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680" yWindow="-120" windowWidth="29040" windowHeight="16440"/>
  </bookViews>
  <sheets>
    <sheet name="Sheet1" sheetId="1" r:id="rId1"/>
    <sheet name="参考" sheetId="2" r:id="rId2"/>
    <sheet name="轮循活动商品" sheetId="5" r:id="rId3"/>
    <sheet name="黑市出货几率" sheetId="4" r:id="rId4"/>
    <sheet name="随机碎片" sheetId="6" r:id="rId5"/>
    <sheet name="功能附属道具" sheetId="7" r:id="rId6"/>
    <sheet name="参考奖励" sheetId="3" r:id="rId7"/>
    <sheet name="Sheet2" sheetId="8" r:id="rId8"/>
  </sheets>
  <externalReferences>
    <externalReference r:id="rId9"/>
  </externalReferences>
  <definedNames>
    <definedName name="_xlnm._FilterDatabase" localSheetId="1" hidden="1">参考!$A$1:$X$32</definedName>
    <definedName name="_xlnm._FilterDatabase" localSheetId="4" hidden="1">随机碎片!$A$1:$Q$62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8"/>
  <c r="H8"/>
  <c r="L8" s="1"/>
  <c r="I7"/>
  <c r="H7"/>
  <c r="L7" s="1"/>
  <c r="I6"/>
  <c r="H6"/>
  <c r="L6" s="1"/>
  <c r="I5"/>
  <c r="H5"/>
  <c r="L5" s="1"/>
  <c r="C348" i="3"/>
  <c r="C347"/>
  <c r="C346"/>
  <c r="C345"/>
  <c r="C344"/>
  <c r="C343"/>
  <c r="C342"/>
  <c r="C341"/>
  <c r="F4" i="7"/>
  <c r="C4"/>
  <c r="C3"/>
  <c r="F3" s="1"/>
  <c r="N62" i="6"/>
  <c r="L62"/>
  <c r="J62"/>
  <c r="C62"/>
  <c r="F62" s="1"/>
  <c r="A62"/>
  <c r="N61"/>
  <c r="L61"/>
  <c r="J61"/>
  <c r="C61"/>
  <c r="A61"/>
  <c r="N60"/>
  <c r="L60"/>
  <c r="J60"/>
  <c r="C60"/>
  <c r="F60" s="1"/>
  <c r="A60"/>
  <c r="N59"/>
  <c r="L59"/>
  <c r="J59"/>
  <c r="C59"/>
  <c r="A59"/>
  <c r="N58"/>
  <c r="L58"/>
  <c r="J58"/>
  <c r="C58"/>
  <c r="A58"/>
  <c r="F58" s="1"/>
  <c r="N57"/>
  <c r="L57"/>
  <c r="J57"/>
  <c r="C57"/>
  <c r="A57"/>
  <c r="F57" s="1"/>
  <c r="N56"/>
  <c r="L56"/>
  <c r="J56"/>
  <c r="F56"/>
  <c r="C56"/>
  <c r="A56"/>
  <c r="N55"/>
  <c r="L55"/>
  <c r="J55"/>
  <c r="C55"/>
  <c r="A55"/>
  <c r="F55" s="1"/>
  <c r="N54"/>
  <c r="L54"/>
  <c r="J54"/>
  <c r="C54"/>
  <c r="F54" s="1"/>
  <c r="A54"/>
  <c r="N53"/>
  <c r="L53"/>
  <c r="J53"/>
  <c r="C53"/>
  <c r="A53"/>
  <c r="N52"/>
  <c r="L52"/>
  <c r="J52"/>
  <c r="C52"/>
  <c r="F52" s="1"/>
  <c r="A52"/>
  <c r="N51"/>
  <c r="L51"/>
  <c r="J51"/>
  <c r="C51"/>
  <c r="A51"/>
  <c r="N50"/>
  <c r="L50"/>
  <c r="J50"/>
  <c r="C50"/>
  <c r="A50"/>
  <c r="F50" s="1"/>
  <c r="N49"/>
  <c r="L49"/>
  <c r="J49"/>
  <c r="C49"/>
  <c r="A49"/>
  <c r="F49" s="1"/>
  <c r="N48"/>
  <c r="L48"/>
  <c r="J48"/>
  <c r="F48"/>
  <c r="C48"/>
  <c r="A48"/>
  <c r="N47"/>
  <c r="L47"/>
  <c r="J47"/>
  <c r="C47"/>
  <c r="A47"/>
  <c r="F47" s="1"/>
  <c r="N46"/>
  <c r="L46"/>
  <c r="J46"/>
  <c r="C46"/>
  <c r="F46" s="1"/>
  <c r="A46"/>
  <c r="N45"/>
  <c r="L45"/>
  <c r="J45"/>
  <c r="C45"/>
  <c r="A45"/>
  <c r="N44"/>
  <c r="L44"/>
  <c r="J44"/>
  <c r="C44"/>
  <c r="F44" s="1"/>
  <c r="A44"/>
  <c r="N43"/>
  <c r="L43"/>
  <c r="J43"/>
  <c r="C43"/>
  <c r="A43"/>
  <c r="N42"/>
  <c r="L42"/>
  <c r="J42"/>
  <c r="C42"/>
  <c r="A42"/>
  <c r="F42" s="1"/>
  <c r="N41"/>
  <c r="L41"/>
  <c r="J41"/>
  <c r="C41"/>
  <c r="A41"/>
  <c r="F41" s="1"/>
  <c r="N40"/>
  <c r="L40"/>
  <c r="J40"/>
  <c r="F40"/>
  <c r="C40"/>
  <c r="A40"/>
  <c r="N39"/>
  <c r="L39"/>
  <c r="J39"/>
  <c r="C39"/>
  <c r="A39"/>
  <c r="F39" s="1"/>
  <c r="N38"/>
  <c r="L38"/>
  <c r="J38"/>
  <c r="C38"/>
  <c r="F38" s="1"/>
  <c r="A38"/>
  <c r="N37"/>
  <c r="L37"/>
  <c r="J37"/>
  <c r="C37"/>
  <c r="A37"/>
  <c r="N36"/>
  <c r="L36"/>
  <c r="J36"/>
  <c r="C36"/>
  <c r="F36" s="1"/>
  <c r="A36"/>
  <c r="N35"/>
  <c r="L35"/>
  <c r="J35"/>
  <c r="C35"/>
  <c r="A35"/>
  <c r="N34"/>
  <c r="L34"/>
  <c r="J34"/>
  <c r="C34"/>
  <c r="A34"/>
  <c r="F34" s="1"/>
  <c r="N33"/>
  <c r="L33"/>
  <c r="J33"/>
  <c r="C33"/>
  <c r="A33"/>
  <c r="F33" s="1"/>
  <c r="N32"/>
  <c r="L32"/>
  <c r="J32"/>
  <c r="F32"/>
  <c r="C32"/>
  <c r="A32"/>
  <c r="N31"/>
  <c r="L31"/>
  <c r="J31"/>
  <c r="C31"/>
  <c r="A31"/>
  <c r="F31" s="1"/>
  <c r="N30"/>
  <c r="L30"/>
  <c r="J30"/>
  <c r="C30"/>
  <c r="F30" s="1"/>
  <c r="A30"/>
  <c r="N29"/>
  <c r="L29"/>
  <c r="J29"/>
  <c r="C29"/>
  <c r="A29"/>
  <c r="N28"/>
  <c r="L28"/>
  <c r="J28"/>
  <c r="C28"/>
  <c r="F28" s="1"/>
  <c r="A28"/>
  <c r="N27"/>
  <c r="L27"/>
  <c r="J27"/>
  <c r="C27"/>
  <c r="A27"/>
  <c r="N26"/>
  <c r="L26"/>
  <c r="J26"/>
  <c r="C26"/>
  <c r="A26"/>
  <c r="F26" s="1"/>
  <c r="N25"/>
  <c r="L25"/>
  <c r="J25"/>
  <c r="C25"/>
  <c r="A25"/>
  <c r="F25" s="1"/>
  <c r="N24"/>
  <c r="L24"/>
  <c r="J24"/>
  <c r="F24"/>
  <c r="C24"/>
  <c r="A24"/>
  <c r="N23"/>
  <c r="L23"/>
  <c r="J23"/>
  <c r="C23"/>
  <c r="A23"/>
  <c r="F23" s="1"/>
  <c r="N22"/>
  <c r="L22"/>
  <c r="J22"/>
  <c r="C22"/>
  <c r="F22" s="1"/>
  <c r="A22"/>
  <c r="N21"/>
  <c r="L21"/>
  <c r="J21"/>
  <c r="C21"/>
  <c r="A21"/>
  <c r="N20"/>
  <c r="L20"/>
  <c r="J20"/>
  <c r="C20"/>
  <c r="F20" s="1"/>
  <c r="A20"/>
  <c r="N19"/>
  <c r="L19"/>
  <c r="J19"/>
  <c r="C19"/>
  <c r="A19"/>
  <c r="N18"/>
  <c r="L18"/>
  <c r="J18"/>
  <c r="C18"/>
  <c r="A18"/>
  <c r="F18" s="1"/>
  <c r="N17"/>
  <c r="L17"/>
  <c r="J17"/>
  <c r="C17"/>
  <c r="A17"/>
  <c r="F17" s="1"/>
  <c r="N16"/>
  <c r="L16"/>
  <c r="J16"/>
  <c r="C16"/>
  <c r="A16"/>
  <c r="D16" s="1"/>
  <c r="F16" s="1"/>
  <c r="N15"/>
  <c r="L15"/>
  <c r="J15"/>
  <c r="D15"/>
  <c r="C15"/>
  <c r="F15" s="1"/>
  <c r="A15"/>
  <c r="N14"/>
  <c r="L14"/>
  <c r="J14"/>
  <c r="C14"/>
  <c r="A14"/>
  <c r="D14" s="1"/>
  <c r="N13"/>
  <c r="L13"/>
  <c r="J13"/>
  <c r="C13"/>
  <c r="A13"/>
  <c r="N12"/>
  <c r="L12"/>
  <c r="J12"/>
  <c r="D12"/>
  <c r="F12" s="1"/>
  <c r="C12"/>
  <c r="A12"/>
  <c r="N11"/>
  <c r="L11"/>
  <c r="J11"/>
  <c r="C11"/>
  <c r="A11"/>
  <c r="D11" s="1"/>
  <c r="N10"/>
  <c r="L10"/>
  <c r="J10"/>
  <c r="C10"/>
  <c r="A10"/>
  <c r="D10" s="1"/>
  <c r="N9"/>
  <c r="L9"/>
  <c r="J9"/>
  <c r="C9"/>
  <c r="A9"/>
  <c r="N8"/>
  <c r="L8"/>
  <c r="J8"/>
  <c r="D8"/>
  <c r="C8"/>
  <c r="F8" s="1"/>
  <c r="A8"/>
  <c r="N7"/>
  <c r="L7"/>
  <c r="J7"/>
  <c r="C7"/>
  <c r="A7"/>
  <c r="D7" s="1"/>
  <c r="N6"/>
  <c r="L6"/>
  <c r="J6"/>
  <c r="C6"/>
  <c r="A6"/>
  <c r="D6" s="1"/>
  <c r="N5"/>
  <c r="L5"/>
  <c r="J5"/>
  <c r="C5"/>
  <c r="A5"/>
  <c r="N4"/>
  <c r="L4"/>
  <c r="J4"/>
  <c r="C4"/>
  <c r="A4"/>
  <c r="D4" s="1"/>
  <c r="N3"/>
  <c r="L3"/>
  <c r="J3"/>
  <c r="D3"/>
  <c r="C3"/>
  <c r="A3"/>
  <c r="E7" i="4"/>
  <c r="F7" s="1"/>
  <c r="E6"/>
  <c r="F6" s="1"/>
  <c r="E5"/>
  <c r="F5" s="1"/>
  <c r="C8" i="5"/>
  <c r="F8" s="1"/>
  <c r="C7"/>
  <c r="F7" s="1"/>
  <c r="C6"/>
  <c r="F6" s="1"/>
  <c r="C5"/>
  <c r="F5" s="1"/>
  <c r="C4"/>
  <c r="F4" s="1"/>
  <c r="C3"/>
  <c r="F3" s="1"/>
  <c r="E103" i="2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M80"/>
  <c r="K80"/>
  <c r="G80"/>
  <c r="F80"/>
  <c r="E80"/>
  <c r="D80"/>
  <c r="C80"/>
  <c r="M79"/>
  <c r="D79" s="1"/>
  <c r="K79"/>
  <c r="G79"/>
  <c r="F79"/>
  <c r="E79"/>
  <c r="C79"/>
  <c r="M78"/>
  <c r="D78" s="1"/>
  <c r="K78"/>
  <c r="G78"/>
  <c r="F78"/>
  <c r="E78"/>
  <c r="C78"/>
  <c r="M77"/>
  <c r="D77" s="1"/>
  <c r="K77"/>
  <c r="G77"/>
  <c r="F77"/>
  <c r="E77"/>
  <c r="C77"/>
  <c r="M76"/>
  <c r="K76"/>
  <c r="G76"/>
  <c r="F76"/>
  <c r="E76"/>
  <c r="D76"/>
  <c r="C76"/>
  <c r="M75"/>
  <c r="D75" s="1"/>
  <c r="K75"/>
  <c r="G75"/>
  <c r="F75"/>
  <c r="E75"/>
  <c r="C75"/>
  <c r="M74"/>
  <c r="D74" s="1"/>
  <c r="K74"/>
  <c r="G74"/>
  <c r="F74"/>
  <c r="E74"/>
  <c r="C74"/>
  <c r="M73"/>
  <c r="D73" s="1"/>
  <c r="K73"/>
  <c r="G73"/>
  <c r="F73"/>
  <c r="E73"/>
  <c r="C73"/>
  <c r="M72"/>
  <c r="K72"/>
  <c r="G72"/>
  <c r="F72"/>
  <c r="E72"/>
  <c r="D72"/>
  <c r="C72"/>
  <c r="M71"/>
  <c r="D71" s="1"/>
  <c r="K71"/>
  <c r="G71"/>
  <c r="F71"/>
  <c r="E71"/>
  <c r="C71"/>
  <c r="M70"/>
  <c r="D70" s="1"/>
  <c r="K70"/>
  <c r="G70"/>
  <c r="F70"/>
  <c r="E70"/>
  <c r="C70"/>
  <c r="M69"/>
  <c r="D69" s="1"/>
  <c r="K69"/>
  <c r="G69"/>
  <c r="F69"/>
  <c r="E69"/>
  <c r="C69"/>
  <c r="M67"/>
  <c r="K67"/>
  <c r="G67"/>
  <c r="F67"/>
  <c r="E67"/>
  <c r="D67"/>
  <c r="C67"/>
  <c r="M66"/>
  <c r="D66" s="1"/>
  <c r="K66"/>
  <c r="G66"/>
  <c r="F66"/>
  <c r="E66"/>
  <c r="C66"/>
  <c r="M65"/>
  <c r="D65" s="1"/>
  <c r="K65"/>
  <c r="G65"/>
  <c r="F65"/>
  <c r="E65"/>
  <c r="C65"/>
  <c r="M64"/>
  <c r="D64" s="1"/>
  <c r="K64"/>
  <c r="G64"/>
  <c r="F64"/>
  <c r="E64"/>
  <c r="C64"/>
  <c r="M63"/>
  <c r="K63"/>
  <c r="G63"/>
  <c r="F63"/>
  <c r="E63"/>
  <c r="D63"/>
  <c r="C63"/>
  <c r="M62"/>
  <c r="D62" s="1"/>
  <c r="K62"/>
  <c r="G62"/>
  <c r="F62"/>
  <c r="E62"/>
  <c r="C62"/>
  <c r="M61"/>
  <c r="D61" s="1"/>
  <c r="K61"/>
  <c r="G61"/>
  <c r="F61"/>
  <c r="E61"/>
  <c r="C61"/>
  <c r="M60"/>
  <c r="D60" s="1"/>
  <c r="K60"/>
  <c r="G60"/>
  <c r="F60"/>
  <c r="E60"/>
  <c r="C60"/>
  <c r="M59"/>
  <c r="K59"/>
  <c r="G59"/>
  <c r="F59"/>
  <c r="E59"/>
  <c r="D59"/>
  <c r="C59"/>
  <c r="M58"/>
  <c r="D58" s="1"/>
  <c r="K58"/>
  <c r="G58"/>
  <c r="F58"/>
  <c r="E58"/>
  <c r="C58"/>
  <c r="M57"/>
  <c r="D57" s="1"/>
  <c r="K57"/>
  <c r="G57"/>
  <c r="F57"/>
  <c r="E57"/>
  <c r="C57"/>
  <c r="M56"/>
  <c r="D56" s="1"/>
  <c r="K56"/>
  <c r="G56"/>
  <c r="F56"/>
  <c r="E56"/>
  <c r="C56"/>
  <c r="E53"/>
  <c r="D53"/>
  <c r="E52"/>
  <c r="D52"/>
  <c r="M51"/>
  <c r="K51"/>
  <c r="G51"/>
  <c r="F51"/>
  <c r="E51"/>
  <c r="D51"/>
  <c r="C51"/>
  <c r="M50"/>
  <c r="D50" s="1"/>
  <c r="K50"/>
  <c r="G50"/>
  <c r="F50"/>
  <c r="E50"/>
  <c r="C50"/>
  <c r="M49"/>
  <c r="D49" s="1"/>
  <c r="K49"/>
  <c r="G49"/>
  <c r="F49"/>
  <c r="E49"/>
  <c r="C49"/>
  <c r="M48"/>
  <c r="D48" s="1"/>
  <c r="K48"/>
  <c r="G48"/>
  <c r="F48"/>
  <c r="E48"/>
  <c r="C48"/>
  <c r="M47"/>
  <c r="K47"/>
  <c r="G47"/>
  <c r="F47"/>
  <c r="E47"/>
  <c r="D47"/>
  <c r="C47"/>
  <c r="P46"/>
  <c r="E46" s="1"/>
  <c r="M46"/>
  <c r="K46"/>
  <c r="G46"/>
  <c r="F46"/>
  <c r="D46"/>
  <c r="C46"/>
  <c r="P45"/>
  <c r="E45" s="1"/>
  <c r="M45"/>
  <c r="K45"/>
  <c r="G45"/>
  <c r="F45"/>
  <c r="D45"/>
  <c r="C45"/>
  <c r="P44"/>
  <c r="E44" s="1"/>
  <c r="M44"/>
  <c r="K44"/>
  <c r="G44"/>
  <c r="F44"/>
  <c r="D44"/>
  <c r="C44"/>
  <c r="P43"/>
  <c r="E43" s="1"/>
  <c r="M43"/>
  <c r="K43"/>
  <c r="G43"/>
  <c r="F43"/>
  <c r="D43"/>
  <c r="C43"/>
  <c r="M42"/>
  <c r="D42" s="1"/>
  <c r="G42"/>
  <c r="F42"/>
  <c r="E42"/>
  <c r="C42"/>
  <c r="Q41"/>
  <c r="M41"/>
  <c r="D41" s="1"/>
  <c r="G41"/>
  <c r="F41"/>
  <c r="E41"/>
  <c r="C41"/>
  <c r="P40"/>
  <c r="M40"/>
  <c r="D40" s="1"/>
  <c r="K40"/>
  <c r="G40"/>
  <c r="F40"/>
  <c r="E40"/>
  <c r="C40"/>
  <c r="P39"/>
  <c r="M39"/>
  <c r="D39" s="1"/>
  <c r="K39"/>
  <c r="G39"/>
  <c r="F39"/>
  <c r="E39"/>
  <c r="C39"/>
  <c r="P38"/>
  <c r="M38"/>
  <c r="D38" s="1"/>
  <c r="K38"/>
  <c r="G38"/>
  <c r="F38"/>
  <c r="E38"/>
  <c r="C38"/>
  <c r="P37"/>
  <c r="M37"/>
  <c r="D37" s="1"/>
  <c r="K37"/>
  <c r="G37"/>
  <c r="F37"/>
  <c r="E37"/>
  <c r="C37"/>
  <c r="P36"/>
  <c r="M36"/>
  <c r="D36" s="1"/>
  <c r="K36"/>
  <c r="G36"/>
  <c r="F36"/>
  <c r="E36"/>
  <c r="C36"/>
  <c r="P35"/>
  <c r="M35"/>
  <c r="D35" s="1"/>
  <c r="K35"/>
  <c r="G35"/>
  <c r="F35"/>
  <c r="E35"/>
  <c r="C35"/>
  <c r="M34"/>
  <c r="D34" s="1"/>
  <c r="K34"/>
  <c r="G34"/>
  <c r="F34"/>
  <c r="E34"/>
  <c r="C34"/>
  <c r="M33"/>
  <c r="D33" s="1"/>
  <c r="K33"/>
  <c r="G33"/>
  <c r="F33"/>
  <c r="E33"/>
  <c r="C33"/>
  <c r="M32"/>
  <c r="K32"/>
  <c r="G32"/>
  <c r="F32"/>
  <c r="E32"/>
  <c r="D32"/>
  <c r="C32"/>
  <c r="M31"/>
  <c r="D31" s="1"/>
  <c r="K31"/>
  <c r="G31"/>
  <c r="F31"/>
  <c r="E31"/>
  <c r="C31"/>
  <c r="M30"/>
  <c r="D30" s="1"/>
  <c r="K30"/>
  <c r="G30"/>
  <c r="F30"/>
  <c r="E30"/>
  <c r="C30"/>
  <c r="R29"/>
  <c r="M29"/>
  <c r="D29" s="1"/>
  <c r="K29"/>
  <c r="G29"/>
  <c r="F29"/>
  <c r="E29"/>
  <c r="C29"/>
  <c r="R28"/>
  <c r="M28"/>
  <c r="D28" s="1"/>
  <c r="K28"/>
  <c r="G28"/>
  <c r="F28"/>
  <c r="E28"/>
  <c r="C28"/>
  <c r="M27"/>
  <c r="D27" s="1"/>
  <c r="K27"/>
  <c r="G27"/>
  <c r="F27"/>
  <c r="E27"/>
  <c r="C27"/>
  <c r="R26"/>
  <c r="M26"/>
  <c r="D26" s="1"/>
  <c r="K26"/>
  <c r="G26"/>
  <c r="F26"/>
  <c r="E26"/>
  <c r="C26"/>
  <c r="R25"/>
  <c r="M25"/>
  <c r="D25" s="1"/>
  <c r="K25"/>
  <c r="G25"/>
  <c r="F25"/>
  <c r="E25"/>
  <c r="C25"/>
  <c r="M24"/>
  <c r="K24"/>
  <c r="G24"/>
  <c r="F24"/>
  <c r="E24"/>
  <c r="D24"/>
  <c r="C24"/>
  <c r="R23"/>
  <c r="M23"/>
  <c r="K23"/>
  <c r="G23"/>
  <c r="F23"/>
  <c r="E23"/>
  <c r="D23"/>
  <c r="C23"/>
  <c r="R22"/>
  <c r="M22"/>
  <c r="K22"/>
  <c r="G22"/>
  <c r="F22"/>
  <c r="E22"/>
  <c r="D22"/>
  <c r="C22"/>
  <c r="M21"/>
  <c r="D21" s="1"/>
  <c r="K21"/>
  <c r="G21"/>
  <c r="F21"/>
  <c r="E21"/>
  <c r="C21"/>
  <c r="M20"/>
  <c r="D20" s="1"/>
  <c r="K20"/>
  <c r="G20"/>
  <c r="F20"/>
  <c r="E20"/>
  <c r="C20"/>
  <c r="M19"/>
  <c r="D19" s="1"/>
  <c r="K19"/>
  <c r="G19"/>
  <c r="F19"/>
  <c r="E19"/>
  <c r="C19"/>
  <c r="M18"/>
  <c r="K18"/>
  <c r="G18"/>
  <c r="F18"/>
  <c r="E18"/>
  <c r="D18"/>
  <c r="C18"/>
  <c r="K17"/>
  <c r="G17"/>
  <c r="F17"/>
  <c r="E17"/>
  <c r="D17"/>
  <c r="C17"/>
  <c r="M16"/>
  <c r="D16" s="1"/>
  <c r="K16"/>
  <c r="G16"/>
  <c r="F16"/>
  <c r="E16"/>
  <c r="C16"/>
  <c r="M15"/>
  <c r="D15" s="1"/>
  <c r="K15"/>
  <c r="G15"/>
  <c r="F15"/>
  <c r="E15"/>
  <c r="C15"/>
  <c r="M14"/>
  <c r="K14"/>
  <c r="G14"/>
  <c r="F14"/>
  <c r="E14"/>
  <c r="D14"/>
  <c r="C14"/>
  <c r="M13"/>
  <c r="D13" s="1"/>
  <c r="K13"/>
  <c r="G13"/>
  <c r="F13"/>
  <c r="E13"/>
  <c r="C13"/>
  <c r="M12"/>
  <c r="D12" s="1"/>
  <c r="K12"/>
  <c r="G12"/>
  <c r="F12"/>
  <c r="E12"/>
  <c r="C12"/>
  <c r="M11"/>
  <c r="K11"/>
  <c r="G11"/>
  <c r="F11"/>
  <c r="E11"/>
  <c r="D11"/>
  <c r="C11"/>
  <c r="M10"/>
  <c r="D10" s="1"/>
  <c r="K10"/>
  <c r="G10"/>
  <c r="F10"/>
  <c r="E10"/>
  <c r="C10"/>
  <c r="M9"/>
  <c r="K9"/>
  <c r="G9"/>
  <c r="F9"/>
  <c r="E9"/>
  <c r="D9"/>
  <c r="C9"/>
  <c r="F4" i="6" l="1"/>
  <c r="F11"/>
  <c r="F7"/>
  <c r="F21"/>
  <c r="F29"/>
  <c r="F37"/>
  <c r="F45"/>
  <c r="F53"/>
  <c r="F61"/>
  <c r="F3"/>
  <c r="F19"/>
  <c r="F27"/>
  <c r="F35"/>
  <c r="F43"/>
  <c r="F51"/>
  <c r="F59"/>
  <c r="F10"/>
  <c r="L9" i="8"/>
  <c r="F6" i="6"/>
  <c r="F14"/>
  <c r="D5"/>
  <c r="F5" s="1"/>
  <c r="D9"/>
  <c r="F9" s="1"/>
  <c r="D13"/>
  <c r="F13" s="1"/>
  <c r="J5" i="8"/>
  <c r="J6"/>
  <c r="J7"/>
  <c r="J8"/>
  <c r="J9" l="1"/>
</calcChain>
</file>

<file path=xl/sharedStrings.xml><?xml version="1.0" encoding="utf-8"?>
<sst xmlns="http://schemas.openxmlformats.org/spreadsheetml/2006/main" count="1087" uniqueCount="836">
  <si>
    <t>主键</t>
  </si>
  <si>
    <t>shopShellId</t>
  </si>
  <si>
    <t>折扣(百分之)</t>
  </si>
  <si>
    <t>预留字段</t>
  </si>
  <si>
    <t>id</t>
  </si>
  <si>
    <t>discount</t>
  </si>
  <si>
    <t>kcs</t>
  </si>
  <si>
    <t>sc</t>
  </si>
  <si>
    <t>s</t>
  </si>
  <si>
    <t>int</t>
  </si>
  <si>
    <t>intList2</t>
  </si>
  <si>
    <t>时光卷轴</t>
  </si>
  <si>
    <t>005高级召唤卷</t>
  </si>
  <si>
    <t>006远古契约</t>
  </si>
  <si>
    <t>311迷雾森林门票</t>
  </si>
  <si>
    <t>012悬赏券</t>
  </si>
  <si>
    <t>010秘境券</t>
  </si>
  <si>
    <t>176六星低级符文1</t>
  </si>
  <si>
    <t>177六星低级符文2</t>
  </si>
  <si>
    <t>178六星低级符文3</t>
  </si>
  <si>
    <t>179六星低级符文4</t>
  </si>
  <si>
    <t>金币</t>
  </si>
  <si>
    <t>升级资源</t>
  </si>
  <si>
    <t>钻币</t>
  </si>
  <si>
    <t>活动货币</t>
  </si>
  <si>
    <t>试炼币</t>
  </si>
  <si>
    <t>突破资源</t>
  </si>
  <si>
    <t>觉醒资源</t>
  </si>
  <si>
    <t>{</t>
  </si>
  <si>
    <t>,</t>
  </si>
  <si>
    <t>}</t>
  </si>
  <si>
    <t>&amp;</t>
  </si>
  <si>
    <t>$</t>
  </si>
  <si>
    <t>商店类型</t>
  </si>
  <si>
    <t>商品名</t>
  </si>
  <si>
    <t>商品类型</t>
  </si>
  <si>
    <t>商品价格</t>
  </si>
  <si>
    <t>图标名</t>
  </si>
  <si>
    <t>描述</t>
  </si>
  <si>
    <t>购买上限</t>
  </si>
  <si>
    <t>附送VIP经验</t>
  </si>
  <si>
    <t>商品名称</t>
  </si>
  <si>
    <t>商品数量</t>
  </si>
  <si>
    <t>物品类型</t>
  </si>
  <si>
    <t>货币类型</t>
  </si>
  <si>
    <t>货币ID</t>
  </si>
  <si>
    <t>备注</t>
  </si>
  <si>
    <t>shopId</t>
  </si>
  <si>
    <t>name</t>
  </si>
  <si>
    <t>cargoName</t>
  </si>
  <si>
    <t>cargoPrice</t>
  </si>
  <si>
    <t>iconName</t>
  </si>
  <si>
    <t>desc</t>
  </si>
  <si>
    <t>buyLimit</t>
  </si>
  <si>
    <t>vipExp</t>
  </si>
  <si>
    <t>itemId</t>
  </si>
  <si>
    <t>itemAmount</t>
  </si>
  <si>
    <t>type</t>
  </si>
  <si>
    <t>price</t>
  </si>
  <si>
    <t>c</t>
  </si>
  <si>
    <t>cs</t>
  </si>
  <si>
    <t>intList</t>
  </si>
  <si>
    <t>string</t>
  </si>
  <si>
    <t>单次活动最多可以获得10个高级召唤券，完成10抽</t>
  </si>
  <si>
    <t>1高级召唤券代表流浪印记</t>
  </si>
  <si>
    <t>344时光生命石(自动)*2</t>
  </si>
  <si>
    <t>345时光生命石(自动)*4</t>
  </si>
  <si>
    <t>每次买完可转化红卡1次</t>
  </si>
  <si>
    <t>远古精华</t>
  </si>
  <si>
    <t>1远古精华代表流浪印记</t>
  </si>
  <si>
    <t>价值5元人民币</t>
  </si>
  <si>
    <t>312竞技场门票</t>
  </si>
  <si>
    <t>rune_6001_1</t>
  </si>
  <si>
    <t>rune_6001_2</t>
  </si>
  <si>
    <t>rune_6001_3</t>
  </si>
  <si>
    <t>rune_6001_4</t>
  </si>
  <si>
    <t>rune_5002_1</t>
  </si>
  <si>
    <t>172五星高级符文1</t>
  </si>
  <si>
    <t>rune_5002_2</t>
  </si>
  <si>
    <t>173五星高级符文2</t>
  </si>
  <si>
    <t>rune_5002_3</t>
  </si>
  <si>
    <t>174五星高级符文3</t>
  </si>
  <si>
    <t>rune_5002_4</t>
  </si>
  <si>
    <t>175五星高级符文4</t>
  </si>
  <si>
    <t>rune_5001_1</t>
  </si>
  <si>
    <t>168五星低级符文1</t>
  </si>
  <si>
    <t>rune_5001_2</t>
  </si>
  <si>
    <t>169五星低级符文2</t>
  </si>
  <si>
    <t>rune_5001_3</t>
  </si>
  <si>
    <t>170五星低级符文3</t>
  </si>
  <si>
    <t>rune_5001_4</t>
  </si>
  <si>
    <t>171五星低级符文4</t>
  </si>
  <si>
    <t>rune_4002_1</t>
  </si>
  <si>
    <t>164四星高级符文1</t>
  </si>
  <si>
    <t>rune_4002_2</t>
  </si>
  <si>
    <t>165四星高级符文2</t>
  </si>
  <si>
    <t>rune_4002_3</t>
  </si>
  <si>
    <t>166四星高级符文3</t>
  </si>
  <si>
    <t>rune_4002_4</t>
  </si>
  <si>
    <t>167四星高级符文4</t>
  </si>
  <si>
    <t>rune_4001_1</t>
  </si>
  <si>
    <t>160四星低级符文1</t>
  </si>
  <si>
    <t>rune_4001_2</t>
  </si>
  <si>
    <t>161四星低级符文2</t>
  </si>
  <si>
    <t>rune_4001_3</t>
  </si>
  <si>
    <t>162四星低级符文3</t>
  </si>
  <si>
    <t>rune_4001_4</t>
  </si>
  <si>
    <t>163四星低级符文4</t>
  </si>
  <si>
    <t>icon_rune_exp_1</t>
  </si>
  <si>
    <t>经验符文</t>
  </si>
  <si>
    <t>icon_rune_exp_2</t>
  </si>
  <si>
    <t>高级经验符文</t>
  </si>
  <si>
    <t>|</t>
  </si>
  <si>
    <t>轮循活动</t>
  </si>
  <si>
    <t>门票消耗</t>
  </si>
  <si>
    <t>道具类型</t>
  </si>
  <si>
    <t>道具ID</t>
  </si>
  <si>
    <t>道具数量</t>
  </si>
  <si>
    <t>商品</t>
  </si>
  <si>
    <t>购买货币</t>
  </si>
  <si>
    <t>价格</t>
  </si>
  <si>
    <t>高级召唤</t>
  </si>
  <si>
    <t>{2,0,240}</t>
  </si>
  <si>
    <t>远古祭坛</t>
  </si>
  <si>
    <t>{2,0,300}</t>
  </si>
  <si>
    <t>迷雾森林</t>
  </si>
  <si>
    <t>{2,0,400}</t>
  </si>
  <si>
    <t>魔灵委托</t>
  </si>
  <si>
    <t>{2,0,200}</t>
  </si>
  <si>
    <t>秘境探索</t>
  </si>
  <si>
    <t>挖矿</t>
  </si>
  <si>
    <t>286矿区采集券</t>
  </si>
  <si>
    <t>{2,0,100}</t>
  </si>
  <si>
    <t>出货几率</t>
  </si>
  <si>
    <t>卡牌种类</t>
  </si>
  <si>
    <t>单张几率</t>
  </si>
  <si>
    <t>修正小数</t>
  </si>
  <si>
    <t>紫卡</t>
  </si>
  <si>
    <t>橙卡</t>
  </si>
  <si>
    <t>红卡</t>
  </si>
  <si>
    <t>获得物品ID</t>
  </si>
  <si>
    <t>获得物品名称</t>
  </si>
  <si>
    <t>物品数量</t>
  </si>
  <si>
    <t>获得几率</t>
  </si>
  <si>
    <t>最终编号</t>
  </si>
  <si>
    <t>头像</t>
  </si>
  <si>
    <t>名称</t>
  </si>
  <si>
    <t>迷你龙</t>
  </si>
  <si>
    <t>{2,0,500}</t>
  </si>
  <si>
    <t>head_</t>
  </si>
  <si>
    <t>山岭巨人</t>
  </si>
  <si>
    <t>沙罗曼蛇</t>
  </si>
  <si>
    <t>石化蜥蜴</t>
  </si>
  <si>
    <t>眼魔</t>
  </si>
  <si>
    <t>羊头恶魔</t>
  </si>
  <si>
    <t>科学怪人</t>
  </si>
  <si>
    <t>娜迦</t>
  </si>
  <si>
    <t>姑获鸟</t>
  </si>
  <si>
    <t>猫又</t>
  </si>
  <si>
    <t>狼人</t>
  </si>
  <si>
    <t>石像鬼</t>
  </si>
  <si>
    <t>吸血鬼</t>
  </si>
  <si>
    <t>皮克西</t>
  </si>
  <si>
    <t>大恶魔</t>
  </si>
  <si>
    <t>{2,0,1000}</t>
  </si>
  <si>
    <t>魅魔</t>
  </si>
  <si>
    <t>女妖</t>
  </si>
  <si>
    <t>般若</t>
  </si>
  <si>
    <t>络新妇</t>
  </si>
  <si>
    <t>海妖</t>
  </si>
  <si>
    <t>炎魔女</t>
  </si>
  <si>
    <t>辉光</t>
  </si>
  <si>
    <t>暗夜少女</t>
  </si>
  <si>
    <t>金刚</t>
  </si>
  <si>
    <t>独角兽</t>
  </si>
  <si>
    <t>古树精</t>
  </si>
  <si>
    <t>薇儿</t>
  </si>
  <si>
    <t>结晶龙</t>
  </si>
  <si>
    <t>暮光领主</t>
  </si>
  <si>
    <t>海魔女</t>
  </si>
  <si>
    <t>魔界花</t>
  </si>
  <si>
    <t>{2,0,1200}</t>
  </si>
  <si>
    <t>火焰邪魔</t>
  </si>
  <si>
    <t>塞壬</t>
  </si>
  <si>
    <t>美杜莎</t>
  </si>
  <si>
    <t>利维坦</t>
  </si>
  <si>
    <t>大天狗</t>
  </si>
  <si>
    <t>迦楼罗</t>
  </si>
  <si>
    <t>金乌</t>
  </si>
  <si>
    <t>烛龙</t>
  </si>
  <si>
    <t>罗刹</t>
  </si>
  <si>
    <t>夜叉</t>
  </si>
  <si>
    <t>巫妖</t>
  </si>
  <si>
    <t>瓦尔基里</t>
  </si>
  <si>
    <t>阿努比斯</t>
  </si>
  <si>
    <t>吸血女王</t>
  </si>
  <si>
    <t>无头骑士</t>
  </si>
  <si>
    <t>灵魂收割者</t>
  </si>
  <si>
    <t>半神木乃伊</t>
  </si>
  <si>
    <t>霜巨人</t>
  </si>
  <si>
    <t>永生之炎</t>
  </si>
  <si>
    <t>绝对零度</t>
  </si>
  <si>
    <t>创世之光</t>
  </si>
  <si>
    <t>暗影之主</t>
  </si>
  <si>
    <t>九尾妖姬</t>
  </si>
  <si>
    <t>薇薇安</t>
  </si>
  <si>
    <t>贝希摩斯</t>
  </si>
  <si>
    <t>自然之主</t>
  </si>
  <si>
    <t>大猿王</t>
  </si>
  <si>
    <t>西王母</t>
  </si>
  <si>
    <t>刑天</t>
  </si>
  <si>
    <t>功能</t>
  </si>
  <si>
    <t>附属道具</t>
  </si>
  <si>
    <t>矿区争夺</t>
  </si>
  <si>
    <t>助战券</t>
  </si>
  <si>
    <t>勇气试炼</t>
  </si>
  <si>
    <t>复活券</t>
  </si>
  <si>
    <t>001金币</t>
  </si>
  <si>
    <t>魔法协会的通用货币，用于日常消耗</t>
  </si>
  <si>
    <t>icon_mojing</t>
  </si>
  <si>
    <t>002魔石</t>
  </si>
  <si>
    <t>非常珍贵的货币，可以用于购买高级道具</t>
  </si>
  <si>
    <t>icon_moshi</t>
  </si>
  <si>
    <t>003流浪印记</t>
  </si>
  <si>
    <t>在活动的流浪小屋中，可以换购到好东西哦</t>
  </si>
  <si>
    <t>icon_liulangyinji</t>
  </si>
  <si>
    <t>004初级召唤卷</t>
  </si>
  <si>
    <t>可以在召唤法阵进行初级召唤</t>
  </si>
  <si>
    <t>icon_chujizhaohuanjuan</t>
  </si>
  <si>
    <t>可以在召唤法阵进行高级召唤</t>
  </si>
  <si>
    <t>icon_gaojizhaohuanjuan</t>
  </si>
  <si>
    <t>可以在远古祭坛进行指定类型的异族召唤</t>
  </si>
  <si>
    <t>icon_yuanguqiyue</t>
  </si>
  <si>
    <t>007远古精华</t>
  </si>
  <si>
    <t>可以在远古祭坛将异族转换为同品质的其他异族</t>
  </si>
  <si>
    <t>icon_yuangujinghua</t>
  </si>
  <si>
    <t>008VIP经验卡(小）</t>
  </si>
  <si>
    <t>魔法协会发放的特殊道具，允许在矿区占领某个矿场，获取收益</t>
  </si>
  <si>
    <t>icon_canjiquan</t>
  </si>
  <si>
    <t>009掠夺卷</t>
  </si>
  <si>
    <t>魔法协会发放的特殊道具，允许在矿区掠夺其他人的正在占领的矿场</t>
  </si>
  <si>
    <t>icon_lueduoquan</t>
  </si>
  <si>
    <t>使用后可以开启一个单人探索空间</t>
  </si>
  <si>
    <t>icon_mijingquan</t>
  </si>
  <si>
    <t>011时光卷轴</t>
  </si>
  <si>
    <t>神奇的道具，可以在探索秘境时复活</t>
  </si>
  <si>
    <t>icon_shiguangjuanzhou</t>
  </si>
  <si>
    <t>使用后随机得到一个悬赏任务</t>
  </si>
  <si>
    <t>icon_xuanshangquan</t>
  </si>
  <si>
    <t>013VIP经验卡</t>
  </si>
  <si>
    <t>使用后立即获得VIP经验</t>
  </si>
  <si>
    <t>icon_VIPEXP</t>
  </si>
  <si>
    <t>014生命石</t>
  </si>
  <si>
    <t>异族升级所需道具</t>
  </si>
  <si>
    <t>icon_shengmingshi</t>
  </si>
  <si>
    <t>015契约券</t>
  </si>
  <si>
    <t>异族突破所需道具</t>
  </si>
  <si>
    <t>icon_buquzhili</t>
  </si>
  <si>
    <t>016智慧之光</t>
  </si>
  <si>
    <t>icon_zhihuizhiguang</t>
  </si>
  <si>
    <t>017勇气之心</t>
  </si>
  <si>
    <t>icon_yongqizhiguang</t>
  </si>
  <si>
    <t>018灵魂石</t>
  </si>
  <si>
    <t>icon_linghunshi</t>
  </si>
  <si>
    <t>019觉醒石</t>
  </si>
  <si>
    <t>异族觉醒所学道具</t>
  </si>
  <si>
    <t>icon_juexingshi</t>
  </si>
  <si>
    <t>020契约石</t>
  </si>
  <si>
    <t>可以在异族商店招募高级异族</t>
  </si>
  <si>
    <t>icon_qiyueshi</t>
  </si>
  <si>
    <t>021友情点</t>
  </si>
  <si>
    <t>由好友赠送，可以在召唤法阵中使用</t>
  </si>
  <si>
    <t>icon_youqingdian</t>
  </si>
  <si>
    <t>022勇气勋章</t>
  </si>
  <si>
    <t>可以在试炼商店招募高级异族</t>
  </si>
  <si>
    <t>icon_yongqixunzhang</t>
  </si>
  <si>
    <t>023通用碎片红</t>
  </si>
  <si>
    <t>通用碎片红</t>
  </si>
  <si>
    <t>head_tongyonghong</t>
  </si>
  <si>
    <t>024通用碎片橙</t>
  </si>
  <si>
    <t>通用碎片橙</t>
  </si>
  <si>
    <t>head_tongyongcheng</t>
  </si>
  <si>
    <t>025通用碎片紫</t>
  </si>
  <si>
    <t>通用碎片紫</t>
  </si>
  <si>
    <t>head_tongyongzi</t>
  </si>
  <si>
    <t>026通用碎片蓝</t>
  </si>
  <si>
    <t>通用碎片蓝</t>
  </si>
  <si>
    <t>head_tongyonglan</t>
  </si>
  <si>
    <t>027自然碎片红</t>
  </si>
  <si>
    <t>自然碎片红</t>
  </si>
  <si>
    <t>head_fangyuhong</t>
  </si>
  <si>
    <t>028自然碎片橙</t>
  </si>
  <si>
    <t>自然碎片橙</t>
  </si>
  <si>
    <t>head_fangyucheng</t>
  </si>
  <si>
    <t>029自然碎片紫</t>
  </si>
  <si>
    <t>自然碎片紫</t>
  </si>
  <si>
    <t>head_fangyuzi</t>
  </si>
  <si>
    <t>030自然碎片蓝</t>
  </si>
  <si>
    <t>自然碎片蓝</t>
  </si>
  <si>
    <t>head_fangyulan</t>
  </si>
  <si>
    <t>031蛮荒碎片红</t>
  </si>
  <si>
    <t>蛮荒碎片红</t>
  </si>
  <si>
    <t>head_shuchuhong</t>
  </si>
  <si>
    <t>032蛮荒碎片橙</t>
  </si>
  <si>
    <t>蛮荒碎片橙</t>
  </si>
  <si>
    <t>head_shuchucheng</t>
  </si>
  <si>
    <t>033蛮荒碎片紫</t>
  </si>
  <si>
    <t>蛮荒碎片紫</t>
  </si>
  <si>
    <t>head_shuchuzi</t>
  </si>
  <si>
    <t>034蛮荒碎片蓝</t>
  </si>
  <si>
    <t>蛮荒碎片蓝</t>
  </si>
  <si>
    <t>head_shuchulan</t>
  </si>
  <si>
    <t>035深渊碎片红</t>
  </si>
  <si>
    <t>深渊碎片红</t>
  </si>
  <si>
    <t>head_fuzhuhong</t>
  </si>
  <si>
    <t>036深渊碎片橙</t>
  </si>
  <si>
    <t>深渊碎片橙</t>
  </si>
  <si>
    <t>head_fuzhucheng</t>
  </si>
  <si>
    <t>037深渊碎片紫</t>
  </si>
  <si>
    <t>深渊碎片紫</t>
  </si>
  <si>
    <t>head_fuzhuzi</t>
  </si>
  <si>
    <t>038深渊碎片蓝</t>
  </si>
  <si>
    <t>深渊碎片蓝</t>
  </si>
  <si>
    <t>head_fuzhulan</t>
  </si>
  <si>
    <t>039小恶魔碎片</t>
  </si>
  <si>
    <t>小恶魔碎片</t>
  </si>
  <si>
    <t>head_1000</t>
  </si>
  <si>
    <t>040鱼人碎片</t>
  </si>
  <si>
    <t>鱼人碎片</t>
  </si>
  <si>
    <t>head_1001</t>
  </si>
  <si>
    <t>041吸血蝙蝠碎片</t>
  </si>
  <si>
    <t>吸血蝙蝠碎片</t>
  </si>
  <si>
    <t>head_1002</t>
  </si>
  <si>
    <t>042食尸鬼碎片</t>
  </si>
  <si>
    <t>食尸鬼碎片</t>
  </si>
  <si>
    <t>head_1003</t>
  </si>
  <si>
    <t>043圣甲虫碎片</t>
  </si>
  <si>
    <t>圣甲虫碎片</t>
  </si>
  <si>
    <t>head_1004</t>
  </si>
  <si>
    <t>044地穴蜘蛛碎片</t>
  </si>
  <si>
    <t>地穴蜘蛛碎片</t>
  </si>
  <si>
    <t>head_1005</t>
  </si>
  <si>
    <t>045冰精灵碎片</t>
  </si>
  <si>
    <t>冰精灵碎片</t>
  </si>
  <si>
    <t>head_1006</t>
  </si>
  <si>
    <t>046火精灵碎片</t>
  </si>
  <si>
    <t>火精灵碎片</t>
  </si>
  <si>
    <t>head_1007</t>
  </si>
  <si>
    <t>047光精灵碎片</t>
  </si>
  <si>
    <t>光精灵碎片</t>
  </si>
  <si>
    <t>head_1008</t>
  </si>
  <si>
    <t>048暗精灵碎片</t>
  </si>
  <si>
    <t>暗精灵碎片</t>
  </si>
  <si>
    <t>head_1009</t>
  </si>
  <si>
    <t>049沙漠蝎碎片</t>
  </si>
  <si>
    <t>沙漠蝎碎片</t>
  </si>
  <si>
    <t>head_1010</t>
  </si>
  <si>
    <t>050树精碎片</t>
  </si>
  <si>
    <t>树精碎片</t>
  </si>
  <si>
    <t>head_1011</t>
  </si>
  <si>
    <t>051掘地虫碎片</t>
  </si>
  <si>
    <t>掘地虫碎片</t>
  </si>
  <si>
    <t>head_1012</t>
  </si>
  <si>
    <t>052镰鼬碎片</t>
  </si>
  <si>
    <t>镰鼬碎片</t>
  </si>
  <si>
    <t>head_1013</t>
  </si>
  <si>
    <t>053高鸟碎片</t>
  </si>
  <si>
    <t>高鸟碎片</t>
  </si>
  <si>
    <t>head_1014</t>
  </si>
  <si>
    <t>054雏龙碎片</t>
  </si>
  <si>
    <t>雏龙碎片</t>
  </si>
  <si>
    <t>head_1015</t>
  </si>
  <si>
    <t>055小恐龙碎片</t>
  </si>
  <si>
    <t>小恐龙碎片</t>
  </si>
  <si>
    <t>head_1016</t>
  </si>
  <si>
    <t>056狂暴骷髅碎片</t>
  </si>
  <si>
    <t>狂暴骷髅碎片</t>
  </si>
  <si>
    <t>head_1017</t>
  </si>
  <si>
    <t>057迷你龙碎片</t>
  </si>
  <si>
    <t>迷你龙碎片</t>
  </si>
  <si>
    <t>head_2000</t>
  </si>
  <si>
    <t>058灰烬龙人碎片</t>
  </si>
  <si>
    <t>灰烬龙人碎片</t>
  </si>
  <si>
    <t>head_2001</t>
  </si>
  <si>
    <t>059沙龙碎片</t>
  </si>
  <si>
    <t>沙龙碎片</t>
  </si>
  <si>
    <t>head_2002</t>
  </si>
  <si>
    <t>060山岭巨人碎片</t>
  </si>
  <si>
    <t>山岭巨人碎片</t>
  </si>
  <si>
    <t>head_2003</t>
  </si>
  <si>
    <t>061沙罗曼蛇碎片</t>
  </si>
  <si>
    <t>沙罗曼蛇碎片</t>
  </si>
  <si>
    <t>head_2004</t>
  </si>
  <si>
    <t>062石化蜥蜴碎片</t>
  </si>
  <si>
    <t>石化蜥蜴碎片</t>
  </si>
  <si>
    <t>head_2005</t>
  </si>
  <si>
    <t>063眼魔碎片</t>
  </si>
  <si>
    <t>眼魔碎片</t>
  </si>
  <si>
    <t>head_2006</t>
  </si>
  <si>
    <t>064羊头恶魔碎片</t>
  </si>
  <si>
    <t>羊头恶魔碎片</t>
  </si>
  <si>
    <t>head_2007</t>
  </si>
  <si>
    <t>065科学怪人碎片</t>
  </si>
  <si>
    <t>科学怪人碎片</t>
  </si>
  <si>
    <t>head_2008</t>
  </si>
  <si>
    <t>066娜迦碎片</t>
  </si>
  <si>
    <t>娜迦碎片</t>
  </si>
  <si>
    <t>head_2009</t>
  </si>
  <si>
    <t>067姑获鸟碎片</t>
  </si>
  <si>
    <t>姑获鸟碎片</t>
  </si>
  <si>
    <t>head_2010</t>
  </si>
  <si>
    <t>068鸦天狗碎片</t>
  </si>
  <si>
    <t>猫又碎片</t>
  </si>
  <si>
    <t>head_2011</t>
  </si>
  <si>
    <t>069狼人碎片</t>
  </si>
  <si>
    <t>狼人碎片</t>
  </si>
  <si>
    <t>head_2012</t>
  </si>
  <si>
    <t>070石像鬼碎片</t>
  </si>
  <si>
    <t>石像鬼碎片</t>
  </si>
  <si>
    <t>head_2013</t>
  </si>
  <si>
    <t>071木乃伊碎片</t>
  </si>
  <si>
    <t>木乃伊碎片</t>
  </si>
  <si>
    <t>head_2014</t>
  </si>
  <si>
    <t>072吸血鬼碎片</t>
  </si>
  <si>
    <t>吸血鬼碎片</t>
  </si>
  <si>
    <t>head_2015</t>
  </si>
  <si>
    <t>073剑齿虎碎片</t>
  </si>
  <si>
    <t>剑齿虎碎片</t>
  </si>
  <si>
    <t>head_2016</t>
  </si>
  <si>
    <t>074陆行鸟碎片</t>
  </si>
  <si>
    <t>皮克西碎片</t>
  </si>
  <si>
    <t>head_2017</t>
  </si>
  <si>
    <t>075牛头怪碎片</t>
  </si>
  <si>
    <t>牛头怪碎片</t>
  </si>
  <si>
    <t>head_2018</t>
  </si>
  <si>
    <t>076半人马碎片</t>
  </si>
  <si>
    <t>半人马碎片</t>
  </si>
  <si>
    <t>head_2019</t>
  </si>
  <si>
    <t>077大恶魔碎片</t>
  </si>
  <si>
    <t>大恶魔碎片</t>
  </si>
  <si>
    <t>head_3000</t>
  </si>
  <si>
    <t>078魅魔碎片</t>
  </si>
  <si>
    <t>魅魔碎片</t>
  </si>
  <si>
    <t>head_3001</t>
  </si>
  <si>
    <t>079狮蝎碎片</t>
  </si>
  <si>
    <t>狮蝎碎片</t>
  </si>
  <si>
    <t>head_3002</t>
  </si>
  <si>
    <t>080女妖碎片</t>
  </si>
  <si>
    <t>女妖碎片</t>
  </si>
  <si>
    <t>head_3003</t>
  </si>
  <si>
    <t>081般若碎片</t>
  </si>
  <si>
    <t>般若碎片</t>
  </si>
  <si>
    <t>head_3004</t>
  </si>
  <si>
    <t>082络新妇碎片</t>
  </si>
  <si>
    <t>络新妇碎片</t>
  </si>
  <si>
    <t>head_3005</t>
  </si>
  <si>
    <t>083海妖碎片</t>
  </si>
  <si>
    <t>海妖碎片</t>
  </si>
  <si>
    <t>head_3006</t>
  </si>
  <si>
    <t>084冰影碎片</t>
  </si>
  <si>
    <t>冰影碎片</t>
  </si>
  <si>
    <t>head_3007</t>
  </si>
  <si>
    <t>085炎魔女碎片</t>
  </si>
  <si>
    <t>炎魔女碎片</t>
  </si>
  <si>
    <t>head_3008</t>
  </si>
  <si>
    <t>086辉光碎片</t>
  </si>
  <si>
    <t>辉光碎片</t>
  </si>
  <si>
    <t>head_3009</t>
  </si>
  <si>
    <t>087暗夜少女碎片</t>
  </si>
  <si>
    <t>暗夜少女碎片</t>
  </si>
  <si>
    <t>head_3010</t>
  </si>
  <si>
    <t>088帝王猛犸碎片</t>
  </si>
  <si>
    <t>帝王猛犸碎片</t>
  </si>
  <si>
    <t>head_3011</t>
  </si>
  <si>
    <t>089金刚碎片</t>
  </si>
  <si>
    <t>金刚碎片</t>
  </si>
  <si>
    <t>head_3012</t>
  </si>
  <si>
    <t>090独角兽碎片</t>
  </si>
  <si>
    <t>独角兽碎片</t>
  </si>
  <si>
    <t>head_3013</t>
  </si>
  <si>
    <t>091森林之女碎片</t>
  </si>
  <si>
    <t>森林之女碎片</t>
  </si>
  <si>
    <t>head_3014</t>
  </si>
  <si>
    <t>092古树精碎片</t>
  </si>
  <si>
    <t>古树精碎片</t>
  </si>
  <si>
    <t>head_3015</t>
  </si>
  <si>
    <t>093佩利冬碎片</t>
  </si>
  <si>
    <t>佩利冬碎片</t>
  </si>
  <si>
    <t>head_3016</t>
  </si>
  <si>
    <t>094狮鹫碎片</t>
  </si>
  <si>
    <t>狮鹫碎片</t>
  </si>
  <si>
    <t>head_3017</t>
  </si>
  <si>
    <t>095薇儿碎片</t>
  </si>
  <si>
    <t>薇儿碎片</t>
  </si>
  <si>
    <t>head_3018</t>
  </si>
  <si>
    <t>096结晶龙碎片</t>
  </si>
  <si>
    <t>结晶龙碎片</t>
  </si>
  <si>
    <t>head_3019</t>
  </si>
  <si>
    <t>097暮光领主碎片</t>
  </si>
  <si>
    <t>暮光领主碎片</t>
  </si>
  <si>
    <t>head_3020</t>
  </si>
  <si>
    <t>098海魔女碎片</t>
  </si>
  <si>
    <t>海魔女碎片</t>
  </si>
  <si>
    <t>head_3021</t>
  </si>
  <si>
    <t>099刻耳柏洛斯碎片</t>
  </si>
  <si>
    <t>刻耳柏洛斯碎片</t>
  </si>
  <si>
    <t>head_4000</t>
  </si>
  <si>
    <t>100魔界花碎片</t>
  </si>
  <si>
    <t>魔界花碎片</t>
  </si>
  <si>
    <t>head_4001</t>
  </si>
  <si>
    <t>101深渊邪魔碎片</t>
  </si>
  <si>
    <t>火焰邪魔碎片</t>
  </si>
  <si>
    <t>head_4002</t>
  </si>
  <si>
    <t>102地狱恶魔碎片</t>
  </si>
  <si>
    <t>地狱恶魔碎片</t>
  </si>
  <si>
    <t>head_4003</t>
  </si>
  <si>
    <t>103深渊领主碎片</t>
  </si>
  <si>
    <t>恶魔领主碎片</t>
  </si>
  <si>
    <t>head_4004</t>
  </si>
  <si>
    <t>104塞壬碎片</t>
  </si>
  <si>
    <t>塞壬碎片</t>
  </si>
  <si>
    <t>head_4005</t>
  </si>
  <si>
    <t>105美杜莎碎片</t>
  </si>
  <si>
    <t>美杜莎碎片</t>
  </si>
  <si>
    <t>head_4006</t>
  </si>
  <si>
    <t>106利维坦碎片</t>
  </si>
  <si>
    <t>利维坦碎片</t>
  </si>
  <si>
    <t>head_4007</t>
  </si>
  <si>
    <t>107北海巨妖碎片</t>
  </si>
  <si>
    <t>北海巨妖碎片</t>
  </si>
  <si>
    <t>head_4008</t>
  </si>
  <si>
    <t>108八岐大蛇碎片</t>
  </si>
  <si>
    <t>八岐大蛇碎片</t>
  </si>
  <si>
    <t>head_4009</t>
  </si>
  <si>
    <t>109羽蛇碎片</t>
  </si>
  <si>
    <t>羽蛇碎片</t>
  </si>
  <si>
    <t>head_4010</t>
  </si>
  <si>
    <t>110斯芬克斯碎片</t>
  </si>
  <si>
    <t>斯芬克斯碎片</t>
  </si>
  <si>
    <t>head_4011</t>
  </si>
  <si>
    <t>111大天狗碎片</t>
  </si>
  <si>
    <t>大天狗碎片</t>
  </si>
  <si>
    <t>head_4012</t>
  </si>
  <si>
    <t>112奇美拉碎片</t>
  </si>
  <si>
    <t>奇美拉碎片</t>
  </si>
  <si>
    <t>head_4013</t>
  </si>
  <si>
    <t>113迦楼罗碎片</t>
  </si>
  <si>
    <t>迦楼罗碎片</t>
  </si>
  <si>
    <t>head_4014</t>
  </si>
  <si>
    <t>114金乌碎片</t>
  </si>
  <si>
    <t>金乌碎片</t>
  </si>
  <si>
    <t>head_4015</t>
  </si>
  <si>
    <t>115巴哈姆特碎片</t>
  </si>
  <si>
    <t>巴哈姆特碎片</t>
  </si>
  <si>
    <t>head_4016</t>
  </si>
  <si>
    <t>116烛龙碎片</t>
  </si>
  <si>
    <t>烛龙碎片</t>
  </si>
  <si>
    <t>head_4017</t>
  </si>
  <si>
    <t>117罗刹碎片</t>
  </si>
  <si>
    <t>罗刹碎片</t>
  </si>
  <si>
    <t>head_4018</t>
  </si>
  <si>
    <t>118夜叉碎片</t>
  </si>
  <si>
    <t>夜叉碎片</t>
  </si>
  <si>
    <t>head_4019</t>
  </si>
  <si>
    <t>119骨龙碎片</t>
  </si>
  <si>
    <t>骨龙碎片</t>
  </si>
  <si>
    <t>head_4020</t>
  </si>
  <si>
    <t>120巫妖碎片</t>
  </si>
  <si>
    <t>巫妖碎片</t>
  </si>
  <si>
    <t>head_4021</t>
  </si>
  <si>
    <t>121瓦尔基里碎片</t>
  </si>
  <si>
    <t>瓦尔基里碎片</t>
  </si>
  <si>
    <t>head_4022</t>
  </si>
  <si>
    <t>122阿努比斯碎片</t>
  </si>
  <si>
    <t>阿努比斯碎片</t>
  </si>
  <si>
    <t>head_4023</t>
  </si>
  <si>
    <t>123吸血女王碎片</t>
  </si>
  <si>
    <t>吸血女王碎片</t>
  </si>
  <si>
    <t>head_4024</t>
  </si>
  <si>
    <t>124无头骑士碎片</t>
  </si>
  <si>
    <t>无头骑士碎片</t>
  </si>
  <si>
    <t>head_4025</t>
  </si>
  <si>
    <t>125灵魂收割者碎片</t>
  </si>
  <si>
    <t>灵魂收割者碎片</t>
  </si>
  <si>
    <t>head_4026</t>
  </si>
  <si>
    <t>126半神木乃伊碎片</t>
  </si>
  <si>
    <t>半神木乃伊碎片</t>
  </si>
  <si>
    <t>head_4027</t>
  </si>
  <si>
    <t>127霜巨人碎片</t>
  </si>
  <si>
    <t>霜巨人碎片</t>
  </si>
  <si>
    <t>head_4028</t>
  </si>
  <si>
    <t>128火巨人碎片</t>
  </si>
  <si>
    <t>火巨人碎片</t>
  </si>
  <si>
    <t>head_4029</t>
  </si>
  <si>
    <t>129永生之炎碎片</t>
  </si>
  <si>
    <t>永生之炎碎片</t>
  </si>
  <si>
    <t>head_4030</t>
  </si>
  <si>
    <t>130绝对零度碎片</t>
  </si>
  <si>
    <t>绝对零度碎片</t>
  </si>
  <si>
    <t>head_4031</t>
  </si>
  <si>
    <t>131创世之光碎片</t>
  </si>
  <si>
    <t>创世之光碎片</t>
  </si>
  <si>
    <t>head_4032</t>
  </si>
  <si>
    <t>132暗影之主碎片</t>
  </si>
  <si>
    <t>暗影之主碎片</t>
  </si>
  <si>
    <t>head_4033</t>
  </si>
  <si>
    <t>133九尾狐碎片</t>
  </si>
  <si>
    <t>九尾妖姬碎片</t>
  </si>
  <si>
    <t>head_4034</t>
  </si>
  <si>
    <t>134薇薇安碎片</t>
  </si>
  <si>
    <t>薇薇安碎片</t>
  </si>
  <si>
    <t>head_4035</t>
  </si>
  <si>
    <t>135贝希摩斯碎片</t>
  </si>
  <si>
    <t>贝希摩斯碎片</t>
  </si>
  <si>
    <t>head_4036</t>
  </si>
  <si>
    <t>136自然之主碎片</t>
  </si>
  <si>
    <t>自然之主碎片</t>
  </si>
  <si>
    <t>head_4037</t>
  </si>
  <si>
    <t>137大猿王碎片</t>
  </si>
  <si>
    <t>大猿王碎片</t>
  </si>
  <si>
    <t>head_4038</t>
  </si>
  <si>
    <t>138西王母碎片</t>
  </si>
  <si>
    <t>西王母碎片</t>
  </si>
  <si>
    <t>head_4039</t>
  </si>
  <si>
    <t>139刑天碎片</t>
  </si>
  <si>
    <t>刑天碎片</t>
  </si>
  <si>
    <t>head_4040</t>
  </si>
  <si>
    <t>140地狱碎片红</t>
  </si>
  <si>
    <t>地狱碎片红</t>
  </si>
  <si>
    <t>head_yuanzhanhong</t>
  </si>
  <si>
    <t>141地狱碎片橙</t>
  </si>
  <si>
    <t>地狱碎片橙</t>
  </si>
  <si>
    <t>head_yuanzhancheng</t>
  </si>
  <si>
    <t>142地狱碎片紫</t>
  </si>
  <si>
    <t>地狱碎片紫</t>
  </si>
  <si>
    <t>head_yuanzhanzi</t>
  </si>
  <si>
    <t>143地狱碎片蓝</t>
  </si>
  <si>
    <t>地狱碎片蓝</t>
  </si>
  <si>
    <t>head_yuanzhanlan</t>
  </si>
  <si>
    <t>144一星符文1</t>
  </si>
  <si>
    <t>145一星符文2</t>
  </si>
  <si>
    <t>146一星符文3</t>
  </si>
  <si>
    <t>147一星符文4</t>
  </si>
  <si>
    <t>148二星符文1</t>
  </si>
  <si>
    <t>149二星符文2</t>
  </si>
  <si>
    <t>150二星符文3</t>
  </si>
  <si>
    <t>151二星符文4</t>
  </si>
  <si>
    <t>152三星低级符文1</t>
  </si>
  <si>
    <t>153三星低级符文2</t>
  </si>
  <si>
    <t>154三星低级符文3</t>
  </si>
  <si>
    <t>155三星低级符文4</t>
  </si>
  <si>
    <t>156三星高级符文1</t>
  </si>
  <si>
    <t>157三星高级符文2</t>
  </si>
  <si>
    <t>158三星高级符文3</t>
  </si>
  <si>
    <t>159三星高级符文4</t>
  </si>
  <si>
    <t>180六星高级符文1</t>
  </si>
  <si>
    <t>181六星高级符文2</t>
  </si>
  <si>
    <t>182六星高级符文3</t>
  </si>
  <si>
    <t>183六星高级符文4</t>
  </si>
  <si>
    <t>184小恶魔</t>
  </si>
  <si>
    <t>185鱼人</t>
  </si>
  <si>
    <t>186吸血蝙蝠</t>
  </si>
  <si>
    <t>187食尸鬼</t>
  </si>
  <si>
    <t>188圣甲虫</t>
  </si>
  <si>
    <t>189地穴蜘蛛</t>
  </si>
  <si>
    <t>190冰精灵</t>
  </si>
  <si>
    <t>191火精灵</t>
  </si>
  <si>
    <t>192光精灵</t>
  </si>
  <si>
    <t>193暗精灵</t>
  </si>
  <si>
    <t>194沙漠蝎</t>
  </si>
  <si>
    <t>195树精</t>
  </si>
  <si>
    <t>196掘地虫</t>
  </si>
  <si>
    <t>197镰鼬</t>
  </si>
  <si>
    <t>198高鸟</t>
  </si>
  <si>
    <t>199雏龙</t>
  </si>
  <si>
    <t>200小恐龙</t>
  </si>
  <si>
    <t>201狂暴骷髅</t>
  </si>
  <si>
    <t>202迷你龙</t>
  </si>
  <si>
    <t>203灰烬龙人</t>
  </si>
  <si>
    <t>204沙龙</t>
  </si>
  <si>
    <t>205山岭巨人</t>
  </si>
  <si>
    <t>206沙罗曼蛇</t>
  </si>
  <si>
    <t>207石化蜥蜴</t>
  </si>
  <si>
    <t>208眼魔</t>
  </si>
  <si>
    <t>209羊头恶魔</t>
  </si>
  <si>
    <t>210科学怪人</t>
  </si>
  <si>
    <t>211娜迦</t>
  </si>
  <si>
    <t>212姑获鸟</t>
  </si>
  <si>
    <t>213猫又</t>
  </si>
  <si>
    <t>214狼人</t>
  </si>
  <si>
    <t>215石像鬼</t>
  </si>
  <si>
    <t>216木乃伊</t>
  </si>
  <si>
    <t>217吸血鬼</t>
  </si>
  <si>
    <t>218剑齿虎</t>
  </si>
  <si>
    <t>219皮克西</t>
  </si>
  <si>
    <t>220牛头怪</t>
  </si>
  <si>
    <t>221半人马</t>
  </si>
  <si>
    <t>222大恶魔</t>
  </si>
  <si>
    <t>223魅魔</t>
  </si>
  <si>
    <t>224狮蝎</t>
  </si>
  <si>
    <t>225女妖</t>
  </si>
  <si>
    <t>226般若</t>
  </si>
  <si>
    <t>227络新妇</t>
  </si>
  <si>
    <t>228海妖</t>
  </si>
  <si>
    <t>229冰影</t>
  </si>
  <si>
    <t>230炎魔女</t>
  </si>
  <si>
    <t>231辉光</t>
  </si>
  <si>
    <t>232暗夜少女</t>
  </si>
  <si>
    <t>233帝王猛犸</t>
  </si>
  <si>
    <t>234金刚</t>
  </si>
  <si>
    <t>235独角兽</t>
  </si>
  <si>
    <t>236森林之女</t>
  </si>
  <si>
    <t>237古树精</t>
  </si>
  <si>
    <t>238佩利冬</t>
  </si>
  <si>
    <t>239狮鹫</t>
  </si>
  <si>
    <t>240薇儿</t>
  </si>
  <si>
    <t>241结晶龙</t>
  </si>
  <si>
    <t>242暮光领主</t>
  </si>
  <si>
    <t>243海魔女</t>
  </si>
  <si>
    <t>244刻耳柏洛斯</t>
  </si>
  <si>
    <t>245魔界花</t>
  </si>
  <si>
    <t>246火焰邪魔</t>
  </si>
  <si>
    <t>247地狱恶魔</t>
  </si>
  <si>
    <t>248恶魔领主</t>
  </si>
  <si>
    <t>249塞壬</t>
  </si>
  <si>
    <t>250美杜莎</t>
  </si>
  <si>
    <t>251利维坦</t>
  </si>
  <si>
    <t>252北海巨妖</t>
  </si>
  <si>
    <t>253八岐大蛇</t>
  </si>
  <si>
    <t>254羽蛇</t>
  </si>
  <si>
    <t>255斯芬克斯</t>
  </si>
  <si>
    <t>256大天狗</t>
  </si>
  <si>
    <t>257奇美拉</t>
  </si>
  <si>
    <t>258迦楼罗</t>
  </si>
  <si>
    <t>259金乌</t>
  </si>
  <si>
    <t>260巴哈姆特</t>
  </si>
  <si>
    <t>261烛龙</t>
  </si>
  <si>
    <t>262罗刹</t>
  </si>
  <si>
    <t>263夜叉</t>
  </si>
  <si>
    <t>264骨龙</t>
  </si>
  <si>
    <t>265巫妖</t>
  </si>
  <si>
    <t>266瓦尔基里</t>
  </si>
  <si>
    <t>267阿努比斯</t>
  </si>
  <si>
    <t>268吸血女王</t>
  </si>
  <si>
    <t>269无头骑士</t>
  </si>
  <si>
    <t>270灵魂收割者</t>
  </si>
  <si>
    <t>271半神木乃伊</t>
  </si>
  <si>
    <t>272霜巨人</t>
  </si>
  <si>
    <t>273火巨人</t>
  </si>
  <si>
    <t>274永生之炎</t>
  </si>
  <si>
    <t>275绝对零度</t>
  </si>
  <si>
    <t>276创世之光</t>
  </si>
  <si>
    <t>277暗影之主</t>
  </si>
  <si>
    <t>278九尾妖姬</t>
  </si>
  <si>
    <t>279薇薇安</t>
  </si>
  <si>
    <t>280贝希摩斯</t>
  </si>
  <si>
    <t>281自然之主</t>
  </si>
  <si>
    <t>282大猿王</t>
  </si>
  <si>
    <t>283西王母</t>
  </si>
  <si>
    <t>284刑天</t>
  </si>
  <si>
    <t>285魔晶</t>
  </si>
  <si>
    <t>287矿区助战券</t>
  </si>
  <si>
    <t>2881层BOSS宝箱</t>
  </si>
  <si>
    <t>2892层BOSS宝箱</t>
  </si>
  <si>
    <t>2903层BOSS宝箱</t>
  </si>
  <si>
    <t>2914层BOSS宝箱</t>
  </si>
  <si>
    <t>2925层BOSS宝箱</t>
  </si>
  <si>
    <t>2936层BOSS宝箱</t>
  </si>
  <si>
    <t>2947层BOSS宝箱</t>
  </si>
  <si>
    <t>2958层BOSS宝箱</t>
  </si>
  <si>
    <t>2969层BOSS宝箱</t>
  </si>
  <si>
    <t>297活动挑战券</t>
  </si>
  <si>
    <t>298活动挑战券</t>
  </si>
  <si>
    <t>299活动挑战券</t>
  </si>
  <si>
    <t>300活动挑战券</t>
  </si>
  <si>
    <t>301符文套装宝箱1</t>
  </si>
  <si>
    <t>302符文套装宝箱2</t>
  </si>
  <si>
    <t>303符文套装宝箱3</t>
  </si>
  <si>
    <t>304符文套装宝箱4</t>
  </si>
  <si>
    <t>305符文套装宝箱5</t>
  </si>
  <si>
    <t>306符文套装宝箱6</t>
  </si>
  <si>
    <t>307符文套装宝箱7</t>
  </si>
  <si>
    <t>308符文套装宝箱8</t>
  </si>
  <si>
    <t>309符文套装宝箱9</t>
  </si>
  <si>
    <t>310符文套装宝箱10</t>
  </si>
  <si>
    <t>313铜宝箱1层</t>
  </si>
  <si>
    <t>314铜宝箱2层</t>
  </si>
  <si>
    <t>315铜宝箱3层</t>
  </si>
  <si>
    <t>316铜宝箱4层</t>
  </si>
  <si>
    <t>317铜宝箱5层</t>
  </si>
  <si>
    <t>318铜宝箱6层</t>
  </si>
  <si>
    <t>319铜宝箱7层</t>
  </si>
  <si>
    <t>320铜宝箱8层</t>
  </si>
  <si>
    <t>321铜宝箱9层</t>
  </si>
  <si>
    <t>322金宝箱1层</t>
  </si>
  <si>
    <t>323金宝箱2层</t>
  </si>
  <si>
    <t>324金宝箱3层</t>
  </si>
  <si>
    <t>325金宝箱4层</t>
  </si>
  <si>
    <t>326金宝箱5层</t>
  </si>
  <si>
    <t>327金宝箱6层</t>
  </si>
  <si>
    <t>328金宝箱7层</t>
  </si>
  <si>
    <t>329金宝箱8层</t>
  </si>
  <si>
    <t>330金宝箱9层</t>
  </si>
  <si>
    <t>331钻石宝箱1层</t>
  </si>
  <si>
    <t>332钻石宝箱2层</t>
  </si>
  <si>
    <t>333钻石宝箱3层</t>
  </si>
  <si>
    <t>334钻石宝箱4层</t>
  </si>
  <si>
    <t>335钻石宝箱5层</t>
  </si>
  <si>
    <t>336钻石宝箱6层</t>
  </si>
  <si>
    <t>337钻石宝箱7层</t>
  </si>
  <si>
    <t>338钻石宝箱8层</t>
  </si>
  <si>
    <t>339钻石宝箱9层</t>
  </si>
  <si>
    <t>时光金币(自动)*2</t>
  </si>
  <si>
    <t>时光金币(自动)*4</t>
  </si>
  <si>
    <t>时光金币(自动)*6</t>
  </si>
  <si>
    <t>时光金币(自动)*8</t>
  </si>
  <si>
    <t>时光生命石(自动)*2</t>
  </si>
  <si>
    <t>时光生命石(自动)*4</t>
  </si>
  <si>
    <t>时光生命石(自动)*6</t>
  </si>
  <si>
    <t>时光生命石(自动)*8</t>
  </si>
  <si>
    <t>100次抽奖，单价为100，总价10000保证整体价格不低于70%</t>
  </si>
  <si>
    <t>折扣</t>
  </si>
  <si>
    <t>几率</t>
  </si>
  <si>
    <t>单价</t>
  </si>
  <si>
    <t>折扣价</t>
  </si>
  <si>
    <t>100抽出现次数</t>
  </si>
  <si>
    <t>实际售出</t>
  </si>
  <si>
    <t>通用碎片蓝*40</t>
  </si>
  <si>
    <t>远古契约券</t>
  </si>
  <si>
    <t>通用碎片紫*25</t>
  </si>
  <si>
    <t>自然稀有碎片*10</t>
  </si>
  <si>
    <t>蛮荒稀有碎片*10</t>
  </si>
  <si>
    <t>深渊稀有碎片*10</t>
  </si>
  <si>
    <t>地狱稀有碎片*10</t>
  </si>
  <si>
    <t>蛮荒精良碎片*20</t>
  </si>
  <si>
    <t>{{60,40}|{50,20}|{40,20}|{30,20}}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</si>
</sst>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3915"/>
        <bgColor indexed="64"/>
      </patternFill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2" borderId="0" xfId="1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/>
    <xf numFmtId="49" fontId="0" fillId="0" borderId="0" xfId="0" applyNumberFormat="1" applyFont="1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49" fontId="0" fillId="0" borderId="0" xfId="0" applyNumberFormat="1">
      <alignment vertical="center"/>
    </xf>
    <xf numFmtId="0" fontId="0" fillId="0" borderId="0" xfId="0" applyFont="1" applyAlignment="1"/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" fillId="2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vertical="center"/>
    </xf>
    <xf numFmtId="0" fontId="3" fillId="6" borderId="0" xfId="2" applyAlignment="1">
      <alignment horizontal="left"/>
    </xf>
    <xf numFmtId="0" fontId="3" fillId="6" borderId="0" xfId="2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好" xfId="1" builtinId="26"/>
    <cellStyle name="适中" xfId="2" builtinId="28"/>
  </cellStyles>
  <dxfs count="4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06/&#31574;&#21010;&#26696;/&#23456;&#29289;&#39033;&#30446;&#65288;&#27491;&#24335;&#29256;&#65289;/&#32454;&#26696;/&#25968;&#25454;&#35268;&#21010;/&#20851;&#21345;&#37197;&#32622;/&#21442;&#32771;&#22870;&#2116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参考-奖励"/>
    </sheetNames>
    <sheetDataSet>
      <sheetData sheetId="0">
        <row r="1">
          <cell r="A1">
            <v>1</v>
          </cell>
          <cell r="B1">
            <v>0</v>
          </cell>
          <cell r="C1" t="str">
            <v>001金币</v>
          </cell>
        </row>
        <row r="2">
          <cell r="A2">
            <v>2</v>
          </cell>
          <cell r="B2">
            <v>0</v>
          </cell>
          <cell r="C2" t="str">
            <v>002魔石</v>
          </cell>
        </row>
        <row r="3">
          <cell r="A3">
            <v>3</v>
          </cell>
          <cell r="B3">
            <v>1003</v>
          </cell>
          <cell r="C3" t="str">
            <v>003流浪印记</v>
          </cell>
        </row>
        <row r="4">
          <cell r="A4">
            <v>3</v>
          </cell>
          <cell r="B4">
            <v>1004</v>
          </cell>
          <cell r="C4" t="str">
            <v>004初级召唤卷</v>
          </cell>
        </row>
        <row r="5">
          <cell r="A5">
            <v>3</v>
          </cell>
          <cell r="B5">
            <v>1005</v>
          </cell>
          <cell r="C5" t="str">
            <v>005高级召唤卷</v>
          </cell>
        </row>
        <row r="6">
          <cell r="A6">
            <v>3</v>
          </cell>
          <cell r="B6">
            <v>1006</v>
          </cell>
          <cell r="C6" t="str">
            <v>006远古契约</v>
          </cell>
        </row>
        <row r="7">
          <cell r="A7">
            <v>3</v>
          </cell>
          <cell r="B7">
            <v>1007</v>
          </cell>
          <cell r="C7" t="str">
            <v>007远古精华</v>
          </cell>
        </row>
        <row r="8">
          <cell r="A8">
            <v>3</v>
          </cell>
          <cell r="B8">
            <v>1008</v>
          </cell>
          <cell r="C8" t="str">
            <v>008VIP经验卡(小）</v>
          </cell>
        </row>
        <row r="9">
          <cell r="A9">
            <v>3</v>
          </cell>
          <cell r="B9">
            <v>1009</v>
          </cell>
          <cell r="C9" t="str">
            <v>009掠夺卷</v>
          </cell>
        </row>
        <row r="10">
          <cell r="A10">
            <v>3</v>
          </cell>
          <cell r="B10">
            <v>1010</v>
          </cell>
          <cell r="C10" t="str">
            <v>010秘境券</v>
          </cell>
        </row>
        <row r="11">
          <cell r="A11">
            <v>3</v>
          </cell>
          <cell r="B11">
            <v>1011</v>
          </cell>
          <cell r="C11" t="str">
            <v>011时光卷轴</v>
          </cell>
        </row>
        <row r="12">
          <cell r="A12">
            <v>3</v>
          </cell>
          <cell r="B12">
            <v>1012</v>
          </cell>
          <cell r="C12" t="str">
            <v>012悬赏券</v>
          </cell>
        </row>
        <row r="13">
          <cell r="A13">
            <v>3</v>
          </cell>
          <cell r="B13">
            <v>1013</v>
          </cell>
          <cell r="C13" t="str">
            <v>013VIP经验卡</v>
          </cell>
        </row>
        <row r="14">
          <cell r="A14">
            <v>3</v>
          </cell>
          <cell r="B14">
            <v>1014</v>
          </cell>
          <cell r="C14" t="str">
            <v>014生命石</v>
          </cell>
        </row>
        <row r="15">
          <cell r="A15">
            <v>3</v>
          </cell>
          <cell r="B15">
            <v>1015</v>
          </cell>
          <cell r="C15" t="str">
            <v>015契约券</v>
          </cell>
        </row>
        <row r="16">
          <cell r="A16">
            <v>3</v>
          </cell>
          <cell r="B16">
            <v>1016</v>
          </cell>
          <cell r="C16" t="str">
            <v>016智慧之光</v>
          </cell>
        </row>
        <row r="17">
          <cell r="A17">
            <v>3</v>
          </cell>
          <cell r="B17">
            <v>1017</v>
          </cell>
          <cell r="C17" t="str">
            <v>017勇气之心</v>
          </cell>
        </row>
        <row r="18">
          <cell r="A18">
            <v>3</v>
          </cell>
          <cell r="B18">
            <v>1018</v>
          </cell>
          <cell r="C18" t="str">
            <v>018灵魂石</v>
          </cell>
        </row>
        <row r="19">
          <cell r="A19">
            <v>3</v>
          </cell>
          <cell r="B19">
            <v>1019</v>
          </cell>
          <cell r="C19" t="str">
            <v>019觉醒石</v>
          </cell>
        </row>
        <row r="20">
          <cell r="A20">
            <v>3</v>
          </cell>
          <cell r="B20">
            <v>1020</v>
          </cell>
          <cell r="C20" t="str">
            <v>020契约石</v>
          </cell>
        </row>
        <row r="21">
          <cell r="A21">
            <v>3</v>
          </cell>
          <cell r="B21">
            <v>1040</v>
          </cell>
          <cell r="C21" t="str">
            <v>021友情点</v>
          </cell>
        </row>
        <row r="22">
          <cell r="A22">
            <v>3</v>
          </cell>
          <cell r="B22">
            <v>1041</v>
          </cell>
          <cell r="C22" t="str">
            <v>022勇气勋章</v>
          </cell>
        </row>
        <row r="23">
          <cell r="A23">
            <v>4</v>
          </cell>
          <cell r="B23">
            <v>90000</v>
          </cell>
          <cell r="C23" t="str">
            <v>023通用碎片红</v>
          </cell>
        </row>
        <row r="24">
          <cell r="A24">
            <v>4</v>
          </cell>
          <cell r="B24">
            <v>90001</v>
          </cell>
          <cell r="C24" t="str">
            <v>024通用碎片橙</v>
          </cell>
        </row>
        <row r="25">
          <cell r="A25">
            <v>4</v>
          </cell>
          <cell r="B25">
            <v>90002</v>
          </cell>
          <cell r="C25" t="str">
            <v>025通用碎片紫</v>
          </cell>
        </row>
        <row r="26">
          <cell r="A26">
            <v>4</v>
          </cell>
          <cell r="B26">
            <v>90003</v>
          </cell>
          <cell r="C26" t="str">
            <v>026通用碎片蓝</v>
          </cell>
        </row>
        <row r="27">
          <cell r="A27">
            <v>4</v>
          </cell>
          <cell r="B27">
            <v>90004</v>
          </cell>
          <cell r="C27" t="str">
            <v>027自然碎片红</v>
          </cell>
        </row>
        <row r="28">
          <cell r="A28">
            <v>4</v>
          </cell>
          <cell r="B28">
            <v>90005</v>
          </cell>
          <cell r="C28" t="str">
            <v>028自然碎片橙</v>
          </cell>
        </row>
        <row r="29">
          <cell r="A29">
            <v>4</v>
          </cell>
          <cell r="B29">
            <v>90006</v>
          </cell>
          <cell r="C29" t="str">
            <v>029自然碎片紫</v>
          </cell>
        </row>
        <row r="30">
          <cell r="A30">
            <v>4</v>
          </cell>
          <cell r="B30">
            <v>90007</v>
          </cell>
          <cell r="C30" t="str">
            <v>030自然碎片蓝</v>
          </cell>
        </row>
        <row r="31">
          <cell r="A31">
            <v>4</v>
          </cell>
          <cell r="B31">
            <v>90008</v>
          </cell>
          <cell r="C31" t="str">
            <v>031蛮荒碎片红</v>
          </cell>
        </row>
        <row r="32">
          <cell r="A32">
            <v>4</v>
          </cell>
          <cell r="B32">
            <v>90009</v>
          </cell>
          <cell r="C32" t="str">
            <v>032蛮荒碎片橙</v>
          </cell>
        </row>
        <row r="33">
          <cell r="A33">
            <v>4</v>
          </cell>
          <cell r="B33">
            <v>90010</v>
          </cell>
          <cell r="C33" t="str">
            <v>033蛮荒碎片紫</v>
          </cell>
        </row>
        <row r="34">
          <cell r="A34">
            <v>4</v>
          </cell>
          <cell r="B34">
            <v>90011</v>
          </cell>
          <cell r="C34" t="str">
            <v>034蛮荒碎片蓝</v>
          </cell>
        </row>
        <row r="35">
          <cell r="A35">
            <v>4</v>
          </cell>
          <cell r="B35">
            <v>90012</v>
          </cell>
          <cell r="C35" t="str">
            <v>035深渊碎片红</v>
          </cell>
        </row>
        <row r="36">
          <cell r="A36">
            <v>4</v>
          </cell>
          <cell r="B36">
            <v>90013</v>
          </cell>
          <cell r="C36" t="str">
            <v>036深渊碎片橙</v>
          </cell>
        </row>
        <row r="37">
          <cell r="A37">
            <v>4</v>
          </cell>
          <cell r="B37">
            <v>90014</v>
          </cell>
          <cell r="C37" t="str">
            <v>037深渊碎片紫</v>
          </cell>
        </row>
        <row r="38">
          <cell r="A38">
            <v>4</v>
          </cell>
          <cell r="B38">
            <v>90015</v>
          </cell>
          <cell r="C38" t="str">
            <v>038深渊碎片蓝</v>
          </cell>
        </row>
        <row r="39">
          <cell r="A39">
            <v>4</v>
          </cell>
          <cell r="B39">
            <v>91000</v>
          </cell>
          <cell r="C39" t="str">
            <v>039小恶魔碎片</v>
          </cell>
        </row>
        <row r="40">
          <cell r="A40">
            <v>4</v>
          </cell>
          <cell r="B40">
            <v>91001</v>
          </cell>
          <cell r="C40" t="str">
            <v>040鱼人碎片</v>
          </cell>
        </row>
        <row r="41">
          <cell r="A41">
            <v>4</v>
          </cell>
          <cell r="B41">
            <v>91002</v>
          </cell>
          <cell r="C41" t="str">
            <v>041吸血蝙蝠碎片</v>
          </cell>
        </row>
        <row r="42">
          <cell r="A42">
            <v>4</v>
          </cell>
          <cell r="B42">
            <v>91003</v>
          </cell>
          <cell r="C42" t="str">
            <v>042食尸鬼碎片</v>
          </cell>
        </row>
        <row r="43">
          <cell r="A43">
            <v>4</v>
          </cell>
          <cell r="B43">
            <v>91004</v>
          </cell>
          <cell r="C43" t="str">
            <v>043圣甲虫碎片</v>
          </cell>
        </row>
        <row r="44">
          <cell r="A44">
            <v>4</v>
          </cell>
          <cell r="B44">
            <v>91005</v>
          </cell>
          <cell r="C44" t="str">
            <v>044地穴蜘蛛碎片</v>
          </cell>
        </row>
        <row r="45">
          <cell r="A45">
            <v>4</v>
          </cell>
          <cell r="B45">
            <v>91006</v>
          </cell>
          <cell r="C45" t="str">
            <v>045冰精灵碎片</v>
          </cell>
        </row>
        <row r="46">
          <cell r="A46">
            <v>4</v>
          </cell>
          <cell r="B46">
            <v>91007</v>
          </cell>
          <cell r="C46" t="str">
            <v>046火精灵碎片</v>
          </cell>
        </row>
        <row r="47">
          <cell r="A47">
            <v>4</v>
          </cell>
          <cell r="B47">
            <v>91008</v>
          </cell>
          <cell r="C47" t="str">
            <v>047光精灵碎片</v>
          </cell>
        </row>
        <row r="48">
          <cell r="A48">
            <v>4</v>
          </cell>
          <cell r="B48">
            <v>91009</v>
          </cell>
          <cell r="C48" t="str">
            <v>048暗精灵碎片</v>
          </cell>
        </row>
        <row r="49">
          <cell r="A49">
            <v>4</v>
          </cell>
          <cell r="B49">
            <v>91010</v>
          </cell>
          <cell r="C49" t="str">
            <v>049沙漠蝎碎片</v>
          </cell>
        </row>
        <row r="50">
          <cell r="A50">
            <v>4</v>
          </cell>
          <cell r="B50">
            <v>91011</v>
          </cell>
          <cell r="C50" t="str">
            <v>050树精碎片</v>
          </cell>
        </row>
        <row r="51">
          <cell r="A51">
            <v>4</v>
          </cell>
          <cell r="B51">
            <v>91012</v>
          </cell>
          <cell r="C51" t="str">
            <v>051掘地虫碎片</v>
          </cell>
        </row>
        <row r="52">
          <cell r="A52">
            <v>4</v>
          </cell>
          <cell r="B52">
            <v>91013</v>
          </cell>
          <cell r="C52" t="str">
            <v>052镰鼬碎片</v>
          </cell>
        </row>
        <row r="53">
          <cell r="A53">
            <v>4</v>
          </cell>
          <cell r="B53">
            <v>91014</v>
          </cell>
          <cell r="C53" t="str">
            <v>053高鸟碎片</v>
          </cell>
        </row>
        <row r="54">
          <cell r="A54">
            <v>4</v>
          </cell>
          <cell r="B54">
            <v>91015</v>
          </cell>
          <cell r="C54" t="str">
            <v>054雏龙碎片</v>
          </cell>
        </row>
        <row r="55">
          <cell r="A55">
            <v>4</v>
          </cell>
          <cell r="B55">
            <v>91016</v>
          </cell>
          <cell r="C55" t="str">
            <v>055小恐龙碎片</v>
          </cell>
        </row>
        <row r="56">
          <cell r="A56">
            <v>4</v>
          </cell>
          <cell r="B56">
            <v>91017</v>
          </cell>
          <cell r="C56" t="str">
            <v>056狂暴骷髅碎片</v>
          </cell>
        </row>
        <row r="57">
          <cell r="A57">
            <v>4</v>
          </cell>
          <cell r="B57">
            <v>92000</v>
          </cell>
          <cell r="C57" t="str">
            <v>057迷你龙碎片</v>
          </cell>
        </row>
        <row r="58">
          <cell r="A58">
            <v>4</v>
          </cell>
          <cell r="B58">
            <v>92001</v>
          </cell>
          <cell r="C58" t="str">
            <v>058灰烬龙人碎片</v>
          </cell>
        </row>
        <row r="59">
          <cell r="A59">
            <v>4</v>
          </cell>
          <cell r="B59">
            <v>92002</v>
          </cell>
          <cell r="C59" t="str">
            <v>059沙龙碎片</v>
          </cell>
        </row>
        <row r="60">
          <cell r="A60">
            <v>4</v>
          </cell>
          <cell r="B60">
            <v>92003</v>
          </cell>
          <cell r="C60" t="str">
            <v>060山岭巨人碎片</v>
          </cell>
        </row>
        <row r="61">
          <cell r="A61">
            <v>4</v>
          </cell>
          <cell r="B61">
            <v>92004</v>
          </cell>
          <cell r="C61" t="str">
            <v>061沙罗曼蛇碎片</v>
          </cell>
        </row>
        <row r="62">
          <cell r="A62">
            <v>4</v>
          </cell>
          <cell r="B62">
            <v>92005</v>
          </cell>
          <cell r="C62" t="str">
            <v>062石化蜥蜴碎片</v>
          </cell>
        </row>
        <row r="63">
          <cell r="A63">
            <v>4</v>
          </cell>
          <cell r="B63">
            <v>92006</v>
          </cell>
          <cell r="C63" t="str">
            <v>063眼魔碎片</v>
          </cell>
        </row>
        <row r="64">
          <cell r="A64">
            <v>4</v>
          </cell>
          <cell r="B64">
            <v>92007</v>
          </cell>
          <cell r="C64" t="str">
            <v>064羊头恶魔碎片</v>
          </cell>
        </row>
        <row r="65">
          <cell r="A65">
            <v>4</v>
          </cell>
          <cell r="B65">
            <v>92008</v>
          </cell>
          <cell r="C65" t="str">
            <v>065科学怪人碎片</v>
          </cell>
        </row>
        <row r="66">
          <cell r="A66">
            <v>4</v>
          </cell>
          <cell r="B66">
            <v>92009</v>
          </cell>
          <cell r="C66" t="str">
            <v>066娜迦碎片</v>
          </cell>
        </row>
        <row r="67">
          <cell r="A67">
            <v>4</v>
          </cell>
          <cell r="B67">
            <v>92010</v>
          </cell>
          <cell r="C67" t="str">
            <v>067姑获鸟碎片</v>
          </cell>
        </row>
        <row r="68">
          <cell r="A68">
            <v>4</v>
          </cell>
          <cell r="B68">
            <v>92011</v>
          </cell>
          <cell r="C68" t="str">
            <v>068鸦天狗碎片</v>
          </cell>
        </row>
        <row r="69">
          <cell r="A69">
            <v>4</v>
          </cell>
          <cell r="B69">
            <v>92012</v>
          </cell>
          <cell r="C69" t="str">
            <v>069狼人碎片</v>
          </cell>
        </row>
        <row r="70">
          <cell r="A70">
            <v>4</v>
          </cell>
          <cell r="B70">
            <v>92013</v>
          </cell>
          <cell r="C70" t="str">
            <v>070石像鬼碎片</v>
          </cell>
        </row>
        <row r="71">
          <cell r="A71">
            <v>4</v>
          </cell>
          <cell r="B71">
            <v>92014</v>
          </cell>
          <cell r="C71" t="str">
            <v>071木乃伊碎片</v>
          </cell>
        </row>
        <row r="72">
          <cell r="A72">
            <v>4</v>
          </cell>
          <cell r="B72">
            <v>92015</v>
          </cell>
          <cell r="C72" t="str">
            <v>072吸血鬼碎片</v>
          </cell>
        </row>
        <row r="73">
          <cell r="A73">
            <v>4</v>
          </cell>
          <cell r="B73">
            <v>92016</v>
          </cell>
          <cell r="C73" t="str">
            <v>073剑齿虎碎片</v>
          </cell>
        </row>
        <row r="74">
          <cell r="A74">
            <v>4</v>
          </cell>
          <cell r="B74">
            <v>92017</v>
          </cell>
          <cell r="C74" t="str">
            <v>074陆行鸟碎片</v>
          </cell>
        </row>
        <row r="75">
          <cell r="A75">
            <v>4</v>
          </cell>
          <cell r="B75">
            <v>92018</v>
          </cell>
          <cell r="C75" t="str">
            <v>075牛头怪碎片</v>
          </cell>
        </row>
        <row r="76">
          <cell r="A76">
            <v>4</v>
          </cell>
          <cell r="B76">
            <v>92019</v>
          </cell>
          <cell r="C76" t="str">
            <v>076半人马碎片</v>
          </cell>
        </row>
        <row r="77">
          <cell r="A77">
            <v>4</v>
          </cell>
          <cell r="B77">
            <v>93000</v>
          </cell>
          <cell r="C77" t="str">
            <v>077大恶魔碎片</v>
          </cell>
        </row>
        <row r="78">
          <cell r="A78">
            <v>4</v>
          </cell>
          <cell r="B78">
            <v>93001</v>
          </cell>
          <cell r="C78" t="str">
            <v>078魅魔碎片</v>
          </cell>
        </row>
        <row r="79">
          <cell r="A79">
            <v>4</v>
          </cell>
          <cell r="B79">
            <v>93002</v>
          </cell>
          <cell r="C79" t="str">
            <v>079狮蝎碎片</v>
          </cell>
        </row>
        <row r="80">
          <cell r="A80">
            <v>4</v>
          </cell>
          <cell r="B80">
            <v>93003</v>
          </cell>
          <cell r="C80" t="str">
            <v>080女妖碎片</v>
          </cell>
        </row>
        <row r="81">
          <cell r="A81">
            <v>4</v>
          </cell>
          <cell r="B81">
            <v>93004</v>
          </cell>
          <cell r="C81" t="str">
            <v>081般若碎片</v>
          </cell>
        </row>
        <row r="82">
          <cell r="A82">
            <v>4</v>
          </cell>
          <cell r="B82">
            <v>93005</v>
          </cell>
          <cell r="C82" t="str">
            <v>082络新妇碎片</v>
          </cell>
        </row>
        <row r="83">
          <cell r="A83">
            <v>4</v>
          </cell>
          <cell r="B83">
            <v>93006</v>
          </cell>
          <cell r="C83" t="str">
            <v>083海妖碎片</v>
          </cell>
        </row>
        <row r="84">
          <cell r="A84">
            <v>4</v>
          </cell>
          <cell r="B84">
            <v>93007</v>
          </cell>
          <cell r="C84" t="str">
            <v>084冰影碎片</v>
          </cell>
        </row>
        <row r="85">
          <cell r="A85">
            <v>4</v>
          </cell>
          <cell r="B85">
            <v>93008</v>
          </cell>
          <cell r="C85" t="str">
            <v>085炎魔女碎片</v>
          </cell>
        </row>
        <row r="86">
          <cell r="A86">
            <v>4</v>
          </cell>
          <cell r="B86">
            <v>93009</v>
          </cell>
          <cell r="C86" t="str">
            <v>086辉光碎片</v>
          </cell>
        </row>
        <row r="87">
          <cell r="A87">
            <v>4</v>
          </cell>
          <cell r="B87">
            <v>93010</v>
          </cell>
          <cell r="C87" t="str">
            <v>087暗夜少女碎片</v>
          </cell>
        </row>
        <row r="88">
          <cell r="A88">
            <v>4</v>
          </cell>
          <cell r="B88">
            <v>93011</v>
          </cell>
          <cell r="C88" t="str">
            <v>088帝王猛犸碎片</v>
          </cell>
        </row>
        <row r="89">
          <cell r="A89">
            <v>4</v>
          </cell>
          <cell r="B89">
            <v>93012</v>
          </cell>
          <cell r="C89" t="str">
            <v>089金刚碎片</v>
          </cell>
        </row>
        <row r="90">
          <cell r="A90">
            <v>4</v>
          </cell>
          <cell r="B90">
            <v>93013</v>
          </cell>
          <cell r="C90" t="str">
            <v>090独角兽碎片</v>
          </cell>
        </row>
        <row r="91">
          <cell r="A91">
            <v>4</v>
          </cell>
          <cell r="B91">
            <v>93014</v>
          </cell>
          <cell r="C91" t="str">
            <v>091森林之女碎片</v>
          </cell>
        </row>
        <row r="92">
          <cell r="A92">
            <v>4</v>
          </cell>
          <cell r="B92">
            <v>93015</v>
          </cell>
          <cell r="C92" t="str">
            <v>092古树精碎片</v>
          </cell>
        </row>
        <row r="93">
          <cell r="A93">
            <v>4</v>
          </cell>
          <cell r="B93">
            <v>93016</v>
          </cell>
          <cell r="C93" t="str">
            <v>093佩利冬碎片</v>
          </cell>
        </row>
        <row r="94">
          <cell r="A94">
            <v>4</v>
          </cell>
          <cell r="B94">
            <v>93017</v>
          </cell>
          <cell r="C94" t="str">
            <v>094狮鹫碎片</v>
          </cell>
        </row>
        <row r="95">
          <cell r="A95">
            <v>4</v>
          </cell>
          <cell r="B95">
            <v>93018</v>
          </cell>
          <cell r="C95" t="str">
            <v>095薇儿碎片</v>
          </cell>
        </row>
        <row r="96">
          <cell r="A96">
            <v>4</v>
          </cell>
          <cell r="B96">
            <v>93019</v>
          </cell>
          <cell r="C96" t="str">
            <v>096结晶龙碎片</v>
          </cell>
        </row>
        <row r="97">
          <cell r="A97">
            <v>4</v>
          </cell>
          <cell r="B97">
            <v>93020</v>
          </cell>
          <cell r="C97" t="str">
            <v>097暮光领主碎片</v>
          </cell>
        </row>
        <row r="98">
          <cell r="A98">
            <v>4</v>
          </cell>
          <cell r="B98">
            <v>93021</v>
          </cell>
          <cell r="C98" t="str">
            <v>098海魔女碎片</v>
          </cell>
        </row>
        <row r="99">
          <cell r="A99">
            <v>4</v>
          </cell>
          <cell r="B99">
            <v>94000</v>
          </cell>
          <cell r="C99" t="str">
            <v>099刻耳柏洛斯碎片</v>
          </cell>
        </row>
        <row r="100">
          <cell r="A100">
            <v>4</v>
          </cell>
          <cell r="B100">
            <v>94001</v>
          </cell>
          <cell r="C100" t="str">
            <v>100魔界花碎片</v>
          </cell>
        </row>
        <row r="101">
          <cell r="A101">
            <v>4</v>
          </cell>
          <cell r="B101">
            <v>94002</v>
          </cell>
          <cell r="C101" t="str">
            <v>101深渊邪魔碎片</v>
          </cell>
        </row>
        <row r="102">
          <cell r="A102">
            <v>4</v>
          </cell>
          <cell r="B102">
            <v>94003</v>
          </cell>
          <cell r="C102" t="str">
            <v>102地狱恶魔碎片</v>
          </cell>
        </row>
        <row r="103">
          <cell r="A103">
            <v>4</v>
          </cell>
          <cell r="B103">
            <v>94004</v>
          </cell>
          <cell r="C103" t="str">
            <v>103深渊领主碎片</v>
          </cell>
        </row>
        <row r="104">
          <cell r="A104">
            <v>4</v>
          </cell>
          <cell r="B104">
            <v>94005</v>
          </cell>
          <cell r="C104" t="str">
            <v>104塞壬碎片</v>
          </cell>
        </row>
        <row r="105">
          <cell r="A105">
            <v>4</v>
          </cell>
          <cell r="B105">
            <v>94006</v>
          </cell>
          <cell r="C105" t="str">
            <v>105美杜莎碎片</v>
          </cell>
        </row>
        <row r="106">
          <cell r="A106">
            <v>4</v>
          </cell>
          <cell r="B106">
            <v>94007</v>
          </cell>
          <cell r="C106" t="str">
            <v>106利维坦碎片</v>
          </cell>
        </row>
        <row r="107">
          <cell r="A107">
            <v>4</v>
          </cell>
          <cell r="B107">
            <v>94008</v>
          </cell>
          <cell r="C107" t="str">
            <v>107北海巨妖碎片</v>
          </cell>
        </row>
        <row r="108">
          <cell r="A108">
            <v>4</v>
          </cell>
          <cell r="B108">
            <v>94009</v>
          </cell>
          <cell r="C108" t="str">
            <v>108八岐大蛇碎片</v>
          </cell>
        </row>
        <row r="109">
          <cell r="A109">
            <v>4</v>
          </cell>
          <cell r="B109">
            <v>94010</v>
          </cell>
          <cell r="C109" t="str">
            <v>109羽蛇碎片</v>
          </cell>
        </row>
        <row r="110">
          <cell r="A110">
            <v>4</v>
          </cell>
          <cell r="B110">
            <v>94011</v>
          </cell>
          <cell r="C110" t="str">
            <v>110斯芬克斯碎片</v>
          </cell>
        </row>
        <row r="111">
          <cell r="A111">
            <v>4</v>
          </cell>
          <cell r="B111">
            <v>94012</v>
          </cell>
          <cell r="C111" t="str">
            <v>111大天狗碎片</v>
          </cell>
        </row>
        <row r="112">
          <cell r="A112">
            <v>4</v>
          </cell>
          <cell r="B112">
            <v>94013</v>
          </cell>
          <cell r="C112" t="str">
            <v>112奇美拉碎片</v>
          </cell>
        </row>
        <row r="113">
          <cell r="A113">
            <v>4</v>
          </cell>
          <cell r="B113">
            <v>94014</v>
          </cell>
          <cell r="C113" t="str">
            <v>113迦楼罗碎片</v>
          </cell>
        </row>
        <row r="114">
          <cell r="A114">
            <v>4</v>
          </cell>
          <cell r="B114">
            <v>94015</v>
          </cell>
          <cell r="C114" t="str">
            <v>114金乌碎片</v>
          </cell>
        </row>
        <row r="115">
          <cell r="A115">
            <v>4</v>
          </cell>
          <cell r="B115">
            <v>94016</v>
          </cell>
          <cell r="C115" t="str">
            <v>115巴哈姆特碎片</v>
          </cell>
        </row>
        <row r="116">
          <cell r="A116">
            <v>4</v>
          </cell>
          <cell r="B116">
            <v>94017</v>
          </cell>
          <cell r="C116" t="str">
            <v>116烛龙碎片</v>
          </cell>
        </row>
        <row r="117">
          <cell r="A117">
            <v>4</v>
          </cell>
          <cell r="B117">
            <v>94018</v>
          </cell>
          <cell r="C117" t="str">
            <v>117罗刹碎片</v>
          </cell>
        </row>
        <row r="118">
          <cell r="A118">
            <v>4</v>
          </cell>
          <cell r="B118">
            <v>94019</v>
          </cell>
          <cell r="C118" t="str">
            <v>118夜叉碎片</v>
          </cell>
        </row>
        <row r="119">
          <cell r="A119">
            <v>4</v>
          </cell>
          <cell r="B119">
            <v>94020</v>
          </cell>
          <cell r="C119" t="str">
            <v>119骨龙碎片</v>
          </cell>
        </row>
        <row r="120">
          <cell r="A120">
            <v>4</v>
          </cell>
          <cell r="B120">
            <v>94021</v>
          </cell>
          <cell r="C120" t="str">
            <v>120巫妖碎片</v>
          </cell>
        </row>
        <row r="121">
          <cell r="A121">
            <v>4</v>
          </cell>
          <cell r="B121">
            <v>94022</v>
          </cell>
          <cell r="C121" t="str">
            <v>121瓦尔基里碎片</v>
          </cell>
        </row>
        <row r="122">
          <cell r="A122">
            <v>4</v>
          </cell>
          <cell r="B122">
            <v>94023</v>
          </cell>
          <cell r="C122" t="str">
            <v>122阿努比斯碎片</v>
          </cell>
        </row>
        <row r="123">
          <cell r="A123">
            <v>4</v>
          </cell>
          <cell r="B123">
            <v>94024</v>
          </cell>
          <cell r="C123" t="str">
            <v>123吸血女王碎片</v>
          </cell>
        </row>
        <row r="124">
          <cell r="A124">
            <v>4</v>
          </cell>
          <cell r="B124">
            <v>94025</v>
          </cell>
          <cell r="C124" t="str">
            <v>124无头骑士碎片</v>
          </cell>
        </row>
        <row r="125">
          <cell r="A125">
            <v>4</v>
          </cell>
          <cell r="B125">
            <v>94026</v>
          </cell>
          <cell r="C125" t="str">
            <v>125灵魂收割者碎片</v>
          </cell>
        </row>
        <row r="126">
          <cell r="A126">
            <v>4</v>
          </cell>
          <cell r="B126">
            <v>94027</v>
          </cell>
          <cell r="C126" t="str">
            <v>126半神木乃伊碎片</v>
          </cell>
        </row>
        <row r="127">
          <cell r="A127">
            <v>4</v>
          </cell>
          <cell r="B127">
            <v>94028</v>
          </cell>
          <cell r="C127" t="str">
            <v>127霜巨人碎片</v>
          </cell>
        </row>
        <row r="128">
          <cell r="A128">
            <v>4</v>
          </cell>
          <cell r="B128">
            <v>94029</v>
          </cell>
          <cell r="C128" t="str">
            <v>128火巨人碎片</v>
          </cell>
        </row>
        <row r="129">
          <cell r="A129">
            <v>4</v>
          </cell>
          <cell r="B129">
            <v>94030</v>
          </cell>
          <cell r="C129" t="str">
            <v>129永生之炎碎片</v>
          </cell>
        </row>
        <row r="130">
          <cell r="A130">
            <v>4</v>
          </cell>
          <cell r="B130">
            <v>94031</v>
          </cell>
          <cell r="C130" t="str">
            <v>130绝对零度碎片</v>
          </cell>
        </row>
        <row r="131">
          <cell r="A131">
            <v>4</v>
          </cell>
          <cell r="B131">
            <v>94032</v>
          </cell>
          <cell r="C131" t="str">
            <v>131创世之光碎片</v>
          </cell>
        </row>
        <row r="132">
          <cell r="A132">
            <v>4</v>
          </cell>
          <cell r="B132">
            <v>94033</v>
          </cell>
          <cell r="C132" t="str">
            <v>132暗影之主碎片</v>
          </cell>
        </row>
        <row r="133">
          <cell r="A133">
            <v>4</v>
          </cell>
          <cell r="B133">
            <v>94034</v>
          </cell>
          <cell r="C133" t="str">
            <v>133九尾狐碎片</v>
          </cell>
        </row>
        <row r="134">
          <cell r="A134">
            <v>4</v>
          </cell>
          <cell r="B134">
            <v>94035</v>
          </cell>
          <cell r="C134" t="str">
            <v>134薇薇安碎片</v>
          </cell>
        </row>
        <row r="135">
          <cell r="A135">
            <v>4</v>
          </cell>
          <cell r="B135">
            <v>94036</v>
          </cell>
          <cell r="C135" t="str">
            <v>135贝希摩斯碎片</v>
          </cell>
        </row>
        <row r="136">
          <cell r="A136">
            <v>4</v>
          </cell>
          <cell r="B136">
            <v>94037</v>
          </cell>
          <cell r="C136" t="str">
            <v>136自然之主碎片</v>
          </cell>
        </row>
        <row r="137">
          <cell r="A137">
            <v>4</v>
          </cell>
          <cell r="B137">
            <v>94038</v>
          </cell>
          <cell r="C137" t="str">
            <v>137大猿王碎片</v>
          </cell>
        </row>
        <row r="138">
          <cell r="A138">
            <v>4</v>
          </cell>
          <cell r="B138">
            <v>94039</v>
          </cell>
          <cell r="C138" t="str">
            <v>138西王母碎片</v>
          </cell>
        </row>
        <row r="139">
          <cell r="A139">
            <v>4</v>
          </cell>
          <cell r="B139">
            <v>94040</v>
          </cell>
          <cell r="C139" t="str">
            <v>139刑天碎片</v>
          </cell>
        </row>
        <row r="140">
          <cell r="A140">
            <v>4</v>
          </cell>
          <cell r="B140">
            <v>90016</v>
          </cell>
          <cell r="C140" t="str">
            <v>140地狱碎片红</v>
          </cell>
        </row>
        <row r="141">
          <cell r="A141">
            <v>4</v>
          </cell>
          <cell r="B141">
            <v>90017</v>
          </cell>
          <cell r="C141" t="str">
            <v>141地狱碎片橙</v>
          </cell>
        </row>
        <row r="142">
          <cell r="A142">
            <v>4</v>
          </cell>
          <cell r="B142">
            <v>90018</v>
          </cell>
          <cell r="C142" t="str">
            <v>142地狱碎片紫</v>
          </cell>
        </row>
        <row r="143">
          <cell r="A143">
            <v>4</v>
          </cell>
          <cell r="B143">
            <v>90019</v>
          </cell>
          <cell r="C143" t="str">
            <v>143地狱碎片蓝</v>
          </cell>
        </row>
        <row r="144">
          <cell r="A144">
            <v>5</v>
          </cell>
          <cell r="B144">
            <v>1001</v>
          </cell>
          <cell r="C144" t="str">
            <v>144一星符文1</v>
          </cell>
        </row>
        <row r="145">
          <cell r="A145">
            <v>5</v>
          </cell>
          <cell r="B145">
            <v>1002</v>
          </cell>
          <cell r="C145" t="str">
            <v>145一星符文2</v>
          </cell>
        </row>
        <row r="146">
          <cell r="A146">
            <v>5</v>
          </cell>
          <cell r="B146">
            <v>1003</v>
          </cell>
          <cell r="C146" t="str">
            <v>146一星符文3</v>
          </cell>
        </row>
        <row r="147">
          <cell r="A147">
            <v>5</v>
          </cell>
          <cell r="B147">
            <v>1004</v>
          </cell>
          <cell r="C147" t="str">
            <v>147一星符文4</v>
          </cell>
        </row>
        <row r="148">
          <cell r="A148">
            <v>5</v>
          </cell>
          <cell r="B148">
            <v>2001</v>
          </cell>
          <cell r="C148" t="str">
            <v>148二星符文1</v>
          </cell>
        </row>
        <row r="149">
          <cell r="A149">
            <v>5</v>
          </cell>
          <cell r="B149">
            <v>2002</v>
          </cell>
          <cell r="C149" t="str">
            <v>149二星符文2</v>
          </cell>
        </row>
        <row r="150">
          <cell r="A150">
            <v>5</v>
          </cell>
          <cell r="B150">
            <v>2003</v>
          </cell>
          <cell r="C150" t="str">
            <v>150二星符文3</v>
          </cell>
        </row>
        <row r="151">
          <cell r="A151">
            <v>5</v>
          </cell>
          <cell r="B151">
            <v>2004</v>
          </cell>
          <cell r="C151" t="str">
            <v>151二星符文4</v>
          </cell>
        </row>
        <row r="152">
          <cell r="A152">
            <v>5</v>
          </cell>
          <cell r="B152">
            <v>3001</v>
          </cell>
          <cell r="C152" t="str">
            <v>152三星低级符文1</v>
          </cell>
        </row>
        <row r="153">
          <cell r="A153">
            <v>5</v>
          </cell>
          <cell r="B153">
            <v>3002</v>
          </cell>
          <cell r="C153" t="str">
            <v>153三星低级符文2</v>
          </cell>
        </row>
        <row r="154">
          <cell r="A154">
            <v>5</v>
          </cell>
          <cell r="B154">
            <v>3003</v>
          </cell>
          <cell r="C154" t="str">
            <v>154三星低级符文3</v>
          </cell>
        </row>
        <row r="155">
          <cell r="A155">
            <v>5</v>
          </cell>
          <cell r="B155">
            <v>3004</v>
          </cell>
          <cell r="C155" t="str">
            <v>155三星低级符文4</v>
          </cell>
        </row>
        <row r="156">
          <cell r="A156">
            <v>5</v>
          </cell>
          <cell r="B156">
            <v>3005</v>
          </cell>
          <cell r="C156" t="str">
            <v>156三星高级符文1</v>
          </cell>
        </row>
        <row r="157">
          <cell r="A157">
            <v>5</v>
          </cell>
          <cell r="B157">
            <v>3006</v>
          </cell>
          <cell r="C157" t="str">
            <v>157三星高级符文2</v>
          </cell>
        </row>
        <row r="158">
          <cell r="A158">
            <v>5</v>
          </cell>
          <cell r="B158">
            <v>3007</v>
          </cell>
          <cell r="C158" t="str">
            <v>158三星高级符文3</v>
          </cell>
        </row>
        <row r="159">
          <cell r="A159">
            <v>5</v>
          </cell>
          <cell r="B159">
            <v>3008</v>
          </cell>
          <cell r="C159" t="str">
            <v>159三星高级符文4</v>
          </cell>
        </row>
        <row r="160">
          <cell r="A160">
            <v>5</v>
          </cell>
          <cell r="B160">
            <v>4001</v>
          </cell>
          <cell r="C160" t="str">
            <v>160四星低级符文1</v>
          </cell>
        </row>
        <row r="161">
          <cell r="A161">
            <v>5</v>
          </cell>
          <cell r="B161">
            <v>4002</v>
          </cell>
          <cell r="C161" t="str">
            <v>161四星低级符文2</v>
          </cell>
        </row>
        <row r="162">
          <cell r="A162">
            <v>5</v>
          </cell>
          <cell r="B162">
            <v>4003</v>
          </cell>
          <cell r="C162" t="str">
            <v>162四星低级符文3</v>
          </cell>
        </row>
        <row r="163">
          <cell r="A163">
            <v>5</v>
          </cell>
          <cell r="B163">
            <v>4004</v>
          </cell>
          <cell r="C163" t="str">
            <v>163四星低级符文4</v>
          </cell>
        </row>
        <row r="164">
          <cell r="A164">
            <v>5</v>
          </cell>
          <cell r="B164">
            <v>4005</v>
          </cell>
          <cell r="C164" t="str">
            <v>164四星高级符文1</v>
          </cell>
        </row>
        <row r="165">
          <cell r="A165">
            <v>5</v>
          </cell>
          <cell r="B165">
            <v>4006</v>
          </cell>
          <cell r="C165" t="str">
            <v>165四星高级符文2</v>
          </cell>
        </row>
        <row r="166">
          <cell r="A166">
            <v>5</v>
          </cell>
          <cell r="B166">
            <v>4007</v>
          </cell>
          <cell r="C166" t="str">
            <v>166四星高级符文3</v>
          </cell>
        </row>
        <row r="167">
          <cell r="A167">
            <v>5</v>
          </cell>
          <cell r="B167">
            <v>4008</v>
          </cell>
          <cell r="C167" t="str">
            <v>167四星高级符文4</v>
          </cell>
        </row>
        <row r="168">
          <cell r="A168">
            <v>5</v>
          </cell>
          <cell r="B168">
            <v>5001</v>
          </cell>
          <cell r="C168" t="str">
            <v>168五星低级符文1</v>
          </cell>
        </row>
        <row r="169">
          <cell r="A169">
            <v>5</v>
          </cell>
          <cell r="B169">
            <v>5002</v>
          </cell>
          <cell r="C169" t="str">
            <v>169五星低级符文2</v>
          </cell>
        </row>
        <row r="170">
          <cell r="A170">
            <v>5</v>
          </cell>
          <cell r="B170">
            <v>5003</v>
          </cell>
          <cell r="C170" t="str">
            <v>170五星低级符文3</v>
          </cell>
        </row>
        <row r="171">
          <cell r="A171">
            <v>5</v>
          </cell>
          <cell r="B171">
            <v>5004</v>
          </cell>
          <cell r="C171" t="str">
            <v>171五星低级符文4</v>
          </cell>
        </row>
        <row r="172">
          <cell r="A172">
            <v>5</v>
          </cell>
          <cell r="B172">
            <v>5005</v>
          </cell>
          <cell r="C172" t="str">
            <v>172五星高级符文1</v>
          </cell>
        </row>
        <row r="173">
          <cell r="A173">
            <v>5</v>
          </cell>
          <cell r="B173">
            <v>5006</v>
          </cell>
          <cell r="C173" t="str">
            <v>173五星高级符文2</v>
          </cell>
        </row>
        <row r="174">
          <cell r="A174">
            <v>5</v>
          </cell>
          <cell r="B174">
            <v>5007</v>
          </cell>
          <cell r="C174" t="str">
            <v>174五星高级符文3</v>
          </cell>
        </row>
        <row r="175">
          <cell r="A175">
            <v>5</v>
          </cell>
          <cell r="B175">
            <v>5008</v>
          </cell>
          <cell r="C175" t="str">
            <v>175五星高级符文4</v>
          </cell>
        </row>
        <row r="176">
          <cell r="A176">
            <v>5</v>
          </cell>
          <cell r="B176">
            <v>6001</v>
          </cell>
          <cell r="C176" t="str">
            <v>176六星低级符文1</v>
          </cell>
        </row>
        <row r="177">
          <cell r="A177">
            <v>5</v>
          </cell>
          <cell r="B177">
            <v>6002</v>
          </cell>
          <cell r="C177" t="str">
            <v>177六星低级符文2</v>
          </cell>
        </row>
        <row r="178">
          <cell r="A178">
            <v>5</v>
          </cell>
          <cell r="B178">
            <v>6003</v>
          </cell>
          <cell r="C178" t="str">
            <v>178六星低级符文3</v>
          </cell>
        </row>
        <row r="179">
          <cell r="A179">
            <v>5</v>
          </cell>
          <cell r="B179">
            <v>6004</v>
          </cell>
          <cell r="C179" t="str">
            <v>179六星低级符文4</v>
          </cell>
        </row>
        <row r="180">
          <cell r="A180">
            <v>5</v>
          </cell>
          <cell r="B180">
            <v>6005</v>
          </cell>
          <cell r="C180" t="str">
            <v>180六星高级符文1</v>
          </cell>
        </row>
        <row r="181">
          <cell r="A181">
            <v>5</v>
          </cell>
          <cell r="B181">
            <v>6006</v>
          </cell>
          <cell r="C181" t="str">
            <v>181六星高级符文2</v>
          </cell>
        </row>
        <row r="182">
          <cell r="A182">
            <v>5</v>
          </cell>
          <cell r="B182">
            <v>6007</v>
          </cell>
          <cell r="C182" t="str">
            <v>182六星高级符文3</v>
          </cell>
        </row>
        <row r="183">
          <cell r="A183">
            <v>5</v>
          </cell>
          <cell r="B183">
            <v>6008</v>
          </cell>
          <cell r="C183" t="str">
            <v>183六星高级符文4</v>
          </cell>
        </row>
        <row r="184">
          <cell r="A184">
            <v>6</v>
          </cell>
          <cell r="B184">
            <v>1000</v>
          </cell>
          <cell r="C184" t="str">
            <v>184小恶魔</v>
          </cell>
        </row>
        <row r="185">
          <cell r="A185">
            <v>6</v>
          </cell>
          <cell r="B185">
            <v>1001</v>
          </cell>
          <cell r="C185" t="str">
            <v>185鱼人</v>
          </cell>
        </row>
        <row r="186">
          <cell r="A186">
            <v>6</v>
          </cell>
          <cell r="B186">
            <v>1002</v>
          </cell>
          <cell r="C186" t="str">
            <v>186吸血蝙蝠</v>
          </cell>
        </row>
        <row r="187">
          <cell r="A187">
            <v>6</v>
          </cell>
          <cell r="B187">
            <v>1003</v>
          </cell>
          <cell r="C187" t="str">
            <v>187食尸鬼</v>
          </cell>
        </row>
        <row r="188">
          <cell r="A188">
            <v>6</v>
          </cell>
          <cell r="B188">
            <v>1004</v>
          </cell>
          <cell r="C188" t="str">
            <v>188圣甲虫</v>
          </cell>
        </row>
        <row r="189">
          <cell r="A189">
            <v>6</v>
          </cell>
          <cell r="B189">
            <v>1005</v>
          </cell>
          <cell r="C189" t="str">
            <v>189地穴蜘蛛</v>
          </cell>
        </row>
        <row r="190">
          <cell r="A190">
            <v>6</v>
          </cell>
          <cell r="B190">
            <v>1006</v>
          </cell>
          <cell r="C190" t="str">
            <v>190冰精灵</v>
          </cell>
        </row>
        <row r="191">
          <cell r="A191">
            <v>6</v>
          </cell>
          <cell r="B191">
            <v>1007</v>
          </cell>
          <cell r="C191" t="str">
            <v>191火精灵</v>
          </cell>
        </row>
        <row r="192">
          <cell r="A192">
            <v>6</v>
          </cell>
          <cell r="B192">
            <v>1008</v>
          </cell>
          <cell r="C192" t="str">
            <v>192光精灵</v>
          </cell>
        </row>
        <row r="193">
          <cell r="A193">
            <v>6</v>
          </cell>
          <cell r="B193">
            <v>1009</v>
          </cell>
          <cell r="C193" t="str">
            <v>193暗精灵</v>
          </cell>
        </row>
        <row r="194">
          <cell r="A194">
            <v>6</v>
          </cell>
          <cell r="B194">
            <v>1010</v>
          </cell>
          <cell r="C194" t="str">
            <v>194沙漠蝎</v>
          </cell>
        </row>
        <row r="195">
          <cell r="A195">
            <v>6</v>
          </cell>
          <cell r="B195">
            <v>1011</v>
          </cell>
          <cell r="C195" t="str">
            <v>195树精</v>
          </cell>
        </row>
        <row r="196">
          <cell r="A196">
            <v>6</v>
          </cell>
          <cell r="B196">
            <v>1012</v>
          </cell>
          <cell r="C196" t="str">
            <v>196掘地虫</v>
          </cell>
        </row>
        <row r="197">
          <cell r="A197">
            <v>6</v>
          </cell>
          <cell r="B197">
            <v>1013</v>
          </cell>
          <cell r="C197" t="str">
            <v>197镰鼬</v>
          </cell>
        </row>
        <row r="198">
          <cell r="A198">
            <v>6</v>
          </cell>
          <cell r="B198">
            <v>1014</v>
          </cell>
          <cell r="C198" t="str">
            <v>198高鸟</v>
          </cell>
        </row>
        <row r="199">
          <cell r="A199">
            <v>6</v>
          </cell>
          <cell r="B199">
            <v>1015</v>
          </cell>
          <cell r="C199" t="str">
            <v>199雏龙</v>
          </cell>
        </row>
        <row r="200">
          <cell r="A200">
            <v>6</v>
          </cell>
          <cell r="B200">
            <v>1016</v>
          </cell>
          <cell r="C200" t="str">
            <v>200小恐龙</v>
          </cell>
        </row>
        <row r="201">
          <cell r="A201">
            <v>6</v>
          </cell>
          <cell r="B201">
            <v>1017</v>
          </cell>
          <cell r="C201" t="str">
            <v>201狂暴骷髅</v>
          </cell>
        </row>
        <row r="202">
          <cell r="A202">
            <v>6</v>
          </cell>
          <cell r="B202">
            <v>2000</v>
          </cell>
          <cell r="C202" t="str">
            <v>202迷你龙</v>
          </cell>
        </row>
        <row r="203">
          <cell r="A203">
            <v>6</v>
          </cell>
          <cell r="B203">
            <v>2001</v>
          </cell>
          <cell r="C203" t="str">
            <v>203灰烬龙人</v>
          </cell>
        </row>
        <row r="204">
          <cell r="A204">
            <v>6</v>
          </cell>
          <cell r="B204">
            <v>2002</v>
          </cell>
          <cell r="C204" t="str">
            <v>204沙龙</v>
          </cell>
        </row>
        <row r="205">
          <cell r="A205">
            <v>6</v>
          </cell>
          <cell r="B205">
            <v>2003</v>
          </cell>
          <cell r="C205" t="str">
            <v>205山岭巨人</v>
          </cell>
        </row>
        <row r="206">
          <cell r="A206">
            <v>6</v>
          </cell>
          <cell r="B206">
            <v>2004</v>
          </cell>
          <cell r="C206" t="str">
            <v>206沙罗曼蛇</v>
          </cell>
        </row>
        <row r="207">
          <cell r="A207">
            <v>6</v>
          </cell>
          <cell r="B207">
            <v>2005</v>
          </cell>
          <cell r="C207" t="str">
            <v>207石化蜥蜴</v>
          </cell>
        </row>
        <row r="208">
          <cell r="A208">
            <v>6</v>
          </cell>
          <cell r="B208">
            <v>2006</v>
          </cell>
          <cell r="C208" t="str">
            <v>208眼魔</v>
          </cell>
        </row>
        <row r="209">
          <cell r="A209">
            <v>6</v>
          </cell>
          <cell r="B209">
            <v>2007</v>
          </cell>
          <cell r="C209" t="str">
            <v>209羊头恶魔</v>
          </cell>
        </row>
        <row r="210">
          <cell r="A210">
            <v>6</v>
          </cell>
          <cell r="B210">
            <v>2008</v>
          </cell>
          <cell r="C210" t="str">
            <v>210科学怪人</v>
          </cell>
        </row>
        <row r="211">
          <cell r="A211">
            <v>6</v>
          </cell>
          <cell r="B211">
            <v>2009</v>
          </cell>
          <cell r="C211" t="str">
            <v>211娜迦</v>
          </cell>
        </row>
        <row r="212">
          <cell r="A212">
            <v>6</v>
          </cell>
          <cell r="B212">
            <v>2010</v>
          </cell>
          <cell r="C212" t="str">
            <v>212姑获鸟</v>
          </cell>
        </row>
        <row r="213">
          <cell r="A213">
            <v>6</v>
          </cell>
          <cell r="B213">
            <v>2011</v>
          </cell>
          <cell r="C213" t="str">
            <v>213猫又</v>
          </cell>
        </row>
        <row r="214">
          <cell r="A214">
            <v>6</v>
          </cell>
          <cell r="B214">
            <v>2012</v>
          </cell>
          <cell r="C214" t="str">
            <v>214狼人</v>
          </cell>
        </row>
        <row r="215">
          <cell r="A215">
            <v>6</v>
          </cell>
          <cell r="B215">
            <v>2013</v>
          </cell>
          <cell r="C215" t="str">
            <v>215石像鬼</v>
          </cell>
        </row>
        <row r="216">
          <cell r="A216">
            <v>6</v>
          </cell>
          <cell r="B216">
            <v>2014</v>
          </cell>
          <cell r="C216" t="str">
            <v>216木乃伊</v>
          </cell>
        </row>
        <row r="217">
          <cell r="A217">
            <v>6</v>
          </cell>
          <cell r="B217">
            <v>2015</v>
          </cell>
          <cell r="C217" t="str">
            <v>217吸血鬼</v>
          </cell>
        </row>
        <row r="218">
          <cell r="A218">
            <v>6</v>
          </cell>
          <cell r="B218">
            <v>2016</v>
          </cell>
          <cell r="C218" t="str">
            <v>218剑齿虎</v>
          </cell>
        </row>
        <row r="219">
          <cell r="A219">
            <v>6</v>
          </cell>
          <cell r="B219">
            <v>2017</v>
          </cell>
          <cell r="C219" t="str">
            <v>219皮克西</v>
          </cell>
        </row>
        <row r="220">
          <cell r="A220">
            <v>6</v>
          </cell>
          <cell r="B220">
            <v>2018</v>
          </cell>
          <cell r="C220" t="str">
            <v>220牛头怪</v>
          </cell>
        </row>
        <row r="221">
          <cell r="A221">
            <v>6</v>
          </cell>
          <cell r="B221">
            <v>2019</v>
          </cell>
          <cell r="C221" t="str">
            <v>221半人马</v>
          </cell>
        </row>
        <row r="222">
          <cell r="A222">
            <v>6</v>
          </cell>
          <cell r="B222">
            <v>3000</v>
          </cell>
          <cell r="C222" t="str">
            <v>222大恶魔</v>
          </cell>
        </row>
        <row r="223">
          <cell r="A223">
            <v>6</v>
          </cell>
          <cell r="B223">
            <v>3001</v>
          </cell>
          <cell r="C223" t="str">
            <v>223魅魔</v>
          </cell>
        </row>
        <row r="224">
          <cell r="A224">
            <v>6</v>
          </cell>
          <cell r="B224">
            <v>3002</v>
          </cell>
          <cell r="C224" t="str">
            <v>224狮蝎</v>
          </cell>
        </row>
        <row r="225">
          <cell r="A225">
            <v>6</v>
          </cell>
          <cell r="B225">
            <v>3003</v>
          </cell>
          <cell r="C225" t="str">
            <v>225女妖</v>
          </cell>
        </row>
        <row r="226">
          <cell r="A226">
            <v>6</v>
          </cell>
          <cell r="B226">
            <v>3004</v>
          </cell>
          <cell r="C226" t="str">
            <v>226般若</v>
          </cell>
        </row>
        <row r="227">
          <cell r="A227">
            <v>6</v>
          </cell>
          <cell r="B227">
            <v>3005</v>
          </cell>
          <cell r="C227" t="str">
            <v>227络新妇</v>
          </cell>
        </row>
        <row r="228">
          <cell r="A228">
            <v>6</v>
          </cell>
          <cell r="B228">
            <v>3006</v>
          </cell>
          <cell r="C228" t="str">
            <v>228海妖</v>
          </cell>
        </row>
        <row r="229">
          <cell r="A229">
            <v>6</v>
          </cell>
          <cell r="B229">
            <v>3007</v>
          </cell>
          <cell r="C229" t="str">
            <v>229冰影</v>
          </cell>
        </row>
        <row r="230">
          <cell r="A230">
            <v>6</v>
          </cell>
          <cell r="B230">
            <v>3008</v>
          </cell>
          <cell r="C230" t="str">
            <v>230炎魔女</v>
          </cell>
        </row>
        <row r="231">
          <cell r="A231">
            <v>6</v>
          </cell>
          <cell r="B231">
            <v>3009</v>
          </cell>
          <cell r="C231" t="str">
            <v>231辉光</v>
          </cell>
        </row>
        <row r="232">
          <cell r="A232">
            <v>6</v>
          </cell>
          <cell r="B232">
            <v>3010</v>
          </cell>
          <cell r="C232" t="str">
            <v>232暗夜少女</v>
          </cell>
        </row>
        <row r="233">
          <cell r="A233">
            <v>6</v>
          </cell>
          <cell r="B233">
            <v>3011</v>
          </cell>
          <cell r="C233" t="str">
            <v>233帝王猛犸</v>
          </cell>
        </row>
        <row r="234">
          <cell r="A234">
            <v>6</v>
          </cell>
          <cell r="B234">
            <v>3012</v>
          </cell>
          <cell r="C234" t="str">
            <v>234金刚</v>
          </cell>
        </row>
        <row r="235">
          <cell r="A235">
            <v>6</v>
          </cell>
          <cell r="B235">
            <v>3013</v>
          </cell>
          <cell r="C235" t="str">
            <v>235独角兽</v>
          </cell>
        </row>
        <row r="236">
          <cell r="A236">
            <v>6</v>
          </cell>
          <cell r="B236">
            <v>3014</v>
          </cell>
          <cell r="C236" t="str">
            <v>236森林之女</v>
          </cell>
        </row>
        <row r="237">
          <cell r="A237">
            <v>6</v>
          </cell>
          <cell r="B237">
            <v>3015</v>
          </cell>
          <cell r="C237" t="str">
            <v>237古树精</v>
          </cell>
        </row>
        <row r="238">
          <cell r="A238">
            <v>6</v>
          </cell>
          <cell r="B238">
            <v>3016</v>
          </cell>
          <cell r="C238" t="str">
            <v>238佩利冬</v>
          </cell>
        </row>
        <row r="239">
          <cell r="A239">
            <v>6</v>
          </cell>
          <cell r="B239">
            <v>3017</v>
          </cell>
          <cell r="C239" t="str">
            <v>239狮鹫</v>
          </cell>
        </row>
        <row r="240">
          <cell r="A240">
            <v>6</v>
          </cell>
          <cell r="B240">
            <v>3018</v>
          </cell>
          <cell r="C240" t="str">
            <v>240薇儿</v>
          </cell>
        </row>
        <row r="241">
          <cell r="A241">
            <v>6</v>
          </cell>
          <cell r="B241">
            <v>3019</v>
          </cell>
          <cell r="C241" t="str">
            <v>241结晶龙</v>
          </cell>
        </row>
        <row r="242">
          <cell r="A242">
            <v>6</v>
          </cell>
          <cell r="B242">
            <v>3020</v>
          </cell>
          <cell r="C242" t="str">
            <v>242暮光领主</v>
          </cell>
        </row>
        <row r="243">
          <cell r="A243">
            <v>6</v>
          </cell>
          <cell r="B243">
            <v>3021</v>
          </cell>
          <cell r="C243" t="str">
            <v>243海魔女</v>
          </cell>
        </row>
        <row r="244">
          <cell r="A244">
            <v>6</v>
          </cell>
          <cell r="B244">
            <v>4000</v>
          </cell>
          <cell r="C244" t="str">
            <v>244刻耳柏洛斯</v>
          </cell>
        </row>
        <row r="245">
          <cell r="A245">
            <v>6</v>
          </cell>
          <cell r="B245">
            <v>4001</v>
          </cell>
          <cell r="C245" t="str">
            <v>245魔界花</v>
          </cell>
        </row>
        <row r="246">
          <cell r="A246">
            <v>6</v>
          </cell>
          <cell r="B246">
            <v>4002</v>
          </cell>
          <cell r="C246" t="str">
            <v>246火焰邪魔</v>
          </cell>
        </row>
        <row r="247">
          <cell r="A247">
            <v>6</v>
          </cell>
          <cell r="B247">
            <v>4003</v>
          </cell>
          <cell r="C247" t="str">
            <v>247地狱恶魔</v>
          </cell>
        </row>
        <row r="248">
          <cell r="A248">
            <v>6</v>
          </cell>
          <cell r="B248">
            <v>4004</v>
          </cell>
          <cell r="C248" t="str">
            <v>248恶魔领主</v>
          </cell>
        </row>
        <row r="249">
          <cell r="A249">
            <v>6</v>
          </cell>
          <cell r="B249">
            <v>4005</v>
          </cell>
          <cell r="C249" t="str">
            <v>249塞壬</v>
          </cell>
        </row>
        <row r="250">
          <cell r="A250">
            <v>6</v>
          </cell>
          <cell r="B250">
            <v>4006</v>
          </cell>
          <cell r="C250" t="str">
            <v>250美杜莎</v>
          </cell>
        </row>
        <row r="251">
          <cell r="A251">
            <v>6</v>
          </cell>
          <cell r="B251">
            <v>4007</v>
          </cell>
          <cell r="C251" t="str">
            <v>251利维坦</v>
          </cell>
        </row>
        <row r="252">
          <cell r="A252">
            <v>6</v>
          </cell>
          <cell r="B252">
            <v>4008</v>
          </cell>
          <cell r="C252" t="str">
            <v>252北海巨妖</v>
          </cell>
        </row>
        <row r="253">
          <cell r="A253">
            <v>6</v>
          </cell>
          <cell r="B253">
            <v>4009</v>
          </cell>
          <cell r="C253" t="str">
            <v>253八岐大蛇</v>
          </cell>
        </row>
        <row r="254">
          <cell r="A254">
            <v>6</v>
          </cell>
          <cell r="B254">
            <v>4010</v>
          </cell>
          <cell r="C254" t="str">
            <v>254羽蛇</v>
          </cell>
        </row>
        <row r="255">
          <cell r="A255">
            <v>6</v>
          </cell>
          <cell r="B255">
            <v>4011</v>
          </cell>
          <cell r="C255" t="str">
            <v>255斯芬克斯</v>
          </cell>
        </row>
        <row r="256">
          <cell r="A256">
            <v>6</v>
          </cell>
          <cell r="B256">
            <v>4012</v>
          </cell>
          <cell r="C256" t="str">
            <v>256大天狗</v>
          </cell>
        </row>
        <row r="257">
          <cell r="A257">
            <v>6</v>
          </cell>
          <cell r="B257">
            <v>4013</v>
          </cell>
          <cell r="C257" t="str">
            <v>257奇美拉</v>
          </cell>
        </row>
        <row r="258">
          <cell r="A258">
            <v>6</v>
          </cell>
          <cell r="B258">
            <v>4014</v>
          </cell>
          <cell r="C258" t="str">
            <v>258迦楼罗</v>
          </cell>
        </row>
        <row r="259">
          <cell r="A259">
            <v>6</v>
          </cell>
          <cell r="B259">
            <v>4015</v>
          </cell>
          <cell r="C259" t="str">
            <v>259金乌</v>
          </cell>
        </row>
        <row r="260">
          <cell r="A260">
            <v>6</v>
          </cell>
          <cell r="B260">
            <v>4016</v>
          </cell>
          <cell r="C260" t="str">
            <v>260巴哈姆特</v>
          </cell>
        </row>
        <row r="261">
          <cell r="A261">
            <v>6</v>
          </cell>
          <cell r="B261">
            <v>4017</v>
          </cell>
          <cell r="C261" t="str">
            <v>261烛龙</v>
          </cell>
        </row>
        <row r="262">
          <cell r="A262">
            <v>6</v>
          </cell>
          <cell r="B262">
            <v>4018</v>
          </cell>
          <cell r="C262" t="str">
            <v>262罗刹</v>
          </cell>
        </row>
        <row r="263">
          <cell r="A263">
            <v>6</v>
          </cell>
          <cell r="B263">
            <v>4019</v>
          </cell>
          <cell r="C263" t="str">
            <v>263夜叉</v>
          </cell>
        </row>
        <row r="264">
          <cell r="A264">
            <v>6</v>
          </cell>
          <cell r="B264">
            <v>4020</v>
          </cell>
          <cell r="C264" t="str">
            <v>264骨龙</v>
          </cell>
        </row>
        <row r="265">
          <cell r="A265">
            <v>6</v>
          </cell>
          <cell r="B265">
            <v>4021</v>
          </cell>
          <cell r="C265" t="str">
            <v>265巫妖</v>
          </cell>
        </row>
        <row r="266">
          <cell r="A266">
            <v>6</v>
          </cell>
          <cell r="B266">
            <v>4022</v>
          </cell>
          <cell r="C266" t="str">
            <v>266瓦尔基里</v>
          </cell>
        </row>
        <row r="267">
          <cell r="A267">
            <v>6</v>
          </cell>
          <cell r="B267">
            <v>4023</v>
          </cell>
          <cell r="C267" t="str">
            <v>267阿努比斯</v>
          </cell>
        </row>
        <row r="268">
          <cell r="A268">
            <v>6</v>
          </cell>
          <cell r="B268">
            <v>4024</v>
          </cell>
          <cell r="C268" t="str">
            <v>268吸血女王</v>
          </cell>
        </row>
        <row r="269">
          <cell r="A269">
            <v>6</v>
          </cell>
          <cell r="B269">
            <v>4025</v>
          </cell>
          <cell r="C269" t="str">
            <v>269无头骑士</v>
          </cell>
        </row>
        <row r="270">
          <cell r="A270">
            <v>6</v>
          </cell>
          <cell r="B270">
            <v>4026</v>
          </cell>
          <cell r="C270" t="str">
            <v>270灵魂收割者</v>
          </cell>
        </row>
        <row r="271">
          <cell r="A271">
            <v>6</v>
          </cell>
          <cell r="B271">
            <v>4027</v>
          </cell>
          <cell r="C271" t="str">
            <v>271半神木乃伊</v>
          </cell>
        </row>
        <row r="272">
          <cell r="A272">
            <v>6</v>
          </cell>
          <cell r="B272">
            <v>4028</v>
          </cell>
          <cell r="C272" t="str">
            <v>272霜巨人</v>
          </cell>
        </row>
        <row r="273">
          <cell r="A273">
            <v>6</v>
          </cell>
          <cell r="B273">
            <v>4029</v>
          </cell>
          <cell r="C273" t="str">
            <v>273火巨人</v>
          </cell>
        </row>
        <row r="274">
          <cell r="A274">
            <v>6</v>
          </cell>
          <cell r="B274">
            <v>4030</v>
          </cell>
          <cell r="C274" t="str">
            <v>274永生之炎</v>
          </cell>
        </row>
        <row r="275">
          <cell r="A275">
            <v>6</v>
          </cell>
          <cell r="B275">
            <v>4031</v>
          </cell>
          <cell r="C275" t="str">
            <v>275绝对零度</v>
          </cell>
        </row>
        <row r="276">
          <cell r="A276">
            <v>6</v>
          </cell>
          <cell r="B276">
            <v>4032</v>
          </cell>
          <cell r="C276" t="str">
            <v>276创世之光</v>
          </cell>
        </row>
        <row r="277">
          <cell r="A277">
            <v>6</v>
          </cell>
          <cell r="B277">
            <v>4033</v>
          </cell>
          <cell r="C277" t="str">
            <v>277暗影之主</v>
          </cell>
        </row>
        <row r="278">
          <cell r="A278">
            <v>6</v>
          </cell>
          <cell r="B278">
            <v>4034</v>
          </cell>
          <cell r="C278" t="str">
            <v>278九尾妖姬</v>
          </cell>
        </row>
        <row r="279">
          <cell r="A279">
            <v>6</v>
          </cell>
          <cell r="B279">
            <v>4035</v>
          </cell>
          <cell r="C279" t="str">
            <v>279薇薇安</v>
          </cell>
        </row>
        <row r="280">
          <cell r="A280">
            <v>6</v>
          </cell>
          <cell r="B280">
            <v>4036</v>
          </cell>
          <cell r="C280" t="str">
            <v>280贝希摩斯</v>
          </cell>
        </row>
        <row r="281">
          <cell r="A281">
            <v>6</v>
          </cell>
          <cell r="B281">
            <v>4037</v>
          </cell>
          <cell r="C281" t="str">
            <v>281自然之主</v>
          </cell>
        </row>
        <row r="282">
          <cell r="A282">
            <v>6</v>
          </cell>
          <cell r="B282">
            <v>4038</v>
          </cell>
          <cell r="C282" t="str">
            <v>282大猿王</v>
          </cell>
        </row>
        <row r="283">
          <cell r="A283">
            <v>6</v>
          </cell>
          <cell r="B283">
            <v>4039</v>
          </cell>
          <cell r="C283" t="str">
            <v>283西王母</v>
          </cell>
        </row>
        <row r="284">
          <cell r="A284">
            <v>6</v>
          </cell>
          <cell r="B284">
            <v>4040</v>
          </cell>
          <cell r="C284" t="str">
            <v>284刑天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1" sqref="C21"/>
    </sheetView>
  </sheetViews>
  <sheetFormatPr defaultColWidth="9" defaultRowHeight="13.5"/>
  <cols>
    <col min="1" max="1" width="9" style="3" customWidth="1"/>
    <col min="2" max="2" width="18.25" style="35" customWidth="1"/>
    <col min="3" max="3" width="37.125" style="3" customWidth="1"/>
    <col min="4" max="4" width="17.5" style="3" customWidth="1"/>
    <col min="5" max="16384" width="9" style="3"/>
  </cols>
  <sheetData>
    <row r="1" spans="1:4">
      <c r="A1" s="36" t="s">
        <v>0</v>
      </c>
      <c r="B1" s="37" t="s">
        <v>1</v>
      </c>
      <c r="C1" s="38" t="s">
        <v>2</v>
      </c>
    </row>
    <row r="2" spans="1:4">
      <c r="A2" s="39" t="s">
        <v>3</v>
      </c>
      <c r="B2" s="40"/>
      <c r="C2" s="38"/>
    </row>
    <row r="3" spans="1:4">
      <c r="A3" s="7" t="s">
        <v>4</v>
      </c>
      <c r="B3" s="41" t="s">
        <v>1</v>
      </c>
      <c r="C3" s="38" t="s">
        <v>5</v>
      </c>
    </row>
    <row r="4" spans="1:4">
      <c r="A4" s="7" t="s">
        <v>6</v>
      </c>
      <c r="B4" s="41" t="s">
        <v>7</v>
      </c>
      <c r="C4" s="38" t="s">
        <v>8</v>
      </c>
    </row>
    <row r="5" spans="1:4">
      <c r="A5" s="7" t="s">
        <v>9</v>
      </c>
      <c r="B5" s="41" t="s">
        <v>9</v>
      </c>
      <c r="C5" s="39" t="s">
        <v>10</v>
      </c>
    </row>
    <row r="6" spans="1:4">
      <c r="A6" s="3">
        <v>1</v>
      </c>
      <c r="B6" s="42">
        <v>70001</v>
      </c>
      <c r="C6" s="3" t="s">
        <v>835</v>
      </c>
      <c r="D6" s="13" t="s">
        <v>829</v>
      </c>
    </row>
    <row r="7" spans="1:4">
      <c r="A7" s="3">
        <v>2</v>
      </c>
      <c r="B7" s="42">
        <v>70002</v>
      </c>
      <c r="C7" s="3" t="s">
        <v>835</v>
      </c>
      <c r="D7" s="13" t="s">
        <v>827</v>
      </c>
    </row>
    <row r="8" spans="1:4">
      <c r="A8" s="3">
        <v>3</v>
      </c>
      <c r="B8" s="42">
        <v>70003</v>
      </c>
      <c r="C8" s="3" t="s">
        <v>835</v>
      </c>
      <c r="D8" s="13" t="s">
        <v>830</v>
      </c>
    </row>
    <row r="9" spans="1:4">
      <c r="A9" s="3">
        <v>4</v>
      </c>
      <c r="B9" s="42">
        <v>70004</v>
      </c>
      <c r="C9" s="3" t="s">
        <v>835</v>
      </c>
      <c r="D9" s="13" t="s">
        <v>831</v>
      </c>
    </row>
    <row r="10" spans="1:4">
      <c r="A10" s="3">
        <v>5</v>
      </c>
      <c r="B10" s="42">
        <v>70005</v>
      </c>
      <c r="C10" s="3" t="s">
        <v>835</v>
      </c>
      <c r="D10" s="13" t="s">
        <v>832</v>
      </c>
    </row>
    <row r="11" spans="1:4" s="6" customFormat="1">
      <c r="A11" s="3">
        <v>6</v>
      </c>
      <c r="B11" s="42">
        <v>70006</v>
      </c>
      <c r="C11" s="3" t="s">
        <v>835</v>
      </c>
      <c r="D11" s="13" t="s">
        <v>833</v>
      </c>
    </row>
    <row r="12" spans="1:4" s="6" customFormat="1">
      <c r="A12" s="3">
        <v>7</v>
      </c>
      <c r="B12" s="42">
        <v>70007</v>
      </c>
      <c r="C12" s="3" t="s">
        <v>835</v>
      </c>
      <c r="D12" s="13" t="s">
        <v>834</v>
      </c>
    </row>
    <row r="13" spans="1:4" s="6" customFormat="1">
      <c r="A13" s="3">
        <v>8</v>
      </c>
      <c r="B13" s="42">
        <v>70008</v>
      </c>
      <c r="C13" s="3" t="s">
        <v>835</v>
      </c>
      <c r="D13" s="13" t="s">
        <v>834</v>
      </c>
    </row>
    <row r="14" spans="1:4" s="6" customFormat="1">
      <c r="A14" s="3">
        <v>9</v>
      </c>
      <c r="B14" s="42">
        <v>70009</v>
      </c>
      <c r="C14" s="3" t="s">
        <v>835</v>
      </c>
      <c r="D14" s="13" t="s">
        <v>834</v>
      </c>
    </row>
    <row r="15" spans="1:4" s="6" customFormat="1">
      <c r="A15" s="3">
        <v>10</v>
      </c>
      <c r="B15" s="42">
        <v>70010</v>
      </c>
      <c r="C15" s="3" t="s">
        <v>835</v>
      </c>
      <c r="D15" s="13" t="s">
        <v>834</v>
      </c>
    </row>
    <row r="16" spans="1:4" s="6" customFormat="1">
      <c r="A16" s="3">
        <v>11</v>
      </c>
      <c r="B16" s="42">
        <v>70011</v>
      </c>
      <c r="C16" s="3" t="s">
        <v>835</v>
      </c>
      <c r="D16" s="13" t="s">
        <v>828</v>
      </c>
    </row>
    <row r="17" spans="1:4">
      <c r="A17" s="3">
        <v>12</v>
      </c>
      <c r="B17" s="42">
        <v>70012</v>
      </c>
      <c r="C17" s="3" t="s">
        <v>835</v>
      </c>
      <c r="D17" s="13" t="s">
        <v>11</v>
      </c>
    </row>
  </sheetData>
  <phoneticPr fontId="4" type="noConversion"/>
  <conditionalFormatting sqref="A36:B1048576 A1:B5">
    <cfRule type="duplicateValues" dxfId="46" priority="11"/>
  </conditionalFormatting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workbookViewId="0">
      <selection activeCell="K46" sqref="K46"/>
    </sheetView>
  </sheetViews>
  <sheetFormatPr defaultColWidth="9" defaultRowHeight="13.5"/>
  <cols>
    <col min="1" max="1" width="9" style="3"/>
    <col min="2" max="3" width="8.875" style="3" customWidth="1"/>
    <col min="4" max="5" width="16.125" style="3" customWidth="1"/>
    <col min="6" max="6" width="25" style="3" customWidth="1"/>
    <col min="7" max="7" width="23.875" style="3" customWidth="1"/>
    <col min="8" max="8" width="9.375" style="3" customWidth="1"/>
    <col min="9" max="9" width="12.25" style="3" customWidth="1"/>
    <col min="10" max="10" width="9" style="3"/>
    <col min="11" max="11" width="20.75" style="24" customWidth="1"/>
    <col min="12" max="12" width="11.375" style="3" customWidth="1"/>
    <col min="13" max="13" width="13.875" style="3" customWidth="1"/>
    <col min="14" max="16" width="9" style="3"/>
    <col min="17" max="17" width="43.375" customWidth="1"/>
    <col min="18" max="18" width="9" style="3"/>
    <col min="19" max="19" width="20.375" style="3" customWidth="1"/>
    <col min="20" max="20" width="9" style="3"/>
    <col min="21" max="21" width="18.125" style="3" customWidth="1"/>
    <col min="22" max="22" width="11" style="3" customWidth="1"/>
    <col min="23" max="23" width="9" style="3"/>
    <col min="24" max="24" width="63" style="3" customWidth="1"/>
    <col min="25" max="16384" width="9" style="3"/>
  </cols>
  <sheetData>
    <row r="1" spans="1:21">
      <c r="A1" s="6"/>
      <c r="B1" s="6" t="s">
        <v>21</v>
      </c>
      <c r="C1" s="13" t="s">
        <v>22</v>
      </c>
      <c r="D1" s="13" t="s">
        <v>23</v>
      </c>
      <c r="E1" s="13" t="s">
        <v>24</v>
      </c>
      <c r="F1" s="5" t="s">
        <v>25</v>
      </c>
      <c r="G1" s="13" t="s">
        <v>26</v>
      </c>
      <c r="H1" s="13" t="s">
        <v>23</v>
      </c>
      <c r="I1" s="13" t="s">
        <v>24</v>
      </c>
      <c r="J1" s="13" t="s">
        <v>25</v>
      </c>
      <c r="K1" s="28" t="s">
        <v>27</v>
      </c>
      <c r="L1" s="13" t="s">
        <v>23</v>
      </c>
      <c r="M1" s="13" t="s">
        <v>24</v>
      </c>
      <c r="N1" s="13" t="s">
        <v>25</v>
      </c>
    </row>
    <row r="2" spans="1:21">
      <c r="B2" s="3">
        <v>1</v>
      </c>
      <c r="C2" s="13">
        <v>1</v>
      </c>
      <c r="D2" s="13">
        <v>8.3611111111111108E-3</v>
      </c>
      <c r="E2" s="13">
        <v>1.6722222222222201E-2</v>
      </c>
      <c r="F2" s="5">
        <v>1.6722222222222201E-2</v>
      </c>
      <c r="G2" s="3">
        <v>1</v>
      </c>
      <c r="H2" s="13">
        <v>0.34399999999999997</v>
      </c>
      <c r="I2" s="13">
        <v>0.68799999999999994</v>
      </c>
      <c r="J2" s="13">
        <v>0.68799999999999994</v>
      </c>
      <c r="K2" s="24">
        <v>1</v>
      </c>
      <c r="L2" s="3">
        <v>6.6666666666666693E-2</v>
      </c>
      <c r="M2" s="3">
        <v>0.133333333333333</v>
      </c>
      <c r="N2" s="3">
        <v>0.133333333333333</v>
      </c>
    </row>
    <row r="3" spans="1:21">
      <c r="A3" s="3" t="s">
        <v>28</v>
      </c>
      <c r="B3" s="3" t="s">
        <v>29</v>
      </c>
      <c r="C3" s="3" t="s">
        <v>30</v>
      </c>
      <c r="D3" s="6" t="s">
        <v>31</v>
      </c>
      <c r="E3" s="6" t="s">
        <v>32</v>
      </c>
    </row>
    <row r="4" spans="1:21">
      <c r="A4" s="25" t="s">
        <v>0</v>
      </c>
      <c r="B4" s="25" t="s">
        <v>33</v>
      </c>
      <c r="C4" s="25" t="s">
        <v>34</v>
      </c>
      <c r="D4" s="25" t="s">
        <v>35</v>
      </c>
      <c r="E4" s="25" t="s">
        <v>36</v>
      </c>
      <c r="F4" s="25" t="s">
        <v>37</v>
      </c>
      <c r="G4" s="25" t="s">
        <v>38</v>
      </c>
      <c r="H4" s="25" t="s">
        <v>39</v>
      </c>
      <c r="I4" s="25" t="s">
        <v>40</v>
      </c>
      <c r="J4" s="29">
        <v>1007</v>
      </c>
      <c r="K4" s="30" t="s">
        <v>41</v>
      </c>
      <c r="L4" s="29" t="s">
        <v>42</v>
      </c>
      <c r="M4" s="29" t="s">
        <v>43</v>
      </c>
      <c r="N4" s="29" t="s">
        <v>44</v>
      </c>
      <c r="O4" s="29" t="s">
        <v>45</v>
      </c>
      <c r="P4" s="29" t="s">
        <v>36</v>
      </c>
      <c r="Q4" s="29" t="s">
        <v>46</v>
      </c>
      <c r="U4" s="5"/>
    </row>
    <row r="5" spans="1:21">
      <c r="A5" s="26" t="s">
        <v>3</v>
      </c>
      <c r="B5" s="26" t="s">
        <v>3</v>
      </c>
      <c r="C5" s="26" t="s">
        <v>3</v>
      </c>
      <c r="D5" s="26" t="s">
        <v>3</v>
      </c>
      <c r="E5" s="26" t="s">
        <v>3</v>
      </c>
      <c r="F5" s="26" t="s">
        <v>3</v>
      </c>
      <c r="G5" s="26" t="s">
        <v>3</v>
      </c>
      <c r="H5" s="26" t="s">
        <v>3</v>
      </c>
      <c r="I5" s="26" t="s">
        <v>3</v>
      </c>
      <c r="J5" s="26" t="s">
        <v>3</v>
      </c>
      <c r="K5" s="31"/>
      <c r="L5" s="26" t="s">
        <v>3</v>
      </c>
      <c r="M5" s="26"/>
      <c r="N5" s="26"/>
      <c r="O5" s="26" t="s">
        <v>3</v>
      </c>
      <c r="P5" s="26" t="s">
        <v>3</v>
      </c>
      <c r="U5" s="5"/>
    </row>
    <row r="6" spans="1:21">
      <c r="A6" s="3" t="s">
        <v>4</v>
      </c>
      <c r="B6" s="3" t="s">
        <v>47</v>
      </c>
      <c r="C6" s="3" t="s">
        <v>48</v>
      </c>
      <c r="D6" s="26" t="s">
        <v>49</v>
      </c>
      <c r="E6" s="26" t="s">
        <v>50</v>
      </c>
      <c r="F6" s="3" t="s">
        <v>51</v>
      </c>
      <c r="G6" s="3" t="s">
        <v>52</v>
      </c>
      <c r="H6" s="3" t="s">
        <v>53</v>
      </c>
      <c r="I6" s="26" t="s">
        <v>54</v>
      </c>
      <c r="J6" s="26" t="s">
        <v>55</v>
      </c>
      <c r="K6" s="31"/>
      <c r="L6" s="3" t="s">
        <v>56</v>
      </c>
      <c r="M6" s="26"/>
      <c r="O6" s="26" t="s">
        <v>57</v>
      </c>
      <c r="P6" s="3" t="s">
        <v>58</v>
      </c>
      <c r="R6" s="23"/>
      <c r="S6" s="5"/>
      <c r="U6" s="5"/>
    </row>
    <row r="7" spans="1:21">
      <c r="A7" s="3" t="s">
        <v>6</v>
      </c>
      <c r="B7" s="3" t="s">
        <v>7</v>
      </c>
      <c r="C7" s="3" t="s">
        <v>59</v>
      </c>
      <c r="D7" s="27" t="s">
        <v>8</v>
      </c>
      <c r="E7" s="3" t="s">
        <v>8</v>
      </c>
      <c r="F7" s="3" t="s">
        <v>59</v>
      </c>
      <c r="G7" s="3" t="s">
        <v>59</v>
      </c>
      <c r="H7" s="3" t="s">
        <v>60</v>
      </c>
      <c r="I7" s="27" t="s">
        <v>7</v>
      </c>
      <c r="J7" s="27" t="s">
        <v>7</v>
      </c>
      <c r="K7" s="32"/>
      <c r="L7" s="3" t="s">
        <v>60</v>
      </c>
      <c r="M7" s="27"/>
      <c r="O7" s="27" t="s">
        <v>60</v>
      </c>
      <c r="P7" s="3" t="s">
        <v>60</v>
      </c>
      <c r="R7" s="23"/>
      <c r="S7" s="5"/>
      <c r="U7" s="5"/>
    </row>
    <row r="8" spans="1:21">
      <c r="A8" s="3" t="s">
        <v>9</v>
      </c>
      <c r="B8" s="3" t="s">
        <v>9</v>
      </c>
      <c r="C8" s="26" t="s">
        <v>9</v>
      </c>
      <c r="D8" s="26" t="s">
        <v>61</v>
      </c>
      <c r="E8" s="26" t="s">
        <v>61</v>
      </c>
      <c r="F8" s="26" t="s">
        <v>62</v>
      </c>
      <c r="G8" s="3" t="s">
        <v>9</v>
      </c>
      <c r="H8" s="3" t="s">
        <v>9</v>
      </c>
      <c r="I8" s="26" t="s">
        <v>9</v>
      </c>
      <c r="J8" s="26" t="s">
        <v>9</v>
      </c>
      <c r="K8" s="31"/>
      <c r="L8" s="3" t="s">
        <v>9</v>
      </c>
      <c r="M8" s="26"/>
      <c r="O8" s="26" t="s">
        <v>9</v>
      </c>
      <c r="P8" s="3" t="s">
        <v>9</v>
      </c>
      <c r="R8" s="23"/>
      <c r="S8" s="5"/>
      <c r="U8" s="5"/>
    </row>
    <row r="9" spans="1:21">
      <c r="A9" s="5">
        <v>1</v>
      </c>
      <c r="B9" s="5">
        <v>1</v>
      </c>
      <c r="C9" s="22">
        <f>LOOKUP(J9,参考奖励!$B$1:$B$148,参考奖励!$D$1:$D$148)</f>
        <v>294034</v>
      </c>
      <c r="D9" s="5" t="str">
        <f t="shared" ref="D9:D32" si="0">$A$3&amp;M9&amp;$B$3&amp;J9&amp;$B$3&amp;L9&amp;$C$3</f>
        <v>{4,94034,50}</v>
      </c>
      <c r="E9" s="5" t="str">
        <f t="shared" ref="E9:E32" si="1">$A$3&amp;N9&amp;$B$3&amp;O9&amp;$B$3&amp;P9&amp;$C$3</f>
        <v>{3,1020,5000}</v>
      </c>
      <c r="F9" s="5" t="str">
        <f>LOOKUP(J9,参考奖励!$B$1:$B$148,参考奖励!$G$1:$G$148)</f>
        <v>head_4034</v>
      </c>
      <c r="G9" s="6">
        <f>LOOKUP(J9,参考奖励!$B$1:$B$148,参考奖励!$F$1:$F$148)</f>
        <v>3294034</v>
      </c>
      <c r="H9" s="5">
        <v>1</v>
      </c>
      <c r="I9" s="3">
        <v>0</v>
      </c>
      <c r="J9" s="23">
        <v>94034</v>
      </c>
      <c r="K9" s="13" t="str">
        <f>LOOKUP(J9,参考奖励!$B$1:$B$148,参考奖励!$C$1:$C$148)</f>
        <v>133九尾狐碎片</v>
      </c>
      <c r="L9" s="3">
        <v>50</v>
      </c>
      <c r="M9" s="12">
        <f>LOOKUP(J9,参考奖励!$B$1:$B$148,参考奖励!$A$1:$A$148)</f>
        <v>4</v>
      </c>
      <c r="N9" s="5">
        <v>3</v>
      </c>
      <c r="O9" s="5">
        <v>1020</v>
      </c>
      <c r="P9" s="5">
        <v>5000</v>
      </c>
      <c r="R9" s="23"/>
      <c r="S9" s="5"/>
      <c r="U9" s="5"/>
    </row>
    <row r="10" spans="1:21">
      <c r="A10" s="5">
        <v>2</v>
      </c>
      <c r="B10" s="5">
        <v>1</v>
      </c>
      <c r="C10" s="22">
        <f>LOOKUP(J10,参考奖励!$B$1:$B$148,参考奖励!$D$1:$D$148)</f>
        <v>294033</v>
      </c>
      <c r="D10" s="5" t="str">
        <f t="shared" si="0"/>
        <v>{4,94033,50}</v>
      </c>
      <c r="E10" s="5" t="str">
        <f t="shared" si="1"/>
        <v>{3,1020,5000}</v>
      </c>
      <c r="F10" s="5" t="str">
        <f>LOOKUP(J10,参考奖励!$B$1:$B$148,参考奖励!$G$1:$G$148)</f>
        <v>head_4033</v>
      </c>
      <c r="G10" s="6">
        <f>LOOKUP(J10,参考奖励!$B$1:$B$148,参考奖励!$F$1:$F$148)</f>
        <v>3294033</v>
      </c>
      <c r="H10" s="5">
        <v>1</v>
      </c>
      <c r="I10" s="5">
        <v>0</v>
      </c>
      <c r="J10" s="23">
        <v>94033</v>
      </c>
      <c r="K10" s="13" t="str">
        <f>LOOKUP(J10,参考奖励!$B$1:$B$148,参考奖励!$C$1:$C$148)</f>
        <v>132暗影之主碎片</v>
      </c>
      <c r="L10" s="3">
        <v>50</v>
      </c>
      <c r="M10" s="12">
        <f>LOOKUP(J10,参考奖励!$B$1:$B$148,参考奖励!$A$1:$A$148)</f>
        <v>4</v>
      </c>
      <c r="N10" s="5">
        <v>3</v>
      </c>
      <c r="O10" s="5">
        <v>1020</v>
      </c>
      <c r="P10" s="5">
        <v>5000</v>
      </c>
      <c r="R10" s="23"/>
      <c r="S10" s="5"/>
      <c r="U10" s="5"/>
    </row>
    <row r="11" spans="1:21">
      <c r="A11" s="5">
        <v>3</v>
      </c>
      <c r="B11" s="5">
        <v>1</v>
      </c>
      <c r="C11" s="22">
        <f>LOOKUP(J11,参考奖励!$B$1:$B$148,参考奖励!$D$1:$D$148)</f>
        <v>293015</v>
      </c>
      <c r="D11" s="5" t="str">
        <f t="shared" si="0"/>
        <v>{4,93015,40}</v>
      </c>
      <c r="E11" s="5" t="str">
        <f t="shared" si="1"/>
        <v>{3,1020,1000}</v>
      </c>
      <c r="F11" s="5" t="str">
        <f>LOOKUP(J11,参考奖励!$B$1:$B$148,参考奖励!$G$1:$G$148)</f>
        <v>head_3015</v>
      </c>
      <c r="G11" s="6">
        <f>LOOKUP(J11,参考奖励!$B$1:$B$148,参考奖励!$F$1:$F$148)</f>
        <v>3293015</v>
      </c>
      <c r="H11" s="5">
        <v>1</v>
      </c>
      <c r="I11" s="5">
        <v>0</v>
      </c>
      <c r="J11" s="5">
        <v>93015</v>
      </c>
      <c r="K11" s="13" t="str">
        <f>LOOKUP(J11,参考奖励!$B$1:$B$148,参考奖励!$C$1:$C$148)</f>
        <v>092古树精碎片</v>
      </c>
      <c r="L11" s="3">
        <v>40</v>
      </c>
      <c r="M11" s="12">
        <f>LOOKUP(J11,参考奖励!$B$1:$B$148,参考奖励!$A$1:$A$148)</f>
        <v>4</v>
      </c>
      <c r="N11" s="5">
        <v>3</v>
      </c>
      <c r="O11" s="5">
        <v>1020</v>
      </c>
      <c r="P11" s="5">
        <v>1000</v>
      </c>
      <c r="R11" s="23"/>
      <c r="S11" s="5"/>
      <c r="U11" s="5"/>
    </row>
    <row r="12" spans="1:21">
      <c r="A12" s="5">
        <v>4</v>
      </c>
      <c r="B12" s="5">
        <v>1</v>
      </c>
      <c r="C12" s="22">
        <f>LOOKUP(J12,参考奖励!$B$1:$B$148,参考奖励!$D$1:$D$148)</f>
        <v>293018</v>
      </c>
      <c r="D12" s="5" t="str">
        <f t="shared" si="0"/>
        <v>{4,93018,40}</v>
      </c>
      <c r="E12" s="5" t="str">
        <f t="shared" si="1"/>
        <v>{3,1020,1000}</v>
      </c>
      <c r="F12" s="5" t="str">
        <f>LOOKUP(J12,参考奖励!$B$1:$B$148,参考奖励!$G$1:$G$148)</f>
        <v>head_3018</v>
      </c>
      <c r="G12" s="6">
        <f>LOOKUP(J12,参考奖励!$B$1:$B$148,参考奖励!$F$1:$F$148)</f>
        <v>3293018</v>
      </c>
      <c r="H12" s="5">
        <v>1</v>
      </c>
      <c r="I12" s="5">
        <v>0</v>
      </c>
      <c r="J12" s="23">
        <v>93018</v>
      </c>
      <c r="K12" s="13" t="str">
        <f>LOOKUP(J12,参考奖励!$B$1:$B$148,参考奖励!$C$1:$C$148)</f>
        <v>095薇儿碎片</v>
      </c>
      <c r="L12" s="3">
        <v>40</v>
      </c>
      <c r="M12" s="12">
        <f>LOOKUP(J12,参考奖励!$B$1:$B$148,参考奖励!$A$1:$A$148)</f>
        <v>4</v>
      </c>
      <c r="N12" s="5">
        <v>3</v>
      </c>
      <c r="O12" s="5">
        <v>1020</v>
      </c>
      <c r="P12" s="5">
        <v>1000</v>
      </c>
      <c r="R12" s="23"/>
      <c r="S12" s="5"/>
      <c r="U12" s="5"/>
    </row>
    <row r="13" spans="1:21">
      <c r="A13" s="5">
        <v>5</v>
      </c>
      <c r="B13" s="5">
        <v>1</v>
      </c>
      <c r="C13" s="22">
        <f>LOOKUP(J13,参考奖励!$B$1:$B$148,参考奖励!$D$1:$D$148)</f>
        <v>293019</v>
      </c>
      <c r="D13" s="5" t="str">
        <f t="shared" si="0"/>
        <v>{4,93019,40}</v>
      </c>
      <c r="E13" s="5" t="str">
        <f t="shared" si="1"/>
        <v>{3,1020,1000}</v>
      </c>
      <c r="F13" s="5" t="str">
        <f>LOOKUP(J13,参考奖励!$B$1:$B$148,参考奖励!$G$1:$G$148)</f>
        <v>head_3019</v>
      </c>
      <c r="G13" s="6">
        <f>LOOKUP(J13,参考奖励!$B$1:$B$148,参考奖励!$F$1:$F$148)</f>
        <v>3293019</v>
      </c>
      <c r="H13" s="5">
        <v>1</v>
      </c>
      <c r="I13" s="5">
        <v>0</v>
      </c>
      <c r="J13" s="23">
        <v>93019</v>
      </c>
      <c r="K13" s="13" t="str">
        <f>LOOKUP(J13,参考奖励!$B$1:$B$148,参考奖励!$C$1:$C$148)</f>
        <v>096结晶龙碎片</v>
      </c>
      <c r="L13" s="3">
        <v>40</v>
      </c>
      <c r="M13" s="12">
        <f>LOOKUP(J13,参考奖励!$B$1:$B$148,参考奖励!$A$1:$A$148)</f>
        <v>4</v>
      </c>
      <c r="N13" s="5">
        <v>3</v>
      </c>
      <c r="O13" s="5">
        <v>1020</v>
      </c>
      <c r="P13" s="5">
        <v>1000</v>
      </c>
      <c r="R13" s="23"/>
      <c r="S13" s="5"/>
      <c r="U13" s="5"/>
    </row>
    <row r="14" spans="1:21">
      <c r="A14" s="5">
        <v>6</v>
      </c>
      <c r="B14" s="5">
        <v>1</v>
      </c>
      <c r="C14" s="22">
        <f>LOOKUP(J14,参考奖励!$B$1:$B$148,参考奖励!$D$1:$D$148)</f>
        <v>292015</v>
      </c>
      <c r="D14" s="5" t="str">
        <f t="shared" si="0"/>
        <v>{4,92015,30}</v>
      </c>
      <c r="E14" s="5" t="str">
        <f t="shared" si="1"/>
        <v>{3,1020,300}</v>
      </c>
      <c r="F14" s="5" t="str">
        <f>LOOKUP(J14,参考奖励!$B$1:$B$148,参考奖励!$G$1:$G$148)</f>
        <v>head_2015</v>
      </c>
      <c r="G14" s="6">
        <f>LOOKUP(J14,参考奖励!$B$1:$B$148,参考奖励!$F$1:$F$148)</f>
        <v>3292015</v>
      </c>
      <c r="H14" s="5">
        <v>1</v>
      </c>
      <c r="I14" s="5">
        <v>0</v>
      </c>
      <c r="J14" s="23">
        <v>92015</v>
      </c>
      <c r="K14" s="13" t="str">
        <f>LOOKUP(J14,参考奖励!$B$1:$B$148,参考奖励!$C$1:$C$148)</f>
        <v>072吸血鬼碎片</v>
      </c>
      <c r="L14" s="3">
        <v>30</v>
      </c>
      <c r="M14" s="12">
        <f>LOOKUP(J14,参考奖励!$B$1:$B$148,参考奖励!$A$1:$A$148)</f>
        <v>4</v>
      </c>
      <c r="N14" s="5">
        <v>3</v>
      </c>
      <c r="O14" s="5">
        <v>1020</v>
      </c>
      <c r="P14" s="5">
        <v>300</v>
      </c>
      <c r="R14" s="23"/>
      <c r="S14" s="5"/>
      <c r="U14" s="5"/>
    </row>
    <row r="15" spans="1:21">
      <c r="A15" s="5">
        <v>7</v>
      </c>
      <c r="B15" s="5">
        <v>1</v>
      </c>
      <c r="C15" s="22">
        <f>LOOKUP(J15,参考奖励!$B$1:$B$148,参考奖励!$D$1:$D$148)</f>
        <v>292009</v>
      </c>
      <c r="D15" s="5" t="str">
        <f t="shared" si="0"/>
        <v>{4,92009,30}</v>
      </c>
      <c r="E15" s="5" t="str">
        <f t="shared" si="1"/>
        <v>{3,1020,300}</v>
      </c>
      <c r="F15" s="5" t="str">
        <f>LOOKUP(J15,参考奖励!$B$1:$B$148,参考奖励!$G$1:$G$148)</f>
        <v>head_2009</v>
      </c>
      <c r="G15" s="6">
        <f>LOOKUP(J15,参考奖励!$B$1:$B$148,参考奖励!$F$1:$F$148)</f>
        <v>3292009</v>
      </c>
      <c r="H15" s="5">
        <v>1</v>
      </c>
      <c r="I15" s="5">
        <v>0</v>
      </c>
      <c r="J15" s="23">
        <v>92009</v>
      </c>
      <c r="K15" s="13" t="str">
        <f>LOOKUP(J15,参考奖励!$B$1:$B$148,参考奖励!$C$1:$C$148)</f>
        <v>066娜迦碎片</v>
      </c>
      <c r="L15" s="3">
        <v>30</v>
      </c>
      <c r="M15" s="12">
        <f>LOOKUP(J15,参考奖励!$B$1:$B$148,参考奖励!$A$1:$A$148)</f>
        <v>4</v>
      </c>
      <c r="N15" s="5">
        <v>3</v>
      </c>
      <c r="O15" s="5">
        <v>1020</v>
      </c>
      <c r="P15" s="5">
        <v>300</v>
      </c>
      <c r="R15" s="23"/>
      <c r="S15" s="5"/>
      <c r="U15" s="5"/>
    </row>
    <row r="16" spans="1:21">
      <c r="A16" s="5">
        <v>8</v>
      </c>
      <c r="B16" s="5">
        <v>1</v>
      </c>
      <c r="C16" s="22">
        <f>LOOKUP(J16,参考奖励!$B$1:$B$148,参考奖励!$D$1:$D$148)</f>
        <v>292006</v>
      </c>
      <c r="D16" s="5" t="str">
        <f t="shared" si="0"/>
        <v>{4,92006,30}</v>
      </c>
      <c r="E16" s="5" t="str">
        <f t="shared" si="1"/>
        <v>{3,1020,300}</v>
      </c>
      <c r="F16" s="5" t="str">
        <f>LOOKUP(J16,参考奖励!$B$1:$B$148,参考奖励!$G$1:$G$148)</f>
        <v>head_2006</v>
      </c>
      <c r="G16" s="6">
        <f>LOOKUP(J16,参考奖励!$B$1:$B$148,参考奖励!$F$1:$F$148)</f>
        <v>3292006</v>
      </c>
      <c r="H16" s="5">
        <v>1</v>
      </c>
      <c r="I16" s="5">
        <v>0</v>
      </c>
      <c r="J16" s="23">
        <v>92006</v>
      </c>
      <c r="K16" s="13" t="str">
        <f>LOOKUP(J16,参考奖励!$B$1:$B$148,参考奖励!$C$1:$C$148)</f>
        <v>063眼魔碎片</v>
      </c>
      <c r="L16" s="3">
        <v>30</v>
      </c>
      <c r="M16" s="12">
        <f>LOOKUP(J16,参考奖励!$B$1:$B$148,参考奖励!$A$1:$A$148)</f>
        <v>4</v>
      </c>
      <c r="N16" s="5">
        <v>3</v>
      </c>
      <c r="O16" s="5">
        <v>1020</v>
      </c>
      <c r="P16" s="5">
        <v>300</v>
      </c>
      <c r="R16" s="23"/>
      <c r="S16" s="5"/>
      <c r="U16" s="5"/>
    </row>
    <row r="17" spans="1:21">
      <c r="A17" s="5">
        <v>9</v>
      </c>
      <c r="B17" s="5">
        <v>1</v>
      </c>
      <c r="C17" s="22">
        <f>LOOKUP(J17,参考奖励!$B$1:$B$148,参考奖励!$D$1:$D$148)</f>
        <v>292003</v>
      </c>
      <c r="D17" s="5" t="str">
        <f t="shared" si="0"/>
        <v>{4,92003,30}</v>
      </c>
      <c r="E17" s="5" t="str">
        <f t="shared" si="1"/>
        <v>{3,1020,300}</v>
      </c>
      <c r="F17" s="5" t="str">
        <f>LOOKUP(J17,参考奖励!$B$1:$B$148,参考奖励!$G$1:$G$148)</f>
        <v>head_2003</v>
      </c>
      <c r="G17" s="6">
        <f>LOOKUP(J17,参考奖励!$B$1:$B$148,参考奖励!$F$1:$F$148)</f>
        <v>3292003</v>
      </c>
      <c r="H17" s="5">
        <v>1</v>
      </c>
      <c r="I17" s="5">
        <v>0</v>
      </c>
      <c r="J17" s="23">
        <v>92003</v>
      </c>
      <c r="K17" s="13" t="str">
        <f>LOOKUP(J17,参考奖励!$B$1:$B$148,参考奖励!$C$1:$C$148)</f>
        <v>060山岭巨人碎片</v>
      </c>
      <c r="L17" s="3">
        <v>30</v>
      </c>
      <c r="M17" s="12">
        <v>4</v>
      </c>
      <c r="N17" s="5">
        <v>3</v>
      </c>
      <c r="O17" s="5">
        <v>1020</v>
      </c>
      <c r="P17" s="5">
        <v>300</v>
      </c>
      <c r="R17" s="23"/>
      <c r="S17" s="5"/>
      <c r="U17" s="5"/>
    </row>
    <row r="18" spans="1:21">
      <c r="A18" s="5">
        <v>10</v>
      </c>
      <c r="B18" s="5">
        <v>1</v>
      </c>
      <c r="C18" s="22">
        <f>LOOKUP(J18,参考奖励!$B$1:$B$148,参考奖励!$D$1:$D$148)</f>
        <v>292014</v>
      </c>
      <c r="D18" s="5" t="str">
        <f t="shared" si="0"/>
        <v>{4,92014,30}</v>
      </c>
      <c r="E18" s="5" t="str">
        <f t="shared" si="1"/>
        <v>{3,1020,300}</v>
      </c>
      <c r="F18" s="5" t="str">
        <f>LOOKUP(J18,参考奖励!$B$1:$B$148,参考奖励!$G$1:$G$148)</f>
        <v>head_2014</v>
      </c>
      <c r="G18" s="6">
        <f>LOOKUP(J18,参考奖励!$B$1:$B$148,参考奖励!$F$1:$F$148)</f>
        <v>3292014</v>
      </c>
      <c r="H18" s="5">
        <v>1</v>
      </c>
      <c r="I18" s="5">
        <v>0</v>
      </c>
      <c r="J18" s="23">
        <v>92014</v>
      </c>
      <c r="K18" s="13" t="str">
        <f>LOOKUP(J18,参考奖励!$B$1:$B$148,参考奖励!$C$1:$C$148)</f>
        <v>071木乃伊碎片</v>
      </c>
      <c r="L18" s="3">
        <v>30</v>
      </c>
      <c r="M18" s="12">
        <f>LOOKUP(J18,参考奖励!$B$1:$B$148,参考奖励!$A$1:$A$148)</f>
        <v>4</v>
      </c>
      <c r="N18" s="5">
        <v>3</v>
      </c>
      <c r="O18" s="5">
        <v>1020</v>
      </c>
      <c r="P18" s="5">
        <v>300</v>
      </c>
      <c r="R18" s="23"/>
      <c r="S18" s="5"/>
      <c r="U18" s="5"/>
    </row>
    <row r="19" spans="1:21">
      <c r="A19" s="5">
        <v>11</v>
      </c>
      <c r="B19" s="5">
        <v>1</v>
      </c>
      <c r="C19" s="22">
        <f>LOOKUP(J19,参考奖励!$B$1:$B$148,参考奖励!$D$1:$D$148)</f>
        <v>291006</v>
      </c>
      <c r="D19" s="5" t="str">
        <f t="shared" si="0"/>
        <v>{4,91006,20}</v>
      </c>
      <c r="E19" s="5" t="str">
        <f t="shared" si="1"/>
        <v>{3,1020,100}</v>
      </c>
      <c r="F19" s="5" t="str">
        <f>LOOKUP(J19,参考奖励!$B$1:$B$148,参考奖励!$G$1:$G$148)</f>
        <v>head_1006</v>
      </c>
      <c r="G19" s="6">
        <f>LOOKUP(J19,参考奖励!$B$1:$B$148,参考奖励!$F$1:$F$148)</f>
        <v>3291006</v>
      </c>
      <c r="H19" s="5">
        <v>1</v>
      </c>
      <c r="I19" s="5">
        <v>0</v>
      </c>
      <c r="J19" s="23">
        <v>91006</v>
      </c>
      <c r="K19" s="13" t="str">
        <f>LOOKUP(J19,参考奖励!$B$1:$B$148,参考奖励!$C$1:$C$148)</f>
        <v>045冰精灵碎片</v>
      </c>
      <c r="L19" s="3">
        <v>20</v>
      </c>
      <c r="M19" s="12">
        <f>LOOKUP(J19,参考奖励!$B$1:$B$148,参考奖励!$A$1:$A$148)</f>
        <v>4</v>
      </c>
      <c r="N19" s="5">
        <v>3</v>
      </c>
      <c r="O19" s="5">
        <v>1020</v>
      </c>
      <c r="P19" s="5">
        <v>100</v>
      </c>
      <c r="R19" s="23"/>
      <c r="S19" s="5"/>
      <c r="U19" s="5"/>
    </row>
    <row r="20" spans="1:21">
      <c r="A20" s="5">
        <v>12</v>
      </c>
      <c r="B20" s="5">
        <v>1</v>
      </c>
      <c r="C20" s="22">
        <f>LOOKUP(J20,参考奖励!$B$1:$B$148,参考奖励!$D$1:$D$148)</f>
        <v>291008</v>
      </c>
      <c r="D20" s="5" t="str">
        <f t="shared" si="0"/>
        <v>{4,91008,20}</v>
      </c>
      <c r="E20" s="5" t="str">
        <f t="shared" si="1"/>
        <v>{3,1020,100}</v>
      </c>
      <c r="F20" s="5" t="str">
        <f>LOOKUP(J20,参考奖励!$B$1:$B$148,参考奖励!$G$1:$G$148)</f>
        <v>head_1008</v>
      </c>
      <c r="G20" s="6">
        <f>LOOKUP(J20,参考奖励!$B$1:$B$148,参考奖励!$F$1:$F$148)</f>
        <v>3291008</v>
      </c>
      <c r="H20" s="5">
        <v>1</v>
      </c>
      <c r="I20" s="5">
        <v>0</v>
      </c>
      <c r="J20" s="23">
        <v>91008</v>
      </c>
      <c r="K20" s="13" t="str">
        <f>LOOKUP(J20,参考奖励!$B$1:$B$148,参考奖励!$C$1:$C$148)</f>
        <v>047光精灵碎片</v>
      </c>
      <c r="L20" s="3">
        <v>20</v>
      </c>
      <c r="M20" s="12">
        <f>LOOKUP(J20,参考奖励!$B$1:$B$148,参考奖励!$A$1:$A$148)</f>
        <v>4</v>
      </c>
      <c r="N20" s="5">
        <v>3</v>
      </c>
      <c r="O20" s="5">
        <v>1020</v>
      </c>
      <c r="P20" s="5">
        <v>100</v>
      </c>
      <c r="R20" s="23"/>
      <c r="S20" s="5"/>
      <c r="U20" s="5"/>
    </row>
    <row r="21" spans="1:21">
      <c r="A21" s="5">
        <v>25</v>
      </c>
      <c r="B21" s="3">
        <v>2</v>
      </c>
      <c r="C21" s="22">
        <f>LOOKUP(J21,参考奖励!$B$1:$B$148,参考奖励!$D$1:$D$148)</f>
        <v>201014</v>
      </c>
      <c r="D21" s="5" t="str">
        <f t="shared" si="0"/>
        <v>{3,1014,100000}</v>
      </c>
      <c r="E21" s="5" t="str">
        <f t="shared" si="1"/>
        <v>{1,0,100000}</v>
      </c>
      <c r="F21" s="5" t="str">
        <f>LOOKUP(J21,参考奖励!$B$1:$B$148,参考奖励!$G$1:$G$148)</f>
        <v>icon_shengmingshi</v>
      </c>
      <c r="G21" s="6">
        <f>LOOKUP(J21,参考奖励!$B$1:$B$148,参考奖励!$F$1:$F$148)</f>
        <v>301014</v>
      </c>
      <c r="H21" s="3">
        <v>1</v>
      </c>
      <c r="I21" s="3">
        <v>0</v>
      </c>
      <c r="J21" s="3">
        <v>1014</v>
      </c>
      <c r="K21" s="13" t="str">
        <f>LOOKUP(J21,参考奖励!$B$1:$B$148,参考奖励!$C$1:$C$148)</f>
        <v>014生命石</v>
      </c>
      <c r="L21" s="5">
        <v>100000</v>
      </c>
      <c r="M21" s="12">
        <f>LOOKUP(J21,参考奖励!$B$1:$B$148,参考奖励!$A$1:$A$148)</f>
        <v>3</v>
      </c>
      <c r="N21" s="3">
        <v>1</v>
      </c>
      <c r="O21" s="3">
        <v>0</v>
      </c>
      <c r="P21" s="5">
        <v>100000</v>
      </c>
      <c r="Q21" s="10"/>
      <c r="R21" s="3">
        <v>80</v>
      </c>
    </row>
    <row r="22" spans="1:21">
      <c r="A22" s="5">
        <v>26</v>
      </c>
      <c r="B22" s="3">
        <v>2</v>
      </c>
      <c r="C22" s="22">
        <f>LOOKUP(J22,参考奖励!$B$1:$B$148,参考奖励!$D$1:$D$148)</f>
        <v>201014</v>
      </c>
      <c r="D22" s="5" t="str">
        <f t="shared" si="0"/>
        <v>{3,1014,300000}</v>
      </c>
      <c r="E22" s="5" t="str">
        <f t="shared" si="1"/>
        <v>{2,0,216}</v>
      </c>
      <c r="F22" s="5" t="str">
        <f>LOOKUP(J22,参考奖励!$B$1:$B$148,参考奖励!$G$1:$G$148)</f>
        <v>icon_shengmingshi</v>
      </c>
      <c r="G22" s="6">
        <f>LOOKUP(J22,参考奖励!$B$1:$B$148,参考奖励!$F$1:$F$148)</f>
        <v>301014</v>
      </c>
      <c r="H22" s="3">
        <v>1</v>
      </c>
      <c r="I22" s="3">
        <v>0</v>
      </c>
      <c r="J22" s="3">
        <v>1014</v>
      </c>
      <c r="K22" s="13" t="str">
        <f>LOOKUP(J22,参考奖励!$B$1:$B$148,参考奖励!$C$1:$C$148)</f>
        <v>014生命石</v>
      </c>
      <c r="L22" s="5">
        <v>300000</v>
      </c>
      <c r="M22" s="12">
        <f>LOOKUP(J22,参考奖励!$B$1:$B$148,参考奖励!$A$1:$A$148)</f>
        <v>3</v>
      </c>
      <c r="N22" s="3">
        <v>2</v>
      </c>
      <c r="O22" s="3">
        <v>0</v>
      </c>
      <c r="P22" s="3">
        <v>216</v>
      </c>
      <c r="R22" s="3">
        <f>R21*3*0.9</f>
        <v>216</v>
      </c>
    </row>
    <row r="23" spans="1:21">
      <c r="A23" s="5">
        <v>27</v>
      </c>
      <c r="B23" s="3">
        <v>2</v>
      </c>
      <c r="C23" s="22">
        <f>LOOKUP(J23,参考奖励!$B$1:$B$148,参考奖励!$D$1:$D$148)</f>
        <v>201014</v>
      </c>
      <c r="D23" s="5" t="str">
        <f t="shared" si="0"/>
        <v>{3,1014,600000}</v>
      </c>
      <c r="E23" s="5" t="str">
        <f t="shared" si="1"/>
        <v>{2,0,384}</v>
      </c>
      <c r="F23" s="5" t="str">
        <f>LOOKUP(J23,参考奖励!$B$1:$B$148,参考奖励!$G$1:$G$148)</f>
        <v>icon_shengmingshi</v>
      </c>
      <c r="G23" s="6">
        <f>LOOKUP(J23,参考奖励!$B$1:$B$148,参考奖励!$F$1:$F$148)</f>
        <v>301014</v>
      </c>
      <c r="H23" s="3">
        <v>1</v>
      </c>
      <c r="I23" s="3">
        <v>0</v>
      </c>
      <c r="J23" s="3">
        <v>1014</v>
      </c>
      <c r="K23" s="13" t="str">
        <f>LOOKUP(J23,参考奖励!$B$1:$B$148,参考奖励!$C$1:$C$148)</f>
        <v>014生命石</v>
      </c>
      <c r="L23" s="5">
        <v>600000</v>
      </c>
      <c r="M23" s="12">
        <f>LOOKUP(J23,参考奖励!$B$1:$B$148,参考奖励!$A$1:$A$148)</f>
        <v>3</v>
      </c>
      <c r="N23" s="3">
        <v>2</v>
      </c>
      <c r="O23" s="3">
        <v>0</v>
      </c>
      <c r="P23" s="3">
        <v>384</v>
      </c>
      <c r="R23" s="3">
        <f>R21*6*0.8</f>
        <v>384</v>
      </c>
    </row>
    <row r="24" spans="1:21">
      <c r="A24" s="5">
        <v>28</v>
      </c>
      <c r="B24" s="3">
        <v>2</v>
      </c>
      <c r="C24" s="22">
        <f>LOOKUP(J24,参考奖励!$B$1:$B$148,参考奖励!$D$1:$D$148)</f>
        <v>201018</v>
      </c>
      <c r="D24" s="5" t="str">
        <f t="shared" si="0"/>
        <v>{3,1018,100}</v>
      </c>
      <c r="E24" s="5" t="str">
        <f t="shared" si="1"/>
        <v>{1,0,100000}</v>
      </c>
      <c r="F24" s="5" t="str">
        <f>LOOKUP(J24,参考奖励!$B$1:$B$148,参考奖励!$G$1:$G$148)</f>
        <v>icon_linghunshi</v>
      </c>
      <c r="G24" s="6">
        <f>LOOKUP(J24,参考奖励!$B$1:$B$148,参考奖励!$F$1:$F$148)</f>
        <v>301018</v>
      </c>
      <c r="H24" s="3">
        <v>1</v>
      </c>
      <c r="I24" s="3">
        <v>0</v>
      </c>
      <c r="J24" s="3">
        <v>1018</v>
      </c>
      <c r="K24" s="13" t="str">
        <f>LOOKUP(J24,参考奖励!$B$1:$B$148,参考奖励!$C$1:$C$148)</f>
        <v>018灵魂石</v>
      </c>
      <c r="L24" s="5">
        <v>100</v>
      </c>
      <c r="M24" s="12">
        <f>LOOKUP(J24,参考奖励!$B$1:$B$148,参考奖励!$A$1:$A$148)</f>
        <v>3</v>
      </c>
      <c r="N24" s="3">
        <v>1</v>
      </c>
      <c r="O24" s="3">
        <v>0</v>
      </c>
      <c r="P24" s="3">
        <v>100000</v>
      </c>
      <c r="Q24" s="10"/>
      <c r="R24" s="3">
        <v>150</v>
      </c>
    </row>
    <row r="25" spans="1:21">
      <c r="A25" s="5">
        <v>29</v>
      </c>
      <c r="B25" s="3">
        <v>2</v>
      </c>
      <c r="C25" s="22">
        <f>LOOKUP(J25,参考奖励!$B$1:$B$148,参考奖励!$D$1:$D$148)</f>
        <v>201018</v>
      </c>
      <c r="D25" s="5" t="str">
        <f t="shared" si="0"/>
        <v>{3,1018,300}</v>
      </c>
      <c r="E25" s="5" t="str">
        <f t="shared" si="1"/>
        <v>{2,0,270}</v>
      </c>
      <c r="F25" s="5" t="str">
        <f>LOOKUP(J25,参考奖励!$B$1:$B$148,参考奖励!$G$1:$G$148)</f>
        <v>icon_linghunshi</v>
      </c>
      <c r="G25" s="6">
        <f>LOOKUP(J25,参考奖励!$B$1:$B$148,参考奖励!$F$1:$F$148)</f>
        <v>301018</v>
      </c>
      <c r="H25" s="3">
        <v>1</v>
      </c>
      <c r="I25" s="3">
        <v>0</v>
      </c>
      <c r="J25" s="3">
        <v>1018</v>
      </c>
      <c r="K25" s="13" t="str">
        <f>LOOKUP(J25,参考奖励!$B$1:$B$148,参考奖励!$C$1:$C$148)</f>
        <v>018灵魂石</v>
      </c>
      <c r="L25" s="5">
        <v>300</v>
      </c>
      <c r="M25" s="12">
        <f>LOOKUP(J25,参考奖励!$B$1:$B$148,参考奖励!$A$1:$A$148)</f>
        <v>3</v>
      </c>
      <c r="N25" s="3">
        <v>2</v>
      </c>
      <c r="O25" s="3">
        <v>0</v>
      </c>
      <c r="P25" s="3">
        <v>270</v>
      </c>
      <c r="R25" s="3">
        <f>R24*2*0.9</f>
        <v>270</v>
      </c>
    </row>
    <row r="26" spans="1:21">
      <c r="A26" s="5">
        <v>30</v>
      </c>
      <c r="B26" s="3">
        <v>2</v>
      </c>
      <c r="C26" s="22">
        <f>LOOKUP(J26,参考奖励!$B$1:$B$148,参考奖励!$D$1:$D$148)</f>
        <v>201018</v>
      </c>
      <c r="D26" s="5" t="str">
        <f t="shared" si="0"/>
        <v>{3,1018,500}</v>
      </c>
      <c r="E26" s="5" t="str">
        <f t="shared" si="1"/>
        <v>{2,0,400}</v>
      </c>
      <c r="F26" s="5" t="str">
        <f>LOOKUP(J26,参考奖励!$B$1:$B$148,参考奖励!$G$1:$G$148)</f>
        <v>icon_linghunshi</v>
      </c>
      <c r="G26" s="6">
        <f>LOOKUP(J26,参考奖励!$B$1:$B$148,参考奖励!$F$1:$F$148)</f>
        <v>301018</v>
      </c>
      <c r="H26" s="3">
        <v>1</v>
      </c>
      <c r="I26" s="3">
        <v>0</v>
      </c>
      <c r="J26" s="3">
        <v>1018</v>
      </c>
      <c r="K26" s="13" t="str">
        <f>LOOKUP(J26,参考奖励!$B$1:$B$148,参考奖励!$C$1:$C$148)</f>
        <v>018灵魂石</v>
      </c>
      <c r="L26" s="5">
        <v>500</v>
      </c>
      <c r="M26" s="12">
        <f>LOOKUP(J26,参考奖励!$B$1:$B$148,参考奖励!$A$1:$A$148)</f>
        <v>3</v>
      </c>
      <c r="N26" s="3">
        <v>2</v>
      </c>
      <c r="O26" s="3">
        <v>0</v>
      </c>
      <c r="P26" s="3">
        <v>400</v>
      </c>
      <c r="R26" s="3">
        <f>R24*4*0.8</f>
        <v>480</v>
      </c>
    </row>
    <row r="27" spans="1:21">
      <c r="A27" s="5">
        <v>31</v>
      </c>
      <c r="B27" s="3">
        <v>2</v>
      </c>
      <c r="C27" s="22">
        <f>LOOKUP(J27,参考奖励!$B$1:$B$148,参考奖励!$D$1:$D$148)</f>
        <v>201019</v>
      </c>
      <c r="D27" s="5" t="str">
        <f t="shared" si="0"/>
        <v>{3,1019,1000}</v>
      </c>
      <c r="E27" s="5" t="str">
        <f t="shared" si="1"/>
        <v>{1,0,100000}</v>
      </c>
      <c r="F27" s="5" t="str">
        <f>LOOKUP(J27,参考奖励!$B$1:$B$148,参考奖励!$G$1:$G$148)</f>
        <v>icon_juexingshi</v>
      </c>
      <c r="G27" s="6">
        <f>LOOKUP(J27,参考奖励!$B$1:$B$148,参考奖励!$F$1:$F$148)</f>
        <v>301019</v>
      </c>
      <c r="H27" s="3">
        <v>1</v>
      </c>
      <c r="I27" s="3">
        <v>0</v>
      </c>
      <c r="J27" s="3">
        <v>1019</v>
      </c>
      <c r="K27" s="13" t="str">
        <f>LOOKUP(J27,参考奖励!$B$1:$B$148,参考奖励!$C$1:$C$148)</f>
        <v>019觉醒石</v>
      </c>
      <c r="L27" s="5">
        <v>1000</v>
      </c>
      <c r="M27" s="12">
        <f>LOOKUP(J27,参考奖励!$B$1:$B$148,参考奖励!$A$1:$A$148)</f>
        <v>3</v>
      </c>
      <c r="N27" s="3">
        <v>1</v>
      </c>
      <c r="O27" s="3">
        <v>0</v>
      </c>
      <c r="P27" s="3">
        <v>100000</v>
      </c>
      <c r="Q27" s="10"/>
      <c r="R27" s="3">
        <v>60</v>
      </c>
    </row>
    <row r="28" spans="1:21">
      <c r="A28" s="5">
        <v>32</v>
      </c>
      <c r="B28" s="3">
        <v>2</v>
      </c>
      <c r="C28" s="22">
        <f>LOOKUP(J28,参考奖励!$B$1:$B$148,参考奖励!$D$1:$D$148)</f>
        <v>201019</v>
      </c>
      <c r="D28" s="5" t="str">
        <f t="shared" si="0"/>
        <v>{3,1019,3000}</v>
      </c>
      <c r="E28" s="5" t="str">
        <f t="shared" si="1"/>
        <v>{2,0,162}</v>
      </c>
      <c r="F28" s="5" t="str">
        <f>LOOKUP(J28,参考奖励!$B$1:$B$148,参考奖励!$G$1:$G$148)</f>
        <v>icon_juexingshi</v>
      </c>
      <c r="G28" s="6">
        <f>LOOKUP(J28,参考奖励!$B$1:$B$148,参考奖励!$F$1:$F$148)</f>
        <v>301019</v>
      </c>
      <c r="H28" s="3">
        <v>1</v>
      </c>
      <c r="I28" s="3">
        <v>0</v>
      </c>
      <c r="J28" s="3">
        <v>1019</v>
      </c>
      <c r="K28" s="13" t="str">
        <f>LOOKUP(J28,参考奖励!$B$1:$B$148,参考奖励!$C$1:$C$148)</f>
        <v>019觉醒石</v>
      </c>
      <c r="L28" s="5">
        <v>3000</v>
      </c>
      <c r="M28" s="12">
        <f>LOOKUP(J28,参考奖励!$B$1:$B$148,参考奖励!$A$1:$A$148)</f>
        <v>3</v>
      </c>
      <c r="N28" s="3">
        <v>2</v>
      </c>
      <c r="O28" s="3">
        <v>0</v>
      </c>
      <c r="P28" s="3">
        <v>162</v>
      </c>
      <c r="R28" s="3">
        <f>R27*3*0.9</f>
        <v>162</v>
      </c>
    </row>
    <row r="29" spans="1:21">
      <c r="A29" s="5">
        <v>33</v>
      </c>
      <c r="B29" s="3">
        <v>2</v>
      </c>
      <c r="C29" s="22">
        <f>LOOKUP(J29,参考奖励!$B$1:$B$148,参考奖励!$D$1:$D$148)</f>
        <v>201019</v>
      </c>
      <c r="D29" s="5" t="str">
        <f t="shared" si="0"/>
        <v>{3,1019,6000}</v>
      </c>
      <c r="E29" s="5" t="str">
        <f t="shared" si="1"/>
        <v>{2,0,288}</v>
      </c>
      <c r="F29" s="5" t="str">
        <f>LOOKUP(J29,参考奖励!$B$1:$B$148,参考奖励!$G$1:$G$148)</f>
        <v>icon_juexingshi</v>
      </c>
      <c r="G29" s="6">
        <f>LOOKUP(J29,参考奖励!$B$1:$B$148,参考奖励!$F$1:$F$148)</f>
        <v>301019</v>
      </c>
      <c r="H29" s="3">
        <v>1</v>
      </c>
      <c r="I29" s="3">
        <v>0</v>
      </c>
      <c r="J29" s="3">
        <v>1019</v>
      </c>
      <c r="K29" s="13" t="str">
        <f>LOOKUP(J29,参考奖励!$B$1:$B$148,参考奖励!$C$1:$C$148)</f>
        <v>019觉醒石</v>
      </c>
      <c r="L29" s="5">
        <v>6000</v>
      </c>
      <c r="M29" s="12">
        <f>LOOKUP(J29,参考奖励!$B$1:$B$148,参考奖励!$A$1:$A$148)</f>
        <v>3</v>
      </c>
      <c r="N29" s="3">
        <v>2</v>
      </c>
      <c r="O29" s="3">
        <v>0</v>
      </c>
      <c r="P29" s="3">
        <v>288</v>
      </c>
      <c r="R29" s="3">
        <f>R27*6*0.8</f>
        <v>288</v>
      </c>
    </row>
    <row r="30" spans="1:21">
      <c r="A30" s="5">
        <v>34</v>
      </c>
      <c r="B30" s="3">
        <v>2</v>
      </c>
      <c r="C30" s="22">
        <f>LOOKUP(J30,参考奖励!$B$1:$B$148,参考奖励!$D$1:$D$148)</f>
        <v>201011</v>
      </c>
      <c r="D30" s="5" t="str">
        <f t="shared" si="0"/>
        <v>{3,1011,1}</v>
      </c>
      <c r="E30" s="5" t="str">
        <f t="shared" si="1"/>
        <v>{2,0,300}</v>
      </c>
      <c r="F30" s="5" t="str">
        <f>LOOKUP(J30,参考奖励!$B$1:$B$148,参考奖励!$G$1:$G$148)</f>
        <v>icon_shiguangjuanzhou</v>
      </c>
      <c r="G30" s="6">
        <f>LOOKUP(J30,参考奖励!$B$1:$B$148,参考奖励!$F$1:$F$148)</f>
        <v>301011</v>
      </c>
      <c r="H30" s="3">
        <v>1</v>
      </c>
      <c r="I30" s="3">
        <v>0</v>
      </c>
      <c r="J30" s="3">
        <v>1011</v>
      </c>
      <c r="K30" s="13" t="str">
        <f>LOOKUP(J30,参考奖励!$B$1:$B$148,参考奖励!$C$1:$C$148)</f>
        <v>011时光卷轴</v>
      </c>
      <c r="L30" s="3">
        <v>1</v>
      </c>
      <c r="M30" s="12">
        <f>LOOKUP(J30,参考奖励!$B$1:$B$148,参考奖励!$A$1:$A$148)</f>
        <v>3</v>
      </c>
      <c r="N30" s="3">
        <v>2</v>
      </c>
      <c r="O30" s="3">
        <v>0</v>
      </c>
      <c r="P30" s="3">
        <v>300</v>
      </c>
    </row>
    <row r="31" spans="1:21">
      <c r="A31" s="5">
        <v>35</v>
      </c>
      <c r="B31" s="3">
        <v>2</v>
      </c>
      <c r="C31" s="22">
        <f>LOOKUP(J31,参考奖励!$B$1:$B$148,参考奖励!$D$1:$D$148)</f>
        <v>201012</v>
      </c>
      <c r="D31" s="5" t="str">
        <f t="shared" si="0"/>
        <v>{3,1012,1}</v>
      </c>
      <c r="E31" s="5" t="str">
        <f t="shared" si="1"/>
        <v>{2,0,150}</v>
      </c>
      <c r="F31" s="5" t="str">
        <f>LOOKUP(J31,参考奖励!$B$1:$B$148,参考奖励!$G$1:$G$148)</f>
        <v>icon_xuanshangquan</v>
      </c>
      <c r="G31" s="6">
        <f>LOOKUP(J31,参考奖励!$B$1:$B$148,参考奖励!$F$1:$F$148)</f>
        <v>301012</v>
      </c>
      <c r="H31" s="3">
        <v>1</v>
      </c>
      <c r="I31" s="3">
        <v>0</v>
      </c>
      <c r="J31" s="3">
        <v>1012</v>
      </c>
      <c r="K31" s="13" t="str">
        <f>LOOKUP(J31,参考奖励!$B$1:$B$148,参考奖励!$C$1:$C$148)</f>
        <v>012悬赏券</v>
      </c>
      <c r="L31" s="3">
        <v>1</v>
      </c>
      <c r="M31" s="12">
        <f>LOOKUP(J31,参考奖励!$B$1:$B$148,参考奖励!$A$1:$A$148)</f>
        <v>3</v>
      </c>
      <c r="N31" s="3">
        <v>2</v>
      </c>
      <c r="O31" s="3">
        <v>0</v>
      </c>
      <c r="P31" s="3">
        <v>150</v>
      </c>
    </row>
    <row r="32" spans="1:21">
      <c r="A32" s="5">
        <v>36</v>
      </c>
      <c r="B32" s="3">
        <v>2</v>
      </c>
      <c r="C32" s="22">
        <f>LOOKUP(J32,参考奖励!$B$1:$B$148,参考奖励!$D$1:$D$148)</f>
        <v>201002</v>
      </c>
      <c r="D32" s="5" t="str">
        <f t="shared" si="0"/>
        <v>{2,0,1100}</v>
      </c>
      <c r="E32" s="5" t="str">
        <f t="shared" si="1"/>
        <v>{11,0,1000}</v>
      </c>
      <c r="F32" s="5" t="str">
        <f>LOOKUP(J32,参考奖励!$B$1:$B$148,参考奖励!$G$1:$G$148)</f>
        <v>icon_moshi</v>
      </c>
      <c r="G32" s="6">
        <f>LOOKUP(J32,参考奖励!$B$1:$B$148,参考奖励!$F$1:$F$148)</f>
        <v>301002</v>
      </c>
      <c r="H32" s="3">
        <v>-1</v>
      </c>
      <c r="I32" s="3">
        <v>0</v>
      </c>
      <c r="J32" s="3">
        <v>0</v>
      </c>
      <c r="K32" s="13" t="str">
        <f>LOOKUP(J32,参考奖励!$B$1:$B$148,参考奖励!$C$1:$C$148)</f>
        <v>002魔石</v>
      </c>
      <c r="L32" s="3">
        <v>1100</v>
      </c>
      <c r="M32" s="12">
        <f>LOOKUP(J32,参考奖励!$B$1:$B$148,参考奖励!$A$1:$A$148)</f>
        <v>2</v>
      </c>
      <c r="N32" s="3">
        <v>11</v>
      </c>
      <c r="O32" s="3">
        <v>0</v>
      </c>
      <c r="P32" s="3">
        <v>1000</v>
      </c>
      <c r="Q32" s="3"/>
    </row>
    <row r="33" spans="1:19">
      <c r="A33" s="5">
        <v>37</v>
      </c>
      <c r="B33" s="3">
        <v>2</v>
      </c>
      <c r="C33" s="22">
        <f>LOOKUP(J33,参考奖励!$B$1:$B$148,参考奖励!$D$1:$D$148)</f>
        <v>201020</v>
      </c>
      <c r="D33" s="5" t="str">
        <f t="shared" ref="D33:D34" si="2">$A$3&amp;M33&amp;$B$3&amp;J33&amp;$B$3&amp;L33&amp;$C$3</f>
        <v>{3,1032,1}</v>
      </c>
      <c r="E33" s="5" t="str">
        <f t="shared" ref="E33:E37" si="3">$A$3&amp;N33&amp;$B$3&amp;O33&amp;$B$3&amp;P33&amp;$C$3</f>
        <v>{2,0,150}</v>
      </c>
      <c r="F33" s="5" t="str">
        <f>LOOKUP(J33,参考奖励!$B$1:$B$148,参考奖励!$G$1:$G$148)</f>
        <v>icon_qiyueshi</v>
      </c>
      <c r="G33" s="6">
        <f>LOOKUP(J33,参考奖励!$B$1:$B$148,参考奖励!$F$1:$F$148)</f>
        <v>301020</v>
      </c>
      <c r="I33" s="3">
        <v>0</v>
      </c>
      <c r="J33" s="3">
        <v>1032</v>
      </c>
      <c r="K33" s="13" t="str">
        <f>LOOKUP(J33,参考奖励!$B$1:$B$148,参考奖励!$C$1:$C$148)</f>
        <v>020契约石</v>
      </c>
      <c r="L33" s="3">
        <v>1</v>
      </c>
      <c r="M33" s="12">
        <f>LOOKUP(J33,参考奖励!$B$1:$B$148,参考奖励!$A$1:$A$148)</f>
        <v>3</v>
      </c>
      <c r="N33" s="3">
        <v>2</v>
      </c>
      <c r="O33" s="3">
        <v>0</v>
      </c>
      <c r="P33" s="3">
        <v>150</v>
      </c>
    </row>
    <row r="34" spans="1:19">
      <c r="A34" s="5">
        <v>38</v>
      </c>
      <c r="B34" s="3">
        <v>2</v>
      </c>
      <c r="C34" s="22">
        <f>LOOKUP(J34,参考奖励!$B$1:$B$148,参考奖励!$D$1:$D$148)</f>
        <v>201020</v>
      </c>
      <c r="D34" s="5" t="str">
        <f t="shared" si="2"/>
        <v>{3,1033,1}</v>
      </c>
      <c r="E34" s="5" t="str">
        <f t="shared" si="3"/>
        <v>{2,0,200}</v>
      </c>
      <c r="F34" s="5" t="str">
        <f>LOOKUP(J34,参考奖励!$B$1:$B$148,参考奖励!$G$1:$G$148)</f>
        <v>icon_qiyueshi</v>
      </c>
      <c r="G34" s="6">
        <f>LOOKUP(J34,参考奖励!$B$1:$B$148,参考奖励!$F$1:$F$148)</f>
        <v>301020</v>
      </c>
      <c r="H34" s="3">
        <v>1</v>
      </c>
      <c r="I34" s="3">
        <v>0</v>
      </c>
      <c r="J34" s="3">
        <v>1033</v>
      </c>
      <c r="K34" s="13" t="str">
        <f>LOOKUP(J34,参考奖励!$B$1:$B$148,参考奖励!$C$1:$C$148)</f>
        <v>020契约石</v>
      </c>
      <c r="L34" s="3">
        <v>1</v>
      </c>
      <c r="M34" s="12">
        <f>LOOKUP(J34,参考奖励!$B$1:$B$148,参考奖励!$A$1:$A$148)</f>
        <v>3</v>
      </c>
      <c r="N34" s="3">
        <v>2</v>
      </c>
      <c r="O34" s="3">
        <v>0</v>
      </c>
      <c r="P34" s="3">
        <v>200</v>
      </c>
    </row>
    <row r="35" spans="1:19">
      <c r="A35" s="5">
        <v>39</v>
      </c>
      <c r="B35" s="3">
        <v>4</v>
      </c>
      <c r="C35" s="22">
        <f>LOOKUP(J35,参考奖励!$B$1:$B$148,参考奖励!$D$1:$D$148)</f>
        <v>290000</v>
      </c>
      <c r="D35" s="5" t="str">
        <f t="shared" ref="D35:D37" si="4">$A$3&amp;M35&amp;$B$3&amp;J35&amp;$B$3&amp;L35&amp;$C$3</f>
        <v>{4,90000,10}</v>
      </c>
      <c r="E35" s="5" t="str">
        <f t="shared" si="3"/>
        <v>{3,1003,2400}</v>
      </c>
      <c r="F35" s="5" t="str">
        <f>LOOKUP(J35,参考奖励!$B$1:$B$148,参考奖励!$G$1:$G$148)</f>
        <v>head_tongyonghong</v>
      </c>
      <c r="G35" s="6">
        <f>LOOKUP(J35,参考奖励!$B$1:$B$148,参考奖励!$F$1:$F$148)</f>
        <v>3290000</v>
      </c>
      <c r="H35" s="3">
        <v>1</v>
      </c>
      <c r="I35" s="3">
        <v>0</v>
      </c>
      <c r="J35" s="27">
        <v>90000</v>
      </c>
      <c r="K35" s="13" t="str">
        <f>LOOKUP(J35,参考奖励!$B$1:$B$148,参考奖励!$C$1:$C$148)</f>
        <v>023通用碎片红</v>
      </c>
      <c r="L35" s="3">
        <v>10</v>
      </c>
      <c r="M35" s="12">
        <f>LOOKUP(J35,参考奖励!$B$1:$B$148,参考奖励!$A$1:$A$148)</f>
        <v>4</v>
      </c>
      <c r="N35" s="3">
        <v>3</v>
      </c>
      <c r="O35" s="3">
        <v>1003</v>
      </c>
      <c r="P35" s="33">
        <f>6000/50*L35*2</f>
        <v>2400</v>
      </c>
      <c r="R35" s="6"/>
      <c r="S35" s="6"/>
    </row>
    <row r="36" spans="1:19">
      <c r="A36" s="5">
        <v>40</v>
      </c>
      <c r="B36" s="3">
        <v>4</v>
      </c>
      <c r="C36" s="22">
        <f>LOOKUP(J36,参考奖励!$B$1:$B$148,参考奖励!$D$1:$D$148)</f>
        <v>290001</v>
      </c>
      <c r="D36" s="5" t="str">
        <f t="shared" si="4"/>
        <v>{4,90001,10}</v>
      </c>
      <c r="E36" s="5" t="str">
        <f t="shared" si="3"/>
        <v>{3,1003,500}</v>
      </c>
      <c r="F36" s="5" t="str">
        <f>LOOKUP(J36,参考奖励!$B$1:$B$148,参考奖励!$G$1:$G$148)</f>
        <v>head_tongyongcheng</v>
      </c>
      <c r="G36" s="6">
        <f>LOOKUP(J36,参考奖励!$B$1:$B$148,参考奖励!$F$1:$F$148)</f>
        <v>3290001</v>
      </c>
      <c r="H36" s="3">
        <v>1</v>
      </c>
      <c r="I36" s="3">
        <v>0</v>
      </c>
      <c r="J36" s="27">
        <v>90001</v>
      </c>
      <c r="K36" s="13" t="str">
        <f>LOOKUP(J36,参考奖励!$B$1:$B$148,参考奖励!$C$1:$C$148)</f>
        <v>024通用碎片橙</v>
      </c>
      <c r="L36" s="3">
        <v>10</v>
      </c>
      <c r="M36" s="12">
        <f>LOOKUP(J36,参考奖励!$B$1:$B$148,参考奖励!$A$1:$A$148)</f>
        <v>4</v>
      </c>
      <c r="N36" s="3">
        <v>3</v>
      </c>
      <c r="O36" s="3">
        <v>1003</v>
      </c>
      <c r="P36" s="34">
        <f>2000/40*L36</f>
        <v>500</v>
      </c>
    </row>
    <row r="37" spans="1:19">
      <c r="A37" s="5">
        <v>41</v>
      </c>
      <c r="B37" s="3">
        <v>4</v>
      </c>
      <c r="C37" s="22">
        <f>LOOKUP(J37,参考奖励!$B$1:$B$148,参考奖励!$D$1:$D$148)</f>
        <v>290002</v>
      </c>
      <c r="D37" s="5" t="str">
        <f t="shared" si="4"/>
        <v>{4,90002,10}</v>
      </c>
      <c r="E37" s="5" t="str">
        <f t="shared" si="3"/>
        <v>{3,1003,125}</v>
      </c>
      <c r="F37" s="5" t="str">
        <f>LOOKUP(J37,参考奖励!$B$1:$B$148,参考奖励!$G$1:$G$148)</f>
        <v>head_tongyongzi</v>
      </c>
      <c r="G37" s="6">
        <f>LOOKUP(J37,参考奖励!$B$1:$B$148,参考奖励!$F$1:$F$148)</f>
        <v>3290002</v>
      </c>
      <c r="H37" s="3">
        <v>1</v>
      </c>
      <c r="I37" s="3">
        <v>0</v>
      </c>
      <c r="J37" s="27">
        <v>90002</v>
      </c>
      <c r="K37" s="13" t="str">
        <f>LOOKUP(J37,参考奖励!$B$1:$B$148,参考奖励!$C$1:$C$148)</f>
        <v>025通用碎片紫</v>
      </c>
      <c r="L37" s="3">
        <v>10</v>
      </c>
      <c r="M37" s="12">
        <f>LOOKUP(J37,参考奖励!$B$1:$B$148,参考奖励!$A$1:$A$148)</f>
        <v>4</v>
      </c>
      <c r="N37" s="3">
        <v>3</v>
      </c>
      <c r="O37" s="3">
        <v>1003</v>
      </c>
      <c r="P37" s="34">
        <f>500/40*L37</f>
        <v>125</v>
      </c>
      <c r="R37" s="6"/>
      <c r="S37" s="6"/>
    </row>
    <row r="38" spans="1:19">
      <c r="A38" s="5">
        <v>42</v>
      </c>
      <c r="B38" s="3">
        <v>4</v>
      </c>
      <c r="C38" s="22">
        <f>LOOKUP(J38,参考奖励!$B$1:$B$148,参考奖励!$D$1:$D$148)</f>
        <v>201005</v>
      </c>
      <c r="D38" s="5" t="str">
        <f t="shared" ref="D38" si="5">$A$3&amp;M38&amp;$B$3&amp;J38&amp;$B$3&amp;L38&amp;$C$3</f>
        <v>{3,1005,2}</v>
      </c>
      <c r="E38" s="5" t="str">
        <f t="shared" ref="E38" si="6">$A$3&amp;N38&amp;$B$3&amp;O38&amp;$B$3&amp;P38&amp;$C$3</f>
        <v>{3,1003,800}</v>
      </c>
      <c r="F38" s="5" t="str">
        <f>LOOKUP(J38,参考奖励!$B$1:$B$148,参考奖励!$G$1:$G$148)</f>
        <v>icon_gaojizhaohuanjuan</v>
      </c>
      <c r="G38" s="6">
        <f>LOOKUP(J38,参考奖励!$B$1:$B$148,参考奖励!$F$1:$F$148)</f>
        <v>301005</v>
      </c>
      <c r="H38" s="3">
        <v>1</v>
      </c>
      <c r="I38" s="3">
        <v>0</v>
      </c>
      <c r="J38" s="3">
        <v>1005</v>
      </c>
      <c r="K38" s="13" t="str">
        <f>LOOKUP(J38,参考奖励!$B$1:$B$148,参考奖励!$C$1:$C$148)</f>
        <v>005高级召唤卷</v>
      </c>
      <c r="L38" s="3">
        <v>2</v>
      </c>
      <c r="M38" s="12">
        <f>LOOKUP(J38,参考奖励!$B$1:$B$148,参考奖励!$A$1:$A$148)</f>
        <v>3</v>
      </c>
      <c r="N38" s="3">
        <v>3</v>
      </c>
      <c r="O38" s="3">
        <v>1003</v>
      </c>
      <c r="P38" s="3">
        <f>L38*S39</f>
        <v>800</v>
      </c>
      <c r="Q38" s="43" t="s">
        <v>63</v>
      </c>
      <c r="S38" s="6" t="s">
        <v>64</v>
      </c>
    </row>
    <row r="39" spans="1:19">
      <c r="A39" s="5">
        <v>43</v>
      </c>
      <c r="B39" s="3">
        <v>4</v>
      </c>
      <c r="C39" s="22">
        <f>LOOKUP(J39,参考奖励!$B$1:$B$148,参考奖励!$D$1:$D$148)</f>
        <v>201005</v>
      </c>
      <c r="D39" s="5" t="str">
        <f t="shared" ref="D39:D43" si="7">$A$3&amp;M39&amp;$B$3&amp;J39&amp;$B$3&amp;L39&amp;$C$3</f>
        <v>{3,1005,3}</v>
      </c>
      <c r="E39" s="5" t="str">
        <f t="shared" ref="E39:E43" si="8">$A$3&amp;N39&amp;$B$3&amp;O39&amp;$B$3&amp;P39&amp;$C$3</f>
        <v>{3,1003,1080}</v>
      </c>
      <c r="F39" s="5" t="str">
        <f>LOOKUP(J39,参考奖励!$B$1:$B$148,参考奖励!$G$1:$G$148)</f>
        <v>icon_gaojizhaohuanjuan</v>
      </c>
      <c r="G39" s="6">
        <f>LOOKUP(J39,参考奖励!$B$1:$B$148,参考奖励!$F$1:$F$148)</f>
        <v>301005</v>
      </c>
      <c r="H39" s="3">
        <v>1</v>
      </c>
      <c r="I39" s="3">
        <v>0</v>
      </c>
      <c r="J39" s="3">
        <v>1005</v>
      </c>
      <c r="K39" s="13" t="str">
        <f>LOOKUP(J39,参考奖励!$B$1:$B$148,参考奖励!$C$1:$C$148)</f>
        <v>005高级召唤卷</v>
      </c>
      <c r="L39" s="3">
        <v>3</v>
      </c>
      <c r="M39" s="12">
        <f>LOOKUP(J39,参考奖励!$B$1:$B$148,参考奖励!$A$1:$A$148)</f>
        <v>3</v>
      </c>
      <c r="N39" s="3">
        <v>3</v>
      </c>
      <c r="O39" s="3">
        <v>1003</v>
      </c>
      <c r="P39" s="3">
        <f>L39*S39*0.9</f>
        <v>1080</v>
      </c>
      <c r="Q39" s="44"/>
      <c r="S39" s="3">
        <v>400</v>
      </c>
    </row>
    <row r="40" spans="1:19">
      <c r="A40" s="5">
        <v>44</v>
      </c>
      <c r="B40" s="3">
        <v>4</v>
      </c>
      <c r="C40" s="22">
        <f>LOOKUP(J40,参考奖励!$B$1:$B$148,参考奖励!$D$1:$D$148)</f>
        <v>201005</v>
      </c>
      <c r="D40" s="5" t="str">
        <f t="shared" si="7"/>
        <v>{3,1005,5}</v>
      </c>
      <c r="E40" s="5" t="str">
        <f t="shared" si="8"/>
        <v>{3,1003,1600}</v>
      </c>
      <c r="F40" s="5" t="str">
        <f>LOOKUP(J40,参考奖励!$B$1:$B$148,参考奖励!$G$1:$G$148)</f>
        <v>icon_gaojizhaohuanjuan</v>
      </c>
      <c r="G40" s="6">
        <f>LOOKUP(J40,参考奖励!$B$1:$B$148,参考奖励!$F$1:$F$148)</f>
        <v>301005</v>
      </c>
      <c r="H40" s="3">
        <v>5</v>
      </c>
      <c r="I40" s="3">
        <v>0</v>
      </c>
      <c r="J40" s="3">
        <v>1005</v>
      </c>
      <c r="K40" s="13" t="str">
        <f>LOOKUP(J40,参考奖励!$B$1:$B$148,参考奖励!$C$1:$C$148)</f>
        <v>005高级召唤卷</v>
      </c>
      <c r="L40" s="3">
        <v>5</v>
      </c>
      <c r="M40" s="12">
        <f>LOOKUP(J40,参考奖励!$B$1:$B$148,参考奖励!$A$1:$A$148)</f>
        <v>3</v>
      </c>
      <c r="N40" s="3">
        <v>3</v>
      </c>
      <c r="O40" s="3">
        <v>1003</v>
      </c>
      <c r="P40" s="3">
        <f>L40*S39*0.8</f>
        <v>1600</v>
      </c>
      <c r="Q40" s="44"/>
    </row>
    <row r="41" spans="1:19">
      <c r="A41" s="5">
        <v>45</v>
      </c>
      <c r="B41" s="3">
        <v>4</v>
      </c>
      <c r="C41" s="22">
        <f>LOOKUP(J41,参考奖励!$B$1:$B$148,参考奖励!$D$1:$D$148)</f>
        <v>201041</v>
      </c>
      <c r="D41" s="5" t="str">
        <f t="shared" si="7"/>
        <v>{3,1121,1}</v>
      </c>
      <c r="E41" s="5" t="str">
        <f t="shared" si="8"/>
        <v>{2,0,235}</v>
      </c>
      <c r="F41" s="5" t="str">
        <f>LOOKUP(J41,参考奖励!$B$1:$B$148,参考奖励!$G$1:$G$148)</f>
        <v>icon_yongqixunzhang</v>
      </c>
      <c r="G41" s="6">
        <f>LOOKUP(J41,参考奖励!$B$1:$B$148,参考奖励!$F$1:$F$148)</f>
        <v>301041</v>
      </c>
      <c r="H41" s="3">
        <v>5</v>
      </c>
      <c r="I41" s="3">
        <v>0</v>
      </c>
      <c r="J41" s="3">
        <v>1121</v>
      </c>
      <c r="K41" s="13" t="s">
        <v>65</v>
      </c>
      <c r="L41" s="5">
        <v>1</v>
      </c>
      <c r="M41" s="12">
        <f>LOOKUP(J41,参考奖励!$B$1:$B$148,参考奖励!$A$1:$A$148)</f>
        <v>3</v>
      </c>
      <c r="N41" s="3">
        <v>2</v>
      </c>
      <c r="O41" s="3">
        <v>0</v>
      </c>
      <c r="P41" s="3">
        <v>235</v>
      </c>
      <c r="Q41">
        <f>L41*E2</f>
        <v>1.6722222222222201E-2</v>
      </c>
    </row>
    <row r="42" spans="1:19">
      <c r="A42" s="5">
        <v>46</v>
      </c>
      <c r="B42" s="3">
        <v>4</v>
      </c>
      <c r="C42" s="22">
        <f>LOOKUP(J42,参考奖励!$B$1:$B$148,参考奖励!$D$1:$D$148)</f>
        <v>201041</v>
      </c>
      <c r="D42" s="5" t="str">
        <f t="shared" si="7"/>
        <v>{3,1122,1}</v>
      </c>
      <c r="E42" s="5" t="str">
        <f t="shared" si="8"/>
        <v>{2,0,450}</v>
      </c>
      <c r="F42" s="5" t="str">
        <f>LOOKUP(J42,参考奖励!$B$1:$B$148,参考奖励!$G$1:$G$148)</f>
        <v>icon_yongqixunzhang</v>
      </c>
      <c r="G42" s="6">
        <f>LOOKUP(J42,参考奖励!$B$1:$B$148,参考奖励!$F$1:$F$148)</f>
        <v>301041</v>
      </c>
      <c r="H42" s="3">
        <v>5</v>
      </c>
      <c r="I42" s="3">
        <v>0</v>
      </c>
      <c r="J42" s="3">
        <v>1122</v>
      </c>
      <c r="K42" s="13" t="s">
        <v>66</v>
      </c>
      <c r="L42" s="5">
        <v>1</v>
      </c>
      <c r="M42" s="12">
        <f>LOOKUP(J42,参考奖励!$B$1:$B$148,参考奖励!$A$1:$A$148)</f>
        <v>3</v>
      </c>
      <c r="N42" s="3">
        <v>2</v>
      </c>
      <c r="O42" s="3">
        <v>0</v>
      </c>
      <c r="P42" s="3">
        <v>450</v>
      </c>
    </row>
    <row r="43" spans="1:19">
      <c r="A43" s="5">
        <v>47</v>
      </c>
      <c r="B43" s="3">
        <v>4</v>
      </c>
      <c r="C43" s="22">
        <f>LOOKUP(J43,参考奖励!$B$1:$B$148,参考奖励!$D$1:$D$148)</f>
        <v>201014</v>
      </c>
      <c r="D43" s="5" t="str">
        <f t="shared" si="7"/>
        <v>{3,1014,60000}</v>
      </c>
      <c r="E43" s="5" t="str">
        <f t="shared" si="8"/>
        <v>{3,1003,11280000}</v>
      </c>
      <c r="F43" s="5" t="str">
        <f>LOOKUP(J43,参考奖励!$B$1:$B$148,参考奖励!$G$1:$G$148)</f>
        <v>icon_shengmingshi</v>
      </c>
      <c r="G43" s="6">
        <f>LOOKUP(J43,参考奖励!$B$1:$B$148,参考奖励!$F$1:$F$148)</f>
        <v>301014</v>
      </c>
      <c r="H43" s="3">
        <v>5</v>
      </c>
      <c r="I43" s="3">
        <v>0</v>
      </c>
      <c r="J43" s="3">
        <v>1014</v>
      </c>
      <c r="K43" s="13" t="str">
        <f>LOOKUP(J43,参考奖励!$B$1:$B$148,参考奖励!$C$1:$C$148)</f>
        <v>014生命石</v>
      </c>
      <c r="L43" s="5">
        <v>60000</v>
      </c>
      <c r="M43" s="12">
        <f>LOOKUP(J43,参考奖励!$B$1:$B$148,参考奖励!$A$1:$A$148)</f>
        <v>3</v>
      </c>
      <c r="N43" s="3">
        <v>3</v>
      </c>
      <c r="O43" s="3">
        <v>1003</v>
      </c>
      <c r="P43" s="3">
        <f>P41*(L43/L41)*0.8</f>
        <v>11280000</v>
      </c>
    </row>
    <row r="44" spans="1:19">
      <c r="A44" s="5">
        <v>48</v>
      </c>
      <c r="B44" s="3">
        <v>4</v>
      </c>
      <c r="C44" s="22">
        <f>LOOKUP(J44,参考奖励!$B$1:$B$148,参考奖励!$D$1:$D$148)</f>
        <v>201007</v>
      </c>
      <c r="D44" s="5" t="str">
        <f t="shared" ref="D44" si="9">$A$3&amp;M44&amp;$B$3&amp;J44&amp;$B$3&amp;L44&amp;$C$3</f>
        <v>{3,1007,1000}</v>
      </c>
      <c r="E44" s="5" t="str">
        <f t="shared" ref="E44" si="10">$A$3&amp;N44&amp;$B$3&amp;O44&amp;$B$3&amp;P44&amp;$C$3</f>
        <v>{3,1003,400}</v>
      </c>
      <c r="F44" s="5" t="str">
        <f>LOOKUP(J44,参考奖励!$B$1:$B$148,参考奖励!$G$1:$G$148)</f>
        <v>icon_yuangujinghua</v>
      </c>
      <c r="G44" s="6">
        <f>LOOKUP(J44,参考奖励!$B$1:$B$148,参考奖励!$F$1:$F$148)</f>
        <v>301007</v>
      </c>
      <c r="H44" s="3">
        <v>1</v>
      </c>
      <c r="I44" s="3">
        <v>0</v>
      </c>
      <c r="J44" s="3">
        <v>1007</v>
      </c>
      <c r="K44" s="13" t="str">
        <f>LOOKUP(J44,参考奖励!$B$1:$B$148,参考奖励!$C$1:$C$148)</f>
        <v>007远古精华</v>
      </c>
      <c r="L44" s="5">
        <v>1000</v>
      </c>
      <c r="M44" s="12">
        <f>LOOKUP(J44,参考奖励!$B$1:$B$148,参考奖励!$A$1:$A$148)</f>
        <v>3</v>
      </c>
      <c r="N44" s="3">
        <v>3</v>
      </c>
      <c r="O44" s="3">
        <v>1003</v>
      </c>
      <c r="P44" s="3">
        <f>L44*S45</f>
        <v>400</v>
      </c>
      <c r="Q44" s="45" t="s">
        <v>67</v>
      </c>
      <c r="R44" s="6" t="s">
        <v>68</v>
      </c>
      <c r="S44" s="6" t="s">
        <v>69</v>
      </c>
    </row>
    <row r="45" spans="1:19">
      <c r="A45" s="5">
        <v>49</v>
      </c>
      <c r="B45" s="3">
        <v>4</v>
      </c>
      <c r="C45" s="22">
        <f>LOOKUP(J45,参考奖励!$B$1:$B$148,参考奖励!$D$1:$D$148)</f>
        <v>201007</v>
      </c>
      <c r="D45" s="5" t="str">
        <f t="shared" ref="D45" si="11">$A$3&amp;M45&amp;$B$3&amp;J45&amp;$B$3&amp;L45&amp;$C$3</f>
        <v>{3,1007,1500}</v>
      </c>
      <c r="E45" s="5" t="str">
        <f t="shared" ref="E45" si="12">$A$3&amp;N45&amp;$B$3&amp;O45&amp;$B$3&amp;P45&amp;$C$3</f>
        <v>{3,1003,540}</v>
      </c>
      <c r="F45" s="5" t="str">
        <f>LOOKUP(J45,参考奖励!$B$1:$B$148,参考奖励!$G$1:$G$148)</f>
        <v>icon_yuangujinghua</v>
      </c>
      <c r="G45" s="6">
        <f>LOOKUP(J45,参考奖励!$B$1:$B$148,参考奖励!$F$1:$F$148)</f>
        <v>301007</v>
      </c>
      <c r="H45" s="3">
        <v>1</v>
      </c>
      <c r="I45" s="3">
        <v>0</v>
      </c>
      <c r="J45" s="3">
        <v>1007</v>
      </c>
      <c r="K45" s="13" t="str">
        <f>LOOKUP(J45,参考奖励!$B$1:$B$148,参考奖励!$C$1:$C$148)</f>
        <v>007远古精华</v>
      </c>
      <c r="L45" s="5">
        <v>1500</v>
      </c>
      <c r="M45" s="12">
        <f>LOOKUP(J45,参考奖励!$B$1:$B$148,参考奖励!$A$1:$A$148)</f>
        <v>3</v>
      </c>
      <c r="N45" s="3">
        <v>3</v>
      </c>
      <c r="O45" s="3">
        <v>1003</v>
      </c>
      <c r="P45" s="3">
        <f>L45*S45*0.9</f>
        <v>540</v>
      </c>
      <c r="Q45" s="46"/>
      <c r="R45" s="3">
        <v>5000</v>
      </c>
      <c r="S45" s="3">
        <v>0.4</v>
      </c>
    </row>
    <row r="46" spans="1:19">
      <c r="A46" s="5">
        <v>50</v>
      </c>
      <c r="B46" s="3">
        <v>4</v>
      </c>
      <c r="C46" s="22">
        <f>LOOKUP(J46,参考奖励!$B$1:$B$148,参考奖励!$D$1:$D$148)</f>
        <v>201007</v>
      </c>
      <c r="D46" s="5" t="str">
        <f t="shared" ref="D46:D52" si="13">$A$3&amp;M46&amp;$B$3&amp;J46&amp;$B$3&amp;L46&amp;$C$3</f>
        <v>{3,1007,2500}</v>
      </c>
      <c r="E46" s="5" t="str">
        <f t="shared" ref="E46:E52" si="14">$A$3&amp;N46&amp;$B$3&amp;O46&amp;$B$3&amp;P46&amp;$C$3</f>
        <v>{3,1003,800}</v>
      </c>
      <c r="F46" s="5" t="str">
        <f>LOOKUP(J46,参考奖励!$B$1:$B$148,参考奖励!$G$1:$G$148)</f>
        <v>icon_yuangujinghua</v>
      </c>
      <c r="G46" s="6">
        <f>LOOKUP(J46,参考奖励!$B$1:$B$148,参考奖励!$F$1:$F$148)</f>
        <v>301007</v>
      </c>
      <c r="H46" s="3">
        <v>1</v>
      </c>
      <c r="I46" s="3">
        <v>0</v>
      </c>
      <c r="J46" s="3">
        <v>1007</v>
      </c>
      <c r="K46" s="13" t="str">
        <f>LOOKUP(J46,参考奖励!$B$1:$B$148,参考奖励!$C$1:$C$148)</f>
        <v>007远古精华</v>
      </c>
      <c r="L46" s="5">
        <v>2500</v>
      </c>
      <c r="M46" s="12">
        <f>LOOKUP(J46,参考奖励!$B$1:$B$148,参考奖励!$A$1:$A$148)</f>
        <v>3</v>
      </c>
      <c r="N46" s="3">
        <v>3</v>
      </c>
      <c r="O46" s="3">
        <v>1003</v>
      </c>
      <c r="P46" s="3">
        <f>L46*S45*0.8</f>
        <v>800</v>
      </c>
      <c r="Q46" s="46"/>
    </row>
    <row r="47" spans="1:19">
      <c r="A47" s="5">
        <v>51</v>
      </c>
      <c r="B47" s="3">
        <v>0</v>
      </c>
      <c r="C47" s="22">
        <f>LOOKUP(J47,参考奖励!$B$1:$B$148,参考奖励!$D$1:$D$148)</f>
        <v>201041</v>
      </c>
      <c r="D47" s="5" t="str">
        <f t="shared" si="13"/>
        <v>{3,1100,1}</v>
      </c>
      <c r="E47" s="5" t="str">
        <f t="shared" si="14"/>
        <v>{2,0,50}</v>
      </c>
      <c r="F47" s="5" t="str">
        <f>LOOKUP(J47,参考奖励!$B$1:$B$148,参考奖励!$G$1:$G$148)</f>
        <v>icon_yongqixunzhang</v>
      </c>
      <c r="G47" s="6">
        <f>LOOKUP(J47,参考奖励!$B$1:$B$148,参考奖励!$F$1:$F$148)</f>
        <v>301041</v>
      </c>
      <c r="H47" s="3">
        <v>-1</v>
      </c>
      <c r="I47" s="3">
        <v>0</v>
      </c>
      <c r="J47" s="14">
        <v>1100</v>
      </c>
      <c r="K47" s="13" t="str">
        <f>LOOKUP(J47,参考奖励!$B$1:$B$148,参考奖励!$C$1:$C$148)</f>
        <v>022勇气勋章</v>
      </c>
      <c r="L47" s="5">
        <v>1</v>
      </c>
      <c r="M47" s="12">
        <f>LOOKUP(J47,参考奖励!$B$1:$B$148,参考奖励!$A$1:$A$148)</f>
        <v>3</v>
      </c>
      <c r="N47" s="3">
        <v>2</v>
      </c>
      <c r="O47" s="3">
        <v>0</v>
      </c>
      <c r="P47" s="3">
        <v>50</v>
      </c>
      <c r="Q47" s="10" t="s">
        <v>70</v>
      </c>
    </row>
    <row r="48" spans="1:19">
      <c r="A48" s="5">
        <v>52</v>
      </c>
      <c r="B48" s="3">
        <v>0</v>
      </c>
      <c r="C48" s="22">
        <f>LOOKUP(J48,参考奖励!$B$1:$B$148,参考奖励!$D$1:$D$148)</f>
        <v>201041</v>
      </c>
      <c r="D48" s="5" t="str">
        <f t="shared" si="13"/>
        <v>{3,1101,1}</v>
      </c>
      <c r="E48" s="5" t="str">
        <f t="shared" si="14"/>
        <v>{2,0,50}</v>
      </c>
      <c r="F48" s="5" t="str">
        <f>LOOKUP(J48,参考奖励!$B$1:$B$148,参考奖励!$G$1:$G$148)</f>
        <v>icon_yongqixunzhang</v>
      </c>
      <c r="G48" s="6">
        <f>LOOKUP(J48,参考奖励!$B$1:$B$148,参考奖励!$F$1:$F$148)</f>
        <v>301041</v>
      </c>
      <c r="H48" s="3">
        <v>-1</v>
      </c>
      <c r="I48" s="3">
        <v>0</v>
      </c>
      <c r="J48" s="14">
        <v>1101</v>
      </c>
      <c r="K48" s="13" t="str">
        <f>LOOKUP(J48,参考奖励!$B$1:$B$148,参考奖励!$C$1:$C$148)</f>
        <v>022勇气勋章</v>
      </c>
      <c r="L48" s="3">
        <v>1</v>
      </c>
      <c r="M48" s="12">
        <f>LOOKUP(J48,参考奖励!$B$1:$B$148,参考奖励!$A$1:$A$148)</f>
        <v>3</v>
      </c>
      <c r="N48" s="3">
        <v>2</v>
      </c>
      <c r="O48" s="3">
        <v>0</v>
      </c>
      <c r="P48" s="3">
        <v>50</v>
      </c>
      <c r="Q48" s="10" t="s">
        <v>70</v>
      </c>
    </row>
    <row r="49" spans="1:21">
      <c r="A49" s="5">
        <v>1</v>
      </c>
      <c r="B49" s="5">
        <v>1</v>
      </c>
      <c r="C49" s="22">
        <f>LOOKUP(J49,参考奖励!$B$1:$B$148,参考奖励!$D$1:$D$148)</f>
        <v>294034</v>
      </c>
      <c r="D49" s="5" t="str">
        <f t="shared" si="13"/>
        <v>{4,94034,50}</v>
      </c>
      <c r="E49" s="5" t="str">
        <f t="shared" si="14"/>
        <v>{3,1116,6000}</v>
      </c>
      <c r="F49" s="5" t="str">
        <f>LOOKUP(J49,参考奖励!$B$1:$B$148,参考奖励!$G$1:$G$148)</f>
        <v>head_4034</v>
      </c>
      <c r="G49" s="6">
        <f>LOOKUP(J49,参考奖励!$B$1:$B$148,参考奖励!$F$1:$F$148)</f>
        <v>3294034</v>
      </c>
      <c r="H49" s="5">
        <v>1</v>
      </c>
      <c r="I49" s="3">
        <v>0</v>
      </c>
      <c r="J49" s="23">
        <v>94034</v>
      </c>
      <c r="K49" s="13" t="str">
        <f>LOOKUP(J49,参考奖励!$B$1:$B$148,参考奖励!$C$1:$C$148)</f>
        <v>133九尾狐碎片</v>
      </c>
      <c r="L49" s="3">
        <v>50</v>
      </c>
      <c r="M49" s="12">
        <f>LOOKUP(J49,参考奖励!$B$1:$B$148,参考奖励!$A$1:$A$148)</f>
        <v>4</v>
      </c>
      <c r="N49" s="5">
        <v>3</v>
      </c>
      <c r="O49" s="5">
        <v>1116</v>
      </c>
      <c r="P49" s="5">
        <v>6000</v>
      </c>
      <c r="R49" s="23"/>
      <c r="S49" s="5"/>
      <c r="U49" s="5"/>
    </row>
    <row r="50" spans="1:21">
      <c r="A50" s="5">
        <v>3</v>
      </c>
      <c r="B50" s="5">
        <v>1</v>
      </c>
      <c r="C50" s="22">
        <f>LOOKUP(J50,参考奖励!$B$1:$B$148,参考奖励!$D$1:$D$148)</f>
        <v>293013</v>
      </c>
      <c r="D50" s="5" t="str">
        <f t="shared" si="13"/>
        <v>{4,93013,40}</v>
      </c>
      <c r="E50" s="5" t="str">
        <f t="shared" si="14"/>
        <v>{3,1020,2000}</v>
      </c>
      <c r="F50" s="5" t="str">
        <f>LOOKUP(J50,参考奖励!$B$1:$B$148,参考奖励!$G$1:$G$148)</f>
        <v>head_3013</v>
      </c>
      <c r="G50" s="6">
        <f>LOOKUP(J50,参考奖励!$B$1:$B$148,参考奖励!$F$1:$F$148)</f>
        <v>3293013</v>
      </c>
      <c r="H50" s="5">
        <v>1</v>
      </c>
      <c r="I50" s="5">
        <v>0</v>
      </c>
      <c r="J50" s="23">
        <v>93013</v>
      </c>
      <c r="K50" s="13" t="str">
        <f>LOOKUP(J50,参考奖励!$B$1:$B$148,参考奖励!$C$1:$C$148)</f>
        <v>090独角兽碎片</v>
      </c>
      <c r="L50" s="3">
        <v>40</v>
      </c>
      <c r="M50" s="12">
        <f>LOOKUP(J50,参考奖励!$B$1:$B$148,参考奖励!$A$1:$A$148)</f>
        <v>4</v>
      </c>
      <c r="N50" s="5">
        <v>3</v>
      </c>
      <c r="O50" s="5">
        <v>1020</v>
      </c>
      <c r="P50" s="5">
        <v>2000</v>
      </c>
      <c r="R50" s="23"/>
      <c r="S50" s="5"/>
      <c r="U50" s="5"/>
    </row>
    <row r="51" spans="1:21">
      <c r="A51" s="5">
        <v>6</v>
      </c>
      <c r="B51" s="5">
        <v>1</v>
      </c>
      <c r="C51" s="22">
        <f>LOOKUP(J51,参考奖励!$B$1:$B$148,参考奖励!$D$1:$D$148)</f>
        <v>292015</v>
      </c>
      <c r="D51" s="5" t="str">
        <f t="shared" si="13"/>
        <v>{4,92015,30}</v>
      </c>
      <c r="E51" s="5" t="str">
        <f t="shared" si="14"/>
        <v>{3,1020,500}</v>
      </c>
      <c r="F51" s="5" t="str">
        <f>LOOKUP(J51,参考奖励!$B$1:$B$148,参考奖励!$G$1:$G$148)</f>
        <v>head_2015</v>
      </c>
      <c r="G51" s="6">
        <f>LOOKUP(J51,参考奖励!$B$1:$B$148,参考奖励!$F$1:$F$148)</f>
        <v>3292015</v>
      </c>
      <c r="H51" s="5">
        <v>1</v>
      </c>
      <c r="I51" s="5">
        <v>0</v>
      </c>
      <c r="J51" s="23">
        <v>92015</v>
      </c>
      <c r="K51" s="13" t="str">
        <f>LOOKUP(J51,参考奖励!$B$1:$B$148,参考奖励!$C$1:$C$148)</f>
        <v>072吸血鬼碎片</v>
      </c>
      <c r="L51" s="3">
        <v>30</v>
      </c>
      <c r="M51" s="12">
        <f>LOOKUP(J51,参考奖励!$B$1:$B$148,参考奖励!$A$1:$A$148)</f>
        <v>4</v>
      </c>
      <c r="N51" s="5">
        <v>3</v>
      </c>
      <c r="O51" s="5">
        <v>1020</v>
      </c>
      <c r="P51" s="5">
        <v>500</v>
      </c>
      <c r="R51" s="23"/>
      <c r="S51" s="5"/>
      <c r="U51" s="5"/>
    </row>
    <row r="52" spans="1:21">
      <c r="B52" s="3">
        <v>2</v>
      </c>
      <c r="C52" s="14">
        <v>201071</v>
      </c>
      <c r="D52" s="5" t="str">
        <f t="shared" si="13"/>
        <v>{3,1101,1}</v>
      </c>
      <c r="E52" s="3" t="str">
        <f t="shared" si="14"/>
        <v>{2,0,16}</v>
      </c>
      <c r="G52" s="14">
        <v>201072</v>
      </c>
      <c r="H52" s="5">
        <v>1</v>
      </c>
      <c r="I52" s="5">
        <v>0</v>
      </c>
      <c r="J52" s="3">
        <v>1101</v>
      </c>
      <c r="K52" s="3" t="s">
        <v>71</v>
      </c>
      <c r="L52" s="3">
        <v>1</v>
      </c>
      <c r="M52" s="3">
        <v>3</v>
      </c>
      <c r="N52" s="3">
        <v>2</v>
      </c>
      <c r="O52" s="3">
        <v>0</v>
      </c>
      <c r="P52" s="3">
        <v>16</v>
      </c>
    </row>
    <row r="53" spans="1:21">
      <c r="B53" s="3">
        <v>2</v>
      </c>
      <c r="C53" s="14">
        <v>201071</v>
      </c>
      <c r="D53" s="5" t="str">
        <f t="shared" ref="D53" si="15">$A$3&amp;M53&amp;$B$3&amp;J53&amp;$B$3&amp;L53&amp;$C$3</f>
        <v>{3,1101,1}</v>
      </c>
      <c r="E53" s="3" t="str">
        <f t="shared" ref="E53" si="16">$A$3&amp;N53&amp;$B$3&amp;O53&amp;$B$3&amp;P53&amp;$C$3</f>
        <v>{2,0,20}</v>
      </c>
      <c r="G53" s="14">
        <v>201072</v>
      </c>
      <c r="H53" s="5">
        <v>1</v>
      </c>
      <c r="I53" s="5">
        <v>0</v>
      </c>
      <c r="J53" s="3">
        <v>1101</v>
      </c>
      <c r="K53" s="3" t="s">
        <v>71</v>
      </c>
      <c r="L53" s="3">
        <v>1</v>
      </c>
      <c r="M53" s="3">
        <v>3</v>
      </c>
      <c r="N53" s="3">
        <v>2</v>
      </c>
      <c r="O53" s="3">
        <v>0</v>
      </c>
      <c r="P53" s="3">
        <v>20</v>
      </c>
    </row>
    <row r="55" spans="1:21">
      <c r="F55" s="5"/>
    </row>
    <row r="56" spans="1:21">
      <c r="B56" s="3">
        <v>6</v>
      </c>
      <c r="C56" s="22">
        <f>LOOKUP(J56,参考奖励!$B$1:$B$148,参考奖励!$D$1:$D$148)</f>
        <v>294031</v>
      </c>
      <c r="D56" s="5" t="str">
        <f t="shared" ref="D56" si="17">$A$3&amp;M56&amp;$B$3&amp;J56&amp;$B$3&amp;L56&amp;$C$3</f>
        <v>{4,94031,50}</v>
      </c>
      <c r="E56" s="5" t="str">
        <f t="shared" ref="E56" si="18">$A$3&amp;N56&amp;$B$3&amp;O56&amp;$B$3&amp;P56&amp;$C$3</f>
        <v>{3,1116,6000}</v>
      </c>
      <c r="F56" s="5" t="str">
        <f>LOOKUP(J56,参考奖励!$B$1:$B$148,参考奖励!$G$1:$G$148)</f>
        <v>head_4031</v>
      </c>
      <c r="G56" s="6">
        <f>LOOKUP(J56,参考奖励!$B$1:$B$148,参考奖励!$F$1:$F$148)</f>
        <v>3294031</v>
      </c>
      <c r="H56" s="5">
        <v>1</v>
      </c>
      <c r="I56" s="5">
        <v>0</v>
      </c>
      <c r="J56" s="5">
        <v>94031</v>
      </c>
      <c r="K56" s="13" t="str">
        <f>LOOKUP(J56,参考奖励!$B$1:$B$148,参考奖励!$C$1:$C$148)</f>
        <v>130绝对零度碎片</v>
      </c>
      <c r="L56" s="3">
        <v>50</v>
      </c>
      <c r="M56" s="12">
        <f>LOOKUP(J56,参考奖励!$B$1:$B$148,参考奖励!$A$1:$A$148)</f>
        <v>4</v>
      </c>
      <c r="N56" s="5">
        <v>3</v>
      </c>
      <c r="O56" s="5">
        <v>1116</v>
      </c>
      <c r="P56" s="5">
        <v>6000</v>
      </c>
    </row>
    <row r="57" spans="1:21">
      <c r="B57" s="3">
        <v>6</v>
      </c>
      <c r="C57" s="22">
        <f>LOOKUP(J57,参考奖励!$B$1:$B$148,参考奖励!$D$1:$D$148)</f>
        <v>294022</v>
      </c>
      <c r="D57" s="5" t="str">
        <f t="shared" ref="D57:D67" si="19">$A$3&amp;M57&amp;$B$3&amp;J57&amp;$B$3&amp;L57&amp;$C$3</f>
        <v>{4,94022,50}</v>
      </c>
      <c r="E57" s="5" t="str">
        <f t="shared" ref="E57:E67" si="20">$A$3&amp;N57&amp;$B$3&amp;O57&amp;$B$3&amp;P57&amp;$C$3</f>
        <v>{3,1116,6000}</v>
      </c>
      <c r="F57" s="5" t="str">
        <f>LOOKUP(J57,参考奖励!$B$1:$B$148,参考奖励!$G$1:$G$148)</f>
        <v>head_4022</v>
      </c>
      <c r="G57" s="6">
        <f>LOOKUP(J57,参考奖励!$B$1:$B$148,参考奖励!$F$1:$F$148)</f>
        <v>3294022</v>
      </c>
      <c r="H57" s="5">
        <v>1</v>
      </c>
      <c r="I57" s="5">
        <v>0</v>
      </c>
      <c r="J57" s="5">
        <v>94022</v>
      </c>
      <c r="K57" s="13" t="str">
        <f>LOOKUP(J57,参考奖励!$B$1:$B$148,参考奖励!$C$1:$C$148)</f>
        <v>121瓦尔基里碎片</v>
      </c>
      <c r="L57" s="3">
        <v>50</v>
      </c>
      <c r="M57" s="12">
        <f>LOOKUP(J57,参考奖励!$B$1:$B$148,参考奖励!$A$1:$A$148)</f>
        <v>4</v>
      </c>
      <c r="N57" s="5">
        <v>3</v>
      </c>
      <c r="O57" s="5">
        <v>1116</v>
      </c>
      <c r="P57" s="5">
        <v>6000</v>
      </c>
    </row>
    <row r="58" spans="1:21">
      <c r="B58" s="3">
        <v>6</v>
      </c>
      <c r="C58" s="22">
        <f>LOOKUP(J58,参考奖励!$B$1:$B$148,参考奖励!$D$1:$D$148)</f>
        <v>294006</v>
      </c>
      <c r="D58" s="5" t="str">
        <f t="shared" si="19"/>
        <v>{4,94006,50}</v>
      </c>
      <c r="E58" s="5" t="str">
        <f t="shared" si="20"/>
        <v>{3,1116,6000}</v>
      </c>
      <c r="F58" s="5" t="str">
        <f>LOOKUP(J58,参考奖励!$B$1:$B$148,参考奖励!$G$1:$G$148)</f>
        <v>head_4006</v>
      </c>
      <c r="G58" s="6">
        <f>LOOKUP(J58,参考奖励!$B$1:$B$148,参考奖励!$F$1:$F$148)</f>
        <v>3294006</v>
      </c>
      <c r="H58" s="5">
        <v>1</v>
      </c>
      <c r="I58" s="5">
        <v>0</v>
      </c>
      <c r="J58" s="5">
        <v>94006</v>
      </c>
      <c r="K58" s="13" t="str">
        <f>LOOKUP(J58,参考奖励!$B$1:$B$148,参考奖励!$C$1:$C$148)</f>
        <v>105美杜莎碎片</v>
      </c>
      <c r="L58" s="3">
        <v>50</v>
      </c>
      <c r="M58" s="12">
        <f>LOOKUP(J58,参考奖励!$B$1:$B$148,参考奖励!$A$1:$A$148)</f>
        <v>4</v>
      </c>
      <c r="N58" s="5">
        <v>3</v>
      </c>
      <c r="O58" s="5">
        <v>1116</v>
      </c>
      <c r="P58" s="5">
        <v>6000</v>
      </c>
    </row>
    <row r="59" spans="1:21">
      <c r="B59" s="3">
        <v>6</v>
      </c>
      <c r="C59" s="22">
        <f>LOOKUP(J59,参考奖励!$B$1:$B$148,参考奖励!$D$1:$D$148)</f>
        <v>294024</v>
      </c>
      <c r="D59" s="5" t="str">
        <f t="shared" si="19"/>
        <v>{4,94024,50}</v>
      </c>
      <c r="E59" s="5" t="str">
        <f t="shared" si="20"/>
        <v>{3,1116,6000}</v>
      </c>
      <c r="F59" s="5" t="str">
        <f>LOOKUP(J59,参考奖励!$B$1:$B$148,参考奖励!$G$1:$G$148)</f>
        <v>head_4024</v>
      </c>
      <c r="G59" s="6">
        <f>LOOKUP(J59,参考奖励!$B$1:$B$148,参考奖励!$F$1:$F$148)</f>
        <v>3294024</v>
      </c>
      <c r="H59" s="5">
        <v>1</v>
      </c>
      <c r="I59" s="5">
        <v>0</v>
      </c>
      <c r="J59" s="5">
        <v>94024</v>
      </c>
      <c r="K59" s="13" t="str">
        <f>LOOKUP(J59,参考奖励!$B$1:$B$148,参考奖励!$C$1:$C$148)</f>
        <v>123吸血女王碎片</v>
      </c>
      <c r="L59" s="3">
        <v>50</v>
      </c>
      <c r="M59" s="12">
        <f>LOOKUP(J59,参考奖励!$B$1:$B$148,参考奖励!$A$1:$A$148)</f>
        <v>4</v>
      </c>
      <c r="N59" s="5">
        <v>3</v>
      </c>
      <c r="O59" s="5">
        <v>1116</v>
      </c>
      <c r="P59" s="5">
        <v>6000</v>
      </c>
    </row>
    <row r="60" spans="1:21">
      <c r="B60" s="3">
        <v>6</v>
      </c>
      <c r="C60" s="22">
        <f>LOOKUP(J60,参考奖励!$B$1:$B$148,参考奖励!$D$1:$D$148)</f>
        <v>293015</v>
      </c>
      <c r="D60" s="5" t="str">
        <f t="shared" si="19"/>
        <v>{4,93015,40}</v>
      </c>
      <c r="E60" s="5" t="str">
        <f t="shared" si="20"/>
        <v>{3,1116,2000}</v>
      </c>
      <c r="F60" s="5" t="str">
        <f>LOOKUP(J60,参考奖励!$B$1:$B$148,参考奖励!$G$1:$G$148)</f>
        <v>head_3015</v>
      </c>
      <c r="G60" s="6">
        <f>LOOKUP(J60,参考奖励!$B$1:$B$148,参考奖励!$F$1:$F$148)</f>
        <v>3293015</v>
      </c>
      <c r="H60" s="5">
        <v>1</v>
      </c>
      <c r="I60" s="5">
        <v>0</v>
      </c>
      <c r="J60" s="5">
        <v>93015</v>
      </c>
      <c r="K60" s="13" t="str">
        <f>LOOKUP(J60,参考奖励!$B$1:$B$148,参考奖励!$C$1:$C$148)</f>
        <v>092古树精碎片</v>
      </c>
      <c r="L60" s="3">
        <v>40</v>
      </c>
      <c r="M60" s="12">
        <f>LOOKUP(J60,参考奖励!$B$1:$B$148,参考奖励!$A$1:$A$148)</f>
        <v>4</v>
      </c>
      <c r="N60" s="5">
        <v>3</v>
      </c>
      <c r="O60" s="5">
        <v>1116</v>
      </c>
      <c r="P60" s="5">
        <v>2000</v>
      </c>
    </row>
    <row r="61" spans="1:21">
      <c r="B61" s="3">
        <v>6</v>
      </c>
      <c r="C61" s="22">
        <f>LOOKUP(J61,参考奖励!$B$1:$B$148,参考奖励!$D$1:$D$148)</f>
        <v>293010</v>
      </c>
      <c r="D61" s="5" t="str">
        <f t="shared" si="19"/>
        <v>{4,93010,40}</v>
      </c>
      <c r="E61" s="5" t="str">
        <f t="shared" si="20"/>
        <v>{3,1116,2000}</v>
      </c>
      <c r="F61" s="5" t="str">
        <f>LOOKUP(J61,参考奖励!$B$1:$B$148,参考奖励!$G$1:$G$148)</f>
        <v>head_3010</v>
      </c>
      <c r="G61" s="6">
        <f>LOOKUP(J61,参考奖励!$B$1:$B$148,参考奖励!$F$1:$F$148)</f>
        <v>3293010</v>
      </c>
      <c r="H61" s="5">
        <v>1</v>
      </c>
      <c r="I61" s="5">
        <v>0</v>
      </c>
      <c r="J61" s="5">
        <v>93010</v>
      </c>
      <c r="K61" s="13" t="str">
        <f>LOOKUP(J61,参考奖励!$B$1:$B$148,参考奖励!$C$1:$C$148)</f>
        <v>087暗夜少女碎片</v>
      </c>
      <c r="L61" s="3">
        <v>40</v>
      </c>
      <c r="M61" s="12">
        <f>LOOKUP(J61,参考奖励!$B$1:$B$148,参考奖励!$A$1:$A$148)</f>
        <v>4</v>
      </c>
      <c r="N61" s="5">
        <v>3</v>
      </c>
      <c r="O61" s="5">
        <v>1116</v>
      </c>
      <c r="P61" s="5">
        <v>2000</v>
      </c>
    </row>
    <row r="62" spans="1:21">
      <c r="B62" s="3">
        <v>6</v>
      </c>
      <c r="C62" s="22">
        <f>LOOKUP(J62,参考奖励!$B$1:$B$148,参考奖励!$D$1:$D$148)</f>
        <v>293004</v>
      </c>
      <c r="D62" s="5" t="str">
        <f t="shared" si="19"/>
        <v>{4,93004,40}</v>
      </c>
      <c r="E62" s="5" t="str">
        <f t="shared" si="20"/>
        <v>{3,1116,2000}</v>
      </c>
      <c r="F62" s="5" t="str">
        <f>LOOKUP(J62,参考奖励!$B$1:$B$148,参考奖励!$G$1:$G$148)</f>
        <v>head_3004</v>
      </c>
      <c r="G62" s="6">
        <f>LOOKUP(J62,参考奖励!$B$1:$B$148,参考奖励!$F$1:$F$148)</f>
        <v>3293004</v>
      </c>
      <c r="H62" s="5">
        <v>1</v>
      </c>
      <c r="I62" s="5">
        <v>0</v>
      </c>
      <c r="J62" s="5">
        <v>93004</v>
      </c>
      <c r="K62" s="13" t="str">
        <f>LOOKUP(J62,参考奖励!$B$1:$B$148,参考奖励!$C$1:$C$148)</f>
        <v>081般若碎片</v>
      </c>
      <c r="L62" s="3">
        <v>40</v>
      </c>
      <c r="M62" s="12">
        <f>LOOKUP(J62,参考奖励!$B$1:$B$148,参考奖励!$A$1:$A$148)</f>
        <v>4</v>
      </c>
      <c r="N62" s="5">
        <v>3</v>
      </c>
      <c r="O62" s="5">
        <v>1116</v>
      </c>
      <c r="P62" s="5">
        <v>2000</v>
      </c>
    </row>
    <row r="63" spans="1:21">
      <c r="B63" s="3">
        <v>6</v>
      </c>
      <c r="C63" s="22">
        <f>LOOKUP(J63,参考奖励!$B$1:$B$148,参考奖励!$D$1:$D$148)</f>
        <v>293018</v>
      </c>
      <c r="D63" s="5" t="str">
        <f t="shared" si="19"/>
        <v>{4,93018,40}</v>
      </c>
      <c r="E63" s="5" t="str">
        <f t="shared" si="20"/>
        <v>{3,1116,2000}</v>
      </c>
      <c r="F63" s="5" t="str">
        <f>LOOKUP(J63,参考奖励!$B$1:$B$148,参考奖励!$G$1:$G$148)</f>
        <v>head_3018</v>
      </c>
      <c r="G63" s="6">
        <f>LOOKUP(J63,参考奖励!$B$1:$B$148,参考奖励!$F$1:$F$148)</f>
        <v>3293018</v>
      </c>
      <c r="H63" s="5">
        <v>1</v>
      </c>
      <c r="I63" s="5">
        <v>0</v>
      </c>
      <c r="J63" s="5">
        <v>93018</v>
      </c>
      <c r="K63" s="13" t="str">
        <f>LOOKUP(J63,参考奖励!$B$1:$B$148,参考奖励!$C$1:$C$148)</f>
        <v>095薇儿碎片</v>
      </c>
      <c r="L63" s="3">
        <v>40</v>
      </c>
      <c r="M63" s="12">
        <f>LOOKUP(J63,参考奖励!$B$1:$B$148,参考奖励!$A$1:$A$148)</f>
        <v>4</v>
      </c>
      <c r="N63" s="5">
        <v>3</v>
      </c>
      <c r="O63" s="5">
        <v>1116</v>
      </c>
      <c r="P63" s="5">
        <v>2000</v>
      </c>
    </row>
    <row r="64" spans="1:21">
      <c r="B64" s="3">
        <v>6</v>
      </c>
      <c r="C64" s="22">
        <f>LOOKUP(J64,参考奖励!$B$1:$B$148,参考奖励!$D$1:$D$148)</f>
        <v>292003</v>
      </c>
      <c r="D64" s="5" t="str">
        <f t="shared" si="19"/>
        <v>{4,92003,30}</v>
      </c>
      <c r="E64" s="5" t="str">
        <f t="shared" si="20"/>
        <v>{3,1116,500}</v>
      </c>
      <c r="F64" s="5" t="str">
        <f>LOOKUP(J64,参考奖励!$B$1:$B$148,参考奖励!$G$1:$G$148)</f>
        <v>head_2003</v>
      </c>
      <c r="G64" s="6">
        <f>LOOKUP(J64,参考奖励!$B$1:$B$148,参考奖励!$F$1:$F$148)</f>
        <v>3292003</v>
      </c>
      <c r="H64" s="5">
        <v>1</v>
      </c>
      <c r="I64" s="5">
        <v>0</v>
      </c>
      <c r="J64" s="5">
        <v>92003</v>
      </c>
      <c r="K64" s="13" t="str">
        <f>LOOKUP(J64,参考奖励!$B$1:$B$148,参考奖励!$C$1:$C$148)</f>
        <v>060山岭巨人碎片</v>
      </c>
      <c r="L64" s="3">
        <v>30</v>
      </c>
      <c r="M64" s="12">
        <f>LOOKUP(J64,参考奖励!$B$1:$B$148,参考奖励!$A$1:$A$148)</f>
        <v>4</v>
      </c>
      <c r="N64" s="5">
        <v>3</v>
      </c>
      <c r="O64" s="5">
        <v>1116</v>
      </c>
      <c r="P64" s="5">
        <v>500</v>
      </c>
    </row>
    <row r="65" spans="2:16">
      <c r="B65" s="3">
        <v>6</v>
      </c>
      <c r="C65" s="22">
        <f>LOOKUP(J65,参考奖励!$B$1:$B$148,参考奖励!$D$1:$D$148)</f>
        <v>292012</v>
      </c>
      <c r="D65" s="5" t="str">
        <f t="shared" si="19"/>
        <v>{4,92012,30}</v>
      </c>
      <c r="E65" s="5" t="str">
        <f t="shared" si="20"/>
        <v>{3,1116,500}</v>
      </c>
      <c r="F65" s="5" t="str">
        <f>LOOKUP(J65,参考奖励!$B$1:$B$148,参考奖励!$G$1:$G$148)</f>
        <v>head_2012</v>
      </c>
      <c r="G65" s="6">
        <f>LOOKUP(J65,参考奖励!$B$1:$B$148,参考奖励!$F$1:$F$148)</f>
        <v>3292012</v>
      </c>
      <c r="H65" s="5">
        <v>1</v>
      </c>
      <c r="I65" s="5">
        <v>0</v>
      </c>
      <c r="J65" s="5">
        <v>92012</v>
      </c>
      <c r="K65" s="13" t="str">
        <f>LOOKUP(J65,参考奖励!$B$1:$B$148,参考奖励!$C$1:$C$148)</f>
        <v>069狼人碎片</v>
      </c>
      <c r="L65" s="3">
        <v>30</v>
      </c>
      <c r="M65" s="12">
        <f>LOOKUP(J65,参考奖励!$B$1:$B$148,参考奖励!$A$1:$A$148)</f>
        <v>4</v>
      </c>
      <c r="N65" s="5">
        <v>3</v>
      </c>
      <c r="O65" s="5">
        <v>1116</v>
      </c>
      <c r="P65" s="5">
        <v>500</v>
      </c>
    </row>
    <row r="66" spans="2:16">
      <c r="B66" s="3">
        <v>6</v>
      </c>
      <c r="C66" s="22">
        <f>LOOKUP(J66,参考奖励!$B$1:$B$148,参考奖励!$D$1:$D$148)</f>
        <v>292009</v>
      </c>
      <c r="D66" s="5" t="str">
        <f t="shared" si="19"/>
        <v>{4,92009,30}</v>
      </c>
      <c r="E66" s="5" t="str">
        <f t="shared" si="20"/>
        <v>{3,1116,500}</v>
      </c>
      <c r="F66" s="5" t="str">
        <f>LOOKUP(J66,参考奖励!$B$1:$B$148,参考奖励!$G$1:$G$148)</f>
        <v>head_2009</v>
      </c>
      <c r="G66" s="6">
        <f>LOOKUP(J66,参考奖励!$B$1:$B$148,参考奖励!$F$1:$F$148)</f>
        <v>3292009</v>
      </c>
      <c r="H66" s="5">
        <v>1</v>
      </c>
      <c r="I66" s="5">
        <v>0</v>
      </c>
      <c r="J66" s="5">
        <v>92009</v>
      </c>
      <c r="K66" s="13" t="str">
        <f>LOOKUP(J66,参考奖励!$B$1:$B$148,参考奖励!$C$1:$C$148)</f>
        <v>066娜迦碎片</v>
      </c>
      <c r="L66" s="3">
        <v>30</v>
      </c>
      <c r="M66" s="12">
        <f>LOOKUP(J66,参考奖励!$B$1:$B$148,参考奖励!$A$1:$A$148)</f>
        <v>4</v>
      </c>
      <c r="N66" s="5">
        <v>3</v>
      </c>
      <c r="O66" s="5">
        <v>1116</v>
      </c>
      <c r="P66" s="5">
        <v>500</v>
      </c>
    </row>
    <row r="67" spans="2:16">
      <c r="B67" s="3">
        <v>6</v>
      </c>
      <c r="C67" s="22">
        <f>LOOKUP(J67,参考奖励!$B$1:$B$148,参考奖励!$D$1:$D$148)</f>
        <v>292006</v>
      </c>
      <c r="D67" s="5" t="str">
        <f t="shared" si="19"/>
        <v>{4,92006,30}</v>
      </c>
      <c r="E67" s="5" t="str">
        <f t="shared" si="20"/>
        <v>{3,1116,500}</v>
      </c>
      <c r="F67" s="5" t="str">
        <f>LOOKUP(J67,参考奖励!$B$1:$B$148,参考奖励!$G$1:$G$148)</f>
        <v>head_2006</v>
      </c>
      <c r="G67" s="6">
        <f>LOOKUP(J67,参考奖励!$B$1:$B$148,参考奖励!$F$1:$F$148)</f>
        <v>3292006</v>
      </c>
      <c r="H67" s="5">
        <v>1</v>
      </c>
      <c r="I67" s="5">
        <v>0</v>
      </c>
      <c r="J67" s="5">
        <v>92006</v>
      </c>
      <c r="K67" s="13" t="str">
        <f>LOOKUP(J67,参考奖励!$B$1:$B$148,参考奖励!$C$1:$C$148)</f>
        <v>063眼魔碎片</v>
      </c>
      <c r="L67" s="3">
        <v>30</v>
      </c>
      <c r="M67" s="12">
        <f>LOOKUP(J67,参考奖励!$B$1:$B$148,参考奖励!$A$1:$A$148)</f>
        <v>4</v>
      </c>
      <c r="N67" s="5">
        <v>3</v>
      </c>
      <c r="O67" s="5">
        <v>1116</v>
      </c>
      <c r="P67" s="5">
        <v>500</v>
      </c>
    </row>
    <row r="69" spans="2:16">
      <c r="B69" s="3">
        <v>1</v>
      </c>
      <c r="C69" s="22">
        <f>LOOKUP(J69,参考奖励!$B$1:$B$148,参考奖励!$D$1:$D$148)</f>
        <v>294032</v>
      </c>
      <c r="D69" s="5" t="str">
        <f t="shared" ref="D69:D80" si="21">$A$3&amp;M69&amp;$B$3&amp;J69&amp;$B$3&amp;L69&amp;$C$3</f>
        <v>{4,94032,50}</v>
      </c>
      <c r="E69" s="5" t="str">
        <f t="shared" ref="E69:E80" si="22">$A$3&amp;N69&amp;$B$3&amp;O69&amp;$B$3&amp;P69&amp;$C$3</f>
        <v>{3,1020,5000}</v>
      </c>
      <c r="F69" s="5" t="str">
        <f>LOOKUP(J69,参考奖励!$B$1:$B$148,参考奖励!$G$1:$G$148)</f>
        <v>head_4032</v>
      </c>
      <c r="G69" s="6">
        <f>LOOKUP(J69,参考奖励!$B$1:$B$148,参考奖励!$F$1:$F$148)</f>
        <v>3294032</v>
      </c>
      <c r="H69" s="5">
        <v>1</v>
      </c>
      <c r="I69" s="5">
        <v>0</v>
      </c>
      <c r="J69" s="5">
        <v>94032</v>
      </c>
      <c r="K69" s="13" t="str">
        <f>LOOKUP(J69,参考奖励!$B$1:$B$148,参考奖励!$C$1:$C$148)</f>
        <v>131创世之光碎片</v>
      </c>
      <c r="L69" s="3">
        <v>50</v>
      </c>
      <c r="M69" s="12">
        <f>LOOKUP(J69,参考奖励!$B$1:$B$148,参考奖励!$A$1:$A$148)</f>
        <v>4</v>
      </c>
      <c r="N69" s="5">
        <v>3</v>
      </c>
      <c r="O69" s="5">
        <v>1020</v>
      </c>
      <c r="P69" s="5">
        <v>5000</v>
      </c>
    </row>
    <row r="70" spans="2:16">
      <c r="B70" s="3">
        <v>1</v>
      </c>
      <c r="C70" s="22">
        <f>LOOKUP(J70,参考奖励!$B$1:$B$148,参考奖励!$D$1:$D$148)</f>
        <v>0</v>
      </c>
      <c r="D70" s="5" t="str">
        <f t="shared" si="21"/>
        <v>{5,94040,50}</v>
      </c>
      <c r="E70" s="5" t="str">
        <f t="shared" si="22"/>
        <v>{3,1020,5000}</v>
      </c>
      <c r="F70" s="5">
        <f>LOOKUP(J70,参考奖励!$B$1:$B$148,参考奖励!$G$1:$G$148)</f>
        <v>0</v>
      </c>
      <c r="G70" s="6">
        <f>LOOKUP(J70,参考奖励!$B$1:$B$148,参考奖励!$F$1:$F$148)</f>
        <v>0</v>
      </c>
      <c r="H70" s="5">
        <v>1</v>
      </c>
      <c r="I70" s="5">
        <v>0</v>
      </c>
      <c r="J70" s="5">
        <v>94040</v>
      </c>
      <c r="K70" s="13" t="str">
        <f>LOOKUP(J70,参考奖励!$B$1:$B$148,参考奖励!$C$1:$C$148)</f>
        <v>147一星符文4</v>
      </c>
      <c r="L70" s="3">
        <v>50</v>
      </c>
      <c r="M70" s="12">
        <f>LOOKUP(J70,参考奖励!$B$1:$B$148,参考奖励!$A$1:$A$148)</f>
        <v>5</v>
      </c>
      <c r="N70" s="5">
        <v>3</v>
      </c>
      <c r="O70" s="5">
        <v>1020</v>
      </c>
      <c r="P70" s="5">
        <v>5000</v>
      </c>
    </row>
    <row r="71" spans="2:16">
      <c r="B71" s="3">
        <v>1</v>
      </c>
      <c r="C71" s="22">
        <f>LOOKUP(J71,参考奖励!$B$1:$B$148,参考奖励!$D$1:$D$148)</f>
        <v>294025</v>
      </c>
      <c r="D71" s="5" t="str">
        <f t="shared" si="21"/>
        <v>{4,94025,50}</v>
      </c>
      <c r="E71" s="5" t="str">
        <f t="shared" si="22"/>
        <v>{3,1020,5000}</v>
      </c>
      <c r="F71" s="5" t="str">
        <f>LOOKUP(J71,参考奖励!$B$1:$B$148,参考奖励!$G$1:$G$148)</f>
        <v>head_4025</v>
      </c>
      <c r="G71" s="6">
        <f>LOOKUP(J71,参考奖励!$B$1:$B$148,参考奖励!$F$1:$F$148)</f>
        <v>3294025</v>
      </c>
      <c r="H71" s="5">
        <v>1</v>
      </c>
      <c r="I71" s="5">
        <v>0</v>
      </c>
      <c r="J71" s="5">
        <v>94025</v>
      </c>
      <c r="K71" s="13" t="str">
        <f>LOOKUP(J71,参考奖励!$B$1:$B$148,参考奖励!$C$1:$C$148)</f>
        <v>124无头骑士碎片</v>
      </c>
      <c r="L71" s="3">
        <v>50</v>
      </c>
      <c r="M71" s="12">
        <f>LOOKUP(J71,参考奖励!$B$1:$B$148,参考奖励!$A$1:$A$148)</f>
        <v>4</v>
      </c>
      <c r="N71" s="5">
        <v>3</v>
      </c>
      <c r="O71" s="5">
        <v>1020</v>
      </c>
      <c r="P71" s="5">
        <v>5000</v>
      </c>
    </row>
    <row r="72" spans="2:16">
      <c r="B72" s="3">
        <v>1</v>
      </c>
      <c r="C72" s="22">
        <f>LOOKUP(J72,参考奖励!$B$1:$B$148,参考奖励!$D$1:$D$148)</f>
        <v>294001</v>
      </c>
      <c r="D72" s="5" t="str">
        <f t="shared" si="21"/>
        <v>{4,94001,50}</v>
      </c>
      <c r="E72" s="5" t="str">
        <f t="shared" si="22"/>
        <v>{3,1020,5000}</v>
      </c>
      <c r="F72" s="5" t="str">
        <f>LOOKUP(J72,参考奖励!$B$1:$B$148,参考奖励!$G$1:$G$148)</f>
        <v>head_4001</v>
      </c>
      <c r="G72" s="6">
        <f>LOOKUP(J72,参考奖励!$B$1:$B$148,参考奖励!$F$1:$F$148)</f>
        <v>3294001</v>
      </c>
      <c r="H72" s="5">
        <v>1</v>
      </c>
      <c r="I72" s="5">
        <v>0</v>
      </c>
      <c r="J72" s="5">
        <v>94001</v>
      </c>
      <c r="K72" s="13" t="str">
        <f>LOOKUP(J72,参考奖励!$B$1:$B$148,参考奖励!$C$1:$C$148)</f>
        <v>100魔界花碎片</v>
      </c>
      <c r="L72" s="3">
        <v>50</v>
      </c>
      <c r="M72" s="12">
        <f>LOOKUP(J72,参考奖励!$B$1:$B$148,参考奖励!$A$1:$A$148)</f>
        <v>4</v>
      </c>
      <c r="N72" s="5">
        <v>3</v>
      </c>
      <c r="O72" s="5">
        <v>1020</v>
      </c>
      <c r="P72" s="5">
        <v>5000</v>
      </c>
    </row>
    <row r="73" spans="2:16">
      <c r="B73" s="3">
        <v>1</v>
      </c>
      <c r="C73" s="22">
        <f>LOOKUP(J73,参考奖励!$B$1:$B$148,参考奖励!$D$1:$D$148)</f>
        <v>293015</v>
      </c>
      <c r="D73" s="5" t="str">
        <f t="shared" si="21"/>
        <v>{4,93015,40}</v>
      </c>
      <c r="E73" s="5" t="str">
        <f t="shared" si="22"/>
        <v>{3,1020,1000}</v>
      </c>
      <c r="F73" s="5" t="str">
        <f>LOOKUP(J73,参考奖励!$B$1:$B$148,参考奖励!$G$1:$G$148)</f>
        <v>head_3015</v>
      </c>
      <c r="G73" s="6">
        <f>LOOKUP(J73,参考奖励!$B$1:$B$148,参考奖励!$F$1:$F$148)</f>
        <v>3293015</v>
      </c>
      <c r="H73" s="5">
        <v>1</v>
      </c>
      <c r="I73" s="5">
        <v>0</v>
      </c>
      <c r="J73" s="5">
        <v>93015</v>
      </c>
      <c r="K73" s="13" t="str">
        <f>LOOKUP(J73,参考奖励!$B$1:$B$148,参考奖励!$C$1:$C$148)</f>
        <v>092古树精碎片</v>
      </c>
      <c r="L73" s="3">
        <v>40</v>
      </c>
      <c r="M73" s="12">
        <f>LOOKUP(J73,参考奖励!$B$1:$B$148,参考奖励!$A$1:$A$148)</f>
        <v>4</v>
      </c>
      <c r="N73" s="5">
        <v>3</v>
      </c>
      <c r="O73" s="5">
        <v>1020</v>
      </c>
      <c r="P73" s="5">
        <v>1000</v>
      </c>
    </row>
    <row r="74" spans="2:16">
      <c r="B74" s="3">
        <v>1</v>
      </c>
      <c r="C74" s="22">
        <f>LOOKUP(J74,参考奖励!$B$1:$B$148,参考奖励!$D$1:$D$148)</f>
        <v>293010</v>
      </c>
      <c r="D74" s="5" t="str">
        <f t="shared" si="21"/>
        <v>{4,93010,40}</v>
      </c>
      <c r="E74" s="5" t="str">
        <f t="shared" si="22"/>
        <v>{3,1020,1000}</v>
      </c>
      <c r="F74" s="5" t="str">
        <f>LOOKUP(J74,参考奖励!$B$1:$B$148,参考奖励!$G$1:$G$148)</f>
        <v>head_3010</v>
      </c>
      <c r="G74" s="6">
        <f>LOOKUP(J74,参考奖励!$B$1:$B$148,参考奖励!$F$1:$F$148)</f>
        <v>3293010</v>
      </c>
      <c r="H74" s="5">
        <v>1</v>
      </c>
      <c r="I74" s="5">
        <v>0</v>
      </c>
      <c r="J74" s="5">
        <v>93010</v>
      </c>
      <c r="K74" s="13" t="str">
        <f>LOOKUP(J74,参考奖励!$B$1:$B$148,参考奖励!$C$1:$C$148)</f>
        <v>087暗夜少女碎片</v>
      </c>
      <c r="L74" s="3">
        <v>40</v>
      </c>
      <c r="M74" s="12">
        <f>LOOKUP(J74,参考奖励!$B$1:$B$148,参考奖励!$A$1:$A$148)</f>
        <v>4</v>
      </c>
      <c r="N74" s="5">
        <v>3</v>
      </c>
      <c r="O74" s="5">
        <v>1020</v>
      </c>
      <c r="P74" s="5">
        <v>1000</v>
      </c>
    </row>
    <row r="75" spans="2:16">
      <c r="B75" s="3">
        <v>1</v>
      </c>
      <c r="C75" s="22">
        <f>LOOKUP(J75,参考奖励!$B$1:$B$148,参考奖励!$D$1:$D$148)</f>
        <v>293004</v>
      </c>
      <c r="D75" s="5" t="str">
        <f t="shared" si="21"/>
        <v>{4,93004,40}</v>
      </c>
      <c r="E75" s="5" t="str">
        <f t="shared" si="22"/>
        <v>{3,1020,1000}</v>
      </c>
      <c r="F75" s="5" t="str">
        <f>LOOKUP(J75,参考奖励!$B$1:$B$148,参考奖励!$G$1:$G$148)</f>
        <v>head_3004</v>
      </c>
      <c r="G75" s="6">
        <f>LOOKUP(J75,参考奖励!$B$1:$B$148,参考奖励!$F$1:$F$148)</f>
        <v>3293004</v>
      </c>
      <c r="H75" s="5">
        <v>1</v>
      </c>
      <c r="I75" s="5">
        <v>0</v>
      </c>
      <c r="J75" s="5">
        <v>93004</v>
      </c>
      <c r="K75" s="13" t="str">
        <f>LOOKUP(J75,参考奖励!$B$1:$B$148,参考奖励!$C$1:$C$148)</f>
        <v>081般若碎片</v>
      </c>
      <c r="L75" s="3">
        <v>40</v>
      </c>
      <c r="M75" s="12">
        <f>LOOKUP(J75,参考奖励!$B$1:$B$148,参考奖励!$A$1:$A$148)</f>
        <v>4</v>
      </c>
      <c r="N75" s="5">
        <v>3</v>
      </c>
      <c r="O75" s="5">
        <v>1020</v>
      </c>
      <c r="P75" s="5">
        <v>1000</v>
      </c>
    </row>
    <row r="76" spans="2:16">
      <c r="B76" s="3">
        <v>1</v>
      </c>
      <c r="C76" s="22">
        <f>LOOKUP(J76,参考奖励!$B$1:$B$148,参考奖励!$D$1:$D$148)</f>
        <v>293018</v>
      </c>
      <c r="D76" s="5" t="str">
        <f t="shared" si="21"/>
        <v>{4,93018,40}</v>
      </c>
      <c r="E76" s="5" t="str">
        <f t="shared" si="22"/>
        <v>{3,1020,1000}</v>
      </c>
      <c r="F76" s="5" t="str">
        <f>LOOKUP(J76,参考奖励!$B$1:$B$148,参考奖励!$G$1:$G$148)</f>
        <v>head_3018</v>
      </c>
      <c r="G76" s="6">
        <f>LOOKUP(J76,参考奖励!$B$1:$B$148,参考奖励!$F$1:$F$148)</f>
        <v>3293018</v>
      </c>
      <c r="H76" s="5">
        <v>1</v>
      </c>
      <c r="I76" s="5">
        <v>0</v>
      </c>
      <c r="J76" s="5">
        <v>93018</v>
      </c>
      <c r="K76" s="13" t="str">
        <f>LOOKUP(J76,参考奖励!$B$1:$B$148,参考奖励!$C$1:$C$148)</f>
        <v>095薇儿碎片</v>
      </c>
      <c r="L76" s="3">
        <v>40</v>
      </c>
      <c r="M76" s="12">
        <f>LOOKUP(J76,参考奖励!$B$1:$B$148,参考奖励!$A$1:$A$148)</f>
        <v>4</v>
      </c>
      <c r="N76" s="5">
        <v>3</v>
      </c>
      <c r="O76" s="5">
        <v>1020</v>
      </c>
      <c r="P76" s="5">
        <v>1000</v>
      </c>
    </row>
    <row r="77" spans="2:16">
      <c r="B77" s="3">
        <v>1</v>
      </c>
      <c r="C77" s="22">
        <f>LOOKUP(J77,参考奖励!$B$1:$B$148,参考奖励!$D$1:$D$148)</f>
        <v>292003</v>
      </c>
      <c r="D77" s="5" t="str">
        <f t="shared" si="21"/>
        <v>{4,92003,30}</v>
      </c>
      <c r="E77" s="5" t="str">
        <f t="shared" si="22"/>
        <v>{3,1020,300}</v>
      </c>
      <c r="F77" s="5" t="str">
        <f>LOOKUP(J77,参考奖励!$B$1:$B$148,参考奖励!$G$1:$G$148)</f>
        <v>head_2003</v>
      </c>
      <c r="G77" s="6">
        <f>LOOKUP(J77,参考奖励!$B$1:$B$148,参考奖励!$F$1:$F$148)</f>
        <v>3292003</v>
      </c>
      <c r="H77" s="5">
        <v>1</v>
      </c>
      <c r="I77" s="5">
        <v>0</v>
      </c>
      <c r="J77" s="5">
        <v>92003</v>
      </c>
      <c r="K77" s="13" t="str">
        <f>LOOKUP(J77,参考奖励!$B$1:$B$148,参考奖励!$C$1:$C$148)</f>
        <v>060山岭巨人碎片</v>
      </c>
      <c r="L77" s="3">
        <v>30</v>
      </c>
      <c r="M77" s="12">
        <f>LOOKUP(J77,参考奖励!$B$1:$B$148,参考奖励!$A$1:$A$148)</f>
        <v>4</v>
      </c>
      <c r="N77" s="5">
        <v>3</v>
      </c>
      <c r="O77" s="5">
        <v>1020</v>
      </c>
      <c r="P77" s="5">
        <v>300</v>
      </c>
    </row>
    <row r="78" spans="2:16">
      <c r="B78" s="3">
        <v>1</v>
      </c>
      <c r="C78" s="22">
        <f>LOOKUP(J78,参考奖励!$B$1:$B$148,参考奖励!$D$1:$D$148)</f>
        <v>292012</v>
      </c>
      <c r="D78" s="5" t="str">
        <f t="shared" si="21"/>
        <v>{4,92012,30}</v>
      </c>
      <c r="E78" s="5" t="str">
        <f t="shared" si="22"/>
        <v>{3,1020,300}</v>
      </c>
      <c r="F78" s="5" t="str">
        <f>LOOKUP(J78,参考奖励!$B$1:$B$148,参考奖励!$G$1:$G$148)</f>
        <v>head_2012</v>
      </c>
      <c r="G78" s="6">
        <f>LOOKUP(J78,参考奖励!$B$1:$B$148,参考奖励!$F$1:$F$148)</f>
        <v>3292012</v>
      </c>
      <c r="H78" s="5">
        <v>1</v>
      </c>
      <c r="I78" s="5">
        <v>0</v>
      </c>
      <c r="J78" s="5">
        <v>92012</v>
      </c>
      <c r="K78" s="13" t="str">
        <f>LOOKUP(J78,参考奖励!$B$1:$B$148,参考奖励!$C$1:$C$148)</f>
        <v>069狼人碎片</v>
      </c>
      <c r="L78" s="3">
        <v>30</v>
      </c>
      <c r="M78" s="12">
        <f>LOOKUP(J78,参考奖励!$B$1:$B$148,参考奖励!$A$1:$A$148)</f>
        <v>4</v>
      </c>
      <c r="N78" s="5">
        <v>3</v>
      </c>
      <c r="O78" s="5">
        <v>1020</v>
      </c>
      <c r="P78" s="5">
        <v>300</v>
      </c>
    </row>
    <row r="79" spans="2:16">
      <c r="B79" s="3">
        <v>1</v>
      </c>
      <c r="C79" s="22">
        <f>LOOKUP(J79,参考奖励!$B$1:$B$148,参考奖励!$D$1:$D$148)</f>
        <v>292009</v>
      </c>
      <c r="D79" s="5" t="str">
        <f t="shared" si="21"/>
        <v>{4,92009,30}</v>
      </c>
      <c r="E79" s="5" t="str">
        <f t="shared" si="22"/>
        <v>{3,1020,300}</v>
      </c>
      <c r="F79" s="5" t="str">
        <f>LOOKUP(J79,参考奖励!$B$1:$B$148,参考奖励!$G$1:$G$148)</f>
        <v>head_2009</v>
      </c>
      <c r="G79" s="6">
        <f>LOOKUP(J79,参考奖励!$B$1:$B$148,参考奖励!$F$1:$F$148)</f>
        <v>3292009</v>
      </c>
      <c r="H79" s="5">
        <v>1</v>
      </c>
      <c r="I79" s="5">
        <v>0</v>
      </c>
      <c r="J79" s="5">
        <v>92009</v>
      </c>
      <c r="K79" s="13" t="str">
        <f>LOOKUP(J79,参考奖励!$B$1:$B$148,参考奖励!$C$1:$C$148)</f>
        <v>066娜迦碎片</v>
      </c>
      <c r="L79" s="3">
        <v>30</v>
      </c>
      <c r="M79" s="12">
        <f>LOOKUP(J79,参考奖励!$B$1:$B$148,参考奖励!$A$1:$A$148)</f>
        <v>4</v>
      </c>
      <c r="N79" s="5">
        <v>3</v>
      </c>
      <c r="O79" s="5">
        <v>1020</v>
      </c>
      <c r="P79" s="5">
        <v>300</v>
      </c>
    </row>
    <row r="80" spans="2:16">
      <c r="B80" s="3">
        <v>1</v>
      </c>
      <c r="C80" s="22">
        <f>LOOKUP(J80,参考奖励!$B$1:$B$148,参考奖励!$D$1:$D$148)</f>
        <v>292006</v>
      </c>
      <c r="D80" s="5" t="str">
        <f t="shared" si="21"/>
        <v>{4,92006,30}</v>
      </c>
      <c r="E80" s="5" t="str">
        <f t="shared" si="22"/>
        <v>{3,1020,300}</v>
      </c>
      <c r="F80" s="5" t="str">
        <f>LOOKUP(J80,参考奖励!$B$1:$B$148,参考奖励!$G$1:$G$148)</f>
        <v>head_2006</v>
      </c>
      <c r="G80" s="6">
        <f>LOOKUP(J80,参考奖励!$B$1:$B$148,参考奖励!$F$1:$F$148)</f>
        <v>3292006</v>
      </c>
      <c r="H80" s="5">
        <v>1</v>
      </c>
      <c r="I80" s="5">
        <v>0</v>
      </c>
      <c r="J80" s="5">
        <v>92006</v>
      </c>
      <c r="K80" s="13" t="str">
        <f>LOOKUP(J80,参考奖励!$B$1:$B$148,参考奖励!$C$1:$C$148)</f>
        <v>063眼魔碎片</v>
      </c>
      <c r="L80" s="3">
        <v>30</v>
      </c>
      <c r="M80" s="12">
        <f>LOOKUP(J80,参考奖励!$B$1:$B$148,参考奖励!$A$1:$A$148)</f>
        <v>4</v>
      </c>
      <c r="N80" s="5">
        <v>3</v>
      </c>
      <c r="O80" s="5">
        <v>1020</v>
      </c>
      <c r="P80" s="5">
        <v>300</v>
      </c>
    </row>
    <row r="82" spans="2:17">
      <c r="B82" s="3">
        <v>3</v>
      </c>
      <c r="C82" s="6">
        <v>3290072</v>
      </c>
      <c r="D82" s="5" t="str">
        <f t="shared" ref="D82:D89" si="23">$A$3&amp;M82&amp;$B$3&amp;J82&amp;$B$3&amp;L82&amp;$C$3</f>
        <v>{5,6001,1}</v>
      </c>
      <c r="E82" s="5" t="str">
        <f t="shared" ref="E82:E89" si="24">$A$3&amp;N82&amp;$B$3&amp;O82&amp;$B$3&amp;P82&amp;$C$3</f>
        <v>{3,1041,6000}</v>
      </c>
      <c r="F82" s="5" t="s">
        <v>72</v>
      </c>
      <c r="G82" s="6">
        <v>3290072</v>
      </c>
      <c r="H82" s="5">
        <v>1</v>
      </c>
      <c r="I82" s="5">
        <v>0</v>
      </c>
      <c r="J82" s="3">
        <v>6001</v>
      </c>
      <c r="K82" s="24" t="s">
        <v>17</v>
      </c>
      <c r="L82" s="3">
        <v>1</v>
      </c>
      <c r="M82" s="12">
        <v>5</v>
      </c>
      <c r="N82" s="5">
        <v>3</v>
      </c>
      <c r="O82" s="14">
        <v>1041</v>
      </c>
      <c r="P82" s="5">
        <v>6000</v>
      </c>
    </row>
    <row r="83" spans="2:17">
      <c r="B83" s="3">
        <v>3</v>
      </c>
      <c r="C83" s="6">
        <v>3290073</v>
      </c>
      <c r="D83" s="5" t="str">
        <f t="shared" si="23"/>
        <v>{5,6002,1}</v>
      </c>
      <c r="E83" s="5" t="str">
        <f t="shared" si="24"/>
        <v>{3,1041,6000}</v>
      </c>
      <c r="F83" s="5" t="s">
        <v>73</v>
      </c>
      <c r="G83" s="6">
        <v>3290073</v>
      </c>
      <c r="H83" s="5">
        <v>1</v>
      </c>
      <c r="I83" s="5">
        <v>0</v>
      </c>
      <c r="J83" s="3">
        <v>6002</v>
      </c>
      <c r="K83" s="24" t="s">
        <v>18</v>
      </c>
      <c r="L83" s="3">
        <v>1</v>
      </c>
      <c r="M83" s="12">
        <v>5</v>
      </c>
      <c r="N83" s="5">
        <v>3</v>
      </c>
      <c r="O83" s="14">
        <v>1041</v>
      </c>
      <c r="P83" s="5">
        <v>6000</v>
      </c>
      <c r="Q83" s="5"/>
    </row>
    <row r="84" spans="2:17">
      <c r="B84" s="3">
        <v>3</v>
      </c>
      <c r="C84" s="6">
        <v>3290074</v>
      </c>
      <c r="D84" s="5" t="str">
        <f t="shared" si="23"/>
        <v>{5,6003,1}</v>
      </c>
      <c r="E84" s="5" t="str">
        <f t="shared" si="24"/>
        <v>{3,1041,6000}</v>
      </c>
      <c r="F84" s="5" t="s">
        <v>74</v>
      </c>
      <c r="G84" s="6">
        <v>3290074</v>
      </c>
      <c r="H84" s="5">
        <v>1</v>
      </c>
      <c r="I84" s="5">
        <v>0</v>
      </c>
      <c r="J84" s="3">
        <v>6003</v>
      </c>
      <c r="K84" s="24" t="s">
        <v>19</v>
      </c>
      <c r="L84" s="3">
        <v>1</v>
      </c>
      <c r="M84" s="12">
        <v>5</v>
      </c>
      <c r="N84" s="5">
        <v>3</v>
      </c>
      <c r="O84" s="14">
        <v>1041</v>
      </c>
      <c r="P84" s="5">
        <v>6000</v>
      </c>
      <c r="Q84" s="5"/>
    </row>
    <row r="85" spans="2:17">
      <c r="B85" s="3">
        <v>3</v>
      </c>
      <c r="C85" s="6">
        <v>3290075</v>
      </c>
      <c r="D85" s="5" t="str">
        <f t="shared" si="23"/>
        <v>{5,6004,1}</v>
      </c>
      <c r="E85" s="5" t="str">
        <f t="shared" si="24"/>
        <v>{3,1041,6000}</v>
      </c>
      <c r="F85" s="5" t="s">
        <v>75</v>
      </c>
      <c r="G85" s="6">
        <v>3290075</v>
      </c>
      <c r="H85" s="5">
        <v>1</v>
      </c>
      <c r="I85" s="5">
        <v>0</v>
      </c>
      <c r="J85" s="3">
        <v>6004</v>
      </c>
      <c r="K85" s="24" t="s">
        <v>20</v>
      </c>
      <c r="L85" s="3">
        <v>1</v>
      </c>
      <c r="M85" s="12">
        <v>5</v>
      </c>
      <c r="N85" s="5">
        <v>3</v>
      </c>
      <c r="O85" s="14">
        <v>1041</v>
      </c>
      <c r="P85" s="5">
        <v>6000</v>
      </c>
      <c r="Q85" s="5"/>
    </row>
    <row r="86" spans="2:17">
      <c r="B86" s="3">
        <v>3</v>
      </c>
      <c r="C86" s="6">
        <v>3290068</v>
      </c>
      <c r="D86" s="5" t="str">
        <f t="shared" si="23"/>
        <v>{5,5005,1}</v>
      </c>
      <c r="E86" s="5" t="str">
        <f t="shared" si="24"/>
        <v>{3,1041,3000}</v>
      </c>
      <c r="F86" s="5" t="s">
        <v>76</v>
      </c>
      <c r="G86" s="6">
        <v>3290068</v>
      </c>
      <c r="H86" s="5">
        <v>1</v>
      </c>
      <c r="I86" s="5">
        <v>0</v>
      </c>
      <c r="J86" s="3">
        <v>5005</v>
      </c>
      <c r="K86" s="24" t="s">
        <v>77</v>
      </c>
      <c r="L86" s="3">
        <v>1</v>
      </c>
      <c r="M86" s="12">
        <v>5</v>
      </c>
      <c r="N86" s="5">
        <v>3</v>
      </c>
      <c r="O86" s="14">
        <v>1041</v>
      </c>
      <c r="P86" s="3">
        <v>3000</v>
      </c>
      <c r="Q86" s="5"/>
    </row>
    <row r="87" spans="2:17">
      <c r="B87" s="3">
        <v>3</v>
      </c>
      <c r="C87" s="6">
        <v>3290069</v>
      </c>
      <c r="D87" s="5" t="str">
        <f t="shared" si="23"/>
        <v>{5,5006,1}</v>
      </c>
      <c r="E87" s="5" t="str">
        <f t="shared" si="24"/>
        <v>{3,1041,3000}</v>
      </c>
      <c r="F87" s="5" t="s">
        <v>78</v>
      </c>
      <c r="G87" s="6">
        <v>3290069</v>
      </c>
      <c r="H87" s="5">
        <v>1</v>
      </c>
      <c r="I87" s="5">
        <v>0</v>
      </c>
      <c r="J87" s="3">
        <v>5006</v>
      </c>
      <c r="K87" s="24" t="s">
        <v>79</v>
      </c>
      <c r="L87" s="3">
        <v>1</v>
      </c>
      <c r="M87" s="12">
        <v>5</v>
      </c>
      <c r="N87" s="5">
        <v>3</v>
      </c>
      <c r="O87" s="14">
        <v>1041</v>
      </c>
      <c r="P87" s="3">
        <v>3000</v>
      </c>
      <c r="Q87" s="5"/>
    </row>
    <row r="88" spans="2:17">
      <c r="B88" s="3">
        <v>3</v>
      </c>
      <c r="C88" s="6">
        <v>3290070</v>
      </c>
      <c r="D88" s="5" t="str">
        <f t="shared" si="23"/>
        <v>{5,5007,1}</v>
      </c>
      <c r="E88" s="5" t="str">
        <f t="shared" si="24"/>
        <v>{3,1041,3000}</v>
      </c>
      <c r="F88" s="5" t="s">
        <v>80</v>
      </c>
      <c r="G88" s="6">
        <v>3290070</v>
      </c>
      <c r="H88" s="5">
        <v>1</v>
      </c>
      <c r="I88" s="5">
        <v>0</v>
      </c>
      <c r="J88" s="3">
        <v>5007</v>
      </c>
      <c r="K88" s="24" t="s">
        <v>81</v>
      </c>
      <c r="L88" s="3">
        <v>1</v>
      </c>
      <c r="M88" s="12">
        <v>5</v>
      </c>
      <c r="N88" s="5">
        <v>3</v>
      </c>
      <c r="O88" s="14">
        <v>1041</v>
      </c>
      <c r="P88" s="3">
        <v>3000</v>
      </c>
      <c r="Q88" s="5"/>
    </row>
    <row r="89" spans="2:17">
      <c r="B89" s="3">
        <v>3</v>
      </c>
      <c r="C89" s="6">
        <v>3290071</v>
      </c>
      <c r="D89" s="5" t="str">
        <f t="shared" si="23"/>
        <v>{5,5008,1}</v>
      </c>
      <c r="E89" s="5" t="str">
        <f t="shared" si="24"/>
        <v>{3,1041,3000}</v>
      </c>
      <c r="F89" s="5" t="s">
        <v>82</v>
      </c>
      <c r="G89" s="6">
        <v>3290071</v>
      </c>
      <c r="H89" s="5">
        <v>1</v>
      </c>
      <c r="I89" s="5">
        <v>0</v>
      </c>
      <c r="J89" s="3">
        <v>5008</v>
      </c>
      <c r="K89" s="24" t="s">
        <v>83</v>
      </c>
      <c r="L89" s="3">
        <v>1</v>
      </c>
      <c r="M89" s="12">
        <v>5</v>
      </c>
      <c r="N89" s="5">
        <v>3</v>
      </c>
      <c r="O89" s="14">
        <v>1041</v>
      </c>
      <c r="P89" s="3">
        <v>3000</v>
      </c>
    </row>
    <row r="90" spans="2:17">
      <c r="B90" s="3">
        <v>3</v>
      </c>
      <c r="C90" s="6">
        <v>3290064</v>
      </c>
      <c r="D90" s="5" t="str">
        <f t="shared" ref="D90:D97" si="25">$A$3&amp;M90&amp;$B$3&amp;J90&amp;$B$3&amp;L90&amp;$C$3</f>
        <v>{5,5001,1}</v>
      </c>
      <c r="E90" s="5" t="str">
        <f t="shared" ref="E90:E97" si="26">$A$3&amp;N90&amp;$B$3&amp;O90&amp;$B$3&amp;P90&amp;$C$3</f>
        <v>{3,1041,1500}</v>
      </c>
      <c r="F90" s="5" t="s">
        <v>84</v>
      </c>
      <c r="G90" s="6">
        <v>3290064</v>
      </c>
      <c r="H90" s="5">
        <v>1</v>
      </c>
      <c r="I90" s="5">
        <v>0</v>
      </c>
      <c r="J90" s="3">
        <v>5001</v>
      </c>
      <c r="K90" s="24" t="s">
        <v>85</v>
      </c>
      <c r="L90" s="3">
        <v>1</v>
      </c>
      <c r="M90" s="12">
        <v>5</v>
      </c>
      <c r="N90" s="5">
        <v>3</v>
      </c>
      <c r="O90" s="14">
        <v>1041</v>
      </c>
      <c r="P90" s="3">
        <v>1500</v>
      </c>
    </row>
    <row r="91" spans="2:17">
      <c r="B91" s="3">
        <v>3</v>
      </c>
      <c r="C91" s="6">
        <v>3290065</v>
      </c>
      <c r="D91" s="5" t="str">
        <f t="shared" si="25"/>
        <v>{5,5002,1}</v>
      </c>
      <c r="E91" s="5" t="str">
        <f t="shared" si="26"/>
        <v>{3,1041,1500}</v>
      </c>
      <c r="F91" s="5" t="s">
        <v>86</v>
      </c>
      <c r="G91" s="6">
        <v>3290065</v>
      </c>
      <c r="H91" s="5">
        <v>1</v>
      </c>
      <c r="I91" s="5">
        <v>0</v>
      </c>
      <c r="J91" s="3">
        <v>5002</v>
      </c>
      <c r="K91" s="24" t="s">
        <v>87</v>
      </c>
      <c r="L91" s="3">
        <v>1</v>
      </c>
      <c r="M91" s="12">
        <v>5</v>
      </c>
      <c r="N91" s="5">
        <v>3</v>
      </c>
      <c r="O91" s="14">
        <v>1041</v>
      </c>
      <c r="P91" s="3">
        <v>1500</v>
      </c>
    </row>
    <row r="92" spans="2:17">
      <c r="B92" s="3">
        <v>3</v>
      </c>
      <c r="C92" s="6">
        <v>3290066</v>
      </c>
      <c r="D92" s="5" t="str">
        <f t="shared" si="25"/>
        <v>{5,5003,1}</v>
      </c>
      <c r="E92" s="5" t="str">
        <f t="shared" si="26"/>
        <v>{3,1041,1500}</v>
      </c>
      <c r="F92" s="5" t="s">
        <v>88</v>
      </c>
      <c r="G92" s="6">
        <v>3290066</v>
      </c>
      <c r="H92" s="5">
        <v>1</v>
      </c>
      <c r="I92" s="5">
        <v>0</v>
      </c>
      <c r="J92" s="3">
        <v>5003</v>
      </c>
      <c r="K92" s="24" t="s">
        <v>89</v>
      </c>
      <c r="L92" s="3">
        <v>1</v>
      </c>
      <c r="M92" s="12">
        <v>5</v>
      </c>
      <c r="N92" s="5">
        <v>3</v>
      </c>
      <c r="O92" s="14">
        <v>1041</v>
      </c>
      <c r="P92" s="3">
        <v>1500</v>
      </c>
    </row>
    <row r="93" spans="2:17">
      <c r="B93" s="3">
        <v>3</v>
      </c>
      <c r="C93" s="6">
        <v>3290067</v>
      </c>
      <c r="D93" s="5" t="str">
        <f t="shared" si="25"/>
        <v>{5,5004,1}</v>
      </c>
      <c r="E93" s="5" t="str">
        <f t="shared" si="26"/>
        <v>{3,1041,1500}</v>
      </c>
      <c r="F93" s="5" t="s">
        <v>90</v>
      </c>
      <c r="G93" s="6">
        <v>3290067</v>
      </c>
      <c r="H93" s="5">
        <v>1</v>
      </c>
      <c r="I93" s="5">
        <v>0</v>
      </c>
      <c r="J93" s="3">
        <v>5004</v>
      </c>
      <c r="K93" s="24" t="s">
        <v>91</v>
      </c>
      <c r="L93" s="3">
        <v>1</v>
      </c>
      <c r="M93" s="12">
        <v>5</v>
      </c>
      <c r="N93" s="5">
        <v>3</v>
      </c>
      <c r="O93" s="14">
        <v>1041</v>
      </c>
      <c r="P93" s="3">
        <v>1500</v>
      </c>
    </row>
    <row r="94" spans="2:17">
      <c r="B94" s="3">
        <v>3</v>
      </c>
      <c r="C94" s="6">
        <v>3290060</v>
      </c>
      <c r="D94" s="5" t="str">
        <f t="shared" si="25"/>
        <v>{5,4005,1}</v>
      </c>
      <c r="E94" s="5" t="str">
        <f t="shared" si="26"/>
        <v>{3,1041,600}</v>
      </c>
      <c r="F94" s="5" t="s">
        <v>92</v>
      </c>
      <c r="G94" s="6">
        <v>3290060</v>
      </c>
      <c r="H94" s="5">
        <v>1</v>
      </c>
      <c r="I94" s="5">
        <v>0</v>
      </c>
      <c r="J94" s="3">
        <v>4005</v>
      </c>
      <c r="K94" s="24" t="s">
        <v>93</v>
      </c>
      <c r="L94" s="3">
        <v>1</v>
      </c>
      <c r="M94" s="12">
        <v>5</v>
      </c>
      <c r="N94" s="5">
        <v>3</v>
      </c>
      <c r="O94" s="14">
        <v>1041</v>
      </c>
      <c r="P94" s="5">
        <v>600</v>
      </c>
    </row>
    <row r="95" spans="2:17">
      <c r="B95" s="3">
        <v>3</v>
      </c>
      <c r="C95" s="6">
        <v>3290061</v>
      </c>
      <c r="D95" s="5" t="str">
        <f t="shared" si="25"/>
        <v>{5,4006,1}</v>
      </c>
      <c r="E95" s="5" t="str">
        <f t="shared" si="26"/>
        <v>{3,1041,600}</v>
      </c>
      <c r="F95" s="5" t="s">
        <v>94</v>
      </c>
      <c r="G95" s="6">
        <v>3290061</v>
      </c>
      <c r="H95" s="5">
        <v>1</v>
      </c>
      <c r="I95" s="5">
        <v>0</v>
      </c>
      <c r="J95" s="3">
        <v>4006</v>
      </c>
      <c r="K95" s="24" t="s">
        <v>95</v>
      </c>
      <c r="L95" s="3">
        <v>1</v>
      </c>
      <c r="M95" s="12">
        <v>5</v>
      </c>
      <c r="N95" s="5">
        <v>3</v>
      </c>
      <c r="O95" s="14">
        <v>1041</v>
      </c>
      <c r="P95" s="5">
        <v>600</v>
      </c>
    </row>
    <row r="96" spans="2:17">
      <c r="B96" s="3">
        <v>3</v>
      </c>
      <c r="C96" s="6">
        <v>3290062</v>
      </c>
      <c r="D96" s="5" t="str">
        <f t="shared" si="25"/>
        <v>{5,4007,1}</v>
      </c>
      <c r="E96" s="5" t="str">
        <f t="shared" si="26"/>
        <v>{3,1041,600}</v>
      </c>
      <c r="F96" s="5" t="s">
        <v>96</v>
      </c>
      <c r="G96" s="6">
        <v>3290062</v>
      </c>
      <c r="H96" s="5">
        <v>1</v>
      </c>
      <c r="I96" s="5">
        <v>0</v>
      </c>
      <c r="J96" s="3">
        <v>4007</v>
      </c>
      <c r="K96" s="24" t="s">
        <v>97</v>
      </c>
      <c r="L96" s="3">
        <v>1</v>
      </c>
      <c r="M96" s="12">
        <v>5</v>
      </c>
      <c r="N96" s="5">
        <v>3</v>
      </c>
      <c r="O96" s="14">
        <v>1041</v>
      </c>
      <c r="P96" s="5">
        <v>600</v>
      </c>
    </row>
    <row r="97" spans="2:16">
      <c r="B97" s="3">
        <v>3</v>
      </c>
      <c r="C97" s="6">
        <v>3290063</v>
      </c>
      <c r="D97" s="5" t="str">
        <f t="shared" si="25"/>
        <v>{5,4008,1}</v>
      </c>
      <c r="E97" s="5" t="str">
        <f t="shared" si="26"/>
        <v>{3,1041,600}</v>
      </c>
      <c r="F97" s="5" t="s">
        <v>98</v>
      </c>
      <c r="G97" s="6">
        <v>3290063</v>
      </c>
      <c r="H97" s="5">
        <v>1</v>
      </c>
      <c r="I97" s="5">
        <v>0</v>
      </c>
      <c r="J97" s="3">
        <v>4008</v>
      </c>
      <c r="K97" s="24" t="s">
        <v>99</v>
      </c>
      <c r="L97" s="3">
        <v>1</v>
      </c>
      <c r="M97" s="12">
        <v>5</v>
      </c>
      <c r="N97" s="5">
        <v>3</v>
      </c>
      <c r="O97" s="14">
        <v>1041</v>
      </c>
      <c r="P97" s="5">
        <v>600</v>
      </c>
    </row>
    <row r="98" spans="2:16">
      <c r="B98" s="3">
        <v>3</v>
      </c>
      <c r="C98" s="6">
        <v>3290056</v>
      </c>
      <c r="D98" s="5" t="str">
        <f t="shared" ref="D98:D101" si="27">$A$3&amp;M98&amp;$B$3&amp;J98&amp;$B$3&amp;L98&amp;$C$3</f>
        <v>{5,4001,1}</v>
      </c>
      <c r="E98" s="5" t="str">
        <f t="shared" ref="E98:E101" si="28">$A$3&amp;N98&amp;$B$3&amp;O98&amp;$B$3&amp;P98&amp;$C$3</f>
        <v>{3,1041,300}</v>
      </c>
      <c r="F98" s="5" t="s">
        <v>100</v>
      </c>
      <c r="G98" s="6">
        <v>3290056</v>
      </c>
      <c r="H98" s="5">
        <v>1</v>
      </c>
      <c r="I98" s="5">
        <v>0</v>
      </c>
      <c r="J98" s="23">
        <v>4001</v>
      </c>
      <c r="K98" s="13" t="s">
        <v>101</v>
      </c>
      <c r="L98" s="3">
        <v>1</v>
      </c>
      <c r="M98" s="12">
        <v>5</v>
      </c>
      <c r="N98" s="5">
        <v>3</v>
      </c>
      <c r="O98" s="14">
        <v>1041</v>
      </c>
      <c r="P98" s="5">
        <v>300</v>
      </c>
    </row>
    <row r="99" spans="2:16">
      <c r="B99" s="3">
        <v>3</v>
      </c>
      <c r="C99" s="6">
        <v>3290057</v>
      </c>
      <c r="D99" s="5" t="str">
        <f t="shared" si="27"/>
        <v>{5,4002,1}</v>
      </c>
      <c r="E99" s="5" t="str">
        <f t="shared" si="28"/>
        <v>{3,1041,300}</v>
      </c>
      <c r="F99" s="5" t="s">
        <v>102</v>
      </c>
      <c r="G99" s="6">
        <v>3290057</v>
      </c>
      <c r="H99" s="5">
        <v>1</v>
      </c>
      <c r="I99" s="5">
        <v>0</v>
      </c>
      <c r="J99" s="3">
        <v>4002</v>
      </c>
      <c r="K99" s="24" t="s">
        <v>103</v>
      </c>
      <c r="L99" s="3">
        <v>1</v>
      </c>
      <c r="M99" s="12">
        <v>5</v>
      </c>
      <c r="N99" s="5">
        <v>3</v>
      </c>
      <c r="O99" s="14">
        <v>1041</v>
      </c>
      <c r="P99" s="5">
        <v>300</v>
      </c>
    </row>
    <row r="100" spans="2:16">
      <c r="B100" s="3">
        <v>3</v>
      </c>
      <c r="C100" s="6">
        <v>3290058</v>
      </c>
      <c r="D100" s="5" t="str">
        <f t="shared" si="27"/>
        <v>{5,4003,1}</v>
      </c>
      <c r="E100" s="5" t="str">
        <f t="shared" si="28"/>
        <v>{3,1041,300}</v>
      </c>
      <c r="F100" s="5" t="s">
        <v>104</v>
      </c>
      <c r="G100" s="6">
        <v>3290058</v>
      </c>
      <c r="H100" s="5">
        <v>1</v>
      </c>
      <c r="I100" s="5">
        <v>0</v>
      </c>
      <c r="J100" s="3">
        <v>4003</v>
      </c>
      <c r="K100" s="24" t="s">
        <v>105</v>
      </c>
      <c r="L100" s="3">
        <v>1</v>
      </c>
      <c r="M100" s="12">
        <v>5</v>
      </c>
      <c r="N100" s="5">
        <v>3</v>
      </c>
      <c r="O100" s="14">
        <v>1041</v>
      </c>
      <c r="P100" s="5">
        <v>300</v>
      </c>
    </row>
    <row r="101" spans="2:16">
      <c r="B101" s="3">
        <v>3</v>
      </c>
      <c r="C101" s="6">
        <v>3290059</v>
      </c>
      <c r="D101" s="5" t="str">
        <f t="shared" si="27"/>
        <v>{5,4004,1}</v>
      </c>
      <c r="E101" s="5" t="str">
        <f t="shared" si="28"/>
        <v>{3,1041,300}</v>
      </c>
      <c r="F101" s="5" t="s">
        <v>106</v>
      </c>
      <c r="G101" s="6">
        <v>3290059</v>
      </c>
      <c r="H101" s="5">
        <v>1</v>
      </c>
      <c r="I101" s="5">
        <v>0</v>
      </c>
      <c r="J101" s="3">
        <v>4004</v>
      </c>
      <c r="K101" s="24" t="s">
        <v>107</v>
      </c>
      <c r="L101" s="3">
        <v>1</v>
      </c>
      <c r="M101" s="12">
        <v>5</v>
      </c>
      <c r="N101" s="5">
        <v>3</v>
      </c>
      <c r="O101" s="14">
        <v>1041</v>
      </c>
      <c r="P101" s="5">
        <v>300</v>
      </c>
    </row>
    <row r="102" spans="2:16">
      <c r="B102" s="3">
        <v>3</v>
      </c>
      <c r="C102" s="14">
        <v>1214</v>
      </c>
      <c r="D102" s="5" t="str">
        <f t="shared" ref="D102:D103" si="29">$A$3&amp;M102&amp;$B$3&amp;J102&amp;$B$3&amp;L102&amp;$C$3</f>
        <v>{3,1113,10}</v>
      </c>
      <c r="E102" s="3" t="str">
        <f t="shared" ref="E102:E103" si="30">$A$3&amp;N102&amp;$B$3&amp;O102&amp;$B$3&amp;P102&amp;$C$3</f>
        <v>{3,1041,50}</v>
      </c>
      <c r="F102" s="4" t="s">
        <v>108</v>
      </c>
      <c r="G102" s="3">
        <v>1215</v>
      </c>
      <c r="H102" s="3">
        <v>100</v>
      </c>
      <c r="I102" s="3">
        <v>0</v>
      </c>
      <c r="J102" s="5">
        <v>1113</v>
      </c>
      <c r="K102" s="24" t="s">
        <v>109</v>
      </c>
      <c r="L102" s="3">
        <v>10</v>
      </c>
      <c r="M102" s="3">
        <v>3</v>
      </c>
      <c r="N102" s="5">
        <v>3</v>
      </c>
      <c r="O102" s="14">
        <v>1041</v>
      </c>
      <c r="P102" s="3">
        <v>50</v>
      </c>
    </row>
    <row r="103" spans="2:16">
      <c r="B103" s="3">
        <v>3</v>
      </c>
      <c r="C103" s="14">
        <v>1230</v>
      </c>
      <c r="D103" s="5" t="str">
        <f t="shared" si="29"/>
        <v>{3,1114,10}</v>
      </c>
      <c r="E103" s="3" t="str">
        <f t="shared" si="30"/>
        <v>{3,1041,500}</v>
      </c>
      <c r="F103" s="4" t="s">
        <v>110</v>
      </c>
      <c r="G103" s="3">
        <v>1231</v>
      </c>
      <c r="H103" s="3">
        <v>10</v>
      </c>
      <c r="I103" s="3">
        <v>0</v>
      </c>
      <c r="J103" s="5">
        <v>1114</v>
      </c>
      <c r="K103" s="24" t="s">
        <v>111</v>
      </c>
      <c r="L103" s="3">
        <v>10</v>
      </c>
      <c r="M103" s="3">
        <v>3</v>
      </c>
      <c r="N103" s="5">
        <v>3</v>
      </c>
      <c r="O103" s="14">
        <v>1041</v>
      </c>
      <c r="P103" s="3">
        <v>500</v>
      </c>
    </row>
  </sheetData>
  <mergeCells count="2">
    <mergeCell ref="Q38:Q40"/>
    <mergeCell ref="Q44:Q46"/>
  </mergeCells>
  <phoneticPr fontId="4" type="noConversion"/>
  <conditionalFormatting sqref="J11">
    <cfRule type="duplicateValues" dxfId="45" priority="4"/>
  </conditionalFormatting>
  <conditionalFormatting sqref="J56">
    <cfRule type="duplicateValues" dxfId="44" priority="45"/>
  </conditionalFormatting>
  <conditionalFormatting sqref="J57">
    <cfRule type="duplicateValues" dxfId="43" priority="44"/>
  </conditionalFormatting>
  <conditionalFormatting sqref="J58">
    <cfRule type="duplicateValues" dxfId="42" priority="43"/>
  </conditionalFormatting>
  <conditionalFormatting sqref="J59">
    <cfRule type="duplicateValues" dxfId="41" priority="42"/>
  </conditionalFormatting>
  <conditionalFormatting sqref="J60">
    <cfRule type="duplicateValues" dxfId="40" priority="3"/>
  </conditionalFormatting>
  <conditionalFormatting sqref="J61">
    <cfRule type="duplicateValues" dxfId="39" priority="40"/>
  </conditionalFormatting>
  <conditionalFormatting sqref="J62">
    <cfRule type="duplicateValues" dxfId="38" priority="39"/>
  </conditionalFormatting>
  <conditionalFormatting sqref="J63">
    <cfRule type="duplicateValues" dxfId="37" priority="38"/>
  </conditionalFormatting>
  <conditionalFormatting sqref="J64">
    <cfRule type="duplicateValues" dxfId="36" priority="37"/>
  </conditionalFormatting>
  <conditionalFormatting sqref="J65">
    <cfRule type="duplicateValues" dxfId="35" priority="36"/>
  </conditionalFormatting>
  <conditionalFormatting sqref="J66">
    <cfRule type="duplicateValues" dxfId="34" priority="35"/>
  </conditionalFormatting>
  <conditionalFormatting sqref="J67">
    <cfRule type="duplicateValues" dxfId="33" priority="34"/>
  </conditionalFormatting>
  <conditionalFormatting sqref="J69">
    <cfRule type="duplicateValues" dxfId="32" priority="21"/>
  </conditionalFormatting>
  <conditionalFormatting sqref="J70">
    <cfRule type="duplicateValues" dxfId="31" priority="20"/>
  </conditionalFormatting>
  <conditionalFormatting sqref="J71">
    <cfRule type="duplicateValues" dxfId="30" priority="18"/>
  </conditionalFormatting>
  <conditionalFormatting sqref="J72">
    <cfRule type="duplicateValues" dxfId="29" priority="17"/>
  </conditionalFormatting>
  <conditionalFormatting sqref="J73">
    <cfRule type="duplicateValues" dxfId="28" priority="2"/>
  </conditionalFormatting>
  <conditionalFormatting sqref="J74">
    <cfRule type="duplicateValues" dxfId="27" priority="28"/>
  </conditionalFormatting>
  <conditionalFormatting sqref="J75">
    <cfRule type="duplicateValues" dxfId="26" priority="27"/>
  </conditionalFormatting>
  <conditionalFormatting sqref="J76">
    <cfRule type="duplicateValues" dxfId="25" priority="26"/>
  </conditionalFormatting>
  <conditionalFormatting sqref="J77">
    <cfRule type="duplicateValues" dxfId="24" priority="25"/>
  </conditionalFormatting>
  <conditionalFormatting sqref="J78">
    <cfRule type="duplicateValues" dxfId="23" priority="24"/>
  </conditionalFormatting>
  <conditionalFormatting sqref="J79">
    <cfRule type="duplicateValues" dxfId="22" priority="23"/>
  </conditionalFormatting>
  <conditionalFormatting sqref="J80">
    <cfRule type="duplicateValues" dxfId="21" priority="22"/>
  </conditionalFormatting>
  <conditionalFormatting sqref="G102">
    <cfRule type="duplicateValues" dxfId="20" priority="6"/>
  </conditionalFormatting>
  <conditionalFormatting sqref="J102">
    <cfRule type="duplicateValues" dxfId="19" priority="13"/>
    <cfRule type="duplicateValues" dxfId="18" priority="14"/>
  </conditionalFormatting>
  <conditionalFormatting sqref="O102">
    <cfRule type="duplicateValues" dxfId="17" priority="9"/>
    <cfRule type="duplicateValues" dxfId="16" priority="10"/>
  </conditionalFormatting>
  <conditionalFormatting sqref="G103">
    <cfRule type="duplicateValues" dxfId="15" priority="5"/>
  </conditionalFormatting>
  <conditionalFormatting sqref="J103">
    <cfRule type="duplicateValues" dxfId="14" priority="11"/>
    <cfRule type="duplicateValues" dxfId="13" priority="12"/>
  </conditionalFormatting>
  <conditionalFormatting sqref="O103">
    <cfRule type="duplicateValues" dxfId="12" priority="7"/>
    <cfRule type="duplicateValues" dxfId="11" priority="8"/>
  </conditionalFormatting>
  <conditionalFormatting sqref="J41:J42">
    <cfRule type="duplicateValues" dxfId="10" priority="1"/>
  </conditionalFormatting>
  <conditionalFormatting sqref="J47:J48">
    <cfRule type="duplicateValues" dxfId="9" priority="60"/>
  </conditionalFormatting>
  <conditionalFormatting sqref="O90:O93">
    <cfRule type="duplicateValues" dxfId="8" priority="15"/>
    <cfRule type="duplicateValues" dxfId="7" priority="16"/>
  </conditionalFormatting>
  <conditionalFormatting sqref="O94:O101 O82:O89">
    <cfRule type="duplicateValues" dxfId="6" priority="63"/>
    <cfRule type="duplicateValues" dxfId="5" priority="64"/>
  </conditionalFormatting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" defaultRowHeight="13.5"/>
  <cols>
    <col min="1" max="1" width="13" customWidth="1"/>
    <col min="2" max="2" width="16.375" customWidth="1"/>
    <col min="6" max="6" width="11.625" customWidth="1"/>
  </cols>
  <sheetData>
    <row r="1" spans="1:8">
      <c r="A1" s="10" t="s">
        <v>28</v>
      </c>
      <c r="B1" s="10" t="s">
        <v>30</v>
      </c>
      <c r="C1" s="10" t="s">
        <v>29</v>
      </c>
      <c r="D1" s="10" t="s">
        <v>112</v>
      </c>
      <c r="E1" s="10" t="s">
        <v>31</v>
      </c>
      <c r="F1" s="10" t="s">
        <v>32</v>
      </c>
    </row>
    <row r="2" spans="1:8">
      <c r="A2" s="11" t="s">
        <v>113</v>
      </c>
      <c r="B2" s="11" t="s">
        <v>114</v>
      </c>
      <c r="C2" s="11" t="s">
        <v>115</v>
      </c>
      <c r="D2" s="11" t="s">
        <v>116</v>
      </c>
      <c r="E2" s="11" t="s">
        <v>117</v>
      </c>
      <c r="F2" s="11" t="s">
        <v>118</v>
      </c>
      <c r="G2" s="11" t="s">
        <v>119</v>
      </c>
      <c r="H2" s="11" t="s">
        <v>120</v>
      </c>
    </row>
    <row r="3" spans="1:8">
      <c r="A3" s="10" t="s">
        <v>121</v>
      </c>
      <c r="B3" s="4" t="s">
        <v>12</v>
      </c>
      <c r="C3" s="12">
        <f>LOOKUP(D3,参考奖励!$B$1:$B$148,参考奖励!$A$1:$A$148)</f>
        <v>3</v>
      </c>
      <c r="D3" s="5">
        <v>1005</v>
      </c>
      <c r="E3">
        <v>1</v>
      </c>
      <c r="F3" t="str">
        <f>$A$1&amp;C3&amp;$C$1&amp;D3&amp;$C$1&amp;E3&amp;$B$1</f>
        <v>{3,1005,1}</v>
      </c>
      <c r="G3" s="10" t="s">
        <v>23</v>
      </c>
      <c r="H3" s="9" t="s">
        <v>122</v>
      </c>
    </row>
    <row r="4" spans="1:8">
      <c r="A4" s="10" t="s">
        <v>123</v>
      </c>
      <c r="B4" s="4" t="s">
        <v>13</v>
      </c>
      <c r="C4" s="12">
        <f>LOOKUP(D4,参考奖励!$B$1:$B$148,参考奖励!$A$1:$A$148)</f>
        <v>3</v>
      </c>
      <c r="D4" s="5">
        <v>1006</v>
      </c>
      <c r="E4">
        <v>1</v>
      </c>
      <c r="F4" t="str">
        <f t="shared" ref="F4:F8" si="0">$A$1&amp;C4&amp;$C$1&amp;D4&amp;$C$1&amp;E4&amp;$B$1</f>
        <v>{3,1006,1}</v>
      </c>
      <c r="G4" s="10" t="s">
        <v>23</v>
      </c>
      <c r="H4" s="9" t="s">
        <v>124</v>
      </c>
    </row>
    <row r="5" spans="1:8">
      <c r="A5" s="10" t="s">
        <v>125</v>
      </c>
      <c r="B5" s="3" t="s">
        <v>14</v>
      </c>
      <c r="C5" s="12">
        <f>LOOKUP(D5,参考奖励!$B$1:$B$148,参考奖励!$A$1:$A$148)</f>
        <v>3</v>
      </c>
      <c r="D5" s="3">
        <v>1100</v>
      </c>
      <c r="E5">
        <v>1</v>
      </c>
      <c r="F5" t="str">
        <f t="shared" si="0"/>
        <v>{3,1100,1}</v>
      </c>
      <c r="G5" s="10" t="s">
        <v>23</v>
      </c>
      <c r="H5" s="9" t="s">
        <v>126</v>
      </c>
    </row>
    <row r="6" spans="1:8">
      <c r="A6" s="10" t="s">
        <v>127</v>
      </c>
      <c r="B6" s="4" t="s">
        <v>15</v>
      </c>
      <c r="C6" s="12">
        <f>LOOKUP(D6,参考奖励!$B$1:$B$148,参考奖励!$A$1:$A$148)</f>
        <v>3</v>
      </c>
      <c r="D6" s="5">
        <v>1012</v>
      </c>
      <c r="E6">
        <v>1</v>
      </c>
      <c r="F6" t="str">
        <f t="shared" si="0"/>
        <v>{3,1012,1}</v>
      </c>
      <c r="G6" s="10" t="s">
        <v>23</v>
      </c>
      <c r="H6" s="9" t="s">
        <v>128</v>
      </c>
    </row>
    <row r="7" spans="1:8">
      <c r="A7" s="10" t="s">
        <v>129</v>
      </c>
      <c r="B7" s="4" t="s">
        <v>16</v>
      </c>
      <c r="C7" s="12">
        <f>LOOKUP(D7,参考奖励!$B$1:$B$148,参考奖励!$A$1:$A$148)</f>
        <v>3</v>
      </c>
      <c r="D7" s="5">
        <v>1010</v>
      </c>
      <c r="E7">
        <v>1</v>
      </c>
      <c r="F7" t="str">
        <f t="shared" si="0"/>
        <v>{3,1010,1}</v>
      </c>
      <c r="G7" s="10" t="s">
        <v>23</v>
      </c>
      <c r="H7" s="9" t="s">
        <v>126</v>
      </c>
    </row>
    <row r="8" spans="1:8">
      <c r="A8" s="10" t="s">
        <v>130</v>
      </c>
      <c r="B8" s="4" t="s">
        <v>131</v>
      </c>
      <c r="C8" s="12">
        <f>LOOKUP(D8,参考奖励!$B$1:$B$148,参考奖励!$A$1:$A$148)</f>
        <v>3</v>
      </c>
      <c r="D8" s="3">
        <v>1032</v>
      </c>
      <c r="E8">
        <v>1</v>
      </c>
      <c r="F8" t="str">
        <f t="shared" si="0"/>
        <v>{3,1032,1}</v>
      </c>
      <c r="G8" s="10" t="s">
        <v>23</v>
      </c>
      <c r="H8" s="9" t="s">
        <v>132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17"/>
  <sheetViews>
    <sheetView workbookViewId="0"/>
  </sheetViews>
  <sheetFormatPr defaultColWidth="9" defaultRowHeight="13.5"/>
  <cols>
    <col min="1" max="3" width="11" customWidth="1"/>
    <col min="4" max="4" width="9" customWidth="1"/>
    <col min="8" max="8" width="11.625" customWidth="1"/>
  </cols>
  <sheetData>
    <row r="1" spans="1:8">
      <c r="A1" s="10"/>
      <c r="B1" s="10"/>
    </row>
    <row r="4" spans="1:8">
      <c r="B4" s="10"/>
      <c r="C4" s="10" t="s">
        <v>133</v>
      </c>
      <c r="D4" s="10" t="s">
        <v>134</v>
      </c>
      <c r="E4" s="10" t="s">
        <v>135</v>
      </c>
      <c r="F4" s="10" t="s">
        <v>136</v>
      </c>
    </row>
    <row r="5" spans="1:8">
      <c r="A5" s="10"/>
      <c r="B5" s="10" t="s">
        <v>137</v>
      </c>
      <c r="C5">
        <v>70</v>
      </c>
      <c r="D5">
        <v>20</v>
      </c>
      <c r="E5">
        <f>C5/D5</f>
        <v>3.5</v>
      </c>
      <c r="F5">
        <f>ROUND(E5*10,0)</f>
        <v>35</v>
      </c>
    </row>
    <row r="6" spans="1:8">
      <c r="A6" s="10"/>
      <c r="B6" s="10" t="s">
        <v>138</v>
      </c>
      <c r="C6" s="10">
        <v>25</v>
      </c>
      <c r="D6" s="10">
        <v>22</v>
      </c>
      <c r="E6">
        <f t="shared" ref="E6:E7" si="0">C6/D6</f>
        <v>1.1363636363636365</v>
      </c>
      <c r="F6">
        <f t="shared" ref="F6:F7" si="1">ROUND(E6*10,0)</f>
        <v>11</v>
      </c>
    </row>
    <row r="7" spans="1:8">
      <c r="B7" s="10" t="s">
        <v>139</v>
      </c>
      <c r="C7">
        <v>5</v>
      </c>
      <c r="D7">
        <v>41</v>
      </c>
      <c r="E7">
        <f t="shared" si="0"/>
        <v>0.12195121951219512</v>
      </c>
      <c r="F7">
        <f t="shared" si="1"/>
        <v>1</v>
      </c>
      <c r="G7" s="10"/>
      <c r="H7" s="10"/>
    </row>
    <row r="8" spans="1:8">
      <c r="F8" s="10"/>
      <c r="G8" s="10"/>
      <c r="H8" s="10"/>
    </row>
    <row r="9" spans="1:8">
      <c r="F9" s="10"/>
      <c r="G9" s="10"/>
      <c r="H9" s="10"/>
    </row>
    <row r="10" spans="1:8">
      <c r="F10" s="10"/>
      <c r="G10" s="10"/>
      <c r="H10" s="10"/>
    </row>
    <row r="11" spans="1:8">
      <c r="F11" s="10"/>
      <c r="G11" s="10"/>
      <c r="H11" s="10"/>
    </row>
    <row r="12" spans="1:8">
      <c r="F12" s="10"/>
      <c r="G12" s="10"/>
      <c r="H12" s="10"/>
    </row>
    <row r="17" spans="3:17" s="3" customFormat="1">
      <c r="C17" s="22"/>
      <c r="D17" s="5"/>
      <c r="E17" s="5"/>
      <c r="F17" s="5"/>
      <c r="G17" s="6"/>
      <c r="J17" s="23"/>
      <c r="K17" s="5"/>
      <c r="M17" s="12"/>
      <c r="Q17"/>
    </row>
    <row r="18" spans="3:17" s="3" customFormat="1">
      <c r="C18" s="22"/>
      <c r="D18" s="5"/>
      <c r="E18" s="5"/>
      <c r="F18" s="5"/>
      <c r="G18" s="6"/>
      <c r="J18" s="23"/>
      <c r="K18" s="5"/>
      <c r="M18" s="12"/>
      <c r="Q18"/>
    </row>
    <row r="19" spans="3:17" s="3" customFormat="1">
      <c r="C19" s="22"/>
      <c r="D19" s="5"/>
      <c r="E19" s="5"/>
      <c r="F19" s="5"/>
      <c r="G19" s="6"/>
      <c r="J19" s="23"/>
      <c r="K19" s="5"/>
      <c r="M19" s="12"/>
      <c r="Q19"/>
    </row>
    <row r="20" spans="3:17" s="3" customFormat="1">
      <c r="C20" s="22"/>
      <c r="D20" s="5"/>
      <c r="E20" s="5"/>
      <c r="F20" s="5"/>
      <c r="G20" s="6"/>
      <c r="J20" s="23"/>
      <c r="K20" s="5"/>
      <c r="M20" s="12"/>
      <c r="Q20"/>
    </row>
    <row r="21" spans="3:17" s="3" customFormat="1">
      <c r="C21" s="22"/>
      <c r="D21" s="5"/>
      <c r="E21" s="5"/>
      <c r="F21" s="5"/>
      <c r="G21" s="6"/>
      <c r="J21" s="23"/>
      <c r="K21" s="5"/>
      <c r="M21" s="12"/>
      <c r="Q21"/>
    </row>
    <row r="22" spans="3:17" s="3" customFormat="1">
      <c r="C22" s="22"/>
      <c r="D22" s="5"/>
      <c r="E22" s="5"/>
      <c r="F22" s="5"/>
      <c r="G22" s="6"/>
      <c r="J22" s="23"/>
      <c r="K22" s="5"/>
      <c r="M22" s="12"/>
      <c r="Q22"/>
    </row>
    <row r="23" spans="3:17" s="3" customFormat="1">
      <c r="C23" s="22"/>
      <c r="D23" s="5"/>
      <c r="E23" s="5"/>
      <c r="F23" s="5"/>
      <c r="G23" s="6"/>
      <c r="J23" s="23"/>
      <c r="K23" s="5"/>
      <c r="M23" s="12"/>
      <c r="Q23"/>
    </row>
    <row r="24" spans="3:17" s="3" customFormat="1">
      <c r="C24" s="22"/>
      <c r="D24" s="5"/>
      <c r="E24" s="5"/>
      <c r="F24" s="5"/>
      <c r="G24" s="6"/>
      <c r="J24" s="23"/>
      <c r="K24" s="5"/>
      <c r="M24" s="12"/>
      <c r="Q24"/>
    </row>
    <row r="25" spans="3:17" s="3" customFormat="1">
      <c r="C25" s="22"/>
      <c r="D25" s="5"/>
      <c r="E25" s="5"/>
      <c r="F25" s="5"/>
      <c r="G25" s="6"/>
      <c r="J25" s="23"/>
      <c r="K25" s="5"/>
      <c r="M25" s="12"/>
      <c r="Q25"/>
    </row>
    <row r="26" spans="3:17" s="3" customFormat="1">
      <c r="C26" s="22"/>
      <c r="D26" s="5"/>
      <c r="E26" s="5"/>
      <c r="F26" s="5"/>
      <c r="G26" s="6"/>
      <c r="J26" s="23"/>
      <c r="K26" s="5"/>
      <c r="M26" s="12"/>
      <c r="Q26"/>
    </row>
    <row r="27" spans="3:17" s="3" customFormat="1">
      <c r="C27" s="22"/>
      <c r="D27" s="5"/>
      <c r="E27" s="5"/>
      <c r="F27" s="5"/>
      <c r="G27" s="6"/>
      <c r="J27" s="23"/>
      <c r="K27" s="5"/>
      <c r="M27" s="12"/>
      <c r="Q27"/>
    </row>
    <row r="28" spans="3:17" s="3" customFormat="1">
      <c r="C28" s="22"/>
      <c r="D28" s="5"/>
      <c r="E28" s="5"/>
      <c r="F28" s="5"/>
      <c r="G28" s="6"/>
      <c r="J28" s="23"/>
      <c r="K28" s="5"/>
      <c r="M28" s="12"/>
      <c r="Q28"/>
    </row>
    <row r="29" spans="3:17" s="3" customFormat="1">
      <c r="C29" s="22"/>
      <c r="D29" s="5"/>
      <c r="E29" s="5"/>
      <c r="F29" s="5"/>
      <c r="G29" s="6"/>
      <c r="J29" s="23"/>
      <c r="K29" s="5"/>
      <c r="M29" s="12"/>
      <c r="Q29"/>
    </row>
    <row r="30" spans="3:17" s="3" customFormat="1">
      <c r="C30" s="22"/>
      <c r="D30" s="5"/>
      <c r="E30" s="5"/>
      <c r="F30" s="5"/>
      <c r="G30" s="6"/>
      <c r="J30" s="23"/>
      <c r="K30" s="5"/>
      <c r="M30" s="12"/>
      <c r="Q30"/>
    </row>
    <row r="31" spans="3:17" s="3" customFormat="1">
      <c r="C31" s="22"/>
      <c r="D31" s="5"/>
      <c r="E31" s="5"/>
      <c r="F31" s="5"/>
      <c r="G31" s="6"/>
      <c r="J31" s="23"/>
      <c r="K31" s="5"/>
      <c r="M31" s="12"/>
      <c r="Q31"/>
    </row>
    <row r="32" spans="3:17" s="3" customFormat="1">
      <c r="C32" s="22"/>
      <c r="D32" s="5"/>
      <c r="E32" s="5"/>
      <c r="F32" s="5"/>
      <c r="G32" s="6"/>
      <c r="J32" s="23"/>
      <c r="K32" s="5"/>
      <c r="M32" s="12"/>
      <c r="Q32"/>
    </row>
    <row r="33" spans="3:17" s="3" customFormat="1">
      <c r="C33" s="22"/>
      <c r="D33" s="5"/>
      <c r="E33" s="5"/>
      <c r="F33" s="5"/>
      <c r="G33" s="6"/>
      <c r="J33" s="23"/>
      <c r="K33" s="5"/>
      <c r="M33" s="12"/>
      <c r="Q33"/>
    </row>
    <row r="34" spans="3:17" s="3" customFormat="1">
      <c r="C34" s="22"/>
      <c r="D34" s="5"/>
      <c r="E34" s="5"/>
      <c r="F34" s="5"/>
      <c r="G34" s="6"/>
      <c r="J34" s="23"/>
      <c r="K34" s="5"/>
      <c r="M34" s="12"/>
      <c r="Q34"/>
    </row>
    <row r="35" spans="3:17" s="3" customFormat="1">
      <c r="C35" s="22"/>
      <c r="D35" s="5"/>
      <c r="E35" s="5"/>
      <c r="F35" s="5"/>
      <c r="G35" s="6"/>
      <c r="J35" s="23"/>
      <c r="K35" s="5"/>
      <c r="M35" s="12"/>
      <c r="Q35"/>
    </row>
    <row r="36" spans="3:17" s="3" customFormat="1">
      <c r="C36" s="22"/>
      <c r="D36" s="5"/>
      <c r="E36" s="5"/>
      <c r="F36" s="5"/>
      <c r="G36" s="6"/>
      <c r="J36" s="23"/>
      <c r="K36" s="5"/>
      <c r="M36" s="12"/>
      <c r="Q36"/>
    </row>
    <row r="37" spans="3:17" s="3" customFormat="1">
      <c r="C37" s="22"/>
      <c r="D37" s="5"/>
      <c r="E37" s="5"/>
      <c r="F37" s="5"/>
      <c r="G37" s="6"/>
      <c r="J37" s="23"/>
      <c r="K37" s="5"/>
      <c r="M37" s="12"/>
      <c r="Q37"/>
    </row>
    <row r="38" spans="3:17" s="3" customFormat="1">
      <c r="C38" s="22"/>
      <c r="D38" s="5"/>
      <c r="E38" s="5"/>
      <c r="F38" s="5"/>
      <c r="G38" s="6"/>
      <c r="J38" s="23"/>
      <c r="K38" s="5"/>
      <c r="M38" s="12"/>
      <c r="Q38"/>
    </row>
    <row r="39" spans="3:17" s="3" customFormat="1">
      <c r="C39" s="22"/>
      <c r="D39" s="5"/>
      <c r="E39" s="5"/>
      <c r="F39" s="5"/>
      <c r="G39" s="6"/>
      <c r="J39" s="23"/>
      <c r="K39" s="5"/>
      <c r="M39" s="12"/>
      <c r="Q39"/>
    </row>
    <row r="40" spans="3:17" s="3" customFormat="1">
      <c r="C40" s="22"/>
      <c r="D40" s="5"/>
      <c r="E40" s="5"/>
      <c r="F40" s="5"/>
      <c r="G40" s="6"/>
      <c r="J40" s="23"/>
      <c r="K40" s="5"/>
      <c r="M40" s="12"/>
      <c r="Q40"/>
    </row>
    <row r="41" spans="3:17" s="3" customFormat="1">
      <c r="C41" s="22"/>
      <c r="D41" s="5"/>
      <c r="E41" s="5"/>
      <c r="F41" s="5"/>
      <c r="G41" s="6"/>
      <c r="J41" s="23"/>
      <c r="K41" s="5"/>
      <c r="M41" s="12"/>
      <c r="Q41"/>
    </row>
    <row r="42" spans="3:17" s="3" customFormat="1">
      <c r="C42" s="22"/>
      <c r="D42" s="5"/>
      <c r="E42" s="5"/>
      <c r="F42" s="5"/>
      <c r="G42" s="6"/>
      <c r="J42" s="23"/>
      <c r="K42" s="5"/>
      <c r="M42" s="12"/>
      <c r="Q42"/>
    </row>
    <row r="43" spans="3:17" s="3" customFormat="1">
      <c r="C43" s="22"/>
      <c r="D43" s="5"/>
      <c r="E43" s="5"/>
      <c r="F43" s="5"/>
      <c r="G43" s="6"/>
      <c r="J43" s="23"/>
      <c r="K43" s="5"/>
      <c r="M43" s="12"/>
      <c r="Q43"/>
    </row>
    <row r="44" spans="3:17" s="3" customFormat="1">
      <c r="C44" s="22"/>
      <c r="D44" s="5"/>
      <c r="E44" s="5"/>
      <c r="F44" s="5"/>
      <c r="G44" s="6"/>
      <c r="J44" s="23"/>
      <c r="K44" s="5"/>
      <c r="M44" s="12"/>
      <c r="Q44"/>
    </row>
    <row r="45" spans="3:17" s="3" customFormat="1">
      <c r="C45" s="22"/>
      <c r="D45" s="5"/>
      <c r="E45" s="5"/>
      <c r="F45" s="5"/>
      <c r="G45" s="6"/>
      <c r="J45" s="23"/>
      <c r="K45" s="5"/>
      <c r="M45" s="12"/>
      <c r="Q45"/>
    </row>
    <row r="46" spans="3:17" s="3" customFormat="1">
      <c r="C46" s="22"/>
      <c r="D46" s="5"/>
      <c r="E46" s="5"/>
      <c r="F46" s="5"/>
      <c r="G46" s="6"/>
      <c r="J46" s="23"/>
      <c r="K46" s="5"/>
      <c r="M46" s="12"/>
      <c r="Q46"/>
    </row>
    <row r="47" spans="3:17" s="3" customFormat="1">
      <c r="C47" s="22"/>
      <c r="D47" s="5"/>
      <c r="E47" s="5"/>
      <c r="F47" s="5"/>
      <c r="G47" s="6"/>
      <c r="J47" s="23"/>
      <c r="K47" s="5"/>
      <c r="M47" s="12"/>
      <c r="Q47"/>
    </row>
    <row r="48" spans="3:17" s="3" customFormat="1">
      <c r="C48" s="22"/>
      <c r="D48" s="5"/>
      <c r="E48" s="5"/>
      <c r="F48" s="5"/>
      <c r="G48" s="6"/>
      <c r="J48" s="23"/>
      <c r="K48" s="5"/>
      <c r="M48" s="12"/>
      <c r="Q48"/>
    </row>
    <row r="49" spans="3:17" s="3" customFormat="1">
      <c r="C49" s="22"/>
      <c r="D49" s="5"/>
      <c r="E49" s="5"/>
      <c r="F49" s="5"/>
      <c r="G49" s="6"/>
      <c r="J49" s="23"/>
      <c r="K49" s="5"/>
      <c r="M49" s="12"/>
      <c r="Q49"/>
    </row>
    <row r="50" spans="3:17" s="3" customFormat="1">
      <c r="C50" s="22"/>
      <c r="D50" s="5"/>
      <c r="E50" s="5"/>
      <c r="F50" s="5"/>
      <c r="G50" s="6"/>
      <c r="J50" s="23"/>
      <c r="K50" s="5"/>
      <c r="M50" s="12"/>
      <c r="Q50"/>
    </row>
    <row r="51" spans="3:17" s="3" customFormat="1">
      <c r="C51" s="22"/>
      <c r="D51" s="5"/>
      <c r="E51" s="5"/>
      <c r="F51" s="5"/>
      <c r="G51" s="6"/>
      <c r="J51" s="23"/>
      <c r="K51" s="5"/>
      <c r="M51" s="12"/>
      <c r="Q51"/>
    </row>
    <row r="52" spans="3:17" s="3" customFormat="1">
      <c r="C52" s="22"/>
      <c r="D52" s="5"/>
      <c r="E52" s="5"/>
      <c r="F52" s="5"/>
      <c r="G52" s="6"/>
      <c r="J52" s="23"/>
      <c r="K52" s="5"/>
      <c r="M52" s="12"/>
      <c r="Q52"/>
    </row>
    <row r="53" spans="3:17" s="3" customFormat="1">
      <c r="C53" s="22"/>
      <c r="D53" s="5"/>
      <c r="E53" s="5"/>
      <c r="F53" s="5"/>
      <c r="G53" s="6"/>
      <c r="J53" s="23"/>
      <c r="K53" s="5"/>
      <c r="M53" s="12"/>
      <c r="Q53"/>
    </row>
    <row r="54" spans="3:17" s="3" customFormat="1">
      <c r="C54" s="22"/>
      <c r="D54" s="5"/>
      <c r="E54" s="5"/>
      <c r="F54" s="5"/>
      <c r="G54" s="6"/>
      <c r="J54" s="23"/>
      <c r="K54" s="5"/>
      <c r="M54" s="12"/>
      <c r="Q54"/>
    </row>
    <row r="55" spans="3:17" s="3" customFormat="1">
      <c r="C55" s="22"/>
      <c r="D55" s="5"/>
      <c r="E55" s="5"/>
      <c r="F55" s="5"/>
      <c r="G55" s="6"/>
      <c r="J55" s="23"/>
      <c r="K55" s="5"/>
      <c r="M55" s="12"/>
      <c r="Q55"/>
    </row>
    <row r="56" spans="3:17" s="3" customFormat="1">
      <c r="C56" s="22"/>
      <c r="D56" s="5"/>
      <c r="E56" s="5"/>
      <c r="F56" s="5"/>
      <c r="G56" s="6"/>
      <c r="J56" s="23"/>
      <c r="K56" s="5"/>
      <c r="M56" s="12"/>
      <c r="Q56"/>
    </row>
    <row r="57" spans="3:17" s="3" customFormat="1">
      <c r="C57" s="22"/>
      <c r="D57" s="5"/>
      <c r="E57" s="5"/>
      <c r="F57" s="5"/>
      <c r="G57" s="6"/>
      <c r="J57" s="23"/>
      <c r="K57" s="5"/>
      <c r="M57" s="12"/>
      <c r="Q57"/>
    </row>
    <row r="58" spans="3:17" s="3" customFormat="1">
      <c r="C58" s="22"/>
      <c r="D58" s="5"/>
      <c r="E58" s="5"/>
      <c r="F58" s="5"/>
      <c r="G58" s="6"/>
      <c r="J58" s="23"/>
      <c r="K58" s="5"/>
      <c r="M58" s="12"/>
      <c r="Q58"/>
    </row>
    <row r="59" spans="3:17" s="3" customFormat="1">
      <c r="C59" s="22"/>
      <c r="D59" s="5"/>
      <c r="E59" s="5"/>
      <c r="F59" s="5"/>
      <c r="G59" s="6"/>
      <c r="J59" s="23"/>
      <c r="K59" s="5"/>
      <c r="M59" s="12"/>
      <c r="Q59"/>
    </row>
    <row r="60" spans="3:17" s="3" customFormat="1">
      <c r="C60" s="22"/>
      <c r="D60" s="5"/>
      <c r="E60" s="5"/>
      <c r="F60" s="5"/>
      <c r="G60" s="6"/>
      <c r="J60" s="23"/>
      <c r="K60" s="5"/>
      <c r="M60" s="12"/>
      <c r="Q60"/>
    </row>
    <row r="61" spans="3:17" s="3" customFormat="1">
      <c r="C61" s="22"/>
      <c r="D61" s="5"/>
      <c r="E61" s="5"/>
      <c r="F61" s="5"/>
      <c r="G61" s="6"/>
      <c r="J61" s="23"/>
      <c r="K61" s="5"/>
      <c r="M61" s="12"/>
      <c r="Q61"/>
    </row>
    <row r="62" spans="3:17" s="3" customFormat="1">
      <c r="C62" s="22"/>
      <c r="D62" s="5"/>
      <c r="E62" s="5"/>
      <c r="F62" s="5"/>
      <c r="G62" s="6"/>
      <c r="J62" s="23"/>
      <c r="K62" s="5"/>
      <c r="M62" s="12"/>
      <c r="Q62"/>
    </row>
    <row r="63" spans="3:17" s="3" customFormat="1">
      <c r="C63" s="22"/>
      <c r="D63" s="5"/>
      <c r="E63" s="5"/>
      <c r="F63" s="5"/>
      <c r="G63" s="6"/>
      <c r="J63" s="23"/>
      <c r="K63" s="5"/>
      <c r="M63" s="12"/>
      <c r="Q63"/>
    </row>
    <row r="64" spans="3:17" s="3" customFormat="1">
      <c r="C64" s="22"/>
      <c r="D64" s="5"/>
      <c r="E64" s="5"/>
      <c r="F64" s="5"/>
      <c r="G64" s="6"/>
      <c r="J64" s="23"/>
      <c r="K64" s="5"/>
      <c r="M64" s="12"/>
      <c r="Q64"/>
    </row>
    <row r="65" spans="3:17" s="3" customFormat="1">
      <c r="C65" s="22"/>
      <c r="D65" s="5"/>
      <c r="E65" s="5"/>
      <c r="F65" s="5"/>
      <c r="G65" s="6"/>
      <c r="J65" s="23"/>
      <c r="K65" s="5"/>
      <c r="M65" s="12"/>
      <c r="Q65"/>
    </row>
    <row r="66" spans="3:17" s="3" customFormat="1">
      <c r="C66" s="22"/>
      <c r="D66" s="5"/>
      <c r="E66" s="5"/>
      <c r="F66" s="5"/>
      <c r="G66" s="6"/>
      <c r="J66" s="23"/>
      <c r="K66" s="5"/>
      <c r="M66" s="12"/>
      <c r="Q66"/>
    </row>
    <row r="67" spans="3:17" s="3" customFormat="1">
      <c r="C67" s="22"/>
      <c r="D67" s="5"/>
      <c r="E67" s="5"/>
      <c r="F67" s="5"/>
      <c r="G67" s="6"/>
      <c r="J67" s="23"/>
      <c r="K67" s="5"/>
      <c r="M67" s="12"/>
      <c r="Q67"/>
    </row>
    <row r="68" spans="3:17" s="3" customFormat="1">
      <c r="C68" s="22"/>
      <c r="D68" s="5"/>
      <c r="E68" s="5"/>
      <c r="F68" s="5"/>
      <c r="G68" s="6"/>
      <c r="J68" s="23"/>
      <c r="K68" s="5"/>
      <c r="M68" s="12"/>
      <c r="Q68"/>
    </row>
    <row r="69" spans="3:17" s="3" customFormat="1">
      <c r="C69" s="22"/>
      <c r="D69" s="5"/>
      <c r="E69" s="5"/>
      <c r="F69" s="5"/>
      <c r="G69" s="6"/>
      <c r="J69" s="23"/>
      <c r="K69" s="5"/>
      <c r="M69" s="12"/>
      <c r="Q69"/>
    </row>
    <row r="70" spans="3:17" s="3" customFormat="1">
      <c r="C70" s="22"/>
      <c r="D70" s="5"/>
      <c r="E70" s="5"/>
      <c r="F70" s="5"/>
      <c r="G70" s="6"/>
      <c r="J70" s="23"/>
      <c r="K70" s="5"/>
      <c r="M70" s="12"/>
      <c r="Q70"/>
    </row>
    <row r="71" spans="3:17" s="3" customFormat="1">
      <c r="C71" s="22"/>
      <c r="D71" s="5"/>
      <c r="E71" s="5"/>
      <c r="F71" s="5"/>
      <c r="G71" s="6"/>
      <c r="J71" s="23"/>
      <c r="K71" s="5"/>
      <c r="M71" s="12"/>
      <c r="Q71"/>
    </row>
    <row r="72" spans="3:17" s="3" customFormat="1">
      <c r="C72" s="22"/>
      <c r="D72" s="5"/>
      <c r="E72" s="5"/>
      <c r="F72" s="5"/>
      <c r="G72" s="6"/>
      <c r="J72" s="23"/>
      <c r="K72" s="5"/>
      <c r="M72" s="12"/>
      <c r="Q72"/>
    </row>
    <row r="73" spans="3:17" s="3" customFormat="1">
      <c r="C73" s="22"/>
      <c r="D73" s="5"/>
      <c r="E73" s="5"/>
      <c r="F73" s="5"/>
      <c r="G73" s="6"/>
      <c r="J73" s="23"/>
      <c r="K73" s="5"/>
      <c r="M73" s="12"/>
      <c r="Q73"/>
    </row>
    <row r="74" spans="3:17" s="3" customFormat="1">
      <c r="C74" s="22"/>
      <c r="D74" s="5"/>
      <c r="E74" s="5"/>
      <c r="F74" s="5"/>
      <c r="G74" s="6"/>
      <c r="J74" s="23"/>
      <c r="K74" s="5"/>
      <c r="M74" s="12"/>
      <c r="Q74"/>
    </row>
    <row r="75" spans="3:17" s="3" customFormat="1">
      <c r="C75" s="22"/>
      <c r="D75" s="5"/>
      <c r="E75" s="5"/>
      <c r="F75" s="5"/>
      <c r="G75" s="6"/>
      <c r="J75" s="23"/>
      <c r="K75" s="5"/>
      <c r="M75" s="12"/>
      <c r="Q75"/>
    </row>
    <row r="76" spans="3:17" s="3" customFormat="1">
      <c r="C76" s="22"/>
      <c r="D76" s="5"/>
      <c r="E76" s="5"/>
      <c r="F76" s="5"/>
      <c r="G76" s="6"/>
      <c r="J76" s="23"/>
      <c r="K76" s="5"/>
      <c r="M76" s="12"/>
      <c r="Q76"/>
    </row>
    <row r="77" spans="3:17" s="3" customFormat="1">
      <c r="C77" s="22"/>
      <c r="D77" s="5"/>
      <c r="E77" s="5"/>
      <c r="F77" s="5"/>
      <c r="G77" s="6"/>
      <c r="J77" s="23"/>
      <c r="K77" s="5"/>
      <c r="M77" s="12"/>
      <c r="Q77"/>
    </row>
    <row r="78" spans="3:17" s="3" customFormat="1">
      <c r="C78" s="22"/>
      <c r="D78" s="5"/>
      <c r="E78" s="5"/>
      <c r="F78" s="5"/>
      <c r="G78" s="6"/>
      <c r="J78" s="23"/>
      <c r="K78" s="5"/>
      <c r="M78" s="12"/>
      <c r="Q78"/>
    </row>
    <row r="79" spans="3:17" s="3" customFormat="1">
      <c r="C79" s="22"/>
      <c r="D79" s="5"/>
      <c r="E79" s="5"/>
      <c r="F79" s="5"/>
      <c r="G79" s="6"/>
      <c r="J79" s="23"/>
      <c r="K79" s="5"/>
      <c r="M79" s="12"/>
      <c r="Q79"/>
    </row>
    <row r="80" spans="3:17" s="3" customFormat="1">
      <c r="C80" s="22"/>
      <c r="D80" s="5"/>
      <c r="E80" s="5"/>
      <c r="F80" s="5"/>
      <c r="G80" s="6"/>
      <c r="J80" s="23"/>
      <c r="K80" s="5"/>
      <c r="M80" s="12"/>
      <c r="Q80"/>
    </row>
    <row r="81" spans="3:17" s="3" customFormat="1">
      <c r="C81" s="22"/>
      <c r="D81" s="5"/>
      <c r="E81" s="5"/>
      <c r="F81" s="5"/>
      <c r="G81" s="6"/>
      <c r="J81" s="23"/>
      <c r="K81" s="5"/>
      <c r="M81" s="12"/>
      <c r="Q81"/>
    </row>
    <row r="82" spans="3:17" s="3" customFormat="1">
      <c r="C82" s="22"/>
      <c r="D82" s="5"/>
      <c r="E82" s="5"/>
      <c r="F82" s="5"/>
      <c r="G82" s="6"/>
      <c r="J82" s="23"/>
      <c r="K82" s="5"/>
      <c r="M82" s="12"/>
      <c r="Q82"/>
    </row>
    <row r="83" spans="3:17" s="3" customFormat="1">
      <c r="C83" s="22"/>
      <c r="D83" s="5"/>
      <c r="E83" s="5"/>
      <c r="F83" s="5"/>
      <c r="G83" s="6"/>
      <c r="J83" s="23"/>
      <c r="K83" s="5"/>
      <c r="M83" s="12"/>
      <c r="Q83"/>
    </row>
    <row r="84" spans="3:17" s="3" customFormat="1">
      <c r="C84" s="22"/>
      <c r="D84" s="5"/>
      <c r="E84" s="5"/>
      <c r="F84" s="5"/>
      <c r="G84" s="6"/>
      <c r="J84" s="23"/>
      <c r="K84" s="5"/>
      <c r="M84" s="12"/>
      <c r="Q84"/>
    </row>
    <row r="85" spans="3:17" s="3" customFormat="1">
      <c r="C85" s="22"/>
      <c r="D85" s="5"/>
      <c r="E85" s="5"/>
      <c r="F85" s="5"/>
      <c r="G85" s="6"/>
      <c r="J85" s="23"/>
      <c r="K85" s="5"/>
      <c r="M85" s="12"/>
      <c r="Q85"/>
    </row>
    <row r="86" spans="3:17" s="3" customFormat="1">
      <c r="C86" s="22"/>
      <c r="D86" s="5"/>
      <c r="E86" s="5"/>
      <c r="F86" s="5"/>
      <c r="G86" s="6"/>
      <c r="J86" s="23"/>
      <c r="K86" s="5"/>
      <c r="M86" s="12"/>
      <c r="Q86"/>
    </row>
    <row r="87" spans="3:17" s="3" customFormat="1">
      <c r="C87" s="22"/>
      <c r="D87" s="5"/>
      <c r="E87" s="5"/>
      <c r="F87" s="5"/>
      <c r="G87" s="6"/>
      <c r="J87" s="23"/>
      <c r="K87" s="5"/>
      <c r="M87" s="12"/>
      <c r="Q87"/>
    </row>
    <row r="88" spans="3:17" s="3" customFormat="1">
      <c r="C88" s="22"/>
      <c r="D88" s="5"/>
      <c r="E88" s="5"/>
      <c r="F88" s="5"/>
      <c r="G88" s="6"/>
      <c r="J88" s="23"/>
      <c r="K88" s="5"/>
      <c r="M88" s="12"/>
      <c r="Q88"/>
    </row>
    <row r="89" spans="3:17" s="3" customFormat="1">
      <c r="C89" s="22"/>
      <c r="D89" s="5"/>
      <c r="E89" s="5"/>
      <c r="F89" s="5"/>
      <c r="G89" s="6"/>
      <c r="J89" s="23"/>
      <c r="K89" s="5"/>
      <c r="M89" s="12"/>
      <c r="Q89"/>
    </row>
    <row r="90" spans="3:17" s="3" customFormat="1">
      <c r="C90" s="22"/>
      <c r="D90" s="5"/>
      <c r="E90" s="5"/>
      <c r="F90" s="5"/>
      <c r="G90" s="6"/>
      <c r="J90" s="23"/>
      <c r="K90" s="5"/>
      <c r="M90" s="12"/>
      <c r="Q90"/>
    </row>
    <row r="91" spans="3:17" s="3" customFormat="1">
      <c r="C91" s="22"/>
      <c r="D91" s="5"/>
      <c r="E91" s="5"/>
      <c r="F91" s="5"/>
      <c r="G91" s="6"/>
      <c r="J91" s="23"/>
      <c r="K91" s="5"/>
      <c r="M91" s="12"/>
      <c r="Q91"/>
    </row>
    <row r="92" spans="3:17" s="3" customFormat="1">
      <c r="C92" s="22"/>
      <c r="D92" s="5"/>
      <c r="E92" s="5"/>
      <c r="F92" s="5"/>
      <c r="G92" s="6"/>
      <c r="J92" s="23"/>
      <c r="K92" s="5"/>
      <c r="M92" s="12"/>
      <c r="Q92"/>
    </row>
    <row r="93" spans="3:17" s="3" customFormat="1">
      <c r="C93" s="22"/>
      <c r="D93" s="5"/>
      <c r="E93" s="5"/>
      <c r="F93" s="5"/>
      <c r="G93" s="6"/>
      <c r="J93" s="23"/>
      <c r="K93" s="5"/>
      <c r="M93" s="12"/>
      <c r="Q93"/>
    </row>
    <row r="94" spans="3:17" s="3" customFormat="1">
      <c r="C94" s="22"/>
      <c r="D94" s="5"/>
      <c r="E94" s="5"/>
      <c r="F94" s="5"/>
      <c r="G94" s="6"/>
      <c r="J94" s="23"/>
      <c r="K94" s="5"/>
      <c r="M94" s="12"/>
      <c r="Q94"/>
    </row>
    <row r="95" spans="3:17" s="3" customFormat="1">
      <c r="C95" s="22"/>
      <c r="D95" s="5"/>
      <c r="E95" s="5"/>
      <c r="F95" s="5"/>
      <c r="G95" s="6"/>
      <c r="J95" s="23"/>
      <c r="K95" s="5"/>
      <c r="M95" s="12"/>
      <c r="Q95"/>
    </row>
    <row r="96" spans="3:17" s="3" customFormat="1">
      <c r="C96" s="22"/>
      <c r="D96" s="5"/>
      <c r="E96" s="5"/>
      <c r="F96" s="5"/>
      <c r="G96" s="6"/>
      <c r="J96" s="23"/>
      <c r="K96" s="5"/>
      <c r="M96" s="12"/>
      <c r="Q96"/>
    </row>
    <row r="97" spans="3:17" s="3" customFormat="1">
      <c r="C97" s="22"/>
      <c r="D97" s="5"/>
      <c r="E97" s="5"/>
      <c r="F97" s="5"/>
      <c r="G97" s="6"/>
      <c r="J97" s="23"/>
      <c r="K97" s="5"/>
      <c r="M97" s="12"/>
      <c r="Q97"/>
    </row>
    <row r="98" spans="3:17" s="3" customFormat="1">
      <c r="C98" s="22"/>
      <c r="D98" s="5"/>
      <c r="E98" s="5"/>
      <c r="F98" s="5"/>
      <c r="G98" s="6"/>
      <c r="J98" s="23"/>
      <c r="K98" s="5"/>
      <c r="M98" s="12"/>
      <c r="Q98"/>
    </row>
    <row r="99" spans="3:17" s="3" customFormat="1">
      <c r="C99" s="22"/>
      <c r="D99" s="5"/>
      <c r="E99" s="5"/>
      <c r="F99" s="5"/>
      <c r="G99" s="6"/>
      <c r="J99" s="23"/>
      <c r="K99" s="5"/>
      <c r="M99" s="12"/>
      <c r="Q99"/>
    </row>
    <row r="100" spans="3:17" s="3" customFormat="1">
      <c r="C100" s="22"/>
      <c r="D100" s="5"/>
      <c r="E100" s="5"/>
      <c r="F100" s="5"/>
      <c r="G100" s="6"/>
      <c r="J100" s="23"/>
      <c r="K100" s="5"/>
      <c r="M100" s="12"/>
      <c r="Q100"/>
    </row>
    <row r="101" spans="3:17" s="3" customFormat="1">
      <c r="C101" s="22"/>
      <c r="D101" s="5"/>
      <c r="E101" s="5"/>
      <c r="F101" s="5"/>
      <c r="G101" s="6"/>
      <c r="J101" s="23"/>
      <c r="K101" s="5"/>
      <c r="M101" s="12"/>
      <c r="Q101"/>
    </row>
    <row r="102" spans="3:17" s="3" customFormat="1">
      <c r="C102" s="22"/>
      <c r="D102" s="5"/>
      <c r="E102" s="5"/>
      <c r="F102" s="5"/>
      <c r="G102" s="6"/>
      <c r="J102" s="23"/>
      <c r="K102" s="5"/>
      <c r="M102" s="12"/>
      <c r="Q102"/>
    </row>
    <row r="103" spans="3:17" s="3" customFormat="1">
      <c r="C103" s="22"/>
      <c r="D103" s="5"/>
      <c r="E103" s="5"/>
      <c r="F103" s="5"/>
      <c r="G103" s="6"/>
      <c r="J103" s="23"/>
      <c r="K103" s="5"/>
      <c r="M103" s="12"/>
      <c r="Q103"/>
    </row>
    <row r="104" spans="3:17" s="3" customFormat="1">
      <c r="C104" s="22"/>
      <c r="D104" s="5"/>
      <c r="E104" s="5"/>
      <c r="F104" s="5"/>
      <c r="G104" s="6"/>
      <c r="J104" s="23"/>
      <c r="K104" s="5"/>
      <c r="M104" s="12"/>
      <c r="Q104"/>
    </row>
    <row r="105" spans="3:17" s="3" customFormat="1">
      <c r="C105" s="22"/>
      <c r="D105" s="5"/>
      <c r="E105" s="5"/>
      <c r="F105" s="5"/>
      <c r="G105" s="6"/>
      <c r="J105" s="23"/>
      <c r="K105" s="5"/>
      <c r="M105" s="12"/>
      <c r="Q105"/>
    </row>
    <row r="106" spans="3:17" s="3" customFormat="1">
      <c r="C106" s="22"/>
      <c r="D106" s="5"/>
      <c r="E106" s="5"/>
      <c r="F106" s="5"/>
      <c r="G106" s="6"/>
      <c r="J106" s="23"/>
      <c r="K106" s="5"/>
      <c r="M106" s="12"/>
      <c r="Q106"/>
    </row>
    <row r="107" spans="3:17" s="3" customFormat="1">
      <c r="C107" s="22"/>
      <c r="D107" s="5"/>
      <c r="E107" s="5"/>
      <c r="F107" s="5"/>
      <c r="G107" s="6"/>
      <c r="J107" s="23"/>
      <c r="K107" s="5"/>
      <c r="M107" s="12"/>
      <c r="Q107"/>
    </row>
    <row r="108" spans="3:17" s="3" customFormat="1">
      <c r="C108" s="22"/>
      <c r="D108" s="5"/>
      <c r="E108" s="5"/>
      <c r="F108" s="5"/>
      <c r="G108" s="6"/>
      <c r="J108" s="23"/>
      <c r="K108" s="5"/>
      <c r="M108" s="12"/>
      <c r="Q108"/>
    </row>
    <row r="109" spans="3:17" s="3" customFormat="1">
      <c r="C109" s="22"/>
      <c r="D109" s="5"/>
      <c r="E109" s="5"/>
      <c r="F109" s="5"/>
      <c r="G109" s="6"/>
      <c r="J109" s="23"/>
      <c r="K109" s="5"/>
      <c r="M109" s="12"/>
      <c r="Q109"/>
    </row>
    <row r="110" spans="3:17" s="3" customFormat="1">
      <c r="C110" s="22"/>
      <c r="D110" s="5"/>
      <c r="E110" s="5"/>
      <c r="F110" s="5"/>
      <c r="G110" s="6"/>
      <c r="J110" s="23"/>
      <c r="K110" s="5"/>
      <c r="M110" s="12"/>
      <c r="Q110"/>
    </row>
    <row r="111" spans="3:17" s="3" customFormat="1">
      <c r="C111" s="22"/>
      <c r="D111" s="5"/>
      <c r="E111" s="5"/>
      <c r="F111" s="5"/>
      <c r="G111" s="6"/>
      <c r="J111" s="23"/>
      <c r="K111" s="5"/>
      <c r="M111" s="12"/>
      <c r="Q111"/>
    </row>
    <row r="112" spans="3:17" s="3" customFormat="1">
      <c r="C112" s="22"/>
      <c r="D112" s="5"/>
      <c r="E112" s="5"/>
      <c r="F112" s="5"/>
      <c r="G112" s="6"/>
      <c r="J112" s="23"/>
      <c r="K112" s="5"/>
      <c r="M112" s="12"/>
      <c r="Q112"/>
    </row>
    <row r="113" spans="3:17" s="3" customFormat="1">
      <c r="C113" s="22"/>
      <c r="D113" s="5"/>
      <c r="E113" s="5"/>
      <c r="F113" s="5"/>
      <c r="G113" s="6"/>
      <c r="J113" s="23"/>
      <c r="K113" s="5"/>
      <c r="M113" s="12"/>
      <c r="Q113"/>
    </row>
    <row r="114" spans="3:17" s="3" customFormat="1">
      <c r="C114" s="22"/>
      <c r="D114" s="5"/>
      <c r="E114" s="5"/>
      <c r="F114" s="5"/>
      <c r="G114" s="6"/>
      <c r="J114" s="23"/>
      <c r="K114" s="5"/>
      <c r="M114" s="12"/>
      <c r="Q114"/>
    </row>
    <row r="115" spans="3:17" s="3" customFormat="1">
      <c r="C115" s="22"/>
      <c r="D115" s="5"/>
      <c r="E115" s="5"/>
      <c r="F115" s="5"/>
      <c r="G115" s="6"/>
      <c r="J115" s="23"/>
      <c r="K115" s="5"/>
      <c r="M115" s="12"/>
      <c r="Q115"/>
    </row>
    <row r="116" spans="3:17" s="3" customFormat="1">
      <c r="C116" s="22"/>
      <c r="D116" s="5"/>
      <c r="E116" s="5"/>
      <c r="F116" s="5"/>
      <c r="G116" s="6"/>
      <c r="J116" s="23"/>
      <c r="K116" s="5"/>
      <c r="M116" s="12"/>
      <c r="Q116"/>
    </row>
    <row r="117" spans="3:17" s="3" customFormat="1">
      <c r="C117" s="22"/>
      <c r="D117" s="5"/>
      <c r="E117" s="5"/>
      <c r="F117" s="5"/>
      <c r="G117" s="6"/>
      <c r="J117" s="23"/>
      <c r="K117" s="5"/>
      <c r="M117" s="12"/>
      <c r="Q117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4"/>
  <sheetViews>
    <sheetView workbookViewId="0"/>
  </sheetViews>
  <sheetFormatPr defaultColWidth="9" defaultRowHeight="13.5"/>
  <cols>
    <col min="1" max="1" width="10.875" style="13" customWidth="1"/>
    <col min="2" max="2" width="16.375" style="13" customWidth="1"/>
    <col min="3" max="5" width="9" style="13"/>
    <col min="6" max="6" width="13.875" style="13" customWidth="1"/>
    <col min="7" max="7" width="11.625" style="13" customWidth="1"/>
    <col min="8" max="8" width="5.5" style="13" customWidth="1"/>
    <col min="9" max="9" width="9" style="13"/>
    <col min="10" max="10" width="10.5" style="13" customWidth="1"/>
    <col min="11" max="13" width="9" style="13"/>
    <col min="14" max="15" width="11" style="13" customWidth="1"/>
    <col min="16" max="16" width="10.125" style="13" customWidth="1"/>
    <col min="17" max="16384" width="9" style="13"/>
  </cols>
  <sheetData>
    <row r="1" spans="1:14">
      <c r="A1" s="13" t="s">
        <v>28</v>
      </c>
      <c r="B1" s="13" t="s">
        <v>30</v>
      </c>
      <c r="C1" s="13" t="s">
        <v>29</v>
      </c>
      <c r="D1" s="13" t="s">
        <v>112</v>
      </c>
      <c r="E1" s="13" t="s">
        <v>31</v>
      </c>
      <c r="F1" s="13" t="s">
        <v>32</v>
      </c>
    </row>
    <row r="2" spans="1:14">
      <c r="A2" s="14" t="s">
        <v>140</v>
      </c>
      <c r="B2" s="14" t="s">
        <v>141</v>
      </c>
      <c r="C2" s="14" t="s">
        <v>43</v>
      </c>
      <c r="D2" s="14" t="s">
        <v>142</v>
      </c>
      <c r="E2" s="14" t="s">
        <v>143</v>
      </c>
      <c r="F2" s="14" t="s">
        <v>144</v>
      </c>
      <c r="G2" s="15" t="s">
        <v>120</v>
      </c>
      <c r="H2" s="15" t="s">
        <v>145</v>
      </c>
      <c r="K2" s="15" t="s">
        <v>146</v>
      </c>
      <c r="M2" s="21" t="s">
        <v>38</v>
      </c>
    </row>
    <row r="3" spans="1:14">
      <c r="A3" s="16">
        <f>LOOKUP(B3,'[1]参考-奖励'!$C$1:$C$284,'[1]参考-奖励'!$B$1:$B$284)</f>
        <v>4040</v>
      </c>
      <c r="B3" s="13" t="s">
        <v>147</v>
      </c>
      <c r="C3" s="13">
        <f>LOOKUP(B3,'[1]参考-奖励'!$C$1:$C$284,'[1]参考-奖励'!$A$1:$A$284)</f>
        <v>6</v>
      </c>
      <c r="D3" s="13" t="b">
        <f t="shared" ref="D3:D16" si="0">IF(MID(A3,2,1)="1",20,IF(MID(A3,2,1)="2",30,IF(MID(A3,2,1)="3",40,IF(MID(A3,2,1)="4",50))))</f>
        <v>0</v>
      </c>
      <c r="E3" s="13">
        <v>1</v>
      </c>
      <c r="F3" s="13" t="str">
        <f>$A$1&amp;C3&amp;$C$1&amp;A3&amp;$C$1&amp;D3&amp;$B$1</f>
        <v>{6,4040,FALSE}</v>
      </c>
      <c r="G3" s="17" t="s">
        <v>148</v>
      </c>
      <c r="H3" s="16">
        <v>2000</v>
      </c>
      <c r="I3" s="21" t="s">
        <v>149</v>
      </c>
      <c r="J3" s="13" t="str">
        <f>I3&amp;H3</f>
        <v>head_2000</v>
      </c>
      <c r="K3" s="13">
        <v>29</v>
      </c>
      <c r="L3" s="13" t="str">
        <f>K3&amp;H3</f>
        <v>292000</v>
      </c>
      <c r="M3" s="13">
        <v>329</v>
      </c>
      <c r="N3" s="13" t="str">
        <f>M3&amp;H3</f>
        <v>3292000</v>
      </c>
    </row>
    <row r="4" spans="1:14">
      <c r="A4" s="16">
        <f>LOOKUP(B4,'[1]参考-奖励'!$C$1:$C$284,'[1]参考-奖励'!$B$1:$B$284)</f>
        <v>4040</v>
      </c>
      <c r="B4" s="13" t="s">
        <v>150</v>
      </c>
      <c r="C4" s="13">
        <f>LOOKUP(B4,'[1]参考-奖励'!$C$1:$C$284,'[1]参考-奖励'!$A$1:$A$284)</f>
        <v>6</v>
      </c>
      <c r="D4" s="13" t="b">
        <f t="shared" si="0"/>
        <v>0</v>
      </c>
      <c r="E4" s="13">
        <v>1</v>
      </c>
      <c r="F4" s="13" t="str">
        <f t="shared" ref="F4:F45" si="1">$A$1&amp;C4&amp;$C$1&amp;A4&amp;$C$1&amp;D4&amp;$B$1</f>
        <v>{6,4040,FALSE}</v>
      </c>
      <c r="G4" s="17" t="s">
        <v>148</v>
      </c>
      <c r="H4" s="16">
        <v>2003</v>
      </c>
      <c r="I4" s="21" t="s">
        <v>149</v>
      </c>
      <c r="J4" s="13" t="str">
        <f t="shared" ref="J4:J62" si="2">I4&amp;H4</f>
        <v>head_2003</v>
      </c>
      <c r="K4" s="13">
        <v>29</v>
      </c>
      <c r="L4" s="13" t="str">
        <f t="shared" ref="L4:L62" si="3">K4&amp;H4</f>
        <v>292003</v>
      </c>
      <c r="M4" s="13">
        <v>329</v>
      </c>
      <c r="N4" s="13" t="str">
        <f t="shared" ref="N4:N62" si="4">M4&amp;H4</f>
        <v>3292003</v>
      </c>
    </row>
    <row r="5" spans="1:14">
      <c r="A5" s="16">
        <f>LOOKUP(B5,'[1]参考-奖励'!$C$1:$C$284,'[1]参考-奖励'!$B$1:$B$284)</f>
        <v>4040</v>
      </c>
      <c r="B5" s="13" t="s">
        <v>151</v>
      </c>
      <c r="C5" s="13">
        <f>LOOKUP(B5,'[1]参考-奖励'!$C$1:$C$284,'[1]参考-奖励'!$A$1:$A$284)</f>
        <v>6</v>
      </c>
      <c r="D5" s="13" t="b">
        <f t="shared" si="0"/>
        <v>0</v>
      </c>
      <c r="E5" s="13">
        <v>1</v>
      </c>
      <c r="F5" s="13" t="str">
        <f t="shared" si="1"/>
        <v>{6,4040,FALSE}</v>
      </c>
      <c r="G5" s="17" t="s">
        <v>148</v>
      </c>
      <c r="H5" s="16">
        <v>2004</v>
      </c>
      <c r="I5" s="21" t="s">
        <v>149</v>
      </c>
      <c r="J5" s="13" t="str">
        <f t="shared" si="2"/>
        <v>head_2004</v>
      </c>
      <c r="K5" s="13">
        <v>29</v>
      </c>
      <c r="L5" s="13" t="str">
        <f t="shared" si="3"/>
        <v>292004</v>
      </c>
      <c r="M5" s="13">
        <v>329</v>
      </c>
      <c r="N5" s="13" t="str">
        <f t="shared" si="4"/>
        <v>3292004</v>
      </c>
    </row>
    <row r="6" spans="1:14">
      <c r="A6" s="16">
        <f>LOOKUP(B6,'[1]参考-奖励'!$C$1:$C$284,'[1]参考-奖励'!$B$1:$B$284)</f>
        <v>4040</v>
      </c>
      <c r="B6" s="13" t="s">
        <v>152</v>
      </c>
      <c r="C6" s="13">
        <f>LOOKUP(B6,'[1]参考-奖励'!$C$1:$C$284,'[1]参考-奖励'!$A$1:$A$284)</f>
        <v>6</v>
      </c>
      <c r="D6" s="13" t="b">
        <f t="shared" si="0"/>
        <v>0</v>
      </c>
      <c r="E6" s="13">
        <v>1</v>
      </c>
      <c r="F6" s="13" t="str">
        <f t="shared" si="1"/>
        <v>{6,4040,FALSE}</v>
      </c>
      <c r="G6" s="17" t="s">
        <v>148</v>
      </c>
      <c r="H6" s="16">
        <v>2005</v>
      </c>
      <c r="I6" s="21" t="s">
        <v>149</v>
      </c>
      <c r="J6" s="13" t="str">
        <f t="shared" si="2"/>
        <v>head_2005</v>
      </c>
      <c r="K6" s="13">
        <v>29</v>
      </c>
      <c r="L6" s="13" t="str">
        <f t="shared" si="3"/>
        <v>292005</v>
      </c>
      <c r="M6" s="13">
        <v>329</v>
      </c>
      <c r="N6" s="13" t="str">
        <f t="shared" si="4"/>
        <v>3292005</v>
      </c>
    </row>
    <row r="7" spans="1:14">
      <c r="A7" s="16">
        <f>LOOKUP(B7,'[1]参考-奖励'!$C$1:$C$284,'[1]参考-奖励'!$B$1:$B$284)</f>
        <v>4040</v>
      </c>
      <c r="B7" s="13" t="s">
        <v>153</v>
      </c>
      <c r="C7" s="13">
        <f>LOOKUP(B7,'[1]参考-奖励'!$C$1:$C$284,'[1]参考-奖励'!$A$1:$A$284)</f>
        <v>6</v>
      </c>
      <c r="D7" s="13" t="b">
        <f t="shared" si="0"/>
        <v>0</v>
      </c>
      <c r="E7" s="13">
        <v>1</v>
      </c>
      <c r="F7" s="13" t="str">
        <f t="shared" si="1"/>
        <v>{6,4040,FALSE}</v>
      </c>
      <c r="G7" s="17" t="s">
        <v>148</v>
      </c>
      <c r="H7" s="16">
        <v>2006</v>
      </c>
      <c r="I7" s="21" t="s">
        <v>149</v>
      </c>
      <c r="J7" s="13" t="str">
        <f t="shared" si="2"/>
        <v>head_2006</v>
      </c>
      <c r="K7" s="13">
        <v>29</v>
      </c>
      <c r="L7" s="13" t="str">
        <f t="shared" si="3"/>
        <v>292006</v>
      </c>
      <c r="M7" s="13">
        <v>329</v>
      </c>
      <c r="N7" s="13" t="str">
        <f t="shared" si="4"/>
        <v>3292006</v>
      </c>
    </row>
    <row r="8" spans="1:14">
      <c r="A8" s="16">
        <f>LOOKUP(B8,'[1]参考-奖励'!$C$1:$C$284,'[1]参考-奖励'!$B$1:$B$284)</f>
        <v>4040</v>
      </c>
      <c r="B8" s="13" t="s">
        <v>154</v>
      </c>
      <c r="C8" s="13">
        <f>LOOKUP(B8,'[1]参考-奖励'!$C$1:$C$284,'[1]参考-奖励'!$A$1:$A$284)</f>
        <v>6</v>
      </c>
      <c r="D8" s="13" t="b">
        <f t="shared" si="0"/>
        <v>0</v>
      </c>
      <c r="E8" s="13">
        <v>1</v>
      </c>
      <c r="F8" s="13" t="str">
        <f t="shared" si="1"/>
        <v>{6,4040,FALSE}</v>
      </c>
      <c r="G8" s="17" t="s">
        <v>148</v>
      </c>
      <c r="H8" s="16">
        <v>2007</v>
      </c>
      <c r="I8" s="21" t="s">
        <v>149</v>
      </c>
      <c r="J8" s="13" t="str">
        <f t="shared" si="2"/>
        <v>head_2007</v>
      </c>
      <c r="K8" s="13">
        <v>29</v>
      </c>
      <c r="L8" s="13" t="str">
        <f t="shared" si="3"/>
        <v>292007</v>
      </c>
      <c r="M8" s="13">
        <v>329</v>
      </c>
      <c r="N8" s="13" t="str">
        <f t="shared" si="4"/>
        <v>3292007</v>
      </c>
    </row>
    <row r="9" spans="1:14">
      <c r="A9" s="16">
        <f>LOOKUP(B9,'[1]参考-奖励'!$C$1:$C$284,'[1]参考-奖励'!$B$1:$B$284)</f>
        <v>4040</v>
      </c>
      <c r="B9" s="13" t="s">
        <v>155</v>
      </c>
      <c r="C9" s="13">
        <f>LOOKUP(B9,'[1]参考-奖励'!$C$1:$C$284,'[1]参考-奖励'!$A$1:$A$284)</f>
        <v>6</v>
      </c>
      <c r="D9" s="13" t="b">
        <f t="shared" si="0"/>
        <v>0</v>
      </c>
      <c r="E9" s="13">
        <v>1</v>
      </c>
      <c r="F9" s="13" t="str">
        <f t="shared" si="1"/>
        <v>{6,4040,FALSE}</v>
      </c>
      <c r="G9" s="17" t="s">
        <v>148</v>
      </c>
      <c r="H9" s="16">
        <v>2008</v>
      </c>
      <c r="I9" s="21" t="s">
        <v>149</v>
      </c>
      <c r="J9" s="13" t="str">
        <f t="shared" si="2"/>
        <v>head_2008</v>
      </c>
      <c r="K9" s="13">
        <v>29</v>
      </c>
      <c r="L9" s="13" t="str">
        <f t="shared" si="3"/>
        <v>292008</v>
      </c>
      <c r="M9" s="13">
        <v>329</v>
      </c>
      <c r="N9" s="13" t="str">
        <f t="shared" si="4"/>
        <v>3292008</v>
      </c>
    </row>
    <row r="10" spans="1:14">
      <c r="A10" s="16">
        <f>LOOKUP(B10,'[1]参考-奖励'!$C$1:$C$284,'[1]参考-奖励'!$B$1:$B$284)</f>
        <v>4040</v>
      </c>
      <c r="B10" s="13" t="s">
        <v>156</v>
      </c>
      <c r="C10" s="13">
        <f>LOOKUP(B10,'[1]参考-奖励'!$C$1:$C$284,'[1]参考-奖励'!$A$1:$A$284)</f>
        <v>6</v>
      </c>
      <c r="D10" s="13" t="b">
        <f t="shared" si="0"/>
        <v>0</v>
      </c>
      <c r="E10" s="13">
        <v>1</v>
      </c>
      <c r="F10" s="13" t="str">
        <f t="shared" si="1"/>
        <v>{6,4040,FALSE}</v>
      </c>
      <c r="G10" s="17" t="s">
        <v>148</v>
      </c>
      <c r="H10" s="16">
        <v>2009</v>
      </c>
      <c r="I10" s="21" t="s">
        <v>149</v>
      </c>
      <c r="J10" s="13" t="str">
        <f t="shared" si="2"/>
        <v>head_2009</v>
      </c>
      <c r="K10" s="13">
        <v>29</v>
      </c>
      <c r="L10" s="13" t="str">
        <f t="shared" si="3"/>
        <v>292009</v>
      </c>
      <c r="M10" s="13">
        <v>329</v>
      </c>
      <c r="N10" s="13" t="str">
        <f t="shared" si="4"/>
        <v>3292009</v>
      </c>
    </row>
    <row r="11" spans="1:14">
      <c r="A11" s="16">
        <f>LOOKUP(B11,'[1]参考-奖励'!$C$1:$C$284,'[1]参考-奖励'!$B$1:$B$284)</f>
        <v>4040</v>
      </c>
      <c r="B11" s="13" t="s">
        <v>157</v>
      </c>
      <c r="C11" s="13">
        <f>LOOKUP(B11,'[1]参考-奖励'!$C$1:$C$284,'[1]参考-奖励'!$A$1:$A$284)</f>
        <v>6</v>
      </c>
      <c r="D11" s="13" t="b">
        <f t="shared" si="0"/>
        <v>0</v>
      </c>
      <c r="E11" s="13">
        <v>1</v>
      </c>
      <c r="F11" s="13" t="str">
        <f t="shared" si="1"/>
        <v>{6,4040,FALSE}</v>
      </c>
      <c r="G11" s="17" t="s">
        <v>148</v>
      </c>
      <c r="H11" s="16">
        <v>2010</v>
      </c>
      <c r="I11" s="21" t="s">
        <v>149</v>
      </c>
      <c r="J11" s="13" t="str">
        <f t="shared" si="2"/>
        <v>head_2010</v>
      </c>
      <c r="K11" s="13">
        <v>29</v>
      </c>
      <c r="L11" s="13" t="str">
        <f t="shared" si="3"/>
        <v>292010</v>
      </c>
      <c r="M11" s="13">
        <v>329</v>
      </c>
      <c r="N11" s="13" t="str">
        <f t="shared" si="4"/>
        <v>3292010</v>
      </c>
    </row>
    <row r="12" spans="1:14">
      <c r="A12" s="16">
        <f>LOOKUP(B12,'[1]参考-奖励'!$C$1:$C$284,'[1]参考-奖励'!$B$1:$B$284)</f>
        <v>4040</v>
      </c>
      <c r="B12" s="13" t="s">
        <v>158</v>
      </c>
      <c r="C12" s="13">
        <f>LOOKUP(B12,'[1]参考-奖励'!$C$1:$C$284,'[1]参考-奖励'!$A$1:$A$284)</f>
        <v>6</v>
      </c>
      <c r="D12" s="13" t="b">
        <f t="shared" si="0"/>
        <v>0</v>
      </c>
      <c r="E12" s="13">
        <v>1</v>
      </c>
      <c r="F12" s="13" t="str">
        <f t="shared" si="1"/>
        <v>{6,4040,FALSE}</v>
      </c>
      <c r="G12" s="17" t="s">
        <v>148</v>
      </c>
      <c r="H12" s="16">
        <v>2011</v>
      </c>
      <c r="I12" s="21" t="s">
        <v>149</v>
      </c>
      <c r="J12" s="13" t="str">
        <f t="shared" si="2"/>
        <v>head_2011</v>
      </c>
      <c r="K12" s="13">
        <v>29</v>
      </c>
      <c r="L12" s="13" t="str">
        <f t="shared" si="3"/>
        <v>292011</v>
      </c>
      <c r="M12" s="13">
        <v>329</v>
      </c>
      <c r="N12" s="13" t="str">
        <f t="shared" si="4"/>
        <v>3292011</v>
      </c>
    </row>
    <row r="13" spans="1:14">
      <c r="A13" s="16">
        <f>LOOKUP(B13,'[1]参考-奖励'!$C$1:$C$284,'[1]参考-奖励'!$B$1:$B$284)</f>
        <v>4040</v>
      </c>
      <c r="B13" s="13" t="s">
        <v>159</v>
      </c>
      <c r="C13" s="13">
        <f>LOOKUP(B13,'[1]参考-奖励'!$C$1:$C$284,'[1]参考-奖励'!$A$1:$A$284)</f>
        <v>6</v>
      </c>
      <c r="D13" s="13" t="b">
        <f t="shared" si="0"/>
        <v>0</v>
      </c>
      <c r="E13" s="13">
        <v>1</v>
      </c>
      <c r="F13" s="13" t="str">
        <f t="shared" si="1"/>
        <v>{6,4040,FALSE}</v>
      </c>
      <c r="G13" s="17" t="s">
        <v>148</v>
      </c>
      <c r="H13" s="16">
        <v>2012</v>
      </c>
      <c r="I13" s="21" t="s">
        <v>149</v>
      </c>
      <c r="J13" s="13" t="str">
        <f t="shared" si="2"/>
        <v>head_2012</v>
      </c>
      <c r="K13" s="13">
        <v>29</v>
      </c>
      <c r="L13" s="13" t="str">
        <f t="shared" si="3"/>
        <v>292012</v>
      </c>
      <c r="M13" s="13">
        <v>329</v>
      </c>
      <c r="N13" s="13" t="str">
        <f t="shared" si="4"/>
        <v>3292012</v>
      </c>
    </row>
    <row r="14" spans="1:14">
      <c r="A14" s="16">
        <f>LOOKUP(B14,'[1]参考-奖励'!$C$1:$C$284,'[1]参考-奖励'!$B$1:$B$284)</f>
        <v>4040</v>
      </c>
      <c r="B14" s="13" t="s">
        <v>160</v>
      </c>
      <c r="C14" s="13">
        <f>LOOKUP(B14,'[1]参考-奖励'!$C$1:$C$284,'[1]参考-奖励'!$A$1:$A$284)</f>
        <v>6</v>
      </c>
      <c r="D14" s="13" t="b">
        <f t="shared" si="0"/>
        <v>0</v>
      </c>
      <c r="E14" s="13">
        <v>1</v>
      </c>
      <c r="F14" s="13" t="str">
        <f t="shared" si="1"/>
        <v>{6,4040,FALSE}</v>
      </c>
      <c r="G14" s="17" t="s">
        <v>148</v>
      </c>
      <c r="H14" s="16">
        <v>2013</v>
      </c>
      <c r="I14" s="21" t="s">
        <v>149</v>
      </c>
      <c r="J14" s="13" t="str">
        <f t="shared" si="2"/>
        <v>head_2013</v>
      </c>
      <c r="K14" s="13">
        <v>29</v>
      </c>
      <c r="L14" s="13" t="str">
        <f t="shared" si="3"/>
        <v>292013</v>
      </c>
      <c r="M14" s="13">
        <v>329</v>
      </c>
      <c r="N14" s="13" t="str">
        <f t="shared" si="4"/>
        <v>3292013</v>
      </c>
    </row>
    <row r="15" spans="1:14">
      <c r="A15" s="16">
        <f>LOOKUP(B15,'[1]参考-奖励'!$C$1:$C$284,'[1]参考-奖励'!$B$1:$B$284)</f>
        <v>4040</v>
      </c>
      <c r="B15" s="13" t="s">
        <v>161</v>
      </c>
      <c r="C15" s="13">
        <f>LOOKUP(B15,'[1]参考-奖励'!$C$1:$C$284,'[1]参考-奖励'!$A$1:$A$284)</f>
        <v>6</v>
      </c>
      <c r="D15" s="13" t="b">
        <f t="shared" si="0"/>
        <v>0</v>
      </c>
      <c r="E15" s="13">
        <v>1</v>
      </c>
      <c r="F15" s="13" t="str">
        <f t="shared" si="1"/>
        <v>{6,4040,FALSE}</v>
      </c>
      <c r="G15" s="17" t="s">
        <v>148</v>
      </c>
      <c r="H15" s="16">
        <v>2015</v>
      </c>
      <c r="I15" s="21" t="s">
        <v>149</v>
      </c>
      <c r="J15" s="13" t="str">
        <f t="shared" si="2"/>
        <v>head_2015</v>
      </c>
      <c r="K15" s="13">
        <v>29</v>
      </c>
      <c r="L15" s="13" t="str">
        <f t="shared" si="3"/>
        <v>292015</v>
      </c>
      <c r="M15" s="13">
        <v>329</v>
      </c>
      <c r="N15" s="13" t="str">
        <f t="shared" si="4"/>
        <v>3292015</v>
      </c>
    </row>
    <row r="16" spans="1:14">
      <c r="A16" s="16">
        <f>LOOKUP(B16,'[1]参考-奖励'!$C$1:$C$284,'[1]参考-奖励'!$B$1:$B$284)</f>
        <v>4040</v>
      </c>
      <c r="B16" s="13" t="s">
        <v>162</v>
      </c>
      <c r="C16" s="13">
        <f>LOOKUP(B16,'[1]参考-奖励'!$C$1:$C$284,'[1]参考-奖励'!$A$1:$A$284)</f>
        <v>6</v>
      </c>
      <c r="D16" s="13" t="b">
        <f t="shared" si="0"/>
        <v>0</v>
      </c>
      <c r="E16" s="13">
        <v>1</v>
      </c>
      <c r="F16" s="13" t="str">
        <f t="shared" si="1"/>
        <v>{6,4040,FALSE}</v>
      </c>
      <c r="G16" s="17" t="s">
        <v>148</v>
      </c>
      <c r="H16" s="16">
        <v>2017</v>
      </c>
      <c r="I16" s="21" t="s">
        <v>149</v>
      </c>
      <c r="J16" s="13" t="str">
        <f t="shared" si="2"/>
        <v>head_2017</v>
      </c>
      <c r="K16" s="13">
        <v>29</v>
      </c>
      <c r="L16" s="13" t="str">
        <f t="shared" si="3"/>
        <v>292017</v>
      </c>
      <c r="M16" s="13">
        <v>329</v>
      </c>
      <c r="N16" s="13" t="str">
        <f t="shared" si="4"/>
        <v>3292017</v>
      </c>
    </row>
    <row r="17" spans="1:14">
      <c r="A17" s="18">
        <f>LOOKUP(B17,'[1]参考-奖励'!$C$1:$C$284,'[1]参考-奖励'!$B$1:$B$284)</f>
        <v>4040</v>
      </c>
      <c r="B17" s="13" t="s">
        <v>163</v>
      </c>
      <c r="C17" s="13">
        <f>LOOKUP(B17,'[1]参考-奖励'!$C$1:$C$284,'[1]参考-奖励'!$A$1:$A$284)</f>
        <v>6</v>
      </c>
      <c r="D17" s="13">
        <v>20</v>
      </c>
      <c r="E17" s="13">
        <v>1</v>
      </c>
      <c r="F17" s="13" t="str">
        <f t="shared" si="1"/>
        <v>{6,4040,20}</v>
      </c>
      <c r="G17" s="17" t="s">
        <v>164</v>
      </c>
      <c r="H17" s="18">
        <v>3000</v>
      </c>
      <c r="I17" s="21" t="s">
        <v>149</v>
      </c>
      <c r="J17" s="13" t="str">
        <f t="shared" si="2"/>
        <v>head_3000</v>
      </c>
      <c r="K17" s="13">
        <v>29</v>
      </c>
      <c r="L17" s="13" t="str">
        <f t="shared" si="3"/>
        <v>293000</v>
      </c>
      <c r="M17" s="13">
        <v>329</v>
      </c>
      <c r="N17" s="13" t="str">
        <f t="shared" si="4"/>
        <v>3293000</v>
      </c>
    </row>
    <row r="18" spans="1:14">
      <c r="A18" s="18">
        <f>LOOKUP(B18,'[1]参考-奖励'!$C$1:$C$284,'[1]参考-奖励'!$B$1:$B$284)</f>
        <v>4040</v>
      </c>
      <c r="B18" s="13" t="s">
        <v>165</v>
      </c>
      <c r="C18" s="13">
        <f>LOOKUP(B18,'[1]参考-奖励'!$C$1:$C$284,'[1]参考-奖励'!$A$1:$A$284)</f>
        <v>6</v>
      </c>
      <c r="D18" s="13">
        <v>20</v>
      </c>
      <c r="E18" s="13">
        <v>1</v>
      </c>
      <c r="F18" s="13" t="str">
        <f t="shared" si="1"/>
        <v>{6,4040,20}</v>
      </c>
      <c r="G18" s="17" t="s">
        <v>164</v>
      </c>
      <c r="H18" s="18">
        <v>3001</v>
      </c>
      <c r="I18" s="21" t="s">
        <v>149</v>
      </c>
      <c r="J18" s="13" t="str">
        <f t="shared" si="2"/>
        <v>head_3001</v>
      </c>
      <c r="K18" s="13">
        <v>29</v>
      </c>
      <c r="L18" s="13" t="str">
        <f t="shared" si="3"/>
        <v>293001</v>
      </c>
      <c r="M18" s="13">
        <v>329</v>
      </c>
      <c r="N18" s="13" t="str">
        <f t="shared" si="4"/>
        <v>3293001</v>
      </c>
    </row>
    <row r="19" spans="1:14">
      <c r="A19" s="18">
        <f>LOOKUP(B19,'[1]参考-奖励'!$C$1:$C$284,'[1]参考-奖励'!$B$1:$B$284)</f>
        <v>4040</v>
      </c>
      <c r="B19" s="13" t="s">
        <v>166</v>
      </c>
      <c r="C19" s="13">
        <f>LOOKUP(B19,'[1]参考-奖励'!$C$1:$C$284,'[1]参考-奖励'!$A$1:$A$284)</f>
        <v>6</v>
      </c>
      <c r="D19" s="13">
        <v>20</v>
      </c>
      <c r="E19" s="13">
        <v>1</v>
      </c>
      <c r="F19" s="13" t="str">
        <f t="shared" si="1"/>
        <v>{6,4040,20}</v>
      </c>
      <c r="G19" s="17" t="s">
        <v>164</v>
      </c>
      <c r="H19" s="18">
        <v>3003</v>
      </c>
      <c r="I19" s="21" t="s">
        <v>149</v>
      </c>
      <c r="J19" s="13" t="str">
        <f t="shared" si="2"/>
        <v>head_3003</v>
      </c>
      <c r="K19" s="13">
        <v>29</v>
      </c>
      <c r="L19" s="13" t="str">
        <f t="shared" si="3"/>
        <v>293003</v>
      </c>
      <c r="M19" s="13">
        <v>329</v>
      </c>
      <c r="N19" s="13" t="str">
        <f t="shared" si="4"/>
        <v>3293003</v>
      </c>
    </row>
    <row r="20" spans="1:14">
      <c r="A20" s="18">
        <f>LOOKUP(B20,'[1]参考-奖励'!$C$1:$C$284,'[1]参考-奖励'!$B$1:$B$284)</f>
        <v>4040</v>
      </c>
      <c r="B20" s="13" t="s">
        <v>167</v>
      </c>
      <c r="C20" s="13">
        <f>LOOKUP(B20,'[1]参考-奖励'!$C$1:$C$284,'[1]参考-奖励'!$A$1:$A$284)</f>
        <v>6</v>
      </c>
      <c r="D20" s="13">
        <v>20</v>
      </c>
      <c r="E20" s="13">
        <v>1</v>
      </c>
      <c r="F20" s="13" t="str">
        <f t="shared" si="1"/>
        <v>{6,4040,20}</v>
      </c>
      <c r="G20" s="17" t="s">
        <v>164</v>
      </c>
      <c r="H20" s="18">
        <v>3004</v>
      </c>
      <c r="I20" s="21" t="s">
        <v>149</v>
      </c>
      <c r="J20" s="13" t="str">
        <f t="shared" si="2"/>
        <v>head_3004</v>
      </c>
      <c r="K20" s="13">
        <v>29</v>
      </c>
      <c r="L20" s="13" t="str">
        <f t="shared" si="3"/>
        <v>293004</v>
      </c>
      <c r="M20" s="13">
        <v>329</v>
      </c>
      <c r="N20" s="13" t="str">
        <f t="shared" si="4"/>
        <v>3293004</v>
      </c>
    </row>
    <row r="21" spans="1:14">
      <c r="A21" s="18">
        <f>LOOKUP(B21,'[1]参考-奖励'!$C$1:$C$284,'[1]参考-奖励'!$B$1:$B$284)</f>
        <v>4040</v>
      </c>
      <c r="B21" s="13" t="s">
        <v>168</v>
      </c>
      <c r="C21" s="13">
        <f>LOOKUP(B21,'[1]参考-奖励'!$C$1:$C$284,'[1]参考-奖励'!$A$1:$A$284)</f>
        <v>6</v>
      </c>
      <c r="D21" s="13">
        <v>20</v>
      </c>
      <c r="E21" s="13">
        <v>1</v>
      </c>
      <c r="F21" s="13" t="str">
        <f t="shared" si="1"/>
        <v>{6,4040,20}</v>
      </c>
      <c r="G21" s="17" t="s">
        <v>164</v>
      </c>
      <c r="H21" s="18">
        <v>3005</v>
      </c>
      <c r="I21" s="21" t="s">
        <v>149</v>
      </c>
      <c r="J21" s="13" t="str">
        <f t="shared" si="2"/>
        <v>head_3005</v>
      </c>
      <c r="K21" s="13">
        <v>29</v>
      </c>
      <c r="L21" s="13" t="str">
        <f t="shared" si="3"/>
        <v>293005</v>
      </c>
      <c r="M21" s="13">
        <v>329</v>
      </c>
      <c r="N21" s="13" t="str">
        <f t="shared" si="4"/>
        <v>3293005</v>
      </c>
    </row>
    <row r="22" spans="1:14">
      <c r="A22" s="18">
        <f>LOOKUP(B22,'[1]参考-奖励'!$C$1:$C$284,'[1]参考-奖励'!$B$1:$B$284)</f>
        <v>4040</v>
      </c>
      <c r="B22" s="13" t="s">
        <v>169</v>
      </c>
      <c r="C22" s="13">
        <f>LOOKUP(B22,'[1]参考-奖励'!$C$1:$C$284,'[1]参考-奖励'!$A$1:$A$284)</f>
        <v>6</v>
      </c>
      <c r="D22" s="13">
        <v>20</v>
      </c>
      <c r="E22" s="13">
        <v>1</v>
      </c>
      <c r="F22" s="13" t="str">
        <f t="shared" si="1"/>
        <v>{6,4040,20}</v>
      </c>
      <c r="G22" s="17" t="s">
        <v>164</v>
      </c>
      <c r="H22" s="18">
        <v>3006</v>
      </c>
      <c r="I22" s="21" t="s">
        <v>149</v>
      </c>
      <c r="J22" s="13" t="str">
        <f t="shared" si="2"/>
        <v>head_3006</v>
      </c>
      <c r="K22" s="13">
        <v>29</v>
      </c>
      <c r="L22" s="13" t="str">
        <f t="shared" si="3"/>
        <v>293006</v>
      </c>
      <c r="M22" s="13">
        <v>329</v>
      </c>
      <c r="N22" s="13" t="str">
        <f t="shared" si="4"/>
        <v>3293006</v>
      </c>
    </row>
    <row r="23" spans="1:14">
      <c r="A23" s="18">
        <f>LOOKUP(B23,'[1]参考-奖励'!$C$1:$C$284,'[1]参考-奖励'!$B$1:$B$284)</f>
        <v>4040</v>
      </c>
      <c r="B23" s="13" t="s">
        <v>170</v>
      </c>
      <c r="C23" s="13">
        <f>LOOKUP(B23,'[1]参考-奖励'!$C$1:$C$284,'[1]参考-奖励'!$A$1:$A$284)</f>
        <v>6</v>
      </c>
      <c r="D23" s="13">
        <v>20</v>
      </c>
      <c r="E23" s="13">
        <v>1</v>
      </c>
      <c r="F23" s="13" t="str">
        <f t="shared" si="1"/>
        <v>{6,4040,20}</v>
      </c>
      <c r="G23" s="17" t="s">
        <v>164</v>
      </c>
      <c r="H23" s="18">
        <v>3008</v>
      </c>
      <c r="I23" s="21" t="s">
        <v>149</v>
      </c>
      <c r="J23" s="13" t="str">
        <f t="shared" si="2"/>
        <v>head_3008</v>
      </c>
      <c r="K23" s="13">
        <v>29</v>
      </c>
      <c r="L23" s="13" t="str">
        <f t="shared" si="3"/>
        <v>293008</v>
      </c>
      <c r="M23" s="13">
        <v>329</v>
      </c>
      <c r="N23" s="13" t="str">
        <f t="shared" si="4"/>
        <v>3293008</v>
      </c>
    </row>
    <row r="24" spans="1:14">
      <c r="A24" s="18">
        <f>LOOKUP(B24,'[1]参考-奖励'!$C$1:$C$284,'[1]参考-奖励'!$B$1:$B$284)</f>
        <v>4040</v>
      </c>
      <c r="B24" s="13" t="s">
        <v>171</v>
      </c>
      <c r="C24" s="13">
        <f>LOOKUP(B24,'[1]参考-奖励'!$C$1:$C$284,'[1]参考-奖励'!$A$1:$A$284)</f>
        <v>6</v>
      </c>
      <c r="D24" s="13">
        <v>20</v>
      </c>
      <c r="E24" s="13">
        <v>1</v>
      </c>
      <c r="F24" s="13" t="str">
        <f t="shared" si="1"/>
        <v>{6,4040,20}</v>
      </c>
      <c r="G24" s="17" t="s">
        <v>164</v>
      </c>
      <c r="H24" s="18">
        <v>3009</v>
      </c>
      <c r="I24" s="21" t="s">
        <v>149</v>
      </c>
      <c r="J24" s="13" t="str">
        <f t="shared" si="2"/>
        <v>head_3009</v>
      </c>
      <c r="K24" s="13">
        <v>29</v>
      </c>
      <c r="L24" s="13" t="str">
        <f t="shared" si="3"/>
        <v>293009</v>
      </c>
      <c r="M24" s="13">
        <v>329</v>
      </c>
      <c r="N24" s="13" t="str">
        <f t="shared" si="4"/>
        <v>3293009</v>
      </c>
    </row>
    <row r="25" spans="1:14">
      <c r="A25" s="18">
        <f>LOOKUP(B25,'[1]参考-奖励'!$C$1:$C$284,'[1]参考-奖励'!$B$1:$B$284)</f>
        <v>4040</v>
      </c>
      <c r="B25" s="13" t="s">
        <v>172</v>
      </c>
      <c r="C25" s="13">
        <f>LOOKUP(B25,'[1]参考-奖励'!$C$1:$C$284,'[1]参考-奖励'!$A$1:$A$284)</f>
        <v>6</v>
      </c>
      <c r="D25" s="13">
        <v>20</v>
      </c>
      <c r="E25" s="13">
        <v>1</v>
      </c>
      <c r="F25" s="13" t="str">
        <f t="shared" si="1"/>
        <v>{6,4040,20}</v>
      </c>
      <c r="G25" s="17" t="s">
        <v>164</v>
      </c>
      <c r="H25" s="18">
        <v>3010</v>
      </c>
      <c r="I25" s="21" t="s">
        <v>149</v>
      </c>
      <c r="J25" s="13" t="str">
        <f t="shared" si="2"/>
        <v>head_3010</v>
      </c>
      <c r="K25" s="13">
        <v>29</v>
      </c>
      <c r="L25" s="13" t="str">
        <f t="shared" si="3"/>
        <v>293010</v>
      </c>
      <c r="M25" s="13">
        <v>329</v>
      </c>
      <c r="N25" s="13" t="str">
        <f t="shared" si="4"/>
        <v>3293010</v>
      </c>
    </row>
    <row r="26" spans="1:14">
      <c r="A26" s="18">
        <f>LOOKUP(B26,'[1]参考-奖励'!$C$1:$C$284,'[1]参考-奖励'!$B$1:$B$284)</f>
        <v>4040</v>
      </c>
      <c r="B26" s="13" t="s">
        <v>173</v>
      </c>
      <c r="C26" s="13">
        <f>LOOKUP(B26,'[1]参考-奖励'!$C$1:$C$284,'[1]参考-奖励'!$A$1:$A$284)</f>
        <v>6</v>
      </c>
      <c r="D26" s="13">
        <v>20</v>
      </c>
      <c r="E26" s="13">
        <v>1</v>
      </c>
      <c r="F26" s="13" t="str">
        <f t="shared" si="1"/>
        <v>{6,4040,20}</v>
      </c>
      <c r="G26" s="17" t="s">
        <v>164</v>
      </c>
      <c r="H26" s="18">
        <v>3012</v>
      </c>
      <c r="I26" s="21" t="s">
        <v>149</v>
      </c>
      <c r="J26" s="13" t="str">
        <f t="shared" si="2"/>
        <v>head_3012</v>
      </c>
      <c r="K26" s="13">
        <v>29</v>
      </c>
      <c r="L26" s="13" t="str">
        <f t="shared" si="3"/>
        <v>293012</v>
      </c>
      <c r="M26" s="13">
        <v>329</v>
      </c>
      <c r="N26" s="13" t="str">
        <f t="shared" si="4"/>
        <v>3293012</v>
      </c>
    </row>
    <row r="27" spans="1:14">
      <c r="A27" s="18">
        <f>LOOKUP(B27,'[1]参考-奖励'!$C$1:$C$284,'[1]参考-奖励'!$B$1:$B$284)</f>
        <v>4040</v>
      </c>
      <c r="B27" s="13" t="s">
        <v>174</v>
      </c>
      <c r="C27" s="13">
        <f>LOOKUP(B27,'[1]参考-奖励'!$C$1:$C$284,'[1]参考-奖励'!$A$1:$A$284)</f>
        <v>6</v>
      </c>
      <c r="D27" s="13">
        <v>20</v>
      </c>
      <c r="E27" s="13">
        <v>1</v>
      </c>
      <c r="F27" s="13" t="str">
        <f t="shared" si="1"/>
        <v>{6,4040,20}</v>
      </c>
      <c r="G27" s="17" t="s">
        <v>164</v>
      </c>
      <c r="H27" s="18">
        <v>3013</v>
      </c>
      <c r="I27" s="21" t="s">
        <v>149</v>
      </c>
      <c r="J27" s="13" t="str">
        <f t="shared" si="2"/>
        <v>head_3013</v>
      </c>
      <c r="K27" s="13">
        <v>29</v>
      </c>
      <c r="L27" s="13" t="str">
        <f t="shared" si="3"/>
        <v>293013</v>
      </c>
      <c r="M27" s="13">
        <v>329</v>
      </c>
      <c r="N27" s="13" t="str">
        <f t="shared" si="4"/>
        <v>3293013</v>
      </c>
    </row>
    <row r="28" spans="1:14">
      <c r="A28" s="18">
        <f>LOOKUP(B28,'[1]参考-奖励'!$C$1:$C$284,'[1]参考-奖励'!$B$1:$B$284)</f>
        <v>4040</v>
      </c>
      <c r="B28" s="13" t="s">
        <v>175</v>
      </c>
      <c r="C28" s="13">
        <f>LOOKUP(B28,'[1]参考-奖励'!$C$1:$C$284,'[1]参考-奖励'!$A$1:$A$284)</f>
        <v>6</v>
      </c>
      <c r="D28" s="13">
        <v>20</v>
      </c>
      <c r="E28" s="13">
        <v>1</v>
      </c>
      <c r="F28" s="13" t="str">
        <f t="shared" si="1"/>
        <v>{6,4040,20}</v>
      </c>
      <c r="G28" s="17" t="s">
        <v>164</v>
      </c>
      <c r="H28" s="18">
        <v>3015</v>
      </c>
      <c r="I28" s="21" t="s">
        <v>149</v>
      </c>
      <c r="J28" s="13" t="str">
        <f t="shared" si="2"/>
        <v>head_3015</v>
      </c>
      <c r="K28" s="13">
        <v>29</v>
      </c>
      <c r="L28" s="13" t="str">
        <f t="shared" si="3"/>
        <v>293015</v>
      </c>
      <c r="M28" s="13">
        <v>329</v>
      </c>
      <c r="N28" s="13" t="str">
        <f t="shared" si="4"/>
        <v>3293015</v>
      </c>
    </row>
    <row r="29" spans="1:14">
      <c r="A29" s="18">
        <f>LOOKUP(B29,'[1]参考-奖励'!$C$1:$C$284,'[1]参考-奖励'!$B$1:$B$284)</f>
        <v>4040</v>
      </c>
      <c r="B29" s="13" t="s">
        <v>176</v>
      </c>
      <c r="C29" s="13">
        <f>LOOKUP(B29,'[1]参考-奖励'!$C$1:$C$284,'[1]参考-奖励'!$A$1:$A$284)</f>
        <v>6</v>
      </c>
      <c r="D29" s="13">
        <v>20</v>
      </c>
      <c r="E29" s="13">
        <v>1</v>
      </c>
      <c r="F29" s="13" t="str">
        <f t="shared" si="1"/>
        <v>{6,4040,20}</v>
      </c>
      <c r="G29" s="17" t="s">
        <v>164</v>
      </c>
      <c r="H29" s="18">
        <v>3018</v>
      </c>
      <c r="I29" s="21" t="s">
        <v>149</v>
      </c>
      <c r="J29" s="13" t="str">
        <f t="shared" si="2"/>
        <v>head_3018</v>
      </c>
      <c r="K29" s="13">
        <v>29</v>
      </c>
      <c r="L29" s="13" t="str">
        <f t="shared" si="3"/>
        <v>293018</v>
      </c>
      <c r="M29" s="13">
        <v>329</v>
      </c>
      <c r="N29" s="13" t="str">
        <f t="shared" si="4"/>
        <v>3293018</v>
      </c>
    </row>
    <row r="30" spans="1:14">
      <c r="A30" s="18">
        <f>LOOKUP(B30,'[1]参考-奖励'!$C$1:$C$284,'[1]参考-奖励'!$B$1:$B$284)</f>
        <v>4040</v>
      </c>
      <c r="B30" s="13" t="s">
        <v>177</v>
      </c>
      <c r="C30" s="13">
        <f>LOOKUP(B30,'[1]参考-奖励'!$C$1:$C$284,'[1]参考-奖励'!$A$1:$A$284)</f>
        <v>6</v>
      </c>
      <c r="D30" s="13">
        <v>20</v>
      </c>
      <c r="E30" s="13">
        <v>1</v>
      </c>
      <c r="F30" s="13" t="str">
        <f t="shared" si="1"/>
        <v>{6,4040,20}</v>
      </c>
      <c r="G30" s="17" t="s">
        <v>164</v>
      </c>
      <c r="H30" s="18">
        <v>3019</v>
      </c>
      <c r="I30" s="21" t="s">
        <v>149</v>
      </c>
      <c r="J30" s="13" t="str">
        <f t="shared" si="2"/>
        <v>head_3019</v>
      </c>
      <c r="K30" s="13">
        <v>29</v>
      </c>
      <c r="L30" s="13" t="str">
        <f t="shared" si="3"/>
        <v>293019</v>
      </c>
      <c r="M30" s="13">
        <v>329</v>
      </c>
      <c r="N30" s="13" t="str">
        <f t="shared" si="4"/>
        <v>3293019</v>
      </c>
    </row>
    <row r="31" spans="1:14">
      <c r="A31" s="18">
        <f>LOOKUP(B31,'[1]参考-奖励'!$C$1:$C$284,'[1]参考-奖励'!$B$1:$B$284)</f>
        <v>4040</v>
      </c>
      <c r="B31" s="5" t="s">
        <v>178</v>
      </c>
      <c r="C31" s="13">
        <f>LOOKUP(B31,'[1]参考-奖励'!$C$1:$C$284,'[1]参考-奖励'!$A$1:$A$284)</f>
        <v>6</v>
      </c>
      <c r="D31" s="13">
        <v>20</v>
      </c>
      <c r="E31" s="13">
        <v>1</v>
      </c>
      <c r="F31" s="13" t="str">
        <f t="shared" si="1"/>
        <v>{6,4040,20}</v>
      </c>
      <c r="G31" s="17" t="s">
        <v>164</v>
      </c>
      <c r="H31" s="18">
        <v>3020</v>
      </c>
      <c r="I31" s="21" t="s">
        <v>149</v>
      </c>
      <c r="J31" s="13" t="str">
        <f t="shared" si="2"/>
        <v>head_3020</v>
      </c>
      <c r="K31" s="13">
        <v>29</v>
      </c>
      <c r="L31" s="13" t="str">
        <f t="shared" si="3"/>
        <v>293020</v>
      </c>
      <c r="M31" s="13">
        <v>329</v>
      </c>
      <c r="N31" s="13" t="str">
        <f t="shared" si="4"/>
        <v>3293020</v>
      </c>
    </row>
    <row r="32" spans="1:14">
      <c r="A32" s="18">
        <f>LOOKUP(B32,'[1]参考-奖励'!$C$1:$C$284,'[1]参考-奖励'!$B$1:$B$284)</f>
        <v>4040</v>
      </c>
      <c r="B32" s="5" t="s">
        <v>179</v>
      </c>
      <c r="C32" s="13">
        <f>LOOKUP(B32,'[1]参考-奖励'!$C$1:$C$284,'[1]参考-奖励'!$A$1:$A$284)</f>
        <v>6</v>
      </c>
      <c r="D32" s="13">
        <v>20</v>
      </c>
      <c r="E32" s="13">
        <v>1</v>
      </c>
      <c r="F32" s="13" t="str">
        <f t="shared" si="1"/>
        <v>{6,4040,20}</v>
      </c>
      <c r="G32" s="17" t="s">
        <v>164</v>
      </c>
      <c r="H32" s="18">
        <v>3021</v>
      </c>
      <c r="I32" s="21" t="s">
        <v>149</v>
      </c>
      <c r="J32" s="13" t="str">
        <f t="shared" si="2"/>
        <v>head_3021</v>
      </c>
      <c r="K32" s="13">
        <v>29</v>
      </c>
      <c r="L32" s="13" t="str">
        <f t="shared" si="3"/>
        <v>293021</v>
      </c>
      <c r="M32" s="13">
        <v>329</v>
      </c>
      <c r="N32" s="13" t="str">
        <f t="shared" si="4"/>
        <v>3293021</v>
      </c>
    </row>
    <row r="33" spans="1:14">
      <c r="A33" s="19">
        <f>LOOKUP(B33,'[1]参考-奖励'!$C$1:$C$284,'[1]参考-奖励'!$B$1:$B$284)</f>
        <v>4040</v>
      </c>
      <c r="B33" s="4" t="s">
        <v>180</v>
      </c>
      <c r="C33" s="13">
        <f>LOOKUP(B33,'[1]参考-奖励'!$C$1:$C$284,'[1]参考-奖励'!$A$1:$A$284)</f>
        <v>6</v>
      </c>
      <c r="D33" s="13">
        <v>10</v>
      </c>
      <c r="E33" s="13">
        <v>1</v>
      </c>
      <c r="F33" s="13" t="str">
        <f t="shared" si="1"/>
        <v>{6,4040,10}</v>
      </c>
      <c r="G33" s="17" t="s">
        <v>181</v>
      </c>
      <c r="H33" s="19">
        <v>4001</v>
      </c>
      <c r="I33" s="21" t="s">
        <v>149</v>
      </c>
      <c r="J33" s="13" t="str">
        <f t="shared" si="2"/>
        <v>head_4001</v>
      </c>
      <c r="K33" s="13">
        <v>29</v>
      </c>
      <c r="L33" s="13" t="str">
        <f t="shared" si="3"/>
        <v>294001</v>
      </c>
      <c r="M33" s="13">
        <v>329</v>
      </c>
      <c r="N33" s="13" t="str">
        <f t="shared" si="4"/>
        <v>3294001</v>
      </c>
    </row>
    <row r="34" spans="1:14">
      <c r="A34" s="19">
        <f>LOOKUP(B34,'[1]参考-奖励'!$C$1:$C$284,'[1]参考-奖励'!$B$1:$B$284)</f>
        <v>4040</v>
      </c>
      <c r="B34" s="5" t="s">
        <v>182</v>
      </c>
      <c r="C34" s="13">
        <f>LOOKUP(B34,'[1]参考-奖励'!$C$1:$C$284,'[1]参考-奖励'!$A$1:$A$284)</f>
        <v>6</v>
      </c>
      <c r="D34" s="13">
        <v>10</v>
      </c>
      <c r="E34" s="13">
        <v>1</v>
      </c>
      <c r="F34" s="13" t="str">
        <f t="shared" si="1"/>
        <v>{6,4040,10}</v>
      </c>
      <c r="G34" s="17" t="s">
        <v>181</v>
      </c>
      <c r="H34" s="19">
        <v>4002</v>
      </c>
      <c r="I34" s="21" t="s">
        <v>149</v>
      </c>
      <c r="J34" s="13" t="str">
        <f t="shared" si="2"/>
        <v>head_4002</v>
      </c>
      <c r="K34" s="13">
        <v>29</v>
      </c>
      <c r="L34" s="13" t="str">
        <f t="shared" si="3"/>
        <v>294002</v>
      </c>
      <c r="M34" s="13">
        <v>329</v>
      </c>
      <c r="N34" s="13" t="str">
        <f t="shared" si="4"/>
        <v>3294002</v>
      </c>
    </row>
    <row r="35" spans="1:14">
      <c r="A35" s="19">
        <f>LOOKUP(B35,'[1]参考-奖励'!$C$1:$C$284,'[1]参考-奖励'!$B$1:$B$284)</f>
        <v>4040</v>
      </c>
      <c r="B35" s="5" t="s">
        <v>183</v>
      </c>
      <c r="C35" s="13">
        <f>LOOKUP(B35,'[1]参考-奖励'!$C$1:$C$284,'[1]参考-奖励'!$A$1:$A$284)</f>
        <v>6</v>
      </c>
      <c r="D35" s="13">
        <v>10</v>
      </c>
      <c r="E35" s="13">
        <v>1</v>
      </c>
      <c r="F35" s="13" t="str">
        <f t="shared" si="1"/>
        <v>{6,4040,10}</v>
      </c>
      <c r="G35" s="17" t="s">
        <v>181</v>
      </c>
      <c r="H35" s="19">
        <v>4005</v>
      </c>
      <c r="I35" s="21" t="s">
        <v>149</v>
      </c>
      <c r="J35" s="13" t="str">
        <f t="shared" si="2"/>
        <v>head_4005</v>
      </c>
      <c r="K35" s="13">
        <v>29</v>
      </c>
      <c r="L35" s="13" t="str">
        <f t="shared" si="3"/>
        <v>294005</v>
      </c>
      <c r="M35" s="13">
        <v>329</v>
      </c>
      <c r="N35" s="13" t="str">
        <f t="shared" si="4"/>
        <v>3294005</v>
      </c>
    </row>
    <row r="36" spans="1:14">
      <c r="A36" s="19">
        <f>LOOKUP(B36,'[1]参考-奖励'!$C$1:$C$284,'[1]参考-奖励'!$B$1:$B$284)</f>
        <v>4040</v>
      </c>
      <c r="B36" s="5" t="s">
        <v>184</v>
      </c>
      <c r="C36" s="13">
        <f>LOOKUP(B36,'[1]参考-奖励'!$C$1:$C$284,'[1]参考-奖励'!$A$1:$A$284)</f>
        <v>6</v>
      </c>
      <c r="D36" s="13">
        <v>10</v>
      </c>
      <c r="E36" s="13">
        <v>1</v>
      </c>
      <c r="F36" s="13" t="str">
        <f t="shared" si="1"/>
        <v>{6,4040,10}</v>
      </c>
      <c r="G36" s="17" t="s">
        <v>181</v>
      </c>
      <c r="H36" s="19">
        <v>4006</v>
      </c>
      <c r="I36" s="21" t="s">
        <v>149</v>
      </c>
      <c r="J36" s="13" t="str">
        <f t="shared" si="2"/>
        <v>head_4006</v>
      </c>
      <c r="K36" s="13">
        <v>29</v>
      </c>
      <c r="L36" s="13" t="str">
        <f t="shared" si="3"/>
        <v>294006</v>
      </c>
      <c r="M36" s="13">
        <v>329</v>
      </c>
      <c r="N36" s="13" t="str">
        <f t="shared" si="4"/>
        <v>3294006</v>
      </c>
    </row>
    <row r="37" spans="1:14">
      <c r="A37" s="19">
        <f>LOOKUP(B37,'[1]参考-奖励'!$C$1:$C$284,'[1]参考-奖励'!$B$1:$B$284)</f>
        <v>4040</v>
      </c>
      <c r="B37" s="5" t="s">
        <v>185</v>
      </c>
      <c r="C37" s="13">
        <f>LOOKUP(B37,'[1]参考-奖励'!$C$1:$C$284,'[1]参考-奖励'!$A$1:$A$284)</f>
        <v>6</v>
      </c>
      <c r="D37" s="13">
        <v>10</v>
      </c>
      <c r="E37" s="13">
        <v>1</v>
      </c>
      <c r="F37" s="13" t="str">
        <f t="shared" si="1"/>
        <v>{6,4040,10}</v>
      </c>
      <c r="G37" s="17" t="s">
        <v>181</v>
      </c>
      <c r="H37" s="19">
        <v>4007</v>
      </c>
      <c r="I37" s="21" t="s">
        <v>149</v>
      </c>
      <c r="J37" s="13" t="str">
        <f t="shared" si="2"/>
        <v>head_4007</v>
      </c>
      <c r="K37" s="13">
        <v>29</v>
      </c>
      <c r="L37" s="13" t="str">
        <f t="shared" si="3"/>
        <v>294007</v>
      </c>
      <c r="M37" s="13">
        <v>329</v>
      </c>
      <c r="N37" s="13" t="str">
        <f t="shared" si="4"/>
        <v>3294007</v>
      </c>
    </row>
    <row r="38" spans="1:14">
      <c r="A38" s="19">
        <f>LOOKUP(B38,'[1]参考-奖励'!$C$1:$C$284,'[1]参考-奖励'!$B$1:$B$284)</f>
        <v>4040</v>
      </c>
      <c r="B38" s="5" t="s">
        <v>186</v>
      </c>
      <c r="C38" s="13">
        <f>LOOKUP(B38,'[1]参考-奖励'!$C$1:$C$284,'[1]参考-奖励'!$A$1:$A$284)</f>
        <v>6</v>
      </c>
      <c r="D38" s="13">
        <v>10</v>
      </c>
      <c r="E38" s="13">
        <v>1</v>
      </c>
      <c r="F38" s="13" t="str">
        <f t="shared" si="1"/>
        <v>{6,4040,10}</v>
      </c>
      <c r="G38" s="17" t="s">
        <v>181</v>
      </c>
      <c r="H38" s="19">
        <v>4012</v>
      </c>
      <c r="I38" s="21" t="s">
        <v>149</v>
      </c>
      <c r="J38" s="13" t="str">
        <f t="shared" si="2"/>
        <v>head_4012</v>
      </c>
      <c r="K38" s="13">
        <v>29</v>
      </c>
      <c r="L38" s="13" t="str">
        <f t="shared" si="3"/>
        <v>294012</v>
      </c>
      <c r="M38" s="13">
        <v>329</v>
      </c>
      <c r="N38" s="13" t="str">
        <f t="shared" si="4"/>
        <v>3294012</v>
      </c>
    </row>
    <row r="39" spans="1:14">
      <c r="A39" s="19">
        <f>LOOKUP(B39,'[1]参考-奖励'!$C$1:$C$284,'[1]参考-奖励'!$B$1:$B$284)</f>
        <v>4040</v>
      </c>
      <c r="B39" s="5" t="s">
        <v>187</v>
      </c>
      <c r="C39" s="13">
        <f>LOOKUP(B39,'[1]参考-奖励'!$C$1:$C$284,'[1]参考-奖励'!$A$1:$A$284)</f>
        <v>6</v>
      </c>
      <c r="D39" s="13">
        <v>10</v>
      </c>
      <c r="E39" s="13">
        <v>1</v>
      </c>
      <c r="F39" s="13" t="str">
        <f t="shared" si="1"/>
        <v>{6,4040,10}</v>
      </c>
      <c r="G39" s="17" t="s">
        <v>181</v>
      </c>
      <c r="H39" s="19">
        <v>4014</v>
      </c>
      <c r="I39" s="21" t="s">
        <v>149</v>
      </c>
      <c r="J39" s="13" t="str">
        <f t="shared" si="2"/>
        <v>head_4014</v>
      </c>
      <c r="K39" s="13">
        <v>29</v>
      </c>
      <c r="L39" s="13" t="str">
        <f t="shared" si="3"/>
        <v>294014</v>
      </c>
      <c r="M39" s="13">
        <v>329</v>
      </c>
      <c r="N39" s="13" t="str">
        <f t="shared" si="4"/>
        <v>3294014</v>
      </c>
    </row>
    <row r="40" spans="1:14">
      <c r="A40" s="19">
        <f>LOOKUP(B40,'[1]参考-奖励'!$C$1:$C$284,'[1]参考-奖励'!$B$1:$B$284)</f>
        <v>4040</v>
      </c>
      <c r="B40" s="5" t="s">
        <v>188</v>
      </c>
      <c r="C40" s="13">
        <f>LOOKUP(B40,'[1]参考-奖励'!$C$1:$C$284,'[1]参考-奖励'!$A$1:$A$284)</f>
        <v>6</v>
      </c>
      <c r="D40" s="13">
        <v>10</v>
      </c>
      <c r="E40" s="13">
        <v>1</v>
      </c>
      <c r="F40" s="13" t="str">
        <f t="shared" si="1"/>
        <v>{6,4040,10}</v>
      </c>
      <c r="G40" s="17" t="s">
        <v>181</v>
      </c>
      <c r="H40" s="19">
        <v>4015</v>
      </c>
      <c r="I40" s="21" t="s">
        <v>149</v>
      </c>
      <c r="J40" s="13" t="str">
        <f t="shared" si="2"/>
        <v>head_4015</v>
      </c>
      <c r="K40" s="13">
        <v>29</v>
      </c>
      <c r="L40" s="13" t="str">
        <f t="shared" si="3"/>
        <v>294015</v>
      </c>
      <c r="M40" s="13">
        <v>329</v>
      </c>
      <c r="N40" s="13" t="str">
        <f t="shared" si="4"/>
        <v>3294015</v>
      </c>
    </row>
    <row r="41" spans="1:14">
      <c r="A41" s="19">
        <f>LOOKUP(B41,'[1]参考-奖励'!$C$1:$C$284,'[1]参考-奖励'!$B$1:$B$284)</f>
        <v>4040</v>
      </c>
      <c r="B41" s="4" t="s">
        <v>189</v>
      </c>
      <c r="C41" s="13">
        <f>LOOKUP(B41,'[1]参考-奖励'!$C$1:$C$284,'[1]参考-奖励'!$A$1:$A$284)</f>
        <v>6</v>
      </c>
      <c r="D41" s="13">
        <v>10</v>
      </c>
      <c r="E41" s="13">
        <v>1</v>
      </c>
      <c r="F41" s="13" t="str">
        <f t="shared" si="1"/>
        <v>{6,4040,10}</v>
      </c>
      <c r="G41" s="17" t="s">
        <v>181</v>
      </c>
      <c r="H41" s="19">
        <v>4017</v>
      </c>
      <c r="I41" s="21" t="s">
        <v>149</v>
      </c>
      <c r="J41" s="13" t="str">
        <f t="shared" si="2"/>
        <v>head_4017</v>
      </c>
      <c r="K41" s="13">
        <v>29</v>
      </c>
      <c r="L41" s="13" t="str">
        <f t="shared" si="3"/>
        <v>294017</v>
      </c>
      <c r="M41" s="13">
        <v>329</v>
      </c>
      <c r="N41" s="13" t="str">
        <f t="shared" si="4"/>
        <v>3294017</v>
      </c>
    </row>
    <row r="42" spans="1:14">
      <c r="A42" s="19">
        <f>LOOKUP(B42,'[1]参考-奖励'!$C$1:$C$284,'[1]参考-奖励'!$B$1:$B$284)</f>
        <v>4040</v>
      </c>
      <c r="B42" s="5" t="s">
        <v>190</v>
      </c>
      <c r="C42" s="13">
        <f>LOOKUP(B42,'[1]参考-奖励'!$C$1:$C$284,'[1]参考-奖励'!$A$1:$A$284)</f>
        <v>6</v>
      </c>
      <c r="D42" s="13">
        <v>10</v>
      </c>
      <c r="E42" s="13">
        <v>2</v>
      </c>
      <c r="F42" s="13" t="str">
        <f t="shared" si="1"/>
        <v>{6,4040,10}</v>
      </c>
      <c r="G42" s="17" t="s">
        <v>181</v>
      </c>
      <c r="H42" s="19">
        <v>4018</v>
      </c>
      <c r="I42" s="21" t="s">
        <v>149</v>
      </c>
      <c r="J42" s="13" t="str">
        <f t="shared" si="2"/>
        <v>head_4018</v>
      </c>
      <c r="K42" s="13">
        <v>29</v>
      </c>
      <c r="L42" s="13" t="str">
        <f t="shared" si="3"/>
        <v>294018</v>
      </c>
      <c r="M42" s="13">
        <v>329</v>
      </c>
      <c r="N42" s="13" t="str">
        <f t="shared" si="4"/>
        <v>3294018</v>
      </c>
    </row>
    <row r="43" spans="1:14">
      <c r="A43" s="19">
        <f>LOOKUP(B43,'[1]参考-奖励'!$C$1:$C$284,'[1]参考-奖励'!$B$1:$B$284)</f>
        <v>4040</v>
      </c>
      <c r="B43" s="5" t="s">
        <v>191</v>
      </c>
      <c r="C43" s="13">
        <f>LOOKUP(B43,'[1]参考-奖励'!$C$1:$C$284,'[1]参考-奖励'!$A$1:$A$284)</f>
        <v>6</v>
      </c>
      <c r="D43" s="13">
        <v>10</v>
      </c>
      <c r="E43" s="13">
        <v>1</v>
      </c>
      <c r="F43" s="13" t="str">
        <f t="shared" si="1"/>
        <v>{6,4040,10}</v>
      </c>
      <c r="G43" s="17" t="s">
        <v>181</v>
      </c>
      <c r="H43" s="19">
        <v>4019</v>
      </c>
      <c r="I43" s="21" t="s">
        <v>149</v>
      </c>
      <c r="J43" s="13" t="str">
        <f t="shared" si="2"/>
        <v>head_4019</v>
      </c>
      <c r="K43" s="13">
        <v>29</v>
      </c>
      <c r="L43" s="13" t="str">
        <f t="shared" si="3"/>
        <v>294019</v>
      </c>
      <c r="M43" s="13">
        <v>329</v>
      </c>
      <c r="N43" s="13" t="str">
        <f t="shared" si="4"/>
        <v>3294019</v>
      </c>
    </row>
    <row r="44" spans="1:14">
      <c r="A44" s="19">
        <f>LOOKUP(B44,'[1]参考-奖励'!$C$1:$C$284,'[1]参考-奖励'!$B$1:$B$284)</f>
        <v>4040</v>
      </c>
      <c r="B44" s="5" t="s">
        <v>192</v>
      </c>
      <c r="C44" s="13">
        <f>LOOKUP(B44,'[1]参考-奖励'!$C$1:$C$284,'[1]参考-奖励'!$A$1:$A$284)</f>
        <v>6</v>
      </c>
      <c r="D44" s="13">
        <v>10</v>
      </c>
      <c r="E44" s="13">
        <v>1</v>
      </c>
      <c r="F44" s="13" t="str">
        <f t="shared" si="1"/>
        <v>{6,4040,10}</v>
      </c>
      <c r="G44" s="17" t="s">
        <v>181</v>
      </c>
      <c r="H44" s="19">
        <v>4021</v>
      </c>
      <c r="I44" s="21" t="s">
        <v>149</v>
      </c>
      <c r="J44" s="13" t="str">
        <f t="shared" si="2"/>
        <v>head_4021</v>
      </c>
      <c r="K44" s="13">
        <v>29</v>
      </c>
      <c r="L44" s="13" t="str">
        <f t="shared" si="3"/>
        <v>294021</v>
      </c>
      <c r="M44" s="13">
        <v>329</v>
      </c>
      <c r="N44" s="13" t="str">
        <f t="shared" si="4"/>
        <v>3294021</v>
      </c>
    </row>
    <row r="45" spans="1:14">
      <c r="A45" s="19">
        <f>LOOKUP(B45,'[1]参考-奖励'!$C$1:$C$284,'[1]参考-奖励'!$B$1:$B$284)</f>
        <v>4040</v>
      </c>
      <c r="B45" s="5" t="s">
        <v>193</v>
      </c>
      <c r="C45" s="13">
        <f>LOOKUP(B45,'[1]参考-奖励'!$C$1:$C$284,'[1]参考-奖励'!$A$1:$A$284)</f>
        <v>6</v>
      </c>
      <c r="D45" s="13">
        <v>10</v>
      </c>
      <c r="E45" s="13">
        <v>2</v>
      </c>
      <c r="F45" s="13" t="str">
        <f t="shared" si="1"/>
        <v>{6,4040,10}</v>
      </c>
      <c r="G45" s="17" t="s">
        <v>181</v>
      </c>
      <c r="H45" s="19">
        <v>4021</v>
      </c>
      <c r="I45" s="21" t="s">
        <v>149</v>
      </c>
      <c r="J45" s="13" t="str">
        <f t="shared" si="2"/>
        <v>head_4021</v>
      </c>
      <c r="K45" s="13">
        <v>29</v>
      </c>
      <c r="L45" s="13" t="str">
        <f t="shared" si="3"/>
        <v>294021</v>
      </c>
      <c r="M45" s="13">
        <v>329</v>
      </c>
      <c r="N45" s="13" t="str">
        <f t="shared" si="4"/>
        <v>3294021</v>
      </c>
    </row>
    <row r="46" spans="1:14">
      <c r="A46" s="19">
        <f>LOOKUP(B46,'[1]参考-奖励'!$C$1:$C$284,'[1]参考-奖励'!$B$1:$B$284)</f>
        <v>4040</v>
      </c>
      <c r="B46" s="5" t="s">
        <v>194</v>
      </c>
      <c r="C46" s="13">
        <f>LOOKUP(B46,'[1]参考-奖励'!$C$1:$C$284,'[1]参考-奖励'!$A$1:$A$284)</f>
        <v>6</v>
      </c>
      <c r="D46" s="13">
        <v>10</v>
      </c>
      <c r="E46" s="13">
        <v>1</v>
      </c>
      <c r="F46" s="13" t="str">
        <f t="shared" ref="F46:F62" si="5">$A$1&amp;C46&amp;$C$1&amp;A46&amp;$C$1&amp;D46&amp;$B$1</f>
        <v>{6,4040,10}</v>
      </c>
      <c r="G46" s="17" t="s">
        <v>181</v>
      </c>
      <c r="H46" s="19">
        <v>4023</v>
      </c>
      <c r="I46" s="21" t="s">
        <v>149</v>
      </c>
      <c r="J46" s="13" t="str">
        <f t="shared" si="2"/>
        <v>head_4023</v>
      </c>
      <c r="K46" s="13">
        <v>29</v>
      </c>
      <c r="L46" s="13" t="str">
        <f t="shared" si="3"/>
        <v>294023</v>
      </c>
      <c r="M46" s="13">
        <v>329</v>
      </c>
      <c r="N46" s="13" t="str">
        <f t="shared" si="4"/>
        <v>3294023</v>
      </c>
    </row>
    <row r="47" spans="1:14">
      <c r="A47" s="19">
        <f>LOOKUP(B47,'[1]参考-奖励'!$C$1:$C$284,'[1]参考-奖励'!$B$1:$B$284)</f>
        <v>4040</v>
      </c>
      <c r="B47" s="5" t="s">
        <v>195</v>
      </c>
      <c r="C47" s="13">
        <f>LOOKUP(B47,'[1]参考-奖励'!$C$1:$C$284,'[1]参考-奖励'!$A$1:$A$284)</f>
        <v>6</v>
      </c>
      <c r="D47" s="13">
        <v>10</v>
      </c>
      <c r="E47" s="13">
        <v>2</v>
      </c>
      <c r="F47" s="13" t="str">
        <f t="shared" si="5"/>
        <v>{6,4040,10}</v>
      </c>
      <c r="G47" s="17" t="s">
        <v>181</v>
      </c>
      <c r="H47" s="19">
        <v>4023</v>
      </c>
      <c r="I47" s="21" t="s">
        <v>149</v>
      </c>
      <c r="J47" s="13" t="str">
        <f t="shared" si="2"/>
        <v>head_4023</v>
      </c>
      <c r="K47" s="13">
        <v>29</v>
      </c>
      <c r="L47" s="13" t="str">
        <f t="shared" si="3"/>
        <v>294023</v>
      </c>
      <c r="M47" s="13">
        <v>329</v>
      </c>
      <c r="N47" s="13" t="str">
        <f t="shared" si="4"/>
        <v>3294023</v>
      </c>
    </row>
    <row r="48" spans="1:14">
      <c r="A48" s="19">
        <f>LOOKUP(B48,'[1]参考-奖励'!$C$1:$C$284,'[1]参考-奖励'!$B$1:$B$284)</f>
        <v>4040</v>
      </c>
      <c r="B48" s="5" t="s">
        <v>196</v>
      </c>
      <c r="C48" s="13">
        <f>LOOKUP(B48,'[1]参考-奖励'!$C$1:$C$284,'[1]参考-奖励'!$A$1:$A$284)</f>
        <v>6</v>
      </c>
      <c r="D48" s="13">
        <v>10</v>
      </c>
      <c r="E48" s="13">
        <v>1</v>
      </c>
      <c r="F48" s="13" t="str">
        <f t="shared" si="5"/>
        <v>{6,4040,10}</v>
      </c>
      <c r="G48" s="17" t="s">
        <v>181</v>
      </c>
      <c r="H48" s="19">
        <v>4025</v>
      </c>
      <c r="I48" s="21" t="s">
        <v>149</v>
      </c>
      <c r="J48" s="13" t="str">
        <f t="shared" si="2"/>
        <v>head_4025</v>
      </c>
      <c r="K48" s="13">
        <v>29</v>
      </c>
      <c r="L48" s="13" t="str">
        <f t="shared" si="3"/>
        <v>294025</v>
      </c>
      <c r="M48" s="13">
        <v>329</v>
      </c>
      <c r="N48" s="13" t="str">
        <f t="shared" si="4"/>
        <v>3294025</v>
      </c>
    </row>
    <row r="49" spans="1:14">
      <c r="A49" s="19">
        <f>LOOKUP(B49,'[1]参考-奖励'!$C$1:$C$284,'[1]参考-奖励'!$B$1:$B$284)</f>
        <v>4040</v>
      </c>
      <c r="B49" s="5" t="s">
        <v>197</v>
      </c>
      <c r="C49" s="13">
        <f>LOOKUP(B49,'[1]参考-奖励'!$C$1:$C$284,'[1]参考-奖励'!$A$1:$A$284)</f>
        <v>6</v>
      </c>
      <c r="D49" s="13">
        <v>10</v>
      </c>
      <c r="E49" s="13">
        <v>1</v>
      </c>
      <c r="F49" s="13" t="str">
        <f t="shared" si="5"/>
        <v>{6,4040,10}</v>
      </c>
      <c r="G49" s="17" t="s">
        <v>181</v>
      </c>
      <c r="H49" s="19">
        <v>4026</v>
      </c>
      <c r="I49" s="21" t="s">
        <v>149</v>
      </c>
      <c r="J49" s="13" t="str">
        <f t="shared" si="2"/>
        <v>head_4026</v>
      </c>
      <c r="K49" s="13">
        <v>29</v>
      </c>
      <c r="L49" s="13" t="str">
        <f t="shared" si="3"/>
        <v>294026</v>
      </c>
      <c r="M49" s="13">
        <v>329</v>
      </c>
      <c r="N49" s="13" t="str">
        <f t="shared" si="4"/>
        <v>3294026</v>
      </c>
    </row>
    <row r="50" spans="1:14">
      <c r="A50" s="19">
        <f>LOOKUP(B50,'[1]参考-奖励'!$C$1:$C$284,'[1]参考-奖励'!$B$1:$B$284)</f>
        <v>4040</v>
      </c>
      <c r="B50" s="5" t="s">
        <v>198</v>
      </c>
      <c r="C50" s="13">
        <f>LOOKUP(B50,'[1]参考-奖励'!$C$1:$C$284,'[1]参考-奖励'!$A$1:$A$284)</f>
        <v>6</v>
      </c>
      <c r="D50" s="13">
        <v>10</v>
      </c>
      <c r="E50" s="13">
        <v>1</v>
      </c>
      <c r="F50" s="13" t="str">
        <f t="shared" si="5"/>
        <v>{6,4040,10}</v>
      </c>
      <c r="G50" s="17" t="s">
        <v>181</v>
      </c>
      <c r="H50" s="19">
        <v>4027</v>
      </c>
      <c r="I50" s="21" t="s">
        <v>149</v>
      </c>
      <c r="J50" s="13" t="str">
        <f t="shared" si="2"/>
        <v>head_4027</v>
      </c>
      <c r="K50" s="13">
        <v>29</v>
      </c>
      <c r="L50" s="13" t="str">
        <f t="shared" si="3"/>
        <v>294027</v>
      </c>
      <c r="M50" s="13">
        <v>329</v>
      </c>
      <c r="N50" s="13" t="str">
        <f t="shared" si="4"/>
        <v>3294027</v>
      </c>
    </row>
    <row r="51" spans="1:14">
      <c r="A51" s="19">
        <f>LOOKUP(B51,'[1]参考-奖励'!$C$1:$C$284,'[1]参考-奖励'!$B$1:$B$284)</f>
        <v>4040</v>
      </c>
      <c r="B51" s="5" t="s">
        <v>199</v>
      </c>
      <c r="C51" s="13">
        <f>LOOKUP(B51,'[1]参考-奖励'!$C$1:$C$284,'[1]参考-奖励'!$A$1:$A$284)</f>
        <v>6</v>
      </c>
      <c r="D51" s="13">
        <v>10</v>
      </c>
      <c r="E51" s="13">
        <v>1</v>
      </c>
      <c r="F51" s="13" t="str">
        <f t="shared" si="5"/>
        <v>{6,4040,10}</v>
      </c>
      <c r="G51" s="17" t="s">
        <v>181</v>
      </c>
      <c r="H51" s="19">
        <v>4028</v>
      </c>
      <c r="I51" s="21" t="s">
        <v>149</v>
      </c>
      <c r="J51" s="13" t="str">
        <f t="shared" si="2"/>
        <v>head_4028</v>
      </c>
      <c r="K51" s="13">
        <v>29</v>
      </c>
      <c r="L51" s="13" t="str">
        <f t="shared" si="3"/>
        <v>294028</v>
      </c>
      <c r="M51" s="13">
        <v>329</v>
      </c>
      <c r="N51" s="13" t="str">
        <f t="shared" si="4"/>
        <v>3294028</v>
      </c>
    </row>
    <row r="52" spans="1:14">
      <c r="A52" s="19">
        <f>LOOKUP(B52,'[1]参考-奖励'!$C$1:$C$284,'[1]参考-奖励'!$B$1:$B$284)</f>
        <v>4040</v>
      </c>
      <c r="B52" s="5" t="s">
        <v>200</v>
      </c>
      <c r="C52" s="13">
        <f>LOOKUP(B52,'[1]参考-奖励'!$C$1:$C$284,'[1]参考-奖励'!$A$1:$A$284)</f>
        <v>6</v>
      </c>
      <c r="D52" s="13">
        <v>10</v>
      </c>
      <c r="E52" s="13">
        <v>1</v>
      </c>
      <c r="F52" s="13" t="str">
        <f t="shared" si="5"/>
        <v>{6,4040,10}</v>
      </c>
      <c r="G52" s="17" t="s">
        <v>181</v>
      </c>
      <c r="H52" s="19">
        <v>4030</v>
      </c>
      <c r="I52" s="21" t="s">
        <v>149</v>
      </c>
      <c r="J52" s="13" t="str">
        <f t="shared" si="2"/>
        <v>head_4030</v>
      </c>
      <c r="K52" s="13">
        <v>29</v>
      </c>
      <c r="L52" s="13" t="str">
        <f t="shared" si="3"/>
        <v>294030</v>
      </c>
      <c r="M52" s="13">
        <v>329</v>
      </c>
      <c r="N52" s="13" t="str">
        <f t="shared" si="4"/>
        <v>3294030</v>
      </c>
    </row>
    <row r="53" spans="1:14">
      <c r="A53" s="19">
        <f>LOOKUP(B53,'[1]参考-奖励'!$C$1:$C$284,'[1]参考-奖励'!$B$1:$B$284)</f>
        <v>4040</v>
      </c>
      <c r="B53" s="5" t="s">
        <v>201</v>
      </c>
      <c r="C53" s="13">
        <f>LOOKUP(B53,'[1]参考-奖励'!$C$1:$C$284,'[1]参考-奖励'!$A$1:$A$284)</f>
        <v>6</v>
      </c>
      <c r="D53" s="13">
        <v>10</v>
      </c>
      <c r="E53" s="13">
        <v>1</v>
      </c>
      <c r="F53" s="13" t="str">
        <f t="shared" si="5"/>
        <v>{6,4040,10}</v>
      </c>
      <c r="G53" s="17" t="s">
        <v>181</v>
      </c>
      <c r="H53" s="19">
        <v>4031</v>
      </c>
      <c r="I53" s="21" t="s">
        <v>149</v>
      </c>
      <c r="J53" s="13" t="str">
        <f t="shared" si="2"/>
        <v>head_4031</v>
      </c>
      <c r="K53" s="13">
        <v>29</v>
      </c>
      <c r="L53" s="13" t="str">
        <f t="shared" si="3"/>
        <v>294031</v>
      </c>
      <c r="M53" s="13">
        <v>329</v>
      </c>
      <c r="N53" s="13" t="str">
        <f t="shared" si="4"/>
        <v>3294031</v>
      </c>
    </row>
    <row r="54" spans="1:14">
      <c r="A54" s="19">
        <f>LOOKUP(B54,'[1]参考-奖励'!$C$1:$C$284,'[1]参考-奖励'!$B$1:$B$284)</f>
        <v>4040</v>
      </c>
      <c r="B54" s="5" t="s">
        <v>202</v>
      </c>
      <c r="C54" s="13">
        <f>LOOKUP(B54,'[1]参考-奖励'!$C$1:$C$284,'[1]参考-奖励'!$A$1:$A$284)</f>
        <v>6</v>
      </c>
      <c r="D54" s="13">
        <v>10</v>
      </c>
      <c r="E54" s="13">
        <v>1</v>
      </c>
      <c r="F54" s="13" t="str">
        <f t="shared" si="5"/>
        <v>{6,4040,10}</v>
      </c>
      <c r="G54" s="17" t="s">
        <v>181</v>
      </c>
      <c r="H54" s="19">
        <v>4032</v>
      </c>
      <c r="I54" s="21" t="s">
        <v>149</v>
      </c>
      <c r="J54" s="13" t="str">
        <f t="shared" si="2"/>
        <v>head_4032</v>
      </c>
      <c r="K54" s="13">
        <v>29</v>
      </c>
      <c r="L54" s="13" t="str">
        <f t="shared" si="3"/>
        <v>294032</v>
      </c>
      <c r="M54" s="13">
        <v>329</v>
      </c>
      <c r="N54" s="13" t="str">
        <f t="shared" si="4"/>
        <v>3294032</v>
      </c>
    </row>
    <row r="55" spans="1:14">
      <c r="A55" s="19">
        <f>LOOKUP(B55,'[1]参考-奖励'!$C$1:$C$284,'[1]参考-奖励'!$B$1:$B$284)</f>
        <v>4040</v>
      </c>
      <c r="B55" s="5" t="s">
        <v>203</v>
      </c>
      <c r="C55" s="13">
        <f>LOOKUP(B55,'[1]参考-奖励'!$C$1:$C$284,'[1]参考-奖励'!$A$1:$A$284)</f>
        <v>6</v>
      </c>
      <c r="D55" s="13">
        <v>10</v>
      </c>
      <c r="E55" s="13">
        <v>1</v>
      </c>
      <c r="F55" s="13" t="str">
        <f t="shared" si="5"/>
        <v>{6,4040,10}</v>
      </c>
      <c r="G55" s="17" t="s">
        <v>181</v>
      </c>
      <c r="H55" s="19">
        <v>4033</v>
      </c>
      <c r="I55" s="21" t="s">
        <v>149</v>
      </c>
      <c r="J55" s="13" t="str">
        <f t="shared" si="2"/>
        <v>head_4033</v>
      </c>
      <c r="K55" s="13">
        <v>29</v>
      </c>
      <c r="L55" s="13" t="str">
        <f t="shared" si="3"/>
        <v>294033</v>
      </c>
      <c r="M55" s="13">
        <v>329</v>
      </c>
      <c r="N55" s="13" t="str">
        <f t="shared" si="4"/>
        <v>3294033</v>
      </c>
    </row>
    <row r="56" spans="1:14">
      <c r="A56" s="19">
        <f>LOOKUP(B56,'[1]参考-奖励'!$C$1:$C$284,'[1]参考-奖励'!$B$1:$B$284)</f>
        <v>4040</v>
      </c>
      <c r="B56" s="5" t="s">
        <v>204</v>
      </c>
      <c r="C56" s="13">
        <f>LOOKUP(B56,'[1]参考-奖励'!$C$1:$C$284,'[1]参考-奖励'!$A$1:$A$284)</f>
        <v>6</v>
      </c>
      <c r="D56" s="13">
        <v>10</v>
      </c>
      <c r="E56" s="13">
        <v>2</v>
      </c>
      <c r="F56" s="13" t="str">
        <f t="shared" si="5"/>
        <v>{6,4040,10}</v>
      </c>
      <c r="G56" s="17" t="s">
        <v>181</v>
      </c>
      <c r="H56" s="19">
        <v>4034</v>
      </c>
      <c r="I56" s="21" t="s">
        <v>149</v>
      </c>
      <c r="J56" s="13" t="str">
        <f t="shared" si="2"/>
        <v>head_4034</v>
      </c>
      <c r="K56" s="13">
        <v>29</v>
      </c>
      <c r="L56" s="13" t="str">
        <f t="shared" si="3"/>
        <v>294034</v>
      </c>
      <c r="M56" s="13">
        <v>329</v>
      </c>
      <c r="N56" s="13" t="str">
        <f t="shared" si="4"/>
        <v>3294034</v>
      </c>
    </row>
    <row r="57" spans="1:14">
      <c r="A57" s="19">
        <f>LOOKUP(B57,'[1]参考-奖励'!$C$1:$C$284,'[1]参考-奖励'!$B$1:$B$284)</f>
        <v>4040</v>
      </c>
      <c r="B57" s="5" t="s">
        <v>205</v>
      </c>
      <c r="C57" s="13">
        <f>LOOKUP(B57,'[1]参考-奖励'!$C$1:$C$284,'[1]参考-奖励'!$A$1:$A$284)</f>
        <v>6</v>
      </c>
      <c r="D57" s="13">
        <v>10</v>
      </c>
      <c r="E57" s="13">
        <v>1</v>
      </c>
      <c r="F57" s="13" t="str">
        <f t="shared" si="5"/>
        <v>{6,4040,10}</v>
      </c>
      <c r="G57" s="17" t="s">
        <v>181</v>
      </c>
      <c r="H57" s="19">
        <v>4034</v>
      </c>
      <c r="I57" s="21" t="s">
        <v>149</v>
      </c>
      <c r="J57" s="13" t="str">
        <f t="shared" si="2"/>
        <v>head_4034</v>
      </c>
      <c r="K57" s="13">
        <v>29</v>
      </c>
      <c r="L57" s="13" t="str">
        <f t="shared" si="3"/>
        <v>294034</v>
      </c>
      <c r="M57" s="13">
        <v>329</v>
      </c>
      <c r="N57" s="13" t="str">
        <f t="shared" si="4"/>
        <v>3294034</v>
      </c>
    </row>
    <row r="58" spans="1:14">
      <c r="A58" s="19">
        <f>LOOKUP(B58,'[1]参考-奖励'!$C$1:$C$284,'[1]参考-奖励'!$B$1:$B$284)</f>
        <v>4040</v>
      </c>
      <c r="B58" s="5" t="s">
        <v>206</v>
      </c>
      <c r="C58" s="13">
        <f>LOOKUP(B58,'[1]参考-奖励'!$C$1:$C$284,'[1]参考-奖励'!$A$1:$A$284)</f>
        <v>6</v>
      </c>
      <c r="D58" s="13">
        <v>10</v>
      </c>
      <c r="E58" s="13">
        <v>1</v>
      </c>
      <c r="F58" s="13" t="str">
        <f t="shared" si="5"/>
        <v>{6,4040,10}</v>
      </c>
      <c r="G58" s="17" t="s">
        <v>181</v>
      </c>
      <c r="H58" s="19">
        <v>4036</v>
      </c>
      <c r="I58" s="21" t="s">
        <v>149</v>
      </c>
      <c r="J58" s="13" t="str">
        <f t="shared" si="2"/>
        <v>head_4036</v>
      </c>
      <c r="K58" s="13">
        <v>29</v>
      </c>
      <c r="L58" s="13" t="str">
        <f t="shared" si="3"/>
        <v>294036</v>
      </c>
      <c r="M58" s="13">
        <v>329</v>
      </c>
      <c r="N58" s="13" t="str">
        <f t="shared" si="4"/>
        <v>3294036</v>
      </c>
    </row>
    <row r="59" spans="1:14">
      <c r="A59" s="19">
        <f>LOOKUP(B59,'[1]参考-奖励'!$C$1:$C$284,'[1]参考-奖励'!$B$1:$B$284)</f>
        <v>4040</v>
      </c>
      <c r="B59" s="5" t="s">
        <v>207</v>
      </c>
      <c r="C59" s="13">
        <f>LOOKUP(B59,'[1]参考-奖励'!$C$1:$C$284,'[1]参考-奖励'!$A$1:$A$284)</f>
        <v>6</v>
      </c>
      <c r="D59" s="13">
        <v>10</v>
      </c>
      <c r="E59" s="13">
        <v>2</v>
      </c>
      <c r="F59" s="13" t="str">
        <f t="shared" si="5"/>
        <v>{6,4040,10}</v>
      </c>
      <c r="G59" s="17" t="s">
        <v>181</v>
      </c>
      <c r="H59" s="19">
        <v>4037</v>
      </c>
      <c r="I59" s="21" t="s">
        <v>149</v>
      </c>
      <c r="J59" s="13" t="str">
        <f t="shared" si="2"/>
        <v>head_4037</v>
      </c>
      <c r="K59" s="13">
        <v>29</v>
      </c>
      <c r="L59" s="13" t="str">
        <f t="shared" si="3"/>
        <v>294037</v>
      </c>
      <c r="M59" s="13">
        <v>329</v>
      </c>
      <c r="N59" s="13" t="str">
        <f t="shared" si="4"/>
        <v>3294037</v>
      </c>
    </row>
    <row r="60" spans="1:14">
      <c r="A60" s="19">
        <f>LOOKUP(B60,'[1]参考-奖励'!$C$1:$C$284,'[1]参考-奖励'!$B$1:$B$284)</f>
        <v>4040</v>
      </c>
      <c r="B60" s="5" t="s">
        <v>208</v>
      </c>
      <c r="C60" s="13">
        <f>LOOKUP(B60,'[1]参考-奖励'!$C$1:$C$284,'[1]参考-奖励'!$A$1:$A$284)</f>
        <v>6</v>
      </c>
      <c r="D60" s="13">
        <v>10</v>
      </c>
      <c r="E60" s="13">
        <v>1</v>
      </c>
      <c r="F60" s="13" t="str">
        <f t="shared" si="5"/>
        <v>{6,4040,10}</v>
      </c>
      <c r="G60" s="17" t="s">
        <v>181</v>
      </c>
      <c r="H60" s="19">
        <v>4038</v>
      </c>
      <c r="I60" s="21" t="s">
        <v>149</v>
      </c>
      <c r="J60" s="13" t="str">
        <f t="shared" si="2"/>
        <v>head_4038</v>
      </c>
      <c r="K60" s="13">
        <v>29</v>
      </c>
      <c r="L60" s="13" t="str">
        <f t="shared" si="3"/>
        <v>294038</v>
      </c>
      <c r="M60" s="13">
        <v>329</v>
      </c>
      <c r="N60" s="13" t="str">
        <f t="shared" si="4"/>
        <v>3294038</v>
      </c>
    </row>
    <row r="61" spans="1:14">
      <c r="A61" s="19">
        <f>LOOKUP(B61,'[1]参考-奖励'!$C$1:$C$284,'[1]参考-奖励'!$B$1:$B$284)</f>
        <v>4040</v>
      </c>
      <c r="B61" s="5" t="s">
        <v>209</v>
      </c>
      <c r="C61" s="13">
        <f>LOOKUP(B61,'[1]参考-奖励'!$C$1:$C$284,'[1]参考-奖励'!$A$1:$A$284)</f>
        <v>6</v>
      </c>
      <c r="D61" s="13">
        <v>10</v>
      </c>
      <c r="E61" s="13">
        <v>1</v>
      </c>
      <c r="F61" s="13" t="str">
        <f t="shared" si="5"/>
        <v>{6,4040,10}</v>
      </c>
      <c r="G61" s="17" t="s">
        <v>181</v>
      </c>
      <c r="H61" s="19">
        <v>4038</v>
      </c>
      <c r="I61" s="21" t="s">
        <v>149</v>
      </c>
      <c r="J61" s="13" t="str">
        <f t="shared" si="2"/>
        <v>head_4038</v>
      </c>
      <c r="K61" s="13">
        <v>29</v>
      </c>
      <c r="L61" s="13" t="str">
        <f t="shared" si="3"/>
        <v>294038</v>
      </c>
      <c r="M61" s="13">
        <v>329</v>
      </c>
      <c r="N61" s="13" t="str">
        <f t="shared" si="4"/>
        <v>3294038</v>
      </c>
    </row>
    <row r="62" spans="1:14">
      <c r="A62" s="19">
        <f>LOOKUP(B62,'[1]参考-奖励'!$C$1:$C$284,'[1]参考-奖励'!$B$1:$B$284)</f>
        <v>4040</v>
      </c>
      <c r="B62" s="5" t="s">
        <v>210</v>
      </c>
      <c r="C62" s="13">
        <f>LOOKUP(B62,'[1]参考-奖励'!$C$1:$C$284,'[1]参考-奖励'!$A$1:$A$284)</f>
        <v>6</v>
      </c>
      <c r="D62" s="13">
        <v>10</v>
      </c>
      <c r="E62" s="13">
        <v>1</v>
      </c>
      <c r="F62" s="13" t="str">
        <f t="shared" si="5"/>
        <v>{6,4040,10}</v>
      </c>
      <c r="G62" s="17" t="s">
        <v>181</v>
      </c>
      <c r="H62" s="19">
        <v>4039</v>
      </c>
      <c r="I62" s="21" t="s">
        <v>149</v>
      </c>
      <c r="J62" s="13" t="str">
        <f t="shared" si="2"/>
        <v>head_4039</v>
      </c>
      <c r="K62" s="13">
        <v>29</v>
      </c>
      <c r="L62" s="13" t="str">
        <f t="shared" si="3"/>
        <v>294039</v>
      </c>
      <c r="M62" s="13">
        <v>329</v>
      </c>
      <c r="N62" s="13" t="str">
        <f t="shared" si="4"/>
        <v>3294039</v>
      </c>
    </row>
    <row r="63" spans="1:14">
      <c r="G63" s="20"/>
    </row>
    <row r="64" spans="1:14">
      <c r="G64" s="20"/>
    </row>
  </sheetData>
  <phoneticPr fontId="4" type="noConversion"/>
  <conditionalFormatting sqref="A3:A62">
    <cfRule type="expression" dxfId="4" priority="3">
      <formula>MID(A3,2,1)=1</formula>
    </cfRule>
  </conditionalFormatting>
  <conditionalFormatting sqref="H3:H62">
    <cfRule type="expression" dxfId="3" priority="1">
      <formula>MID(H3,2,1)=1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" defaultRowHeight="13.5"/>
  <cols>
    <col min="2" max="2" width="15.125" customWidth="1"/>
    <col min="6" max="6" width="11.625" customWidth="1"/>
  </cols>
  <sheetData>
    <row r="1" spans="1:8">
      <c r="A1" s="10" t="s">
        <v>28</v>
      </c>
      <c r="B1" s="10" t="s">
        <v>30</v>
      </c>
      <c r="C1" s="10" t="s">
        <v>29</v>
      </c>
      <c r="D1" s="10" t="s">
        <v>112</v>
      </c>
      <c r="E1" s="10" t="s">
        <v>31</v>
      </c>
      <c r="F1" s="10" t="s">
        <v>32</v>
      </c>
    </row>
    <row r="2" spans="1:8">
      <c r="A2" s="11" t="s">
        <v>211</v>
      </c>
      <c r="B2" s="11" t="s">
        <v>212</v>
      </c>
      <c r="C2" s="11" t="s">
        <v>115</v>
      </c>
      <c r="D2" s="11" t="s">
        <v>116</v>
      </c>
      <c r="E2" s="11" t="s">
        <v>117</v>
      </c>
      <c r="F2" s="11" t="s">
        <v>118</v>
      </c>
      <c r="G2" s="11" t="s">
        <v>119</v>
      </c>
      <c r="H2" s="11" t="s">
        <v>120</v>
      </c>
    </row>
    <row r="3" spans="1:8">
      <c r="A3" s="10" t="s">
        <v>213</v>
      </c>
      <c r="B3" s="10" t="s">
        <v>214</v>
      </c>
      <c r="C3" s="12">
        <f>LOOKUP(D3,参考奖励!$B$1:$B$148,参考奖励!$A$1:$A$148)</f>
        <v>3</v>
      </c>
      <c r="D3" s="3">
        <v>1033</v>
      </c>
      <c r="E3">
        <v>1</v>
      </c>
      <c r="F3" t="str">
        <f>$A$1&amp;C3&amp;$C$1&amp;D3&amp;$C$1&amp;E3&amp;$B$1</f>
        <v>{3,1033,1}</v>
      </c>
      <c r="G3" s="10" t="s">
        <v>23</v>
      </c>
      <c r="H3" s="9" t="s">
        <v>132</v>
      </c>
    </row>
    <row r="4" spans="1:8">
      <c r="A4" s="10" t="s">
        <v>215</v>
      </c>
      <c r="B4" s="10" t="s">
        <v>216</v>
      </c>
      <c r="C4" s="12">
        <f>LOOKUP(D4,参考奖励!$B$1:$B$148,参考奖励!$A$1:$A$148)</f>
        <v>3</v>
      </c>
      <c r="D4" s="5">
        <v>1011</v>
      </c>
      <c r="E4">
        <v>1</v>
      </c>
      <c r="F4" t="str">
        <f t="shared" ref="F4" si="0">$A$1&amp;C4&amp;$C$1&amp;D4&amp;$C$1&amp;E4&amp;$B$1</f>
        <v>{3,1011,1}</v>
      </c>
      <c r="G4" s="10" t="s">
        <v>23</v>
      </c>
      <c r="H4" s="9" t="s">
        <v>132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48"/>
  <sheetViews>
    <sheetView topLeftCell="A315" workbookViewId="0">
      <selection activeCell="E352" sqref="E352"/>
    </sheetView>
  </sheetViews>
  <sheetFormatPr defaultColWidth="9" defaultRowHeight="13.5"/>
  <cols>
    <col min="1" max="2" width="9" style="3"/>
    <col min="3" max="3" width="20.625" style="3" customWidth="1"/>
    <col min="4" max="4" width="19.5" style="3" customWidth="1"/>
    <col min="5" max="5" width="63" style="3" customWidth="1"/>
    <col min="6" max="6" width="9" style="3"/>
    <col min="7" max="7" width="25" style="3" customWidth="1"/>
    <col min="8" max="15" width="9" style="3"/>
    <col min="16" max="16" width="10.375" style="3" customWidth="1"/>
    <col min="17" max="16384" width="9" style="3"/>
  </cols>
  <sheetData>
    <row r="1" spans="1:7">
      <c r="A1" s="3">
        <v>1</v>
      </c>
      <c r="B1" s="3">
        <v>0</v>
      </c>
      <c r="C1" s="4" t="s">
        <v>217</v>
      </c>
      <c r="D1" s="3">
        <v>201001</v>
      </c>
      <c r="E1" s="5" t="s">
        <v>218</v>
      </c>
      <c r="F1" s="3">
        <v>301001</v>
      </c>
      <c r="G1" s="3" t="s">
        <v>219</v>
      </c>
    </row>
    <row r="2" spans="1:7">
      <c r="A2" s="3">
        <v>2</v>
      </c>
      <c r="B2" s="3">
        <v>0</v>
      </c>
      <c r="C2" s="4" t="s">
        <v>220</v>
      </c>
      <c r="D2" s="3">
        <v>201002</v>
      </c>
      <c r="E2" s="5" t="s">
        <v>221</v>
      </c>
      <c r="F2" s="3">
        <v>301002</v>
      </c>
      <c r="G2" s="3" t="s">
        <v>222</v>
      </c>
    </row>
    <row r="3" spans="1:7">
      <c r="A3" s="3">
        <v>3</v>
      </c>
      <c r="B3" s="5">
        <v>1003</v>
      </c>
      <c r="C3" s="5" t="s">
        <v>223</v>
      </c>
      <c r="D3" s="3">
        <v>201003</v>
      </c>
      <c r="E3" s="5" t="s">
        <v>224</v>
      </c>
      <c r="F3" s="3">
        <v>301003</v>
      </c>
      <c r="G3" s="3" t="s">
        <v>225</v>
      </c>
    </row>
    <row r="4" spans="1:7">
      <c r="A4" s="3">
        <v>3</v>
      </c>
      <c r="B4" s="5">
        <v>1004</v>
      </c>
      <c r="C4" s="4" t="s">
        <v>226</v>
      </c>
      <c r="D4" s="3">
        <v>201004</v>
      </c>
      <c r="E4" s="5" t="s">
        <v>227</v>
      </c>
      <c r="F4" s="3">
        <v>301004</v>
      </c>
      <c r="G4" s="3" t="s">
        <v>228</v>
      </c>
    </row>
    <row r="5" spans="1:7">
      <c r="A5" s="3">
        <v>3</v>
      </c>
      <c r="B5" s="5">
        <v>1005</v>
      </c>
      <c r="C5" s="4" t="s">
        <v>12</v>
      </c>
      <c r="D5" s="3">
        <v>201005</v>
      </c>
      <c r="E5" s="5" t="s">
        <v>229</v>
      </c>
      <c r="F5" s="3">
        <v>301005</v>
      </c>
      <c r="G5" s="3" t="s">
        <v>230</v>
      </c>
    </row>
    <row r="6" spans="1:7">
      <c r="A6" s="3">
        <v>3</v>
      </c>
      <c r="B6" s="5">
        <v>1006</v>
      </c>
      <c r="C6" s="4" t="s">
        <v>13</v>
      </c>
      <c r="D6" s="3">
        <v>201006</v>
      </c>
      <c r="E6" s="5" t="s">
        <v>231</v>
      </c>
      <c r="F6" s="3">
        <v>301006</v>
      </c>
      <c r="G6" s="3" t="s">
        <v>232</v>
      </c>
    </row>
    <row r="7" spans="1:7">
      <c r="A7" s="3">
        <v>3</v>
      </c>
      <c r="B7" s="5">
        <v>1007</v>
      </c>
      <c r="C7" s="5" t="s">
        <v>233</v>
      </c>
      <c r="D7" s="3">
        <v>201007</v>
      </c>
      <c r="E7" s="5" t="s">
        <v>234</v>
      </c>
      <c r="F7" s="3">
        <v>301007</v>
      </c>
      <c r="G7" s="3" t="s">
        <v>235</v>
      </c>
    </row>
    <row r="8" spans="1:7">
      <c r="A8" s="3">
        <v>3</v>
      </c>
      <c r="B8" s="5">
        <v>1008</v>
      </c>
      <c r="C8" s="4" t="s">
        <v>236</v>
      </c>
      <c r="D8" s="3">
        <v>201008</v>
      </c>
      <c r="E8" s="5" t="s">
        <v>237</v>
      </c>
      <c r="F8" s="3">
        <v>301008</v>
      </c>
      <c r="G8" s="3" t="s">
        <v>238</v>
      </c>
    </row>
    <row r="9" spans="1:7">
      <c r="A9" s="3">
        <v>3</v>
      </c>
      <c r="B9" s="5">
        <v>1009</v>
      </c>
      <c r="C9" s="5" t="s">
        <v>239</v>
      </c>
      <c r="D9" s="3">
        <v>201009</v>
      </c>
      <c r="E9" s="5" t="s">
        <v>240</v>
      </c>
      <c r="F9" s="3">
        <v>301009</v>
      </c>
      <c r="G9" s="3" t="s">
        <v>241</v>
      </c>
    </row>
    <row r="10" spans="1:7">
      <c r="A10" s="3">
        <v>3</v>
      </c>
      <c r="B10" s="5">
        <v>1010</v>
      </c>
      <c r="C10" s="4" t="s">
        <v>16</v>
      </c>
      <c r="D10" s="3">
        <v>201010</v>
      </c>
      <c r="E10" s="5" t="s">
        <v>242</v>
      </c>
      <c r="F10" s="3">
        <v>301010</v>
      </c>
      <c r="G10" s="3" t="s">
        <v>243</v>
      </c>
    </row>
    <row r="11" spans="1:7">
      <c r="A11" s="3">
        <v>3</v>
      </c>
      <c r="B11" s="5">
        <v>1011</v>
      </c>
      <c r="C11" s="4" t="s">
        <v>244</v>
      </c>
      <c r="D11" s="3">
        <v>201011</v>
      </c>
      <c r="E11" s="5" t="s">
        <v>245</v>
      </c>
      <c r="F11" s="3">
        <v>301011</v>
      </c>
      <c r="G11" s="3" t="s">
        <v>246</v>
      </c>
    </row>
    <row r="12" spans="1:7">
      <c r="A12" s="3">
        <v>3</v>
      </c>
      <c r="B12" s="5">
        <v>1012</v>
      </c>
      <c r="C12" s="4" t="s">
        <v>15</v>
      </c>
      <c r="D12" s="3">
        <v>201012</v>
      </c>
      <c r="E12" s="5" t="s">
        <v>247</v>
      </c>
      <c r="F12" s="3">
        <v>301012</v>
      </c>
      <c r="G12" s="3" t="s">
        <v>248</v>
      </c>
    </row>
    <row r="13" spans="1:7">
      <c r="A13" s="3">
        <v>3</v>
      </c>
      <c r="B13" s="5">
        <v>1013</v>
      </c>
      <c r="C13" s="5" t="s">
        <v>249</v>
      </c>
      <c r="D13" s="3">
        <v>201013</v>
      </c>
      <c r="E13" s="5" t="s">
        <v>250</v>
      </c>
      <c r="F13" s="3">
        <v>301013</v>
      </c>
      <c r="G13" s="3" t="s">
        <v>251</v>
      </c>
    </row>
    <row r="14" spans="1:7">
      <c r="A14" s="3">
        <v>3</v>
      </c>
      <c r="B14" s="5">
        <v>1014</v>
      </c>
      <c r="C14" s="4" t="s">
        <v>252</v>
      </c>
      <c r="D14" s="3">
        <v>201014</v>
      </c>
      <c r="E14" s="5" t="s">
        <v>253</v>
      </c>
      <c r="F14" s="3">
        <v>301014</v>
      </c>
      <c r="G14" s="3" t="s">
        <v>254</v>
      </c>
    </row>
    <row r="15" spans="1:7">
      <c r="A15" s="3">
        <v>3</v>
      </c>
      <c r="B15" s="5">
        <v>1015</v>
      </c>
      <c r="C15" s="4" t="s">
        <v>255</v>
      </c>
      <c r="D15" s="3">
        <v>201015</v>
      </c>
      <c r="E15" s="5" t="s">
        <v>256</v>
      </c>
      <c r="F15" s="3">
        <v>301015</v>
      </c>
      <c r="G15" s="3" t="s">
        <v>257</v>
      </c>
    </row>
    <row r="16" spans="1:7">
      <c r="A16" s="3">
        <v>3</v>
      </c>
      <c r="B16" s="5">
        <v>1016</v>
      </c>
      <c r="C16" s="5" t="s">
        <v>258</v>
      </c>
      <c r="D16" s="3">
        <v>201016</v>
      </c>
      <c r="E16" s="5" t="s">
        <v>256</v>
      </c>
      <c r="F16" s="3">
        <v>301016</v>
      </c>
      <c r="G16" s="3" t="s">
        <v>259</v>
      </c>
    </row>
    <row r="17" spans="1:16">
      <c r="A17" s="3">
        <v>3</v>
      </c>
      <c r="B17" s="5">
        <v>1017</v>
      </c>
      <c r="C17" s="5" t="s">
        <v>260</v>
      </c>
      <c r="D17" s="3">
        <v>201017</v>
      </c>
      <c r="E17" s="5" t="s">
        <v>256</v>
      </c>
      <c r="F17" s="3">
        <v>301017</v>
      </c>
      <c r="G17" s="3" t="s">
        <v>261</v>
      </c>
    </row>
    <row r="18" spans="1:16">
      <c r="A18" s="3">
        <v>3</v>
      </c>
      <c r="B18" s="5">
        <v>1018</v>
      </c>
      <c r="C18" s="4" t="s">
        <v>262</v>
      </c>
      <c r="D18" s="3">
        <v>201018</v>
      </c>
      <c r="E18" s="5" t="s">
        <v>256</v>
      </c>
      <c r="F18" s="3">
        <v>301018</v>
      </c>
      <c r="G18" s="3" t="s">
        <v>263</v>
      </c>
    </row>
    <row r="19" spans="1:16">
      <c r="A19" s="3">
        <v>3</v>
      </c>
      <c r="B19" s="5">
        <v>1019</v>
      </c>
      <c r="C19" s="4" t="s">
        <v>264</v>
      </c>
      <c r="D19" s="3">
        <v>201019</v>
      </c>
      <c r="E19" s="5" t="s">
        <v>265</v>
      </c>
      <c r="F19" s="3">
        <v>301019</v>
      </c>
      <c r="G19" s="3" t="s">
        <v>266</v>
      </c>
    </row>
    <row r="20" spans="1:16">
      <c r="A20" s="3">
        <v>3</v>
      </c>
      <c r="B20" s="5">
        <v>1020</v>
      </c>
      <c r="C20" s="4" t="s">
        <v>267</v>
      </c>
      <c r="D20" s="3">
        <v>201020</v>
      </c>
      <c r="E20" s="5" t="s">
        <v>268</v>
      </c>
      <c r="F20" s="3">
        <v>301020</v>
      </c>
      <c r="G20" s="3" t="s">
        <v>269</v>
      </c>
    </row>
    <row r="21" spans="1:16">
      <c r="A21" s="3">
        <v>3</v>
      </c>
      <c r="B21" s="5">
        <v>1040</v>
      </c>
      <c r="C21" s="5" t="s">
        <v>270</v>
      </c>
      <c r="D21" s="3">
        <v>201040</v>
      </c>
      <c r="E21" s="5" t="s">
        <v>271</v>
      </c>
      <c r="F21" s="3">
        <v>301040</v>
      </c>
      <c r="G21" s="3" t="s">
        <v>272</v>
      </c>
    </row>
    <row r="22" spans="1:16">
      <c r="A22" s="3">
        <v>3</v>
      </c>
      <c r="B22" s="5">
        <v>1041</v>
      </c>
      <c r="C22" s="5" t="s">
        <v>273</v>
      </c>
      <c r="D22" s="3">
        <v>201041</v>
      </c>
      <c r="E22" s="5" t="s">
        <v>274</v>
      </c>
      <c r="F22" s="5">
        <v>301041</v>
      </c>
      <c r="G22" s="3" t="s">
        <v>275</v>
      </c>
    </row>
    <row r="23" spans="1:16">
      <c r="B23" s="5"/>
      <c r="C23" s="5"/>
      <c r="E23" s="5"/>
      <c r="F23" s="5"/>
    </row>
    <row r="24" spans="1:16">
      <c r="A24" s="3">
        <v>4</v>
      </c>
      <c r="B24" s="5">
        <v>90000</v>
      </c>
      <c r="C24" s="4" t="s">
        <v>276</v>
      </c>
      <c r="D24" s="3">
        <v>290000</v>
      </c>
      <c r="E24" s="5" t="s">
        <v>277</v>
      </c>
      <c r="F24" s="3">
        <v>3290000</v>
      </c>
      <c r="G24" s="5" t="s">
        <v>278</v>
      </c>
    </row>
    <row r="25" spans="1:16">
      <c r="A25" s="3">
        <v>4</v>
      </c>
      <c r="B25" s="5">
        <v>90001</v>
      </c>
      <c r="C25" s="4" t="s">
        <v>279</v>
      </c>
      <c r="D25" s="3">
        <v>290001</v>
      </c>
      <c r="E25" s="5" t="s">
        <v>280</v>
      </c>
      <c r="F25" s="3">
        <v>3290001</v>
      </c>
      <c r="G25" s="5" t="s">
        <v>281</v>
      </c>
    </row>
    <row r="26" spans="1:16">
      <c r="A26" s="3">
        <v>4</v>
      </c>
      <c r="B26" s="5">
        <v>90002</v>
      </c>
      <c r="C26" s="5" t="s">
        <v>282</v>
      </c>
      <c r="D26" s="3">
        <v>290002</v>
      </c>
      <c r="E26" s="5" t="s">
        <v>283</v>
      </c>
      <c r="F26" s="3">
        <v>3290002</v>
      </c>
      <c r="G26" s="5" t="s">
        <v>284</v>
      </c>
      <c r="P26" s="5"/>
    </row>
    <row r="27" spans="1:16">
      <c r="A27" s="3">
        <v>4</v>
      </c>
      <c r="B27" s="5">
        <v>90003</v>
      </c>
      <c r="C27" s="5" t="s">
        <v>285</v>
      </c>
      <c r="D27" s="3">
        <v>290003</v>
      </c>
      <c r="E27" s="5" t="s">
        <v>286</v>
      </c>
      <c r="F27" s="3">
        <v>3290003</v>
      </c>
      <c r="G27" s="5" t="s">
        <v>287</v>
      </c>
      <c r="P27" s="5"/>
    </row>
    <row r="28" spans="1:16">
      <c r="A28" s="3">
        <v>4</v>
      </c>
      <c r="B28" s="5">
        <v>90004</v>
      </c>
      <c r="C28" s="5" t="s">
        <v>288</v>
      </c>
      <c r="D28" s="3">
        <v>290004</v>
      </c>
      <c r="E28" s="5" t="s">
        <v>289</v>
      </c>
      <c r="F28" s="3">
        <v>3290004</v>
      </c>
      <c r="G28" s="5" t="s">
        <v>290</v>
      </c>
      <c r="P28" s="5"/>
    </row>
    <row r="29" spans="1:16">
      <c r="A29" s="3">
        <v>4</v>
      </c>
      <c r="B29" s="5">
        <v>90005</v>
      </c>
      <c r="C29" s="5" t="s">
        <v>291</v>
      </c>
      <c r="D29" s="3">
        <v>290005</v>
      </c>
      <c r="E29" s="5" t="s">
        <v>292</v>
      </c>
      <c r="F29" s="3">
        <v>3290005</v>
      </c>
      <c r="G29" s="5" t="s">
        <v>293</v>
      </c>
      <c r="P29" s="5"/>
    </row>
    <row r="30" spans="1:16">
      <c r="A30" s="3">
        <v>4</v>
      </c>
      <c r="B30" s="5">
        <v>90006</v>
      </c>
      <c r="C30" s="5" t="s">
        <v>294</v>
      </c>
      <c r="D30" s="3">
        <v>290006</v>
      </c>
      <c r="E30" s="5" t="s">
        <v>295</v>
      </c>
      <c r="F30" s="3">
        <v>3290006</v>
      </c>
      <c r="G30" s="5" t="s">
        <v>296</v>
      </c>
      <c r="P30" s="5"/>
    </row>
    <row r="31" spans="1:16">
      <c r="A31" s="3">
        <v>4</v>
      </c>
      <c r="B31" s="5">
        <v>90007</v>
      </c>
      <c r="C31" s="5" t="s">
        <v>297</v>
      </c>
      <c r="D31" s="3">
        <v>290007</v>
      </c>
      <c r="E31" s="5" t="s">
        <v>298</v>
      </c>
      <c r="F31" s="3">
        <v>3290007</v>
      </c>
      <c r="G31" s="5" t="s">
        <v>299</v>
      </c>
      <c r="P31" s="5"/>
    </row>
    <row r="32" spans="1:16">
      <c r="A32" s="3">
        <v>4</v>
      </c>
      <c r="B32" s="5">
        <v>90008</v>
      </c>
      <c r="C32" s="5" t="s">
        <v>300</v>
      </c>
      <c r="D32" s="3">
        <v>290008</v>
      </c>
      <c r="E32" s="5" t="s">
        <v>301</v>
      </c>
      <c r="F32" s="3">
        <v>3290008</v>
      </c>
      <c r="G32" s="5" t="s">
        <v>302</v>
      </c>
      <c r="P32" s="5"/>
    </row>
    <row r="33" spans="1:16">
      <c r="A33" s="3">
        <v>4</v>
      </c>
      <c r="B33" s="5">
        <v>90009</v>
      </c>
      <c r="C33" s="5" t="s">
        <v>303</v>
      </c>
      <c r="D33" s="3">
        <v>290009</v>
      </c>
      <c r="E33" s="5" t="s">
        <v>304</v>
      </c>
      <c r="F33" s="3">
        <v>3290009</v>
      </c>
      <c r="G33" s="5" t="s">
        <v>305</v>
      </c>
      <c r="P33" s="5"/>
    </row>
    <row r="34" spans="1:16">
      <c r="A34" s="3">
        <v>4</v>
      </c>
      <c r="B34" s="5">
        <v>90010</v>
      </c>
      <c r="C34" s="5" t="s">
        <v>306</v>
      </c>
      <c r="D34" s="3">
        <v>290010</v>
      </c>
      <c r="E34" s="5" t="s">
        <v>307</v>
      </c>
      <c r="F34" s="3">
        <v>3290010</v>
      </c>
      <c r="G34" s="5" t="s">
        <v>308</v>
      </c>
      <c r="P34" s="5"/>
    </row>
    <row r="35" spans="1:16">
      <c r="A35" s="3">
        <v>4</v>
      </c>
      <c r="B35" s="5">
        <v>90011</v>
      </c>
      <c r="C35" s="5" t="s">
        <v>309</v>
      </c>
      <c r="D35" s="3">
        <v>290011</v>
      </c>
      <c r="E35" s="5" t="s">
        <v>310</v>
      </c>
      <c r="F35" s="3">
        <v>3290011</v>
      </c>
      <c r="G35" s="5" t="s">
        <v>311</v>
      </c>
      <c r="P35" s="5"/>
    </row>
    <row r="36" spans="1:16">
      <c r="A36" s="3">
        <v>4</v>
      </c>
      <c r="B36" s="5">
        <v>90012</v>
      </c>
      <c r="C36" s="5" t="s">
        <v>312</v>
      </c>
      <c r="D36" s="3">
        <v>290012</v>
      </c>
      <c r="E36" s="5" t="s">
        <v>313</v>
      </c>
      <c r="F36" s="3">
        <v>3290012</v>
      </c>
      <c r="G36" s="5" t="s">
        <v>314</v>
      </c>
      <c r="P36" s="5"/>
    </row>
    <row r="37" spans="1:16">
      <c r="A37" s="3">
        <v>4</v>
      </c>
      <c r="B37" s="5">
        <v>90013</v>
      </c>
      <c r="C37" s="5" t="s">
        <v>315</v>
      </c>
      <c r="D37" s="3">
        <v>290013</v>
      </c>
      <c r="E37" s="5" t="s">
        <v>316</v>
      </c>
      <c r="F37" s="3">
        <v>3290013</v>
      </c>
      <c r="G37" s="5" t="s">
        <v>317</v>
      </c>
      <c r="P37" s="5"/>
    </row>
    <row r="38" spans="1:16">
      <c r="A38" s="3">
        <v>4</v>
      </c>
      <c r="B38" s="5">
        <v>90014</v>
      </c>
      <c r="C38" s="5" t="s">
        <v>318</v>
      </c>
      <c r="D38" s="3">
        <v>290014</v>
      </c>
      <c r="E38" s="5" t="s">
        <v>319</v>
      </c>
      <c r="F38" s="3">
        <v>3290014</v>
      </c>
      <c r="G38" s="5" t="s">
        <v>320</v>
      </c>
    </row>
    <row r="39" spans="1:16">
      <c r="A39" s="3">
        <v>4</v>
      </c>
      <c r="B39" s="5">
        <v>90015</v>
      </c>
      <c r="C39" s="5" t="s">
        <v>321</v>
      </c>
      <c r="D39" s="3">
        <v>290015</v>
      </c>
      <c r="E39" s="5" t="s">
        <v>322</v>
      </c>
      <c r="F39" s="3">
        <v>3290015</v>
      </c>
      <c r="G39" s="5" t="s">
        <v>323</v>
      </c>
    </row>
    <row r="40" spans="1:16">
      <c r="A40" s="3">
        <v>4</v>
      </c>
      <c r="B40" s="5">
        <v>91000</v>
      </c>
      <c r="C40" s="5" t="s">
        <v>324</v>
      </c>
      <c r="D40" s="3">
        <v>291000</v>
      </c>
      <c r="E40" s="5" t="s">
        <v>325</v>
      </c>
      <c r="F40" s="3">
        <v>3291000</v>
      </c>
      <c r="G40" s="5" t="s">
        <v>326</v>
      </c>
    </row>
    <row r="41" spans="1:16">
      <c r="A41" s="3">
        <v>4</v>
      </c>
      <c r="B41" s="5">
        <v>91001</v>
      </c>
      <c r="C41" s="5" t="s">
        <v>327</v>
      </c>
      <c r="D41" s="3">
        <v>291001</v>
      </c>
      <c r="E41" s="5" t="s">
        <v>328</v>
      </c>
      <c r="F41" s="3">
        <v>3291001</v>
      </c>
      <c r="G41" s="5" t="s">
        <v>329</v>
      </c>
    </row>
    <row r="42" spans="1:16">
      <c r="A42" s="3">
        <v>4</v>
      </c>
      <c r="B42" s="5">
        <v>91002</v>
      </c>
      <c r="C42" s="5" t="s">
        <v>330</v>
      </c>
      <c r="D42" s="3">
        <v>291002</v>
      </c>
      <c r="E42" s="5" t="s">
        <v>331</v>
      </c>
      <c r="F42" s="3">
        <v>3291002</v>
      </c>
      <c r="G42" s="5" t="s">
        <v>332</v>
      </c>
    </row>
    <row r="43" spans="1:16">
      <c r="A43" s="3">
        <v>4</v>
      </c>
      <c r="B43" s="5">
        <v>91003</v>
      </c>
      <c r="C43" s="5" t="s">
        <v>333</v>
      </c>
      <c r="D43" s="3">
        <v>291003</v>
      </c>
      <c r="E43" s="5" t="s">
        <v>334</v>
      </c>
      <c r="F43" s="3">
        <v>3291003</v>
      </c>
      <c r="G43" s="5" t="s">
        <v>335</v>
      </c>
    </row>
    <row r="44" spans="1:16">
      <c r="A44" s="3">
        <v>4</v>
      </c>
      <c r="B44" s="5">
        <v>91004</v>
      </c>
      <c r="C44" s="5" t="s">
        <v>336</v>
      </c>
      <c r="D44" s="3">
        <v>291004</v>
      </c>
      <c r="E44" s="5" t="s">
        <v>337</v>
      </c>
      <c r="F44" s="3">
        <v>3291004</v>
      </c>
      <c r="G44" s="5" t="s">
        <v>338</v>
      </c>
    </row>
    <row r="45" spans="1:16">
      <c r="A45" s="3">
        <v>4</v>
      </c>
      <c r="B45" s="5">
        <v>91005</v>
      </c>
      <c r="C45" s="5" t="s">
        <v>339</v>
      </c>
      <c r="D45" s="3">
        <v>291005</v>
      </c>
      <c r="E45" s="5" t="s">
        <v>340</v>
      </c>
      <c r="F45" s="3">
        <v>3291005</v>
      </c>
      <c r="G45" s="5" t="s">
        <v>341</v>
      </c>
    </row>
    <row r="46" spans="1:16">
      <c r="A46" s="3">
        <v>4</v>
      </c>
      <c r="B46" s="5">
        <v>91006</v>
      </c>
      <c r="C46" s="5" t="s">
        <v>342</v>
      </c>
      <c r="D46" s="3">
        <v>291006</v>
      </c>
      <c r="E46" s="5" t="s">
        <v>343</v>
      </c>
      <c r="F46" s="3">
        <v>3291006</v>
      </c>
      <c r="G46" s="5" t="s">
        <v>344</v>
      </c>
    </row>
    <row r="47" spans="1:16">
      <c r="A47" s="3">
        <v>4</v>
      </c>
      <c r="B47" s="5">
        <v>91007</v>
      </c>
      <c r="C47" s="5" t="s">
        <v>345</v>
      </c>
      <c r="D47" s="3">
        <v>291007</v>
      </c>
      <c r="E47" s="5" t="s">
        <v>346</v>
      </c>
      <c r="F47" s="3">
        <v>3291007</v>
      </c>
      <c r="G47" s="5" t="s">
        <v>347</v>
      </c>
    </row>
    <row r="48" spans="1:16">
      <c r="A48" s="3">
        <v>4</v>
      </c>
      <c r="B48" s="5">
        <v>91008</v>
      </c>
      <c r="C48" s="5" t="s">
        <v>348</v>
      </c>
      <c r="D48" s="3">
        <v>291008</v>
      </c>
      <c r="E48" s="5" t="s">
        <v>349</v>
      </c>
      <c r="F48" s="3">
        <v>3291008</v>
      </c>
      <c r="G48" s="5" t="s">
        <v>350</v>
      </c>
    </row>
    <row r="49" spans="1:7">
      <c r="A49" s="3">
        <v>4</v>
      </c>
      <c r="B49" s="5">
        <v>91009</v>
      </c>
      <c r="C49" s="5" t="s">
        <v>351</v>
      </c>
      <c r="D49" s="3">
        <v>291009</v>
      </c>
      <c r="E49" s="5" t="s">
        <v>352</v>
      </c>
      <c r="F49" s="3">
        <v>3291009</v>
      </c>
      <c r="G49" s="5" t="s">
        <v>353</v>
      </c>
    </row>
    <row r="50" spans="1:7">
      <c r="A50" s="3">
        <v>4</v>
      </c>
      <c r="B50" s="5">
        <v>91010</v>
      </c>
      <c r="C50" s="5" t="s">
        <v>354</v>
      </c>
      <c r="D50" s="3">
        <v>291010</v>
      </c>
      <c r="E50" s="5" t="s">
        <v>355</v>
      </c>
      <c r="F50" s="3">
        <v>3291010</v>
      </c>
      <c r="G50" s="5" t="s">
        <v>356</v>
      </c>
    </row>
    <row r="51" spans="1:7">
      <c r="A51" s="3">
        <v>4</v>
      </c>
      <c r="B51" s="5">
        <v>91011</v>
      </c>
      <c r="C51" s="5" t="s">
        <v>357</v>
      </c>
      <c r="D51" s="3">
        <v>291011</v>
      </c>
      <c r="E51" s="5" t="s">
        <v>358</v>
      </c>
      <c r="F51" s="3">
        <v>3291011</v>
      </c>
      <c r="G51" s="5" t="s">
        <v>359</v>
      </c>
    </row>
    <row r="52" spans="1:7">
      <c r="A52" s="3">
        <v>4</v>
      </c>
      <c r="B52" s="5">
        <v>91012</v>
      </c>
      <c r="C52" s="5" t="s">
        <v>360</v>
      </c>
      <c r="D52" s="3">
        <v>291012</v>
      </c>
      <c r="E52" s="5" t="s">
        <v>361</v>
      </c>
      <c r="F52" s="3">
        <v>3291012</v>
      </c>
      <c r="G52" s="5" t="s">
        <v>362</v>
      </c>
    </row>
    <row r="53" spans="1:7">
      <c r="A53" s="3">
        <v>4</v>
      </c>
      <c r="B53" s="5">
        <v>91013</v>
      </c>
      <c r="C53" s="5" t="s">
        <v>363</v>
      </c>
      <c r="D53" s="3">
        <v>291013</v>
      </c>
      <c r="E53" s="5" t="s">
        <v>364</v>
      </c>
      <c r="F53" s="3">
        <v>3291013</v>
      </c>
      <c r="G53" s="5" t="s">
        <v>365</v>
      </c>
    </row>
    <row r="54" spans="1:7">
      <c r="A54" s="3">
        <v>4</v>
      </c>
      <c r="B54" s="5">
        <v>91014</v>
      </c>
      <c r="C54" s="5" t="s">
        <v>366</v>
      </c>
      <c r="D54" s="3">
        <v>291014</v>
      </c>
      <c r="E54" s="5" t="s">
        <v>367</v>
      </c>
      <c r="F54" s="3">
        <v>3291014</v>
      </c>
      <c r="G54" s="5" t="s">
        <v>368</v>
      </c>
    </row>
    <row r="55" spans="1:7">
      <c r="A55" s="3">
        <v>4</v>
      </c>
      <c r="B55" s="5">
        <v>91015</v>
      </c>
      <c r="C55" s="5" t="s">
        <v>369</v>
      </c>
      <c r="D55" s="3">
        <v>291015</v>
      </c>
      <c r="E55" s="5" t="s">
        <v>370</v>
      </c>
      <c r="F55" s="3">
        <v>3291015</v>
      </c>
      <c r="G55" s="5" t="s">
        <v>371</v>
      </c>
    </row>
    <row r="56" spans="1:7">
      <c r="A56" s="3">
        <v>4</v>
      </c>
      <c r="B56" s="5">
        <v>91016</v>
      </c>
      <c r="C56" s="5" t="s">
        <v>372</v>
      </c>
      <c r="D56" s="3">
        <v>291016</v>
      </c>
      <c r="E56" s="5" t="s">
        <v>373</v>
      </c>
      <c r="F56" s="3">
        <v>3291016</v>
      </c>
      <c r="G56" s="5" t="s">
        <v>374</v>
      </c>
    </row>
    <row r="57" spans="1:7">
      <c r="A57" s="3">
        <v>4</v>
      </c>
      <c r="B57" s="5">
        <v>91017</v>
      </c>
      <c r="C57" s="5" t="s">
        <v>375</v>
      </c>
      <c r="D57" s="3">
        <v>291017</v>
      </c>
      <c r="E57" s="5" t="s">
        <v>376</v>
      </c>
      <c r="F57" s="3">
        <v>3291017</v>
      </c>
      <c r="G57" s="5" t="s">
        <v>377</v>
      </c>
    </row>
    <row r="58" spans="1:7">
      <c r="A58" s="3">
        <v>4</v>
      </c>
      <c r="B58" s="5">
        <v>92000</v>
      </c>
      <c r="C58" s="5" t="s">
        <v>378</v>
      </c>
      <c r="D58" s="3">
        <v>292000</v>
      </c>
      <c r="E58" s="5" t="s">
        <v>379</v>
      </c>
      <c r="F58" s="3">
        <v>3292000</v>
      </c>
      <c r="G58" s="5" t="s">
        <v>380</v>
      </c>
    </row>
    <row r="59" spans="1:7">
      <c r="A59" s="3">
        <v>4</v>
      </c>
      <c r="B59" s="5">
        <v>92001</v>
      </c>
      <c r="C59" s="5" t="s">
        <v>381</v>
      </c>
      <c r="D59" s="3">
        <v>292001</v>
      </c>
      <c r="E59" s="5" t="s">
        <v>382</v>
      </c>
      <c r="F59" s="3">
        <v>3292001</v>
      </c>
      <c r="G59" s="5" t="s">
        <v>383</v>
      </c>
    </row>
    <row r="60" spans="1:7">
      <c r="A60" s="3">
        <v>4</v>
      </c>
      <c r="B60" s="5">
        <v>92002</v>
      </c>
      <c r="C60" s="5" t="s">
        <v>384</v>
      </c>
      <c r="D60" s="3">
        <v>292002</v>
      </c>
      <c r="E60" s="5" t="s">
        <v>385</v>
      </c>
      <c r="F60" s="3">
        <v>3292002</v>
      </c>
      <c r="G60" s="5" t="s">
        <v>386</v>
      </c>
    </row>
    <row r="61" spans="1:7">
      <c r="A61" s="3">
        <v>4</v>
      </c>
      <c r="B61" s="5">
        <v>92003</v>
      </c>
      <c r="C61" s="5" t="s">
        <v>387</v>
      </c>
      <c r="D61" s="3">
        <v>292003</v>
      </c>
      <c r="E61" s="5" t="s">
        <v>388</v>
      </c>
      <c r="F61" s="3">
        <v>3292003</v>
      </c>
      <c r="G61" s="5" t="s">
        <v>389</v>
      </c>
    </row>
    <row r="62" spans="1:7">
      <c r="A62" s="3">
        <v>4</v>
      </c>
      <c r="B62" s="5">
        <v>92004</v>
      </c>
      <c r="C62" s="5" t="s">
        <v>390</v>
      </c>
      <c r="D62" s="3">
        <v>292004</v>
      </c>
      <c r="E62" s="5" t="s">
        <v>391</v>
      </c>
      <c r="F62" s="3">
        <v>3292004</v>
      </c>
      <c r="G62" s="5" t="s">
        <v>392</v>
      </c>
    </row>
    <row r="63" spans="1:7">
      <c r="A63" s="3">
        <v>4</v>
      </c>
      <c r="B63" s="5">
        <v>92005</v>
      </c>
      <c r="C63" s="5" t="s">
        <v>393</v>
      </c>
      <c r="D63" s="3">
        <v>292005</v>
      </c>
      <c r="E63" s="5" t="s">
        <v>394</v>
      </c>
      <c r="F63" s="3">
        <v>3292005</v>
      </c>
      <c r="G63" s="5" t="s">
        <v>395</v>
      </c>
    </row>
    <row r="64" spans="1:7">
      <c r="A64" s="3">
        <v>4</v>
      </c>
      <c r="B64" s="5">
        <v>92006</v>
      </c>
      <c r="C64" s="5" t="s">
        <v>396</v>
      </c>
      <c r="D64" s="3">
        <v>292006</v>
      </c>
      <c r="E64" s="5" t="s">
        <v>397</v>
      </c>
      <c r="F64" s="3">
        <v>3292006</v>
      </c>
      <c r="G64" s="5" t="s">
        <v>398</v>
      </c>
    </row>
    <row r="65" spans="1:7">
      <c r="A65" s="3">
        <v>4</v>
      </c>
      <c r="B65" s="5">
        <v>92007</v>
      </c>
      <c r="C65" s="5" t="s">
        <v>399</v>
      </c>
      <c r="D65" s="3">
        <v>292007</v>
      </c>
      <c r="E65" s="5" t="s">
        <v>400</v>
      </c>
      <c r="F65" s="3">
        <v>3292007</v>
      </c>
      <c r="G65" s="5" t="s">
        <v>401</v>
      </c>
    </row>
    <row r="66" spans="1:7">
      <c r="A66" s="3">
        <v>4</v>
      </c>
      <c r="B66" s="5">
        <v>92008</v>
      </c>
      <c r="C66" s="5" t="s">
        <v>402</v>
      </c>
      <c r="D66" s="3">
        <v>292008</v>
      </c>
      <c r="E66" s="5" t="s">
        <v>403</v>
      </c>
      <c r="F66" s="3">
        <v>3292008</v>
      </c>
      <c r="G66" s="5" t="s">
        <v>404</v>
      </c>
    </row>
    <row r="67" spans="1:7">
      <c r="A67" s="3">
        <v>4</v>
      </c>
      <c r="B67" s="5">
        <v>92009</v>
      </c>
      <c r="C67" s="5" t="s">
        <v>405</v>
      </c>
      <c r="D67" s="3">
        <v>292009</v>
      </c>
      <c r="E67" s="5" t="s">
        <v>406</v>
      </c>
      <c r="F67" s="3">
        <v>3292009</v>
      </c>
      <c r="G67" s="5" t="s">
        <v>407</v>
      </c>
    </row>
    <row r="68" spans="1:7">
      <c r="A68" s="3">
        <v>4</v>
      </c>
      <c r="B68" s="5">
        <v>92010</v>
      </c>
      <c r="C68" s="5" t="s">
        <v>408</v>
      </c>
      <c r="D68" s="3">
        <v>292010</v>
      </c>
      <c r="E68" s="5" t="s">
        <v>409</v>
      </c>
      <c r="F68" s="3">
        <v>3292010</v>
      </c>
      <c r="G68" s="5" t="s">
        <v>410</v>
      </c>
    </row>
    <row r="69" spans="1:7">
      <c r="A69" s="3">
        <v>4</v>
      </c>
      <c r="B69" s="5">
        <v>92011</v>
      </c>
      <c r="C69" s="5" t="s">
        <v>411</v>
      </c>
      <c r="D69" s="3">
        <v>292011</v>
      </c>
      <c r="E69" s="5" t="s">
        <v>412</v>
      </c>
      <c r="F69" s="3">
        <v>3292011</v>
      </c>
      <c r="G69" s="5" t="s">
        <v>413</v>
      </c>
    </row>
    <row r="70" spans="1:7">
      <c r="A70" s="3">
        <v>4</v>
      </c>
      <c r="B70" s="5">
        <v>92012</v>
      </c>
      <c r="C70" s="5" t="s">
        <v>414</v>
      </c>
      <c r="D70" s="3">
        <v>292012</v>
      </c>
      <c r="E70" s="5" t="s">
        <v>415</v>
      </c>
      <c r="F70" s="3">
        <v>3292012</v>
      </c>
      <c r="G70" s="5" t="s">
        <v>416</v>
      </c>
    </row>
    <row r="71" spans="1:7">
      <c r="A71" s="3">
        <v>4</v>
      </c>
      <c r="B71" s="5">
        <v>92013</v>
      </c>
      <c r="C71" s="5" t="s">
        <v>417</v>
      </c>
      <c r="D71" s="3">
        <v>292013</v>
      </c>
      <c r="E71" s="5" t="s">
        <v>418</v>
      </c>
      <c r="F71" s="3">
        <v>3292013</v>
      </c>
      <c r="G71" s="5" t="s">
        <v>419</v>
      </c>
    </row>
    <row r="72" spans="1:7">
      <c r="A72" s="3">
        <v>4</v>
      </c>
      <c r="B72" s="5">
        <v>92014</v>
      </c>
      <c r="C72" s="5" t="s">
        <v>420</v>
      </c>
      <c r="D72" s="3">
        <v>292014</v>
      </c>
      <c r="E72" s="5" t="s">
        <v>421</v>
      </c>
      <c r="F72" s="3">
        <v>3292014</v>
      </c>
      <c r="G72" s="5" t="s">
        <v>422</v>
      </c>
    </row>
    <row r="73" spans="1:7">
      <c r="A73" s="3">
        <v>4</v>
      </c>
      <c r="B73" s="5">
        <v>92015</v>
      </c>
      <c r="C73" s="5" t="s">
        <v>423</v>
      </c>
      <c r="D73" s="3">
        <v>292015</v>
      </c>
      <c r="E73" s="5" t="s">
        <v>424</v>
      </c>
      <c r="F73" s="3">
        <v>3292015</v>
      </c>
      <c r="G73" s="5" t="s">
        <v>425</v>
      </c>
    </row>
    <row r="74" spans="1:7">
      <c r="A74" s="3">
        <v>4</v>
      </c>
      <c r="B74" s="5">
        <v>92016</v>
      </c>
      <c r="C74" s="5" t="s">
        <v>426</v>
      </c>
      <c r="D74" s="3">
        <v>292016</v>
      </c>
      <c r="E74" s="5" t="s">
        <v>427</v>
      </c>
      <c r="F74" s="3">
        <v>3292016</v>
      </c>
      <c r="G74" s="5" t="s">
        <v>428</v>
      </c>
    </row>
    <row r="75" spans="1:7">
      <c r="A75" s="3">
        <v>4</v>
      </c>
      <c r="B75" s="5">
        <v>92017</v>
      </c>
      <c r="C75" s="5" t="s">
        <v>429</v>
      </c>
      <c r="D75" s="3">
        <v>292017</v>
      </c>
      <c r="E75" s="5" t="s">
        <v>430</v>
      </c>
      <c r="F75" s="3">
        <v>3292017</v>
      </c>
      <c r="G75" s="5" t="s">
        <v>431</v>
      </c>
    </row>
    <row r="76" spans="1:7">
      <c r="A76" s="3">
        <v>4</v>
      </c>
      <c r="B76" s="5">
        <v>92018</v>
      </c>
      <c r="C76" s="5" t="s">
        <v>432</v>
      </c>
      <c r="D76" s="3">
        <v>292018</v>
      </c>
      <c r="E76" s="5" t="s">
        <v>433</v>
      </c>
      <c r="F76" s="3">
        <v>3292018</v>
      </c>
      <c r="G76" s="5" t="s">
        <v>434</v>
      </c>
    </row>
    <row r="77" spans="1:7">
      <c r="A77" s="3">
        <v>4</v>
      </c>
      <c r="B77" s="5">
        <v>92019</v>
      </c>
      <c r="C77" s="5" t="s">
        <v>435</v>
      </c>
      <c r="D77" s="3">
        <v>292019</v>
      </c>
      <c r="E77" s="5" t="s">
        <v>436</v>
      </c>
      <c r="F77" s="3">
        <v>3292019</v>
      </c>
      <c r="G77" s="5" t="s">
        <v>437</v>
      </c>
    </row>
    <row r="78" spans="1:7">
      <c r="A78" s="3">
        <v>4</v>
      </c>
      <c r="B78" s="5">
        <v>93000</v>
      </c>
      <c r="C78" s="5" t="s">
        <v>438</v>
      </c>
      <c r="D78" s="3">
        <v>293000</v>
      </c>
      <c r="E78" s="5" t="s">
        <v>439</v>
      </c>
      <c r="F78" s="3">
        <v>3293000</v>
      </c>
      <c r="G78" s="5" t="s">
        <v>440</v>
      </c>
    </row>
    <row r="79" spans="1:7">
      <c r="A79" s="3">
        <v>4</v>
      </c>
      <c r="B79" s="5">
        <v>93001</v>
      </c>
      <c r="C79" s="5" t="s">
        <v>441</v>
      </c>
      <c r="D79" s="3">
        <v>293001</v>
      </c>
      <c r="E79" s="5" t="s">
        <v>442</v>
      </c>
      <c r="F79" s="3">
        <v>3293001</v>
      </c>
      <c r="G79" s="5" t="s">
        <v>443</v>
      </c>
    </row>
    <row r="80" spans="1:7">
      <c r="A80" s="3">
        <v>4</v>
      </c>
      <c r="B80" s="5">
        <v>93002</v>
      </c>
      <c r="C80" s="5" t="s">
        <v>444</v>
      </c>
      <c r="D80" s="3">
        <v>293002</v>
      </c>
      <c r="E80" s="5" t="s">
        <v>445</v>
      </c>
      <c r="F80" s="3">
        <v>3293002</v>
      </c>
      <c r="G80" s="5" t="s">
        <v>446</v>
      </c>
    </row>
    <row r="81" spans="1:7">
      <c r="A81" s="3">
        <v>4</v>
      </c>
      <c r="B81" s="5">
        <v>93003</v>
      </c>
      <c r="C81" s="5" t="s">
        <v>447</v>
      </c>
      <c r="D81" s="3">
        <v>293003</v>
      </c>
      <c r="E81" s="5" t="s">
        <v>448</v>
      </c>
      <c r="F81" s="3">
        <v>3293003</v>
      </c>
      <c r="G81" s="5" t="s">
        <v>449</v>
      </c>
    </row>
    <row r="82" spans="1:7">
      <c r="A82" s="3">
        <v>4</v>
      </c>
      <c r="B82" s="5">
        <v>93004</v>
      </c>
      <c r="C82" s="5" t="s">
        <v>450</v>
      </c>
      <c r="D82" s="3">
        <v>293004</v>
      </c>
      <c r="E82" s="5" t="s">
        <v>451</v>
      </c>
      <c r="F82" s="3">
        <v>3293004</v>
      </c>
      <c r="G82" s="5" t="s">
        <v>452</v>
      </c>
    </row>
    <row r="83" spans="1:7">
      <c r="A83" s="3">
        <v>4</v>
      </c>
      <c r="B83" s="5">
        <v>93005</v>
      </c>
      <c r="C83" s="5" t="s">
        <v>453</v>
      </c>
      <c r="D83" s="3">
        <v>293005</v>
      </c>
      <c r="E83" s="5" t="s">
        <v>454</v>
      </c>
      <c r="F83" s="3">
        <v>3293005</v>
      </c>
      <c r="G83" s="5" t="s">
        <v>455</v>
      </c>
    </row>
    <row r="84" spans="1:7">
      <c r="A84" s="3">
        <v>4</v>
      </c>
      <c r="B84" s="5">
        <v>93006</v>
      </c>
      <c r="C84" s="4" t="s">
        <v>456</v>
      </c>
      <c r="D84" s="3">
        <v>293006</v>
      </c>
      <c r="E84" s="5" t="s">
        <v>457</v>
      </c>
      <c r="F84" s="3">
        <v>3293006</v>
      </c>
      <c r="G84" s="5" t="s">
        <v>458</v>
      </c>
    </row>
    <row r="85" spans="1:7">
      <c r="A85" s="3">
        <v>4</v>
      </c>
      <c r="B85" s="5">
        <v>93007</v>
      </c>
      <c r="C85" s="5" t="s">
        <v>459</v>
      </c>
      <c r="D85" s="3">
        <v>293007</v>
      </c>
      <c r="E85" s="5" t="s">
        <v>460</v>
      </c>
      <c r="F85" s="3">
        <v>3293007</v>
      </c>
      <c r="G85" s="5" t="s">
        <v>461</v>
      </c>
    </row>
    <row r="86" spans="1:7">
      <c r="A86" s="3">
        <v>4</v>
      </c>
      <c r="B86" s="5">
        <v>93008</v>
      </c>
      <c r="C86" s="4" t="s">
        <v>462</v>
      </c>
      <c r="D86" s="3">
        <v>293008</v>
      </c>
      <c r="E86" s="4" t="s">
        <v>463</v>
      </c>
      <c r="F86" s="3">
        <v>3293008</v>
      </c>
      <c r="G86" s="5" t="s">
        <v>464</v>
      </c>
    </row>
    <row r="87" spans="1:7">
      <c r="A87" s="3">
        <v>4</v>
      </c>
      <c r="B87" s="5">
        <v>93009</v>
      </c>
      <c r="C87" s="4" t="s">
        <v>465</v>
      </c>
      <c r="D87" s="3">
        <v>293009</v>
      </c>
      <c r="E87" s="4" t="s">
        <v>466</v>
      </c>
      <c r="F87" s="3">
        <v>3293009</v>
      </c>
      <c r="G87" s="5" t="s">
        <v>467</v>
      </c>
    </row>
    <row r="88" spans="1:7">
      <c r="A88" s="3">
        <v>4</v>
      </c>
      <c r="B88" s="5">
        <v>93010</v>
      </c>
      <c r="C88" s="4" t="s">
        <v>468</v>
      </c>
      <c r="D88" s="3">
        <v>293010</v>
      </c>
      <c r="E88" s="4" t="s">
        <v>469</v>
      </c>
      <c r="F88" s="3">
        <v>3293010</v>
      </c>
      <c r="G88" s="5" t="s">
        <v>470</v>
      </c>
    </row>
    <row r="89" spans="1:7">
      <c r="A89" s="3">
        <v>4</v>
      </c>
      <c r="B89" s="5">
        <v>93011</v>
      </c>
      <c r="C89" s="5" t="s">
        <v>471</v>
      </c>
      <c r="D89" s="3">
        <v>293011</v>
      </c>
      <c r="E89" s="5" t="s">
        <v>472</v>
      </c>
      <c r="F89" s="3">
        <v>3293011</v>
      </c>
      <c r="G89" s="5" t="s">
        <v>473</v>
      </c>
    </row>
    <row r="90" spans="1:7">
      <c r="A90" s="3">
        <v>4</v>
      </c>
      <c r="B90" s="5">
        <v>93012</v>
      </c>
      <c r="C90" s="5" t="s">
        <v>474</v>
      </c>
      <c r="D90" s="3">
        <v>293012</v>
      </c>
      <c r="E90" s="5" t="s">
        <v>475</v>
      </c>
      <c r="F90" s="3">
        <v>3293012</v>
      </c>
      <c r="G90" s="5" t="s">
        <v>476</v>
      </c>
    </row>
    <row r="91" spans="1:7">
      <c r="A91" s="3">
        <v>4</v>
      </c>
      <c r="B91" s="5">
        <v>93013</v>
      </c>
      <c r="C91" s="5" t="s">
        <v>477</v>
      </c>
      <c r="D91" s="3">
        <v>293013</v>
      </c>
      <c r="E91" s="5" t="s">
        <v>478</v>
      </c>
      <c r="F91" s="3">
        <v>3293013</v>
      </c>
      <c r="G91" s="5" t="s">
        <v>479</v>
      </c>
    </row>
    <row r="92" spans="1:7">
      <c r="A92" s="3">
        <v>4</v>
      </c>
      <c r="B92" s="5">
        <v>93014</v>
      </c>
      <c r="C92" s="5" t="s">
        <v>480</v>
      </c>
      <c r="D92" s="3">
        <v>293014</v>
      </c>
      <c r="E92" s="5" t="s">
        <v>481</v>
      </c>
      <c r="F92" s="3">
        <v>3293014</v>
      </c>
      <c r="G92" s="5" t="s">
        <v>482</v>
      </c>
    </row>
    <row r="93" spans="1:7">
      <c r="A93" s="3">
        <v>4</v>
      </c>
      <c r="B93" s="5">
        <v>93015</v>
      </c>
      <c r="C93" s="5" t="s">
        <v>483</v>
      </c>
      <c r="D93" s="3">
        <v>293015</v>
      </c>
      <c r="E93" s="5" t="s">
        <v>484</v>
      </c>
      <c r="F93" s="3">
        <v>3293015</v>
      </c>
      <c r="G93" s="5" t="s">
        <v>485</v>
      </c>
    </row>
    <row r="94" spans="1:7">
      <c r="A94" s="3">
        <v>4</v>
      </c>
      <c r="B94" s="5">
        <v>93016</v>
      </c>
      <c r="C94" s="5" t="s">
        <v>486</v>
      </c>
      <c r="D94" s="3">
        <v>293016</v>
      </c>
      <c r="E94" s="5" t="s">
        <v>487</v>
      </c>
      <c r="F94" s="3">
        <v>3293016</v>
      </c>
      <c r="G94" s="5" t="s">
        <v>488</v>
      </c>
    </row>
    <row r="95" spans="1:7">
      <c r="A95" s="3">
        <v>4</v>
      </c>
      <c r="B95" s="5">
        <v>93017</v>
      </c>
      <c r="C95" s="5" t="s">
        <v>489</v>
      </c>
      <c r="D95" s="3">
        <v>293017</v>
      </c>
      <c r="E95" s="5" t="s">
        <v>490</v>
      </c>
      <c r="F95" s="3">
        <v>3293017</v>
      </c>
      <c r="G95" s="5" t="s">
        <v>491</v>
      </c>
    </row>
    <row r="96" spans="1:7">
      <c r="A96" s="3">
        <v>4</v>
      </c>
      <c r="B96" s="5">
        <v>93018</v>
      </c>
      <c r="C96" s="4" t="s">
        <v>492</v>
      </c>
      <c r="D96" s="3">
        <v>293018</v>
      </c>
      <c r="E96" s="5" t="s">
        <v>493</v>
      </c>
      <c r="F96" s="3">
        <v>3293018</v>
      </c>
      <c r="G96" s="5" t="s">
        <v>494</v>
      </c>
    </row>
    <row r="97" spans="1:7">
      <c r="A97" s="3">
        <v>4</v>
      </c>
      <c r="B97" s="5">
        <v>93019</v>
      </c>
      <c r="C97" s="5" t="s">
        <v>495</v>
      </c>
      <c r="D97" s="3">
        <v>293019</v>
      </c>
      <c r="E97" s="5" t="s">
        <v>496</v>
      </c>
      <c r="F97" s="3">
        <v>3293019</v>
      </c>
      <c r="G97" s="5" t="s">
        <v>497</v>
      </c>
    </row>
    <row r="98" spans="1:7">
      <c r="A98" s="3">
        <v>4</v>
      </c>
      <c r="B98" s="5">
        <v>93020</v>
      </c>
      <c r="C98" s="5" t="s">
        <v>498</v>
      </c>
      <c r="D98" s="3">
        <v>293020</v>
      </c>
      <c r="E98" s="5" t="s">
        <v>499</v>
      </c>
      <c r="F98" s="3">
        <v>3293020</v>
      </c>
      <c r="G98" s="5" t="s">
        <v>500</v>
      </c>
    </row>
    <row r="99" spans="1:7">
      <c r="A99" s="3">
        <v>4</v>
      </c>
      <c r="B99" s="5">
        <v>93021</v>
      </c>
      <c r="C99" s="5" t="s">
        <v>501</v>
      </c>
      <c r="D99" s="3">
        <v>293021</v>
      </c>
      <c r="E99" s="5" t="s">
        <v>502</v>
      </c>
      <c r="F99" s="3">
        <v>3293021</v>
      </c>
      <c r="G99" s="5" t="s">
        <v>503</v>
      </c>
    </row>
    <row r="100" spans="1:7">
      <c r="A100" s="3">
        <v>4</v>
      </c>
      <c r="B100" s="5">
        <v>94000</v>
      </c>
      <c r="C100" s="5" t="s">
        <v>504</v>
      </c>
      <c r="D100" s="3">
        <v>294000</v>
      </c>
      <c r="E100" s="5" t="s">
        <v>505</v>
      </c>
      <c r="F100" s="3">
        <v>3294000</v>
      </c>
      <c r="G100" s="5" t="s">
        <v>506</v>
      </c>
    </row>
    <row r="101" spans="1:7">
      <c r="A101" s="3">
        <v>4</v>
      </c>
      <c r="B101" s="5">
        <v>94001</v>
      </c>
      <c r="C101" s="4" t="s">
        <v>507</v>
      </c>
      <c r="D101" s="3">
        <v>294001</v>
      </c>
      <c r="E101" s="5" t="s">
        <v>508</v>
      </c>
      <c r="F101" s="3">
        <v>3294001</v>
      </c>
      <c r="G101" s="5" t="s">
        <v>509</v>
      </c>
    </row>
    <row r="102" spans="1:7">
      <c r="A102" s="3">
        <v>4</v>
      </c>
      <c r="B102" s="5">
        <v>94002</v>
      </c>
      <c r="C102" s="5" t="s">
        <v>510</v>
      </c>
      <c r="D102" s="3">
        <v>294002</v>
      </c>
      <c r="E102" s="5" t="s">
        <v>511</v>
      </c>
      <c r="F102" s="3">
        <v>3294002</v>
      </c>
      <c r="G102" s="5" t="s">
        <v>512</v>
      </c>
    </row>
    <row r="103" spans="1:7">
      <c r="A103" s="3">
        <v>4</v>
      </c>
      <c r="B103" s="5">
        <v>94003</v>
      </c>
      <c r="C103" s="5" t="s">
        <v>513</v>
      </c>
      <c r="D103" s="3">
        <v>294003</v>
      </c>
      <c r="E103" s="5" t="s">
        <v>514</v>
      </c>
      <c r="F103" s="3">
        <v>3294003</v>
      </c>
      <c r="G103" s="5" t="s">
        <v>515</v>
      </c>
    </row>
    <row r="104" spans="1:7">
      <c r="A104" s="3">
        <v>4</v>
      </c>
      <c r="B104" s="5">
        <v>94004</v>
      </c>
      <c r="C104" s="5" t="s">
        <v>516</v>
      </c>
      <c r="D104" s="3">
        <v>294004</v>
      </c>
      <c r="E104" s="5" t="s">
        <v>517</v>
      </c>
      <c r="F104" s="3">
        <v>3294004</v>
      </c>
      <c r="G104" s="5" t="s">
        <v>518</v>
      </c>
    </row>
    <row r="105" spans="1:7">
      <c r="A105" s="3">
        <v>4</v>
      </c>
      <c r="B105" s="5">
        <v>94005</v>
      </c>
      <c r="C105" s="5" t="s">
        <v>519</v>
      </c>
      <c r="D105" s="3">
        <v>294005</v>
      </c>
      <c r="E105" s="5" t="s">
        <v>520</v>
      </c>
      <c r="F105" s="3">
        <v>3294005</v>
      </c>
      <c r="G105" s="5" t="s">
        <v>521</v>
      </c>
    </row>
    <row r="106" spans="1:7">
      <c r="A106" s="3">
        <v>4</v>
      </c>
      <c r="B106" s="5">
        <v>94006</v>
      </c>
      <c r="C106" s="5" t="s">
        <v>522</v>
      </c>
      <c r="D106" s="3">
        <v>294006</v>
      </c>
      <c r="E106" s="5" t="s">
        <v>523</v>
      </c>
      <c r="F106" s="3">
        <v>3294006</v>
      </c>
      <c r="G106" s="5" t="s">
        <v>524</v>
      </c>
    </row>
    <row r="107" spans="1:7">
      <c r="A107" s="3">
        <v>4</v>
      </c>
      <c r="B107" s="5">
        <v>94007</v>
      </c>
      <c r="C107" s="5" t="s">
        <v>525</v>
      </c>
      <c r="D107" s="3">
        <v>294007</v>
      </c>
      <c r="E107" s="5" t="s">
        <v>526</v>
      </c>
      <c r="F107" s="3">
        <v>3294007</v>
      </c>
      <c r="G107" s="5" t="s">
        <v>527</v>
      </c>
    </row>
    <row r="108" spans="1:7">
      <c r="A108" s="3">
        <v>4</v>
      </c>
      <c r="B108" s="5">
        <v>94008</v>
      </c>
      <c r="C108" s="5" t="s">
        <v>528</v>
      </c>
      <c r="D108" s="3">
        <v>294008</v>
      </c>
      <c r="E108" s="5" t="s">
        <v>529</v>
      </c>
      <c r="F108" s="3">
        <v>3294008</v>
      </c>
      <c r="G108" s="5" t="s">
        <v>530</v>
      </c>
    </row>
    <row r="109" spans="1:7">
      <c r="A109" s="3">
        <v>4</v>
      </c>
      <c r="B109" s="5">
        <v>94009</v>
      </c>
      <c r="C109" s="5" t="s">
        <v>531</v>
      </c>
      <c r="D109" s="3">
        <v>294009</v>
      </c>
      <c r="E109" s="5" t="s">
        <v>532</v>
      </c>
      <c r="F109" s="3">
        <v>3294009</v>
      </c>
      <c r="G109" s="5" t="s">
        <v>533</v>
      </c>
    </row>
    <row r="110" spans="1:7">
      <c r="A110" s="3">
        <v>4</v>
      </c>
      <c r="B110" s="5">
        <v>94010</v>
      </c>
      <c r="C110" s="5" t="s">
        <v>534</v>
      </c>
      <c r="D110" s="3">
        <v>294010</v>
      </c>
      <c r="E110" s="5" t="s">
        <v>535</v>
      </c>
      <c r="F110" s="3">
        <v>3294010</v>
      </c>
      <c r="G110" s="5" t="s">
        <v>536</v>
      </c>
    </row>
    <row r="111" spans="1:7">
      <c r="A111" s="3">
        <v>4</v>
      </c>
      <c r="B111" s="5">
        <v>94011</v>
      </c>
      <c r="C111" s="5" t="s">
        <v>537</v>
      </c>
      <c r="D111" s="3">
        <v>294011</v>
      </c>
      <c r="E111" s="5" t="s">
        <v>538</v>
      </c>
      <c r="F111" s="3">
        <v>3294011</v>
      </c>
      <c r="G111" s="5" t="s">
        <v>539</v>
      </c>
    </row>
    <row r="112" spans="1:7">
      <c r="A112" s="3">
        <v>4</v>
      </c>
      <c r="B112" s="5">
        <v>94012</v>
      </c>
      <c r="C112" s="5" t="s">
        <v>540</v>
      </c>
      <c r="D112" s="3">
        <v>294012</v>
      </c>
      <c r="E112" s="5" t="s">
        <v>541</v>
      </c>
      <c r="F112" s="3">
        <v>3294012</v>
      </c>
      <c r="G112" s="5" t="s">
        <v>542</v>
      </c>
    </row>
    <row r="113" spans="1:7">
      <c r="A113" s="3">
        <v>4</v>
      </c>
      <c r="B113" s="5">
        <v>94013</v>
      </c>
      <c r="C113" s="5" t="s">
        <v>543</v>
      </c>
      <c r="D113" s="3">
        <v>294013</v>
      </c>
      <c r="E113" s="5" t="s">
        <v>544</v>
      </c>
      <c r="F113" s="3">
        <v>3294013</v>
      </c>
      <c r="G113" s="5" t="s">
        <v>545</v>
      </c>
    </row>
    <row r="114" spans="1:7">
      <c r="A114" s="3">
        <v>4</v>
      </c>
      <c r="B114" s="5">
        <v>94014</v>
      </c>
      <c r="C114" s="5" t="s">
        <v>546</v>
      </c>
      <c r="D114" s="3">
        <v>294014</v>
      </c>
      <c r="E114" s="5" t="s">
        <v>547</v>
      </c>
      <c r="F114" s="3">
        <v>3294014</v>
      </c>
      <c r="G114" s="5" t="s">
        <v>548</v>
      </c>
    </row>
    <row r="115" spans="1:7">
      <c r="A115" s="3">
        <v>4</v>
      </c>
      <c r="B115" s="5">
        <v>94015</v>
      </c>
      <c r="C115" s="5" t="s">
        <v>549</v>
      </c>
      <c r="D115" s="3">
        <v>294015</v>
      </c>
      <c r="E115" s="5" t="s">
        <v>550</v>
      </c>
      <c r="F115" s="3">
        <v>3294015</v>
      </c>
      <c r="G115" s="5" t="s">
        <v>551</v>
      </c>
    </row>
    <row r="116" spans="1:7">
      <c r="A116" s="3">
        <v>4</v>
      </c>
      <c r="B116" s="5">
        <v>94016</v>
      </c>
      <c r="C116" s="5" t="s">
        <v>552</v>
      </c>
      <c r="D116" s="3">
        <v>294016</v>
      </c>
      <c r="E116" s="5" t="s">
        <v>553</v>
      </c>
      <c r="F116" s="3">
        <v>3294016</v>
      </c>
      <c r="G116" s="5" t="s">
        <v>554</v>
      </c>
    </row>
    <row r="117" spans="1:7">
      <c r="A117" s="3">
        <v>4</v>
      </c>
      <c r="B117" s="5">
        <v>94017</v>
      </c>
      <c r="C117" s="4" t="s">
        <v>555</v>
      </c>
      <c r="D117" s="3">
        <v>294017</v>
      </c>
      <c r="E117" s="5" t="s">
        <v>556</v>
      </c>
      <c r="F117" s="3">
        <v>3294017</v>
      </c>
      <c r="G117" s="5" t="s">
        <v>557</v>
      </c>
    </row>
    <row r="118" spans="1:7">
      <c r="A118" s="3">
        <v>4</v>
      </c>
      <c r="B118" s="5">
        <v>94018</v>
      </c>
      <c r="C118" s="5" t="s">
        <v>558</v>
      </c>
      <c r="D118" s="3">
        <v>294018</v>
      </c>
      <c r="E118" s="5" t="s">
        <v>559</v>
      </c>
      <c r="F118" s="3">
        <v>3294018</v>
      </c>
      <c r="G118" s="5" t="s">
        <v>560</v>
      </c>
    </row>
    <row r="119" spans="1:7">
      <c r="A119" s="3">
        <v>4</v>
      </c>
      <c r="B119" s="5">
        <v>94019</v>
      </c>
      <c r="C119" s="5" t="s">
        <v>561</v>
      </c>
      <c r="D119" s="3">
        <v>294019</v>
      </c>
      <c r="E119" s="5" t="s">
        <v>562</v>
      </c>
      <c r="F119" s="3">
        <v>3294019</v>
      </c>
      <c r="G119" s="5" t="s">
        <v>563</v>
      </c>
    </row>
    <row r="120" spans="1:7">
      <c r="A120" s="3">
        <v>4</v>
      </c>
      <c r="B120" s="5">
        <v>94020</v>
      </c>
      <c r="C120" s="5" t="s">
        <v>564</v>
      </c>
      <c r="D120" s="3">
        <v>294020</v>
      </c>
      <c r="E120" s="5" t="s">
        <v>565</v>
      </c>
      <c r="F120" s="3">
        <v>3294020</v>
      </c>
      <c r="G120" s="5" t="s">
        <v>566</v>
      </c>
    </row>
    <row r="121" spans="1:7">
      <c r="A121" s="3">
        <v>4</v>
      </c>
      <c r="B121" s="5">
        <v>94021</v>
      </c>
      <c r="C121" s="5" t="s">
        <v>567</v>
      </c>
      <c r="D121" s="3">
        <v>294021</v>
      </c>
      <c r="E121" s="5" t="s">
        <v>568</v>
      </c>
      <c r="F121" s="3">
        <v>3294021</v>
      </c>
      <c r="G121" s="5" t="s">
        <v>569</v>
      </c>
    </row>
    <row r="122" spans="1:7">
      <c r="A122" s="3">
        <v>4</v>
      </c>
      <c r="B122" s="5">
        <v>94022</v>
      </c>
      <c r="C122" s="4" t="s">
        <v>570</v>
      </c>
      <c r="D122" s="3">
        <v>294022</v>
      </c>
      <c r="E122" s="4" t="s">
        <v>571</v>
      </c>
      <c r="F122" s="3">
        <v>3294022</v>
      </c>
      <c r="G122" s="5" t="s">
        <v>572</v>
      </c>
    </row>
    <row r="123" spans="1:7">
      <c r="A123" s="3">
        <v>4</v>
      </c>
      <c r="B123" s="5">
        <v>94023</v>
      </c>
      <c r="C123" s="5" t="s">
        <v>573</v>
      </c>
      <c r="D123" s="3">
        <v>294023</v>
      </c>
      <c r="E123" s="5" t="s">
        <v>574</v>
      </c>
      <c r="F123" s="3">
        <v>3294023</v>
      </c>
      <c r="G123" s="5" t="s">
        <v>575</v>
      </c>
    </row>
    <row r="124" spans="1:7">
      <c r="A124" s="3">
        <v>4</v>
      </c>
      <c r="B124" s="5">
        <v>94024</v>
      </c>
      <c r="C124" s="4" t="s">
        <v>576</v>
      </c>
      <c r="D124" s="3">
        <v>294024</v>
      </c>
      <c r="E124" s="4" t="s">
        <v>577</v>
      </c>
      <c r="F124" s="3">
        <v>3294024</v>
      </c>
      <c r="G124" s="5" t="s">
        <v>578</v>
      </c>
    </row>
    <row r="125" spans="1:7">
      <c r="A125" s="3">
        <v>4</v>
      </c>
      <c r="B125" s="5">
        <v>94025</v>
      </c>
      <c r="C125" s="5" t="s">
        <v>579</v>
      </c>
      <c r="D125" s="3">
        <v>294025</v>
      </c>
      <c r="E125" s="5" t="s">
        <v>580</v>
      </c>
      <c r="F125" s="3">
        <v>3294025</v>
      </c>
      <c r="G125" s="5" t="s">
        <v>581</v>
      </c>
    </row>
    <row r="126" spans="1:7">
      <c r="A126" s="3">
        <v>4</v>
      </c>
      <c r="B126" s="5">
        <v>94026</v>
      </c>
      <c r="C126" s="5" t="s">
        <v>582</v>
      </c>
      <c r="D126" s="3">
        <v>294026</v>
      </c>
      <c r="E126" s="5" t="s">
        <v>583</v>
      </c>
      <c r="F126" s="3">
        <v>3294026</v>
      </c>
      <c r="G126" s="5" t="s">
        <v>584</v>
      </c>
    </row>
    <row r="127" spans="1:7">
      <c r="A127" s="3">
        <v>4</v>
      </c>
      <c r="B127" s="5">
        <v>94027</v>
      </c>
      <c r="C127" s="5" t="s">
        <v>585</v>
      </c>
      <c r="D127" s="3">
        <v>294027</v>
      </c>
      <c r="E127" s="5" t="s">
        <v>586</v>
      </c>
      <c r="F127" s="3">
        <v>3294027</v>
      </c>
      <c r="G127" s="5" t="s">
        <v>587</v>
      </c>
    </row>
    <row r="128" spans="1:7">
      <c r="A128" s="3">
        <v>4</v>
      </c>
      <c r="B128" s="5">
        <v>94028</v>
      </c>
      <c r="C128" s="5" t="s">
        <v>588</v>
      </c>
      <c r="D128" s="3">
        <v>294028</v>
      </c>
      <c r="E128" s="5" t="s">
        <v>589</v>
      </c>
      <c r="F128" s="3">
        <v>3294028</v>
      </c>
      <c r="G128" s="5" t="s">
        <v>590</v>
      </c>
    </row>
    <row r="129" spans="1:7">
      <c r="A129" s="3">
        <v>4</v>
      </c>
      <c r="B129" s="5">
        <v>94029</v>
      </c>
      <c r="C129" s="5" t="s">
        <v>591</v>
      </c>
      <c r="D129" s="3">
        <v>294029</v>
      </c>
      <c r="E129" s="5" t="s">
        <v>592</v>
      </c>
      <c r="F129" s="3">
        <v>3294029</v>
      </c>
      <c r="G129" s="5" t="s">
        <v>593</v>
      </c>
    </row>
    <row r="130" spans="1:7">
      <c r="A130" s="3">
        <v>4</v>
      </c>
      <c r="B130" s="5">
        <v>94030</v>
      </c>
      <c r="C130" s="5" t="s">
        <v>594</v>
      </c>
      <c r="D130" s="3">
        <v>294030</v>
      </c>
      <c r="E130" s="5" t="s">
        <v>595</v>
      </c>
      <c r="F130" s="3">
        <v>3294030</v>
      </c>
      <c r="G130" s="5" t="s">
        <v>596</v>
      </c>
    </row>
    <row r="131" spans="1:7">
      <c r="A131" s="3">
        <v>4</v>
      </c>
      <c r="B131" s="5">
        <v>94031</v>
      </c>
      <c r="C131" s="5" t="s">
        <v>597</v>
      </c>
      <c r="D131" s="3">
        <v>294031</v>
      </c>
      <c r="E131" s="5" t="s">
        <v>598</v>
      </c>
      <c r="F131" s="3">
        <v>3294031</v>
      </c>
      <c r="G131" s="5" t="s">
        <v>599</v>
      </c>
    </row>
    <row r="132" spans="1:7">
      <c r="A132" s="3">
        <v>4</v>
      </c>
      <c r="B132" s="5">
        <v>94032</v>
      </c>
      <c r="C132" s="5" t="s">
        <v>600</v>
      </c>
      <c r="D132" s="3">
        <v>294032</v>
      </c>
      <c r="E132" s="5" t="s">
        <v>601</v>
      </c>
      <c r="F132" s="3">
        <v>3294032</v>
      </c>
      <c r="G132" s="5" t="s">
        <v>602</v>
      </c>
    </row>
    <row r="133" spans="1:7">
      <c r="A133" s="3">
        <v>4</v>
      </c>
      <c r="B133" s="5">
        <v>94033</v>
      </c>
      <c r="C133" s="5" t="s">
        <v>603</v>
      </c>
      <c r="D133" s="3">
        <v>294033</v>
      </c>
      <c r="E133" s="5" t="s">
        <v>604</v>
      </c>
      <c r="F133" s="3">
        <v>3294033</v>
      </c>
      <c r="G133" s="5" t="s">
        <v>605</v>
      </c>
    </row>
    <row r="134" spans="1:7">
      <c r="A134" s="3">
        <v>4</v>
      </c>
      <c r="B134" s="5">
        <v>94034</v>
      </c>
      <c r="C134" s="5" t="s">
        <v>606</v>
      </c>
      <c r="D134" s="3">
        <v>294034</v>
      </c>
      <c r="E134" s="5" t="s">
        <v>607</v>
      </c>
      <c r="F134" s="3">
        <v>3294034</v>
      </c>
      <c r="G134" s="5" t="s">
        <v>608</v>
      </c>
    </row>
    <row r="135" spans="1:7">
      <c r="A135" s="3">
        <v>4</v>
      </c>
      <c r="B135" s="5">
        <v>94035</v>
      </c>
      <c r="C135" s="4" t="s">
        <v>609</v>
      </c>
      <c r="D135" s="3">
        <v>294035</v>
      </c>
      <c r="E135" s="4" t="s">
        <v>610</v>
      </c>
      <c r="F135" s="3">
        <v>3294035</v>
      </c>
      <c r="G135" s="5" t="s">
        <v>611</v>
      </c>
    </row>
    <row r="136" spans="1:7">
      <c r="A136" s="3">
        <v>4</v>
      </c>
      <c r="B136" s="5">
        <v>94036</v>
      </c>
      <c r="C136" s="5" t="s">
        <v>612</v>
      </c>
      <c r="D136" s="3">
        <v>294036</v>
      </c>
      <c r="E136" s="5" t="s">
        <v>613</v>
      </c>
      <c r="F136" s="3">
        <v>3294036</v>
      </c>
      <c r="G136" s="5" t="s">
        <v>614</v>
      </c>
    </row>
    <row r="137" spans="1:7">
      <c r="A137" s="3">
        <v>4</v>
      </c>
      <c r="B137" s="5">
        <v>94037</v>
      </c>
      <c r="C137" s="4" t="s">
        <v>615</v>
      </c>
      <c r="D137" s="3">
        <v>294037</v>
      </c>
      <c r="E137" s="5" t="s">
        <v>616</v>
      </c>
      <c r="F137" s="3">
        <v>3294037</v>
      </c>
      <c r="G137" s="5" t="s">
        <v>617</v>
      </c>
    </row>
    <row r="138" spans="1:7">
      <c r="A138" s="3">
        <v>4</v>
      </c>
      <c r="B138" s="5">
        <v>94038</v>
      </c>
      <c r="C138" s="5" t="s">
        <v>618</v>
      </c>
      <c r="D138" s="3">
        <v>294038</v>
      </c>
      <c r="E138" s="5" t="s">
        <v>619</v>
      </c>
      <c r="F138" s="3">
        <v>3294038</v>
      </c>
      <c r="G138" s="5" t="s">
        <v>620</v>
      </c>
    </row>
    <row r="139" spans="1:7">
      <c r="A139" s="3">
        <v>4</v>
      </c>
      <c r="B139" s="5">
        <v>94039</v>
      </c>
      <c r="C139" s="4" t="s">
        <v>621</v>
      </c>
      <c r="D139" s="3">
        <v>294039</v>
      </c>
      <c r="E139" s="4" t="s">
        <v>622</v>
      </c>
      <c r="F139" s="3">
        <v>3294039</v>
      </c>
      <c r="G139" s="5" t="s">
        <v>623</v>
      </c>
    </row>
    <row r="140" spans="1:7">
      <c r="A140" s="3">
        <v>4</v>
      </c>
      <c r="B140" s="5">
        <v>94040</v>
      </c>
      <c r="C140" s="4" t="s">
        <v>624</v>
      </c>
      <c r="D140" s="3">
        <v>294040</v>
      </c>
      <c r="E140" s="5" t="s">
        <v>625</v>
      </c>
      <c r="F140" s="5">
        <v>3294040</v>
      </c>
      <c r="G140" s="5" t="s">
        <v>626</v>
      </c>
    </row>
    <row r="141" spans="1:7">
      <c r="A141" s="3">
        <v>4</v>
      </c>
      <c r="B141" s="5">
        <v>90016</v>
      </c>
      <c r="C141" s="3" t="s">
        <v>627</v>
      </c>
      <c r="D141" s="5">
        <v>290016</v>
      </c>
      <c r="E141" s="3" t="s">
        <v>628</v>
      </c>
      <c r="F141" s="5">
        <v>3290016</v>
      </c>
      <c r="G141" s="5" t="s">
        <v>629</v>
      </c>
    </row>
    <row r="142" spans="1:7">
      <c r="A142" s="3">
        <v>4</v>
      </c>
      <c r="B142" s="5">
        <v>90017</v>
      </c>
      <c r="C142" s="3" t="s">
        <v>630</v>
      </c>
      <c r="D142" s="5">
        <v>290017</v>
      </c>
      <c r="E142" s="3" t="s">
        <v>631</v>
      </c>
      <c r="F142" s="5">
        <v>3290017</v>
      </c>
      <c r="G142" s="5" t="s">
        <v>632</v>
      </c>
    </row>
    <row r="143" spans="1:7">
      <c r="A143" s="3">
        <v>4</v>
      </c>
      <c r="B143" s="5">
        <v>90018</v>
      </c>
      <c r="C143" s="3" t="s">
        <v>633</v>
      </c>
      <c r="D143" s="5">
        <v>290018</v>
      </c>
      <c r="E143" s="3" t="s">
        <v>634</v>
      </c>
      <c r="F143" s="5">
        <v>3290018</v>
      </c>
      <c r="G143" s="5" t="s">
        <v>635</v>
      </c>
    </row>
    <row r="144" spans="1:7">
      <c r="A144" s="3">
        <v>4</v>
      </c>
      <c r="B144" s="5">
        <v>90019</v>
      </c>
      <c r="C144" s="3" t="s">
        <v>636</v>
      </c>
      <c r="D144" s="5">
        <v>290019</v>
      </c>
      <c r="E144" s="3" t="s">
        <v>637</v>
      </c>
      <c r="F144" s="5">
        <v>3290019</v>
      </c>
      <c r="G144" s="5" t="s">
        <v>638</v>
      </c>
    </row>
    <row r="145" spans="1:4">
      <c r="A145" s="3">
        <v>5</v>
      </c>
      <c r="B145" s="5">
        <v>1001</v>
      </c>
      <c r="C145" s="3" t="s">
        <v>639</v>
      </c>
    </row>
    <row r="146" spans="1:4">
      <c r="A146" s="3">
        <v>5</v>
      </c>
      <c r="B146" s="5">
        <v>1002</v>
      </c>
      <c r="C146" s="3" t="s">
        <v>640</v>
      </c>
    </row>
    <row r="147" spans="1:4">
      <c r="A147" s="3">
        <v>5</v>
      </c>
      <c r="B147" s="5">
        <v>1003</v>
      </c>
      <c r="C147" s="3" t="s">
        <v>641</v>
      </c>
    </row>
    <row r="148" spans="1:4">
      <c r="A148" s="3">
        <v>5</v>
      </c>
      <c r="B148" s="5">
        <v>1004</v>
      </c>
      <c r="C148" s="3" t="s">
        <v>642</v>
      </c>
    </row>
    <row r="149" spans="1:4">
      <c r="A149" s="3">
        <v>5</v>
      </c>
      <c r="B149" s="5">
        <v>2001</v>
      </c>
      <c r="C149" s="3" t="s">
        <v>643</v>
      </c>
    </row>
    <row r="150" spans="1:4">
      <c r="A150" s="3">
        <v>5</v>
      </c>
      <c r="B150" s="5">
        <v>2002</v>
      </c>
      <c r="C150" s="3" t="s">
        <v>644</v>
      </c>
    </row>
    <row r="151" spans="1:4">
      <c r="A151" s="3">
        <v>5</v>
      </c>
      <c r="B151" s="5">
        <v>2003</v>
      </c>
      <c r="C151" s="3" t="s">
        <v>645</v>
      </c>
    </row>
    <row r="152" spans="1:4">
      <c r="A152" s="3">
        <v>5</v>
      </c>
      <c r="B152" s="5">
        <v>2004</v>
      </c>
      <c r="C152" s="3" t="s">
        <v>646</v>
      </c>
    </row>
    <row r="153" spans="1:4">
      <c r="A153" s="3">
        <v>5</v>
      </c>
      <c r="B153" s="5">
        <v>3001</v>
      </c>
      <c r="C153" s="6" t="s">
        <v>647</v>
      </c>
    </row>
    <row r="154" spans="1:4">
      <c r="A154" s="3">
        <v>5</v>
      </c>
      <c r="B154" s="5">
        <v>3002</v>
      </c>
      <c r="C154" s="6" t="s">
        <v>648</v>
      </c>
    </row>
    <row r="155" spans="1:4">
      <c r="A155" s="3">
        <v>5</v>
      </c>
      <c r="B155" s="5">
        <v>3003</v>
      </c>
      <c r="C155" s="3" t="s">
        <v>649</v>
      </c>
    </row>
    <row r="156" spans="1:4">
      <c r="A156" s="3">
        <v>5</v>
      </c>
      <c r="B156" s="5">
        <v>3004</v>
      </c>
      <c r="C156" s="3" t="s">
        <v>650</v>
      </c>
      <c r="D156" s="7"/>
    </row>
    <row r="157" spans="1:4">
      <c r="A157" s="3">
        <v>5</v>
      </c>
      <c r="B157" s="5">
        <v>3005</v>
      </c>
      <c r="C157" s="6" t="s">
        <v>651</v>
      </c>
      <c r="D157" s="7"/>
    </row>
    <row r="158" spans="1:4">
      <c r="A158" s="3">
        <v>5</v>
      </c>
      <c r="B158" s="5">
        <v>3006</v>
      </c>
      <c r="C158" s="6" t="s">
        <v>652</v>
      </c>
      <c r="D158" s="7"/>
    </row>
    <row r="159" spans="1:4">
      <c r="A159" s="3">
        <v>5</v>
      </c>
      <c r="B159" s="5">
        <v>3007</v>
      </c>
      <c r="C159" s="6" t="s">
        <v>653</v>
      </c>
      <c r="D159" s="7"/>
    </row>
    <row r="160" spans="1:4">
      <c r="A160" s="3">
        <v>5</v>
      </c>
      <c r="B160" s="5">
        <v>3008</v>
      </c>
      <c r="C160" s="6" t="s">
        <v>654</v>
      </c>
      <c r="D160" s="7"/>
    </row>
    <row r="161" spans="1:4">
      <c r="A161" s="3">
        <v>5</v>
      </c>
      <c r="B161" s="5">
        <v>4001</v>
      </c>
      <c r="C161" s="6" t="s">
        <v>101</v>
      </c>
      <c r="D161" s="7"/>
    </row>
    <row r="162" spans="1:4">
      <c r="A162" s="3">
        <v>5</v>
      </c>
      <c r="B162" s="5">
        <v>4002</v>
      </c>
      <c r="C162" s="6" t="s">
        <v>103</v>
      </c>
      <c r="D162" s="7"/>
    </row>
    <row r="163" spans="1:4">
      <c r="A163" s="3">
        <v>5</v>
      </c>
      <c r="B163" s="5">
        <v>4003</v>
      </c>
      <c r="C163" s="6" t="s">
        <v>105</v>
      </c>
      <c r="D163" s="7"/>
    </row>
    <row r="164" spans="1:4">
      <c r="A164" s="3">
        <v>5</v>
      </c>
      <c r="B164" s="5">
        <v>4004</v>
      </c>
      <c r="C164" s="6" t="s">
        <v>107</v>
      </c>
      <c r="D164" s="7"/>
    </row>
    <row r="165" spans="1:4">
      <c r="A165" s="3">
        <v>5</v>
      </c>
      <c r="B165" s="5">
        <v>4005</v>
      </c>
      <c r="C165" s="6" t="s">
        <v>93</v>
      </c>
      <c r="D165" s="7"/>
    </row>
    <row r="166" spans="1:4">
      <c r="A166" s="3">
        <v>5</v>
      </c>
      <c r="B166" s="5">
        <v>4006</v>
      </c>
      <c r="C166" s="6" t="s">
        <v>95</v>
      </c>
      <c r="D166" s="7"/>
    </row>
    <row r="167" spans="1:4">
      <c r="A167" s="3">
        <v>5</v>
      </c>
      <c r="B167" s="5">
        <v>4007</v>
      </c>
      <c r="C167" s="6" t="s">
        <v>97</v>
      </c>
      <c r="D167" s="7"/>
    </row>
    <row r="168" spans="1:4">
      <c r="A168" s="3">
        <v>5</v>
      </c>
      <c r="B168" s="5">
        <v>4008</v>
      </c>
      <c r="C168" s="6" t="s">
        <v>99</v>
      </c>
      <c r="D168" s="7"/>
    </row>
    <row r="169" spans="1:4">
      <c r="A169" s="3">
        <v>5</v>
      </c>
      <c r="B169" s="5">
        <v>5001</v>
      </c>
      <c r="C169" s="3" t="s">
        <v>85</v>
      </c>
      <c r="D169" s="7"/>
    </row>
    <row r="170" spans="1:4">
      <c r="A170" s="3">
        <v>5</v>
      </c>
      <c r="B170" s="5">
        <v>5002</v>
      </c>
      <c r="C170" s="3" t="s">
        <v>87</v>
      </c>
      <c r="D170" s="7"/>
    </row>
    <row r="171" spans="1:4">
      <c r="A171" s="3">
        <v>5</v>
      </c>
      <c r="B171" s="5">
        <v>5003</v>
      </c>
      <c r="C171" s="3" t="s">
        <v>89</v>
      </c>
      <c r="D171" s="7"/>
    </row>
    <row r="172" spans="1:4">
      <c r="A172" s="3">
        <v>5</v>
      </c>
      <c r="B172" s="5">
        <v>5004</v>
      </c>
      <c r="C172" s="3" t="s">
        <v>91</v>
      </c>
      <c r="D172" s="7"/>
    </row>
    <row r="173" spans="1:4">
      <c r="A173" s="3">
        <v>5</v>
      </c>
      <c r="B173" s="5">
        <v>5005</v>
      </c>
      <c r="C173" s="3" t="s">
        <v>77</v>
      </c>
      <c r="D173" s="7"/>
    </row>
    <row r="174" spans="1:4">
      <c r="A174" s="3">
        <v>5</v>
      </c>
      <c r="B174" s="5">
        <v>5006</v>
      </c>
      <c r="C174" s="3" t="s">
        <v>79</v>
      </c>
      <c r="D174" s="7"/>
    </row>
    <row r="175" spans="1:4">
      <c r="A175" s="3">
        <v>5</v>
      </c>
      <c r="B175" s="5">
        <v>5007</v>
      </c>
      <c r="C175" s="3" t="s">
        <v>81</v>
      </c>
      <c r="D175" s="7"/>
    </row>
    <row r="176" spans="1:4">
      <c r="A176" s="3">
        <v>5</v>
      </c>
      <c r="B176" s="5">
        <v>5008</v>
      </c>
      <c r="C176" s="3" t="s">
        <v>83</v>
      </c>
      <c r="D176" s="7"/>
    </row>
    <row r="177" spans="1:4">
      <c r="A177" s="3">
        <v>5</v>
      </c>
      <c r="B177" s="5">
        <v>6001</v>
      </c>
      <c r="C177" s="3" t="s">
        <v>17</v>
      </c>
      <c r="D177" s="7"/>
    </row>
    <row r="178" spans="1:4">
      <c r="A178" s="3">
        <v>5</v>
      </c>
      <c r="B178" s="5">
        <v>6002</v>
      </c>
      <c r="C178" s="3" t="s">
        <v>18</v>
      </c>
      <c r="D178" s="7"/>
    </row>
    <row r="179" spans="1:4">
      <c r="A179" s="3">
        <v>5</v>
      </c>
      <c r="B179" s="5">
        <v>6003</v>
      </c>
      <c r="C179" s="3" t="s">
        <v>19</v>
      </c>
      <c r="D179" s="7"/>
    </row>
    <row r="180" spans="1:4">
      <c r="A180" s="3">
        <v>5</v>
      </c>
      <c r="B180" s="5">
        <v>6004</v>
      </c>
      <c r="C180" s="3" t="s">
        <v>20</v>
      </c>
      <c r="D180" s="7"/>
    </row>
    <row r="181" spans="1:4">
      <c r="A181" s="3">
        <v>5</v>
      </c>
      <c r="B181" s="5">
        <v>6005</v>
      </c>
      <c r="C181" s="3" t="s">
        <v>655</v>
      </c>
      <c r="D181" s="7"/>
    </row>
    <row r="182" spans="1:4">
      <c r="A182" s="3">
        <v>5</v>
      </c>
      <c r="B182" s="5">
        <v>6006</v>
      </c>
      <c r="C182" s="3" t="s">
        <v>656</v>
      </c>
      <c r="D182" s="7"/>
    </row>
    <row r="183" spans="1:4">
      <c r="A183" s="3">
        <v>5</v>
      </c>
      <c r="B183" s="5">
        <v>6007</v>
      </c>
      <c r="C183" s="3" t="s">
        <v>657</v>
      </c>
      <c r="D183" s="7"/>
    </row>
    <row r="184" spans="1:4">
      <c r="A184" s="3">
        <v>5</v>
      </c>
      <c r="B184" s="5">
        <v>6008</v>
      </c>
      <c r="C184" s="3" t="s">
        <v>658</v>
      </c>
      <c r="D184" s="7"/>
    </row>
    <row r="185" spans="1:4">
      <c r="A185" s="3">
        <v>6</v>
      </c>
      <c r="B185" s="3">
        <v>1000</v>
      </c>
      <c r="C185" s="5" t="s">
        <v>659</v>
      </c>
      <c r="D185" s="7"/>
    </row>
    <row r="186" spans="1:4">
      <c r="A186" s="3">
        <v>6</v>
      </c>
      <c r="B186" s="3">
        <v>1001</v>
      </c>
      <c r="C186" s="5" t="s">
        <v>660</v>
      </c>
      <c r="D186" s="7"/>
    </row>
    <row r="187" spans="1:4">
      <c r="A187" s="3">
        <v>6</v>
      </c>
      <c r="B187" s="3">
        <v>1002</v>
      </c>
      <c r="C187" s="5" t="s">
        <v>661</v>
      </c>
      <c r="D187" s="7"/>
    </row>
    <row r="188" spans="1:4">
      <c r="A188" s="3">
        <v>6</v>
      </c>
      <c r="B188" s="3">
        <v>1003</v>
      </c>
      <c r="C188" s="5" t="s">
        <v>662</v>
      </c>
      <c r="D188" s="7"/>
    </row>
    <row r="189" spans="1:4">
      <c r="A189" s="3">
        <v>6</v>
      </c>
      <c r="B189" s="3">
        <v>1004</v>
      </c>
      <c r="C189" s="5" t="s">
        <v>663</v>
      </c>
      <c r="D189" s="7"/>
    </row>
    <row r="190" spans="1:4">
      <c r="A190" s="3">
        <v>6</v>
      </c>
      <c r="B190" s="3">
        <v>1005</v>
      </c>
      <c r="C190" s="5" t="s">
        <v>664</v>
      </c>
      <c r="D190" s="7"/>
    </row>
    <row r="191" spans="1:4">
      <c r="A191" s="3">
        <v>6</v>
      </c>
      <c r="B191" s="3">
        <v>1006</v>
      </c>
      <c r="C191" s="5" t="s">
        <v>665</v>
      </c>
      <c r="D191" s="7"/>
    </row>
    <row r="192" spans="1:4">
      <c r="A192" s="3">
        <v>6</v>
      </c>
      <c r="B192" s="3">
        <v>1007</v>
      </c>
      <c r="C192" s="5" t="s">
        <v>666</v>
      </c>
      <c r="D192" s="7"/>
    </row>
    <row r="193" spans="1:4">
      <c r="A193" s="3">
        <v>6</v>
      </c>
      <c r="B193" s="3">
        <v>1008</v>
      </c>
      <c r="C193" s="5" t="s">
        <v>667</v>
      </c>
      <c r="D193" s="7"/>
    </row>
    <row r="194" spans="1:4">
      <c r="A194" s="3">
        <v>6</v>
      </c>
      <c r="B194" s="3">
        <v>1009</v>
      </c>
      <c r="C194" s="5" t="s">
        <v>668</v>
      </c>
      <c r="D194" s="7"/>
    </row>
    <row r="195" spans="1:4">
      <c r="A195" s="3">
        <v>6</v>
      </c>
      <c r="B195" s="3">
        <v>1010</v>
      </c>
      <c r="C195" s="5" t="s">
        <v>669</v>
      </c>
      <c r="D195" s="7"/>
    </row>
    <row r="196" spans="1:4">
      <c r="A196" s="3">
        <v>6</v>
      </c>
      <c r="B196" s="3">
        <v>1011</v>
      </c>
      <c r="C196" s="5" t="s">
        <v>670</v>
      </c>
      <c r="D196" s="7"/>
    </row>
    <row r="197" spans="1:4">
      <c r="A197" s="3">
        <v>6</v>
      </c>
      <c r="B197" s="3">
        <v>1012</v>
      </c>
      <c r="C197" s="5" t="s">
        <v>671</v>
      </c>
      <c r="D197" s="7"/>
    </row>
    <row r="198" spans="1:4">
      <c r="A198" s="3">
        <v>6</v>
      </c>
      <c r="B198" s="3">
        <v>1013</v>
      </c>
      <c r="C198" s="5" t="s">
        <v>672</v>
      </c>
      <c r="D198" s="7"/>
    </row>
    <row r="199" spans="1:4">
      <c r="A199" s="3">
        <v>6</v>
      </c>
      <c r="B199" s="3">
        <v>1014</v>
      </c>
      <c r="C199" s="5" t="s">
        <v>673</v>
      </c>
      <c r="D199" s="7"/>
    </row>
    <row r="200" spans="1:4">
      <c r="A200" s="3">
        <v>6</v>
      </c>
      <c r="B200" s="3">
        <v>1015</v>
      </c>
      <c r="C200" s="5" t="s">
        <v>674</v>
      </c>
      <c r="D200" s="7"/>
    </row>
    <row r="201" spans="1:4">
      <c r="A201" s="3">
        <v>6</v>
      </c>
      <c r="B201" s="3">
        <v>1016</v>
      </c>
      <c r="C201" s="5" t="s">
        <v>675</v>
      </c>
      <c r="D201" s="7"/>
    </row>
    <row r="202" spans="1:4">
      <c r="A202" s="3">
        <v>6</v>
      </c>
      <c r="B202" s="3">
        <v>1017</v>
      </c>
      <c r="C202" s="5" t="s">
        <v>676</v>
      </c>
      <c r="D202" s="7"/>
    </row>
    <row r="203" spans="1:4">
      <c r="A203" s="3">
        <v>6</v>
      </c>
      <c r="B203" s="3">
        <v>2000</v>
      </c>
      <c r="C203" s="5" t="s">
        <v>677</v>
      </c>
      <c r="D203" s="7"/>
    </row>
    <row r="204" spans="1:4">
      <c r="A204" s="3">
        <v>6</v>
      </c>
      <c r="B204" s="3">
        <v>2001</v>
      </c>
      <c r="C204" s="5" t="s">
        <v>678</v>
      </c>
      <c r="D204" s="7"/>
    </row>
    <row r="205" spans="1:4">
      <c r="A205" s="3">
        <v>6</v>
      </c>
      <c r="B205" s="3">
        <v>2002</v>
      </c>
      <c r="C205" s="5" t="s">
        <v>679</v>
      </c>
      <c r="D205" s="7"/>
    </row>
    <row r="206" spans="1:4">
      <c r="A206" s="3">
        <v>6</v>
      </c>
      <c r="B206" s="3">
        <v>2003</v>
      </c>
      <c r="C206" s="5" t="s">
        <v>680</v>
      </c>
      <c r="D206" s="7"/>
    </row>
    <row r="207" spans="1:4">
      <c r="A207" s="3">
        <v>6</v>
      </c>
      <c r="B207" s="3">
        <v>2004</v>
      </c>
      <c r="C207" s="5" t="s">
        <v>681</v>
      </c>
      <c r="D207" s="7"/>
    </row>
    <row r="208" spans="1:4">
      <c r="A208" s="3">
        <v>6</v>
      </c>
      <c r="B208" s="3">
        <v>2005</v>
      </c>
      <c r="C208" s="5" t="s">
        <v>682</v>
      </c>
      <c r="D208" s="7"/>
    </row>
    <row r="209" spans="1:4">
      <c r="A209" s="3">
        <v>6</v>
      </c>
      <c r="B209" s="3">
        <v>2006</v>
      </c>
      <c r="C209" s="5" t="s">
        <v>683</v>
      </c>
      <c r="D209" s="7"/>
    </row>
    <row r="210" spans="1:4">
      <c r="A210" s="3">
        <v>6</v>
      </c>
      <c r="B210" s="3">
        <v>2007</v>
      </c>
      <c r="C210" s="5" t="s">
        <v>684</v>
      </c>
      <c r="D210" s="7"/>
    </row>
    <row r="211" spans="1:4">
      <c r="A211" s="3">
        <v>6</v>
      </c>
      <c r="B211" s="3">
        <v>2008</v>
      </c>
      <c r="C211" s="5" t="s">
        <v>685</v>
      </c>
      <c r="D211" s="7"/>
    </row>
    <row r="212" spans="1:4">
      <c r="A212" s="3">
        <v>6</v>
      </c>
      <c r="B212" s="3">
        <v>2009</v>
      </c>
      <c r="C212" s="5" t="s">
        <v>686</v>
      </c>
      <c r="D212" s="7"/>
    </row>
    <row r="213" spans="1:4">
      <c r="A213" s="3">
        <v>6</v>
      </c>
      <c r="B213" s="3">
        <v>2010</v>
      </c>
      <c r="C213" s="5" t="s">
        <v>687</v>
      </c>
      <c r="D213" s="7"/>
    </row>
    <row r="214" spans="1:4">
      <c r="A214" s="3">
        <v>6</v>
      </c>
      <c r="B214" s="3">
        <v>2011</v>
      </c>
      <c r="C214" s="5" t="s">
        <v>688</v>
      </c>
      <c r="D214" s="7"/>
    </row>
    <row r="215" spans="1:4">
      <c r="A215" s="3">
        <v>6</v>
      </c>
      <c r="B215" s="3">
        <v>2012</v>
      </c>
      <c r="C215" s="5" t="s">
        <v>689</v>
      </c>
      <c r="D215" s="7"/>
    </row>
    <row r="216" spans="1:4">
      <c r="A216" s="3">
        <v>6</v>
      </c>
      <c r="B216" s="3">
        <v>2013</v>
      </c>
      <c r="C216" s="5" t="s">
        <v>690</v>
      </c>
      <c r="D216" s="7"/>
    </row>
    <row r="217" spans="1:4">
      <c r="A217" s="3">
        <v>6</v>
      </c>
      <c r="B217" s="3">
        <v>2014</v>
      </c>
      <c r="C217" s="5" t="s">
        <v>691</v>
      </c>
      <c r="D217" s="7"/>
    </row>
    <row r="218" spans="1:4">
      <c r="A218" s="3">
        <v>6</v>
      </c>
      <c r="B218" s="3">
        <v>2015</v>
      </c>
      <c r="C218" s="5" t="s">
        <v>692</v>
      </c>
      <c r="D218" s="7"/>
    </row>
    <row r="219" spans="1:4">
      <c r="A219" s="3">
        <v>6</v>
      </c>
      <c r="B219" s="3">
        <v>2016</v>
      </c>
      <c r="C219" s="5" t="s">
        <v>693</v>
      </c>
      <c r="D219" s="7"/>
    </row>
    <row r="220" spans="1:4">
      <c r="A220" s="3">
        <v>6</v>
      </c>
      <c r="B220" s="3">
        <v>2017</v>
      </c>
      <c r="C220" s="5" t="s">
        <v>694</v>
      </c>
      <c r="D220" s="7"/>
    </row>
    <row r="221" spans="1:4">
      <c r="A221" s="3">
        <v>6</v>
      </c>
      <c r="B221" s="3">
        <v>2018</v>
      </c>
      <c r="C221" s="5" t="s">
        <v>695</v>
      </c>
      <c r="D221" s="7"/>
    </row>
    <row r="222" spans="1:4">
      <c r="A222" s="3">
        <v>6</v>
      </c>
      <c r="B222" s="3">
        <v>2019</v>
      </c>
      <c r="C222" s="5" t="s">
        <v>696</v>
      </c>
      <c r="D222" s="7"/>
    </row>
    <row r="223" spans="1:4">
      <c r="A223" s="3">
        <v>6</v>
      </c>
      <c r="B223" s="3">
        <v>3000</v>
      </c>
      <c r="C223" s="5" t="s">
        <v>697</v>
      </c>
      <c r="D223" s="7"/>
    </row>
    <row r="224" spans="1:4">
      <c r="A224" s="3">
        <v>6</v>
      </c>
      <c r="B224" s="3">
        <v>3001</v>
      </c>
      <c r="C224" s="5" t="s">
        <v>698</v>
      </c>
      <c r="D224" s="7"/>
    </row>
    <row r="225" spans="1:4">
      <c r="A225" s="3">
        <v>6</v>
      </c>
      <c r="B225" s="3">
        <v>3002</v>
      </c>
      <c r="C225" s="5" t="s">
        <v>699</v>
      </c>
      <c r="D225" s="7"/>
    </row>
    <row r="226" spans="1:4">
      <c r="A226" s="3">
        <v>6</v>
      </c>
      <c r="B226" s="3">
        <v>3003</v>
      </c>
      <c r="C226" s="5" t="s">
        <v>700</v>
      </c>
      <c r="D226" s="7"/>
    </row>
    <row r="227" spans="1:4">
      <c r="A227" s="3">
        <v>6</v>
      </c>
      <c r="B227" s="3">
        <v>3004</v>
      </c>
      <c r="C227" s="5" t="s">
        <v>701</v>
      </c>
      <c r="D227" s="7"/>
    </row>
    <row r="228" spans="1:4">
      <c r="A228" s="3">
        <v>6</v>
      </c>
      <c r="B228" s="3">
        <v>3005</v>
      </c>
      <c r="C228" s="5" t="s">
        <v>702</v>
      </c>
      <c r="D228" s="7"/>
    </row>
    <row r="229" spans="1:4">
      <c r="A229" s="3">
        <v>6</v>
      </c>
      <c r="B229" s="3">
        <v>3006</v>
      </c>
      <c r="C229" s="5" t="s">
        <v>703</v>
      </c>
      <c r="D229" s="7"/>
    </row>
    <row r="230" spans="1:4">
      <c r="A230" s="3">
        <v>6</v>
      </c>
      <c r="B230" s="3">
        <v>3007</v>
      </c>
      <c r="C230" s="5" t="s">
        <v>704</v>
      </c>
      <c r="D230" s="7"/>
    </row>
    <row r="231" spans="1:4">
      <c r="A231" s="3">
        <v>6</v>
      </c>
      <c r="B231" s="3">
        <v>3008</v>
      </c>
      <c r="C231" s="5" t="s">
        <v>705</v>
      </c>
      <c r="D231" s="7"/>
    </row>
    <row r="232" spans="1:4">
      <c r="A232" s="3">
        <v>6</v>
      </c>
      <c r="B232" s="3">
        <v>3009</v>
      </c>
      <c r="C232" s="5" t="s">
        <v>706</v>
      </c>
      <c r="D232" s="7"/>
    </row>
    <row r="233" spans="1:4">
      <c r="A233" s="3">
        <v>6</v>
      </c>
      <c r="B233" s="3">
        <v>3010</v>
      </c>
      <c r="C233" s="5" t="s">
        <v>707</v>
      </c>
      <c r="D233" s="7"/>
    </row>
    <row r="234" spans="1:4">
      <c r="A234" s="3">
        <v>6</v>
      </c>
      <c r="B234" s="3">
        <v>3011</v>
      </c>
      <c r="C234" s="5" t="s">
        <v>708</v>
      </c>
      <c r="D234" s="7"/>
    </row>
    <row r="235" spans="1:4">
      <c r="A235" s="3">
        <v>6</v>
      </c>
      <c r="B235" s="3">
        <v>3012</v>
      </c>
      <c r="C235" s="5" t="s">
        <v>709</v>
      </c>
      <c r="D235" s="7"/>
    </row>
    <row r="236" spans="1:4">
      <c r="A236" s="3">
        <v>6</v>
      </c>
      <c r="B236" s="3">
        <v>3013</v>
      </c>
      <c r="C236" s="5" t="s">
        <v>710</v>
      </c>
      <c r="D236" s="7"/>
    </row>
    <row r="237" spans="1:4">
      <c r="A237" s="3">
        <v>6</v>
      </c>
      <c r="B237" s="3">
        <v>3014</v>
      </c>
      <c r="C237" s="5" t="s">
        <v>711</v>
      </c>
      <c r="D237" s="7"/>
    </row>
    <row r="238" spans="1:4">
      <c r="A238" s="3">
        <v>6</v>
      </c>
      <c r="B238" s="3">
        <v>3015</v>
      </c>
      <c r="C238" s="5" t="s">
        <v>712</v>
      </c>
      <c r="D238" s="7"/>
    </row>
    <row r="239" spans="1:4">
      <c r="A239" s="3">
        <v>6</v>
      </c>
      <c r="B239" s="3">
        <v>3016</v>
      </c>
      <c r="C239" s="5" t="s">
        <v>713</v>
      </c>
      <c r="D239" s="7"/>
    </row>
    <row r="240" spans="1:4">
      <c r="A240" s="3">
        <v>6</v>
      </c>
      <c r="B240" s="3">
        <v>3017</v>
      </c>
      <c r="C240" s="5" t="s">
        <v>714</v>
      </c>
      <c r="D240" s="7"/>
    </row>
    <row r="241" spans="1:4">
      <c r="A241" s="3">
        <v>6</v>
      </c>
      <c r="B241" s="3">
        <v>3018</v>
      </c>
      <c r="C241" s="5" t="s">
        <v>715</v>
      </c>
      <c r="D241" s="7"/>
    </row>
    <row r="242" spans="1:4">
      <c r="A242" s="3">
        <v>6</v>
      </c>
      <c r="B242" s="3">
        <v>3019</v>
      </c>
      <c r="C242" s="5" t="s">
        <v>716</v>
      </c>
      <c r="D242" s="7"/>
    </row>
    <row r="243" spans="1:4">
      <c r="A243" s="3">
        <v>6</v>
      </c>
      <c r="B243" s="3">
        <v>3020</v>
      </c>
      <c r="C243" s="5" t="s">
        <v>717</v>
      </c>
      <c r="D243" s="7"/>
    </row>
    <row r="244" spans="1:4">
      <c r="A244" s="3">
        <v>6</v>
      </c>
      <c r="B244" s="3">
        <v>3021</v>
      </c>
      <c r="C244" s="5" t="s">
        <v>718</v>
      </c>
      <c r="D244" s="7"/>
    </row>
    <row r="245" spans="1:4">
      <c r="A245" s="3">
        <v>6</v>
      </c>
      <c r="B245" s="3">
        <v>4000</v>
      </c>
      <c r="C245" s="5" t="s">
        <v>719</v>
      </c>
      <c r="D245" s="7"/>
    </row>
    <row r="246" spans="1:4">
      <c r="A246" s="3">
        <v>6</v>
      </c>
      <c r="B246" s="3">
        <v>4001</v>
      </c>
      <c r="C246" s="5" t="s">
        <v>720</v>
      </c>
      <c r="D246" s="7"/>
    </row>
    <row r="247" spans="1:4">
      <c r="A247" s="3">
        <v>6</v>
      </c>
      <c r="B247" s="3">
        <v>4002</v>
      </c>
      <c r="C247" s="5" t="s">
        <v>721</v>
      </c>
      <c r="D247" s="7"/>
    </row>
    <row r="248" spans="1:4">
      <c r="A248" s="3">
        <v>6</v>
      </c>
      <c r="B248" s="3">
        <v>4003</v>
      </c>
      <c r="C248" s="5" t="s">
        <v>722</v>
      </c>
      <c r="D248" s="7"/>
    </row>
    <row r="249" spans="1:4">
      <c r="A249" s="3">
        <v>6</v>
      </c>
      <c r="B249" s="3">
        <v>4004</v>
      </c>
      <c r="C249" s="5" t="s">
        <v>723</v>
      </c>
      <c r="D249" s="7"/>
    </row>
    <row r="250" spans="1:4">
      <c r="A250" s="3">
        <v>6</v>
      </c>
      <c r="B250" s="3">
        <v>4005</v>
      </c>
      <c r="C250" s="5" t="s">
        <v>724</v>
      </c>
      <c r="D250" s="7"/>
    </row>
    <row r="251" spans="1:4">
      <c r="A251" s="3">
        <v>6</v>
      </c>
      <c r="B251" s="3">
        <v>4006</v>
      </c>
      <c r="C251" s="5" t="s">
        <v>725</v>
      </c>
      <c r="D251" s="7"/>
    </row>
    <row r="252" spans="1:4">
      <c r="A252" s="3">
        <v>6</v>
      </c>
      <c r="B252" s="3">
        <v>4007</v>
      </c>
      <c r="C252" s="5" t="s">
        <v>726</v>
      </c>
      <c r="D252" s="7"/>
    </row>
    <row r="253" spans="1:4">
      <c r="A253" s="3">
        <v>6</v>
      </c>
      <c r="B253" s="3">
        <v>4008</v>
      </c>
      <c r="C253" s="5" t="s">
        <v>727</v>
      </c>
      <c r="D253" s="7"/>
    </row>
    <row r="254" spans="1:4">
      <c r="A254" s="3">
        <v>6</v>
      </c>
      <c r="B254" s="3">
        <v>4009</v>
      </c>
      <c r="C254" s="5" t="s">
        <v>728</v>
      </c>
      <c r="D254" s="7"/>
    </row>
    <row r="255" spans="1:4">
      <c r="A255" s="3">
        <v>6</v>
      </c>
      <c r="B255" s="3">
        <v>4010</v>
      </c>
      <c r="C255" s="5" t="s">
        <v>729</v>
      </c>
      <c r="D255" s="7"/>
    </row>
    <row r="256" spans="1:4">
      <c r="A256" s="3">
        <v>6</v>
      </c>
      <c r="B256" s="3">
        <v>4011</v>
      </c>
      <c r="C256" s="5" t="s">
        <v>730</v>
      </c>
      <c r="D256" s="7"/>
    </row>
    <row r="257" spans="1:4">
      <c r="A257" s="3">
        <v>6</v>
      </c>
      <c r="B257" s="3">
        <v>4012</v>
      </c>
      <c r="C257" s="5" t="s">
        <v>731</v>
      </c>
      <c r="D257" s="7"/>
    </row>
    <row r="258" spans="1:4">
      <c r="A258" s="3">
        <v>6</v>
      </c>
      <c r="B258" s="3">
        <v>4013</v>
      </c>
      <c r="C258" s="5" t="s">
        <v>732</v>
      </c>
      <c r="D258" s="7"/>
    </row>
    <row r="259" spans="1:4">
      <c r="A259" s="3">
        <v>6</v>
      </c>
      <c r="B259" s="3">
        <v>4014</v>
      </c>
      <c r="C259" s="5" t="s">
        <v>733</v>
      </c>
      <c r="D259" s="7"/>
    </row>
    <row r="260" spans="1:4">
      <c r="A260" s="3">
        <v>6</v>
      </c>
      <c r="B260" s="3">
        <v>4015</v>
      </c>
      <c r="C260" s="5" t="s">
        <v>734</v>
      </c>
      <c r="D260" s="7"/>
    </row>
    <row r="261" spans="1:4">
      <c r="A261" s="3">
        <v>6</v>
      </c>
      <c r="B261" s="3">
        <v>4016</v>
      </c>
      <c r="C261" s="5" t="s">
        <v>735</v>
      </c>
      <c r="D261" s="7"/>
    </row>
    <row r="262" spans="1:4">
      <c r="A262" s="3">
        <v>6</v>
      </c>
      <c r="B262" s="3">
        <v>4017</v>
      </c>
      <c r="C262" s="5" t="s">
        <v>736</v>
      </c>
      <c r="D262" s="7"/>
    </row>
    <row r="263" spans="1:4">
      <c r="A263" s="3">
        <v>6</v>
      </c>
      <c r="B263" s="3">
        <v>4018</v>
      </c>
      <c r="C263" s="5" t="s">
        <v>737</v>
      </c>
      <c r="D263" s="7"/>
    </row>
    <row r="264" spans="1:4">
      <c r="A264" s="3">
        <v>6</v>
      </c>
      <c r="B264" s="3">
        <v>4019</v>
      </c>
      <c r="C264" s="5" t="s">
        <v>738</v>
      </c>
      <c r="D264" s="7"/>
    </row>
    <row r="265" spans="1:4">
      <c r="A265" s="3">
        <v>6</v>
      </c>
      <c r="B265" s="3">
        <v>4020</v>
      </c>
      <c r="C265" s="5" t="s">
        <v>739</v>
      </c>
      <c r="D265" s="7"/>
    </row>
    <row r="266" spans="1:4">
      <c r="A266" s="3">
        <v>6</v>
      </c>
      <c r="B266" s="3">
        <v>4021</v>
      </c>
      <c r="C266" s="5" t="s">
        <v>740</v>
      </c>
      <c r="D266" s="7"/>
    </row>
    <row r="267" spans="1:4">
      <c r="A267" s="3">
        <v>6</v>
      </c>
      <c r="B267" s="3">
        <v>4022</v>
      </c>
      <c r="C267" s="5" t="s">
        <v>741</v>
      </c>
      <c r="D267" s="7"/>
    </row>
    <row r="268" spans="1:4">
      <c r="A268" s="3">
        <v>6</v>
      </c>
      <c r="B268" s="3">
        <v>4023</v>
      </c>
      <c r="C268" s="5" t="s">
        <v>742</v>
      </c>
      <c r="D268" s="7"/>
    </row>
    <row r="269" spans="1:4">
      <c r="A269" s="3">
        <v>6</v>
      </c>
      <c r="B269" s="3">
        <v>4024</v>
      </c>
      <c r="C269" s="5" t="s">
        <v>743</v>
      </c>
      <c r="D269" s="7"/>
    </row>
    <row r="270" spans="1:4">
      <c r="A270" s="3">
        <v>6</v>
      </c>
      <c r="B270" s="3">
        <v>4025</v>
      </c>
      <c r="C270" s="5" t="s">
        <v>744</v>
      </c>
      <c r="D270" s="7"/>
    </row>
    <row r="271" spans="1:4">
      <c r="A271" s="3">
        <v>6</v>
      </c>
      <c r="B271" s="3">
        <v>4026</v>
      </c>
      <c r="C271" s="5" t="s">
        <v>745</v>
      </c>
      <c r="D271" s="7"/>
    </row>
    <row r="272" spans="1:4">
      <c r="A272" s="3">
        <v>6</v>
      </c>
      <c r="B272" s="3">
        <v>4027</v>
      </c>
      <c r="C272" s="5" t="s">
        <v>746</v>
      </c>
      <c r="D272" s="7"/>
    </row>
    <row r="273" spans="1:4">
      <c r="A273" s="3">
        <v>6</v>
      </c>
      <c r="B273" s="3">
        <v>4028</v>
      </c>
      <c r="C273" s="5" t="s">
        <v>747</v>
      </c>
      <c r="D273" s="7"/>
    </row>
    <row r="274" spans="1:4">
      <c r="A274" s="3">
        <v>6</v>
      </c>
      <c r="B274" s="3">
        <v>4029</v>
      </c>
      <c r="C274" s="5" t="s">
        <v>748</v>
      </c>
      <c r="D274" s="7"/>
    </row>
    <row r="275" spans="1:4">
      <c r="A275" s="3">
        <v>6</v>
      </c>
      <c r="B275" s="3">
        <v>4030</v>
      </c>
      <c r="C275" s="5" t="s">
        <v>749</v>
      </c>
      <c r="D275" s="7"/>
    </row>
    <row r="276" spans="1:4">
      <c r="A276" s="3">
        <v>6</v>
      </c>
      <c r="B276" s="3">
        <v>4031</v>
      </c>
      <c r="C276" s="5" t="s">
        <v>750</v>
      </c>
      <c r="D276" s="7"/>
    </row>
    <row r="277" spans="1:4">
      <c r="A277" s="3">
        <v>6</v>
      </c>
      <c r="B277" s="3">
        <v>4032</v>
      </c>
      <c r="C277" s="5" t="s">
        <v>751</v>
      </c>
      <c r="D277" s="7"/>
    </row>
    <row r="278" spans="1:4">
      <c r="A278" s="3">
        <v>6</v>
      </c>
      <c r="B278" s="3">
        <v>4033</v>
      </c>
      <c r="C278" s="5" t="s">
        <v>752</v>
      </c>
      <c r="D278" s="7"/>
    </row>
    <row r="279" spans="1:4">
      <c r="A279" s="3">
        <v>6</v>
      </c>
      <c r="B279" s="3">
        <v>4034</v>
      </c>
      <c r="C279" s="5" t="s">
        <v>753</v>
      </c>
      <c r="D279" s="7"/>
    </row>
    <row r="280" spans="1:4">
      <c r="A280" s="3">
        <v>6</v>
      </c>
      <c r="B280" s="3">
        <v>4035</v>
      </c>
      <c r="C280" s="5" t="s">
        <v>754</v>
      </c>
      <c r="D280" s="7"/>
    </row>
    <row r="281" spans="1:4">
      <c r="A281" s="3">
        <v>6</v>
      </c>
      <c r="B281" s="3">
        <v>4036</v>
      </c>
      <c r="C281" s="5" t="s">
        <v>755</v>
      </c>
      <c r="D281" s="7"/>
    </row>
    <row r="282" spans="1:4">
      <c r="A282" s="3">
        <v>6</v>
      </c>
      <c r="B282" s="3">
        <v>4037</v>
      </c>
      <c r="C282" s="5" t="s">
        <v>756</v>
      </c>
      <c r="D282" s="7"/>
    </row>
    <row r="283" spans="1:4">
      <c r="A283" s="3">
        <v>6</v>
      </c>
      <c r="B283" s="3">
        <v>4038</v>
      </c>
      <c r="C283" s="5" t="s">
        <v>757</v>
      </c>
      <c r="D283" s="7"/>
    </row>
    <row r="284" spans="1:4">
      <c r="A284" s="3">
        <v>6</v>
      </c>
      <c r="B284" s="3">
        <v>4039</v>
      </c>
      <c r="C284" s="5" t="s">
        <v>758</v>
      </c>
      <c r="D284" s="7"/>
    </row>
    <row r="285" spans="1:4">
      <c r="A285" s="3">
        <v>6</v>
      </c>
      <c r="B285" s="3">
        <v>4040</v>
      </c>
      <c r="C285" s="5" t="s">
        <v>759</v>
      </c>
      <c r="D285" s="7"/>
    </row>
    <row r="286" spans="1:4">
      <c r="A286" s="3">
        <v>11</v>
      </c>
      <c r="B286" s="3">
        <v>0</v>
      </c>
      <c r="C286" s="4" t="s">
        <v>760</v>
      </c>
      <c r="D286" s="7"/>
    </row>
    <row r="287" spans="1:4">
      <c r="A287" s="3">
        <v>3</v>
      </c>
      <c r="B287" s="3">
        <v>1032</v>
      </c>
      <c r="C287" s="4" t="s">
        <v>131</v>
      </c>
      <c r="D287" s="7"/>
    </row>
    <row r="288" spans="1:4">
      <c r="A288" s="3">
        <v>3</v>
      </c>
      <c r="B288" s="3">
        <v>1033</v>
      </c>
      <c r="C288" s="4" t="s">
        <v>761</v>
      </c>
      <c r="D288" s="7"/>
    </row>
    <row r="289" spans="1:4">
      <c r="A289" s="3">
        <v>3</v>
      </c>
      <c r="B289" s="3">
        <v>1050</v>
      </c>
      <c r="C289" s="5" t="s">
        <v>762</v>
      </c>
      <c r="D289" s="8"/>
    </row>
    <row r="290" spans="1:4">
      <c r="A290" s="3">
        <v>3</v>
      </c>
      <c r="B290" s="3">
        <v>1051</v>
      </c>
      <c r="C290" s="5" t="s">
        <v>763</v>
      </c>
      <c r="D290" s="8"/>
    </row>
    <row r="291" spans="1:4">
      <c r="A291" s="3">
        <v>3</v>
      </c>
      <c r="B291" s="3">
        <v>1052</v>
      </c>
      <c r="C291" s="5" t="s">
        <v>764</v>
      </c>
      <c r="D291" s="8"/>
    </row>
    <row r="292" spans="1:4">
      <c r="A292" s="3">
        <v>3</v>
      </c>
      <c r="B292" s="3">
        <v>1053</v>
      </c>
      <c r="C292" s="5" t="s">
        <v>765</v>
      </c>
      <c r="D292" s="8"/>
    </row>
    <row r="293" spans="1:4">
      <c r="A293" s="3">
        <v>3</v>
      </c>
      <c r="B293" s="3">
        <v>1054</v>
      </c>
      <c r="C293" s="5" t="s">
        <v>766</v>
      </c>
      <c r="D293" s="8"/>
    </row>
    <row r="294" spans="1:4">
      <c r="A294" s="3">
        <v>3</v>
      </c>
      <c r="B294" s="3">
        <v>1055</v>
      </c>
      <c r="C294" s="5" t="s">
        <v>767</v>
      </c>
      <c r="D294" s="8"/>
    </row>
    <row r="295" spans="1:4">
      <c r="A295" s="3">
        <v>3</v>
      </c>
      <c r="B295" s="3">
        <v>1056</v>
      </c>
      <c r="C295" s="3" t="s">
        <v>768</v>
      </c>
      <c r="D295" s="8"/>
    </row>
    <row r="296" spans="1:4">
      <c r="A296" s="3">
        <v>3</v>
      </c>
      <c r="B296" s="3">
        <v>1057</v>
      </c>
      <c r="C296" s="3" t="s">
        <v>769</v>
      </c>
      <c r="D296" s="8"/>
    </row>
    <row r="297" spans="1:4">
      <c r="A297" s="3">
        <v>3</v>
      </c>
      <c r="B297" s="3">
        <v>1058</v>
      </c>
      <c r="C297" s="3" t="s">
        <v>770</v>
      </c>
      <c r="D297" s="8"/>
    </row>
    <row r="298" spans="1:4">
      <c r="A298" s="3">
        <v>3</v>
      </c>
      <c r="B298" s="3">
        <v>1059</v>
      </c>
      <c r="C298" s="3" t="s">
        <v>771</v>
      </c>
      <c r="D298" s="8"/>
    </row>
    <row r="299" spans="1:4">
      <c r="A299" s="3">
        <v>3</v>
      </c>
      <c r="B299" s="3">
        <v>1060</v>
      </c>
      <c r="C299" s="3" t="s">
        <v>772</v>
      </c>
      <c r="D299" s="8"/>
    </row>
    <row r="300" spans="1:4">
      <c r="A300" s="3">
        <v>3</v>
      </c>
      <c r="B300" s="3">
        <v>1061</v>
      </c>
      <c r="C300" s="3" t="s">
        <v>773</v>
      </c>
      <c r="D300" s="8"/>
    </row>
    <row r="301" spans="1:4">
      <c r="A301" s="3">
        <v>3</v>
      </c>
      <c r="B301" s="3">
        <v>1062</v>
      </c>
      <c r="C301" s="3" t="s">
        <v>774</v>
      </c>
      <c r="D301" s="8"/>
    </row>
    <row r="302" spans="1:4">
      <c r="A302" s="3">
        <v>3</v>
      </c>
      <c r="B302" s="3">
        <v>1063</v>
      </c>
      <c r="C302" s="3" t="s">
        <v>775</v>
      </c>
      <c r="D302" s="8"/>
    </row>
    <row r="303" spans="1:4">
      <c r="A303" s="3">
        <v>3</v>
      </c>
      <c r="B303" s="3">
        <v>1064</v>
      </c>
      <c r="C303" s="3" t="s">
        <v>776</v>
      </c>
      <c r="D303" s="8"/>
    </row>
    <row r="304" spans="1:4">
      <c r="A304" s="3">
        <v>3</v>
      </c>
      <c r="B304" s="3">
        <v>1065</v>
      </c>
      <c r="C304" s="3" t="s">
        <v>777</v>
      </c>
      <c r="D304" s="8"/>
    </row>
    <row r="305" spans="1:5">
      <c r="A305" s="3">
        <v>3</v>
      </c>
      <c r="B305" s="3">
        <v>1066</v>
      </c>
      <c r="C305" s="3" t="s">
        <v>778</v>
      </c>
      <c r="D305" s="8"/>
    </row>
    <row r="306" spans="1:5">
      <c r="A306" s="3">
        <v>3</v>
      </c>
      <c r="B306" s="3">
        <v>1067</v>
      </c>
      <c r="C306" s="3" t="s">
        <v>779</v>
      </c>
      <c r="D306" s="8"/>
    </row>
    <row r="307" spans="1:5">
      <c r="A307" s="3">
        <v>3</v>
      </c>
      <c r="B307" s="3">
        <v>1068</v>
      </c>
      <c r="C307" s="3" t="s">
        <v>780</v>
      </c>
      <c r="D307" s="8"/>
    </row>
    <row r="308" spans="1:5">
      <c r="A308" s="3">
        <v>3</v>
      </c>
      <c r="B308" s="3">
        <v>1069</v>
      </c>
      <c r="C308" s="3" t="s">
        <v>781</v>
      </c>
      <c r="D308" s="8"/>
    </row>
    <row r="309" spans="1:5">
      <c r="A309" s="3">
        <v>3</v>
      </c>
      <c r="B309" s="3">
        <v>1070</v>
      </c>
      <c r="C309" s="3" t="s">
        <v>782</v>
      </c>
      <c r="D309" s="8"/>
    </row>
    <row r="310" spans="1:5">
      <c r="A310" s="3">
        <v>3</v>
      </c>
      <c r="B310" s="3">
        <v>1071</v>
      </c>
      <c r="C310" s="3" t="s">
        <v>783</v>
      </c>
      <c r="D310" s="8"/>
    </row>
    <row r="311" spans="1:5">
      <c r="A311" s="3">
        <v>3</v>
      </c>
      <c r="B311" s="3">
        <v>1072</v>
      </c>
      <c r="C311" s="3" t="s">
        <v>784</v>
      </c>
      <c r="D311" s="8"/>
    </row>
    <row r="312" spans="1:5">
      <c r="A312" s="3">
        <v>3</v>
      </c>
      <c r="B312" s="3">
        <v>1100</v>
      </c>
      <c r="C312" s="3" t="s">
        <v>14</v>
      </c>
      <c r="D312" s="8"/>
    </row>
    <row r="313" spans="1:5">
      <c r="A313" s="3">
        <v>3</v>
      </c>
      <c r="B313" s="3">
        <v>1101</v>
      </c>
      <c r="C313" s="3" t="s">
        <v>71</v>
      </c>
      <c r="D313" s="8"/>
    </row>
    <row r="314" spans="1:5">
      <c r="A314" s="3">
        <v>3</v>
      </c>
      <c r="B314" s="3">
        <v>1073</v>
      </c>
      <c r="C314" s="6" t="s">
        <v>785</v>
      </c>
      <c r="D314" s="8"/>
      <c r="E314" s="6"/>
    </row>
    <row r="315" spans="1:5">
      <c r="A315" s="3">
        <v>3</v>
      </c>
      <c r="B315" s="3">
        <v>1074</v>
      </c>
      <c r="C315" s="6" t="s">
        <v>786</v>
      </c>
      <c r="D315" s="8"/>
      <c r="E315" s="6"/>
    </row>
    <row r="316" spans="1:5">
      <c r="A316" s="3">
        <v>3</v>
      </c>
      <c r="B316" s="3">
        <v>1075</v>
      </c>
      <c r="C316" s="6" t="s">
        <v>787</v>
      </c>
      <c r="D316" s="8"/>
      <c r="E316" s="6"/>
    </row>
    <row r="317" spans="1:5">
      <c r="A317" s="3">
        <v>3</v>
      </c>
      <c r="B317" s="3">
        <v>1076</v>
      </c>
      <c r="C317" s="6" t="s">
        <v>788</v>
      </c>
      <c r="D317" s="8"/>
      <c r="E317" s="6"/>
    </row>
    <row r="318" spans="1:5">
      <c r="A318" s="3">
        <v>3</v>
      </c>
      <c r="B318" s="3">
        <v>1077</v>
      </c>
      <c r="C318" s="6" t="s">
        <v>789</v>
      </c>
      <c r="D318" s="8"/>
      <c r="E318" s="6"/>
    </row>
    <row r="319" spans="1:5">
      <c r="A319" s="3">
        <v>3</v>
      </c>
      <c r="B319" s="3">
        <v>1078</v>
      </c>
      <c r="C319" s="6" t="s">
        <v>790</v>
      </c>
      <c r="D319" s="8"/>
      <c r="E319" s="6"/>
    </row>
    <row r="320" spans="1:5">
      <c r="A320" s="3">
        <v>3</v>
      </c>
      <c r="B320" s="3">
        <v>1079</v>
      </c>
      <c r="C320" s="6" t="s">
        <v>791</v>
      </c>
      <c r="D320" s="8"/>
      <c r="E320" s="6"/>
    </row>
    <row r="321" spans="1:5">
      <c r="A321" s="3">
        <v>3</v>
      </c>
      <c r="B321" s="3">
        <v>1080</v>
      </c>
      <c r="C321" s="6" t="s">
        <v>792</v>
      </c>
      <c r="D321" s="8"/>
      <c r="E321" s="6"/>
    </row>
    <row r="322" spans="1:5">
      <c r="A322" s="3">
        <v>3</v>
      </c>
      <c r="B322" s="3">
        <v>1081</v>
      </c>
      <c r="C322" s="6" t="s">
        <v>793</v>
      </c>
      <c r="D322" s="8"/>
      <c r="E322" s="6"/>
    </row>
    <row r="323" spans="1:5">
      <c r="A323" s="3">
        <v>3</v>
      </c>
      <c r="B323" s="3">
        <v>1082</v>
      </c>
      <c r="C323" s="6" t="s">
        <v>794</v>
      </c>
      <c r="D323" s="8"/>
      <c r="E323" s="6"/>
    </row>
    <row r="324" spans="1:5">
      <c r="A324" s="3">
        <v>3</v>
      </c>
      <c r="B324" s="3">
        <v>1083</v>
      </c>
      <c r="C324" s="6" t="s">
        <v>795</v>
      </c>
      <c r="D324" s="8"/>
      <c r="E324" s="6"/>
    </row>
    <row r="325" spans="1:5">
      <c r="A325" s="3">
        <v>3</v>
      </c>
      <c r="B325" s="3">
        <v>1084</v>
      </c>
      <c r="C325" s="6" t="s">
        <v>796</v>
      </c>
      <c r="D325" s="8"/>
      <c r="E325" s="6"/>
    </row>
    <row r="326" spans="1:5">
      <c r="A326" s="3">
        <v>3</v>
      </c>
      <c r="B326" s="3">
        <v>1085</v>
      </c>
      <c r="C326" s="6" t="s">
        <v>797</v>
      </c>
      <c r="D326" s="8"/>
      <c r="E326" s="6"/>
    </row>
    <row r="327" spans="1:5">
      <c r="A327" s="3">
        <v>3</v>
      </c>
      <c r="B327" s="3">
        <v>1086</v>
      </c>
      <c r="C327" s="6" t="s">
        <v>798</v>
      </c>
      <c r="D327" s="8"/>
      <c r="E327" s="6"/>
    </row>
    <row r="328" spans="1:5">
      <c r="A328" s="3">
        <v>3</v>
      </c>
      <c r="B328" s="3">
        <v>1087</v>
      </c>
      <c r="C328" s="6" t="s">
        <v>799</v>
      </c>
      <c r="D328" s="8"/>
      <c r="E328" s="6"/>
    </row>
    <row r="329" spans="1:5">
      <c r="A329" s="3">
        <v>3</v>
      </c>
      <c r="B329" s="3">
        <v>1088</v>
      </c>
      <c r="C329" s="6" t="s">
        <v>800</v>
      </c>
      <c r="D329" s="8"/>
      <c r="E329" s="6"/>
    </row>
    <row r="330" spans="1:5">
      <c r="A330" s="3">
        <v>3</v>
      </c>
      <c r="B330" s="3">
        <v>1089</v>
      </c>
      <c r="C330" s="6" t="s">
        <v>801</v>
      </c>
      <c r="D330" s="8"/>
      <c r="E330" s="6"/>
    </row>
    <row r="331" spans="1:5">
      <c r="A331" s="3">
        <v>3</v>
      </c>
      <c r="B331" s="3">
        <v>1090</v>
      </c>
      <c r="C331" s="6" t="s">
        <v>802</v>
      </c>
      <c r="D331" s="8"/>
      <c r="E331" s="6"/>
    </row>
    <row r="332" spans="1:5">
      <c r="A332" s="3">
        <v>3</v>
      </c>
      <c r="B332" s="3">
        <v>1091</v>
      </c>
      <c r="C332" s="6" t="s">
        <v>803</v>
      </c>
      <c r="D332" s="8"/>
      <c r="E332" s="6"/>
    </row>
    <row r="333" spans="1:5">
      <c r="A333" s="3">
        <v>3</v>
      </c>
      <c r="B333" s="3">
        <v>1092</v>
      </c>
      <c r="C333" s="6" t="s">
        <v>804</v>
      </c>
      <c r="D333" s="8"/>
      <c r="E333" s="6"/>
    </row>
    <row r="334" spans="1:5">
      <c r="A334" s="3">
        <v>3</v>
      </c>
      <c r="B334" s="3">
        <v>1093</v>
      </c>
      <c r="C334" s="6" t="s">
        <v>805</v>
      </c>
      <c r="D334" s="8"/>
      <c r="E334" s="6"/>
    </row>
    <row r="335" spans="1:5">
      <c r="A335" s="3">
        <v>3</v>
      </c>
      <c r="B335" s="3">
        <v>1094</v>
      </c>
      <c r="C335" s="6" t="s">
        <v>806</v>
      </c>
      <c r="D335" s="8"/>
      <c r="E335" s="6"/>
    </row>
    <row r="336" spans="1:5">
      <c r="A336" s="3">
        <v>3</v>
      </c>
      <c r="B336" s="3">
        <v>1095</v>
      </c>
      <c r="C336" s="6" t="s">
        <v>807</v>
      </c>
      <c r="D336" s="8"/>
      <c r="E336" s="6"/>
    </row>
    <row r="337" spans="1:5">
      <c r="A337" s="3">
        <v>3</v>
      </c>
      <c r="B337" s="3">
        <v>1096</v>
      </c>
      <c r="C337" s="6" t="s">
        <v>808</v>
      </c>
      <c r="D337" s="8"/>
      <c r="E337" s="6"/>
    </row>
    <row r="338" spans="1:5">
      <c r="A338" s="3">
        <v>3</v>
      </c>
      <c r="B338" s="3">
        <v>1097</v>
      </c>
      <c r="C338" s="6" t="s">
        <v>809</v>
      </c>
      <c r="D338" s="8"/>
      <c r="E338" s="6"/>
    </row>
    <row r="339" spans="1:5">
      <c r="A339" s="3">
        <v>3</v>
      </c>
      <c r="B339" s="3">
        <v>1098</v>
      </c>
      <c r="C339" s="6" t="s">
        <v>810</v>
      </c>
      <c r="D339" s="8"/>
      <c r="E339" s="6"/>
    </row>
    <row r="340" spans="1:5">
      <c r="A340" s="3">
        <v>3</v>
      </c>
      <c r="B340" s="3">
        <v>1099</v>
      </c>
      <c r="C340" s="6" t="s">
        <v>811</v>
      </c>
      <c r="D340" s="8"/>
      <c r="E340" s="6"/>
    </row>
    <row r="341" spans="1:5">
      <c r="A341" s="3">
        <v>3</v>
      </c>
      <c r="B341" s="3">
        <v>1117</v>
      </c>
      <c r="C341" s="3" t="str">
        <f>E341&amp;D341</f>
        <v>340时光金币(自动)*2</v>
      </c>
      <c r="D341" s="9" t="s">
        <v>812</v>
      </c>
      <c r="E341" s="3">
        <v>340</v>
      </c>
    </row>
    <row r="342" spans="1:5">
      <c r="A342" s="3">
        <v>3</v>
      </c>
      <c r="B342" s="3">
        <v>1118</v>
      </c>
      <c r="C342" s="3" t="str">
        <f t="shared" ref="C342:C348" si="0">E342&amp;D342</f>
        <v>341时光金币(自动)*4</v>
      </c>
      <c r="D342" s="9" t="s">
        <v>813</v>
      </c>
      <c r="E342" s="3">
        <v>341</v>
      </c>
    </row>
    <row r="343" spans="1:5">
      <c r="A343" s="3">
        <v>3</v>
      </c>
      <c r="B343" s="3">
        <v>1119</v>
      </c>
      <c r="C343" s="3" t="str">
        <f t="shared" si="0"/>
        <v>342时光金币(自动)*6</v>
      </c>
      <c r="D343" s="9" t="s">
        <v>814</v>
      </c>
      <c r="E343" s="3">
        <v>342</v>
      </c>
    </row>
    <row r="344" spans="1:5">
      <c r="A344" s="3">
        <v>3</v>
      </c>
      <c r="B344" s="3">
        <v>1120</v>
      </c>
      <c r="C344" s="3" t="str">
        <f t="shared" si="0"/>
        <v>343时光金币(自动)*8</v>
      </c>
      <c r="D344" s="9" t="s">
        <v>815</v>
      </c>
      <c r="E344" s="3">
        <v>343</v>
      </c>
    </row>
    <row r="345" spans="1:5">
      <c r="A345" s="3">
        <v>3</v>
      </c>
      <c r="B345" s="3">
        <v>1121</v>
      </c>
      <c r="C345" s="3" t="str">
        <f t="shared" si="0"/>
        <v>344时光生命石(自动)*2</v>
      </c>
      <c r="D345" s="9" t="s">
        <v>816</v>
      </c>
      <c r="E345" s="3">
        <v>344</v>
      </c>
    </row>
    <row r="346" spans="1:5">
      <c r="A346" s="3">
        <v>3</v>
      </c>
      <c r="B346" s="3">
        <v>1122</v>
      </c>
      <c r="C346" s="3" t="str">
        <f t="shared" si="0"/>
        <v>345时光生命石(自动)*4</v>
      </c>
      <c r="D346" s="9" t="s">
        <v>817</v>
      </c>
      <c r="E346" s="3">
        <v>345</v>
      </c>
    </row>
    <row r="347" spans="1:5">
      <c r="A347" s="3">
        <v>3</v>
      </c>
      <c r="B347" s="3">
        <v>1123</v>
      </c>
      <c r="C347" s="3" t="str">
        <f t="shared" si="0"/>
        <v>346时光生命石(自动)*6</v>
      </c>
      <c r="D347" s="9" t="s">
        <v>818</v>
      </c>
      <c r="E347" s="3">
        <v>346</v>
      </c>
    </row>
    <row r="348" spans="1:5">
      <c r="A348" s="3">
        <v>3</v>
      </c>
      <c r="B348" s="3">
        <v>1124</v>
      </c>
      <c r="C348" s="3" t="str">
        <f t="shared" si="0"/>
        <v>347时光生命石(自动)*8</v>
      </c>
      <c r="D348" s="9" t="s">
        <v>819</v>
      </c>
      <c r="E348" s="3">
        <v>347</v>
      </c>
    </row>
  </sheetData>
  <phoneticPr fontId="4" type="noConversion"/>
  <conditionalFormatting sqref="D26">
    <cfRule type="duplicateValues" dxfId="2" priority="2"/>
  </conditionalFormatting>
  <conditionalFormatting sqref="B1:B1048576">
    <cfRule type="duplicateValues" dxfId="1" priority="1"/>
  </conditionalFormatting>
  <conditionalFormatting sqref="B26:B27">
    <cfRule type="duplicateValues" dxfId="0" priority="3"/>
  </conditionalFormatting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E2:L9"/>
  <sheetViews>
    <sheetView workbookViewId="0">
      <selection activeCell="L9" sqref="L9"/>
    </sheetView>
  </sheetViews>
  <sheetFormatPr defaultColWidth="9" defaultRowHeight="13.5"/>
  <cols>
    <col min="9" max="9" width="14.25" customWidth="1"/>
  </cols>
  <sheetData>
    <row r="2" spans="5:12">
      <c r="E2" s="1" t="s">
        <v>28</v>
      </c>
      <c r="F2" s="1" t="s">
        <v>30</v>
      </c>
      <c r="G2" s="1" t="s">
        <v>112</v>
      </c>
      <c r="H2" s="1" t="s">
        <v>29</v>
      </c>
      <c r="I2" s="1" t="s">
        <v>32</v>
      </c>
      <c r="J2" s="1" t="s">
        <v>31</v>
      </c>
    </row>
    <row r="3" spans="5:12">
      <c r="E3" s="1" t="s">
        <v>820</v>
      </c>
    </row>
    <row r="4" spans="5:12">
      <c r="E4" s="1" t="s">
        <v>821</v>
      </c>
      <c r="F4" t="s">
        <v>822</v>
      </c>
      <c r="G4" s="1" t="s">
        <v>823</v>
      </c>
      <c r="H4" s="1" t="s">
        <v>824</v>
      </c>
      <c r="I4" s="1" t="s">
        <v>825</v>
      </c>
      <c r="J4" s="1" t="s">
        <v>826</v>
      </c>
    </row>
    <row r="5" spans="5:12">
      <c r="E5">
        <v>0.8</v>
      </c>
      <c r="F5" s="2">
        <v>0.5</v>
      </c>
      <c r="G5">
        <v>100</v>
      </c>
      <c r="H5">
        <f>G5*E5</f>
        <v>80</v>
      </c>
      <c r="I5" s="1">
        <f>100*F5</f>
        <v>50</v>
      </c>
      <c r="J5">
        <f>H5*I5</f>
        <v>4000</v>
      </c>
      <c r="L5" t="str">
        <f>$E$2&amp;H5&amp;$H$2&amp;I5&amp;$F$2</f>
        <v>{80,50}</v>
      </c>
    </row>
    <row r="6" spans="5:12">
      <c r="E6">
        <v>0.7</v>
      </c>
      <c r="F6" s="2">
        <v>0.2</v>
      </c>
      <c r="G6">
        <v>100</v>
      </c>
      <c r="H6">
        <f t="shared" ref="H6:H8" si="0">G6*E6</f>
        <v>70</v>
      </c>
      <c r="I6" s="1">
        <f t="shared" ref="I6:I8" si="1">100*F6</f>
        <v>20</v>
      </c>
      <c r="J6">
        <f t="shared" ref="J6:J8" si="2">H6*I6</f>
        <v>1400</v>
      </c>
      <c r="L6" t="str">
        <f t="shared" ref="L6:L8" si="3">$E$2&amp;H6&amp;$H$2&amp;I6&amp;$F$2</f>
        <v>{70,20}</v>
      </c>
    </row>
    <row r="7" spans="5:12">
      <c r="E7">
        <v>0.6</v>
      </c>
      <c r="F7" s="2">
        <v>0.15</v>
      </c>
      <c r="G7">
        <v>100</v>
      </c>
      <c r="H7">
        <f t="shared" si="0"/>
        <v>60</v>
      </c>
      <c r="I7" s="1">
        <f t="shared" si="1"/>
        <v>15</v>
      </c>
      <c r="J7">
        <f t="shared" si="2"/>
        <v>900</v>
      </c>
      <c r="L7" t="str">
        <f t="shared" si="3"/>
        <v>{60,15}</v>
      </c>
    </row>
    <row r="8" spans="5:12">
      <c r="E8">
        <v>0.5</v>
      </c>
      <c r="F8" s="2">
        <v>0.15</v>
      </c>
      <c r="G8">
        <v>100</v>
      </c>
      <c r="H8">
        <f t="shared" si="0"/>
        <v>50</v>
      </c>
      <c r="I8" s="1">
        <f t="shared" si="1"/>
        <v>15</v>
      </c>
      <c r="J8">
        <f t="shared" si="2"/>
        <v>750</v>
      </c>
      <c r="L8" t="str">
        <f t="shared" si="3"/>
        <v>{50,15}</v>
      </c>
    </row>
    <row r="9" spans="5:12">
      <c r="J9">
        <f>SUM(J5:J8)</f>
        <v>7050</v>
      </c>
      <c r="L9" t="str">
        <f>E2&amp;L5&amp;G2&amp;L6&amp;G2&amp;L7&amp;G2&amp;L8&amp;F2</f>
        <v>{{80,50}|{70,20}|{60,15}|{50,15}}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参考</vt:lpstr>
      <vt:lpstr>轮循活动商品</vt:lpstr>
      <vt:lpstr>黑市出货几率</vt:lpstr>
      <vt:lpstr>随机碎片</vt:lpstr>
      <vt:lpstr>功能附属道具</vt:lpstr>
      <vt:lpstr>参考奖励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2021-08-24T09:01:11Z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