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ident/Desktop/"/>
    </mc:Choice>
  </mc:AlternateContent>
  <xr:revisionPtr revIDLastSave="0" documentId="8_{C0DBEF8B-EC9A-D34A-B606-98C8A4631E6A}" xr6:coauthVersionLast="40" xr6:coauthVersionMax="40" xr10:uidLastSave="{00000000-0000-0000-0000-000000000000}"/>
  <bookViews>
    <workbookView xWindow="980" yWindow="460" windowWidth="24620" windowHeight="15540" activeTab="5" xr2:uid="{30A6E2D5-4D60-C348-8B2A-E67E8B74CE1F}"/>
  </bookViews>
  <sheets>
    <sheet name="OpenMP" sheetId="1" r:id="rId1"/>
    <sheet name="Papi" sheetId="2" r:id="rId2"/>
    <sheet name="MPI+Profile" sheetId="14" r:id="rId3"/>
    <sheet name="MPI Balance" sheetId="21" r:id="rId4"/>
    <sheet name="MPI Overall COMM" sheetId="25" r:id="rId5"/>
    <sheet name="MPI Results" sheetId="13" r:id="rId6"/>
    <sheet name="Sheet8" sheetId="32" r:id="rId7"/>
    <sheet name="MPI Specified COMM" sheetId="23" r:id="rId8"/>
  </sheets>
  <definedNames>
    <definedName name="_xlnm._FilterDatabase" localSheetId="5" hidden="1">'MPI Results'!$C$62:$L$90</definedName>
    <definedName name="balance" localSheetId="6">Sheet8!$A$1:$AG$28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8" i="13" l="1"/>
  <c r="AN13" i="13"/>
  <c r="AO13" i="13"/>
  <c r="AP13" i="13"/>
  <c r="AQ13" i="13"/>
  <c r="AR13" i="13"/>
  <c r="AS13" i="13"/>
  <c r="AT13" i="13"/>
  <c r="AN15" i="13"/>
  <c r="AO15" i="13"/>
  <c r="AP15" i="13"/>
  <c r="AQ15" i="13"/>
  <c r="AR15" i="13"/>
  <c r="AS15" i="13"/>
  <c r="AT15" i="13"/>
  <c r="AN14" i="13"/>
  <c r="AO12" i="13"/>
  <c r="AO14" i="13"/>
  <c r="AP12" i="13"/>
  <c r="AP14" i="13"/>
  <c r="AQ12" i="13"/>
  <c r="AQ14" i="13"/>
  <c r="AR12" i="13"/>
  <c r="AR14" i="13"/>
  <c r="AS12" i="13"/>
  <c r="AS14" i="13"/>
  <c r="AT12" i="13"/>
  <c r="AT14" i="13"/>
  <c r="AN12" i="13"/>
  <c r="AN8" i="13"/>
  <c r="Z5" i="13"/>
  <c r="AA5" i="13"/>
  <c r="AB5" i="13"/>
  <c r="AC5" i="13"/>
  <c r="Z6" i="13"/>
  <c r="AA6" i="13"/>
  <c r="AB6" i="13"/>
  <c r="AC6" i="13"/>
  <c r="Z7" i="13"/>
  <c r="AA7" i="13"/>
  <c r="AB7" i="13"/>
  <c r="AC7" i="13"/>
  <c r="AA8" i="13"/>
  <c r="AB8" i="13"/>
  <c r="AC8" i="13"/>
  <c r="Z9" i="13"/>
  <c r="AA9" i="13"/>
  <c r="AB9" i="13"/>
  <c r="AC9" i="13"/>
  <c r="Z10" i="13"/>
  <c r="AA10" i="13"/>
  <c r="AB10" i="13"/>
  <c r="AC10" i="13"/>
  <c r="Z11" i="13"/>
  <c r="AA11" i="13"/>
  <c r="AB11" i="13"/>
  <c r="AC11" i="13"/>
  <c r="Z12" i="13"/>
  <c r="AA12" i="13"/>
  <c r="AB12" i="13"/>
  <c r="AC12" i="13"/>
  <c r="Z13" i="13"/>
  <c r="AA13" i="13"/>
  <c r="AB13" i="13"/>
  <c r="AC13" i="13"/>
  <c r="Z14" i="13"/>
  <c r="AA14" i="13"/>
  <c r="AB14" i="13"/>
  <c r="AC14" i="13"/>
  <c r="Z15" i="13"/>
  <c r="AA15" i="13"/>
  <c r="AB15" i="13"/>
  <c r="AC15" i="13"/>
  <c r="Z16" i="13"/>
  <c r="AA16" i="13"/>
  <c r="AB16" i="13"/>
  <c r="AC16" i="13"/>
  <c r="Z17" i="13"/>
  <c r="AA17" i="13"/>
  <c r="AB17" i="13"/>
  <c r="AC17" i="13"/>
  <c r="Z18" i="13"/>
  <c r="AA18" i="13"/>
  <c r="AB18" i="13"/>
  <c r="AC18" i="13"/>
  <c r="Z19" i="13"/>
  <c r="AA19" i="13"/>
  <c r="AB19" i="13"/>
  <c r="AC19" i="13"/>
  <c r="Z20" i="13"/>
  <c r="AA20" i="13"/>
  <c r="AB20" i="13"/>
  <c r="AC20" i="13"/>
  <c r="Z21" i="13"/>
  <c r="AA21" i="13"/>
  <c r="AB21" i="13"/>
  <c r="AC21" i="13"/>
  <c r="Z22" i="13"/>
  <c r="AA22" i="13"/>
  <c r="AB22" i="13"/>
  <c r="AC22" i="13"/>
  <c r="Z23" i="13"/>
  <c r="AA23" i="13"/>
  <c r="AB23" i="13"/>
  <c r="AC23" i="13"/>
  <c r="Z24" i="13"/>
  <c r="AA24" i="13"/>
  <c r="AB24" i="13"/>
  <c r="AC24" i="13"/>
  <c r="Z25" i="13"/>
  <c r="AA25" i="13"/>
  <c r="AB25" i="13"/>
  <c r="AC25" i="13"/>
  <c r="Z26" i="13"/>
  <c r="AA26" i="13"/>
  <c r="AB26" i="13"/>
  <c r="AC26" i="13"/>
  <c r="Z27" i="13"/>
  <c r="AA27" i="13"/>
  <c r="AB27" i="13"/>
  <c r="AC27" i="13"/>
  <c r="Z28" i="13"/>
  <c r="AA28" i="13"/>
  <c r="AB28" i="13"/>
  <c r="AC28" i="13"/>
  <c r="Z29" i="13"/>
  <c r="AA29" i="13"/>
  <c r="AB29" i="13"/>
  <c r="AC29" i="13"/>
  <c r="Z30" i="13"/>
  <c r="AA30" i="13"/>
  <c r="AB30" i="13"/>
  <c r="AC30" i="13"/>
  <c r="Z31" i="13"/>
  <c r="AA31" i="13"/>
  <c r="AB31" i="13"/>
  <c r="AC31" i="13"/>
  <c r="Z32" i="13"/>
  <c r="AA32" i="13"/>
  <c r="AB32" i="13"/>
  <c r="AC32" i="13"/>
  <c r="M40" i="13" l="1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H31" i="1"/>
  <c r="I31" i="1"/>
  <c r="J31" i="1"/>
  <c r="K31" i="1"/>
  <c r="L31" i="1"/>
  <c r="M31" i="1"/>
  <c r="G31" i="1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O5" i="13" l="1"/>
  <c r="P5" i="13" s="1"/>
  <c r="O6" i="13"/>
  <c r="P6" i="13" s="1"/>
  <c r="O11" i="13"/>
  <c r="P11" i="13" s="1"/>
  <c r="O9" i="13"/>
  <c r="P9" i="13" s="1"/>
  <c r="O7" i="13"/>
  <c r="P7" i="13" s="1"/>
  <c r="O10" i="13"/>
  <c r="P10" i="13" s="1"/>
  <c r="O8" i="13"/>
  <c r="P8" i="13" s="1"/>
  <c r="M12" i="13"/>
  <c r="M13" i="13" l="1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O56" i="14" l="1"/>
  <c r="P56" i="14"/>
  <c r="S56" i="14"/>
  <c r="P57" i="14"/>
  <c r="Q57" i="14"/>
  <c r="O60" i="14"/>
  <c r="P60" i="14"/>
  <c r="S60" i="14"/>
  <c r="N5" i="14"/>
  <c r="Q5" i="14"/>
  <c r="R5" i="14"/>
  <c r="T6" i="14"/>
  <c r="T7" i="14"/>
  <c r="Q7" i="14" s="1"/>
  <c r="T8" i="14"/>
  <c r="M8" i="14" s="1"/>
  <c r="T9" i="14"/>
  <c r="O9" i="14" s="1"/>
  <c r="T10" i="14"/>
  <c r="P10" i="14" s="1"/>
  <c r="T11" i="14"/>
  <c r="M11" i="14" s="1"/>
  <c r="T12" i="14"/>
  <c r="Q12" i="14" s="1"/>
  <c r="T13" i="14"/>
  <c r="S13" i="14" s="1"/>
  <c r="T14" i="14"/>
  <c r="S14" i="14" s="1"/>
  <c r="T15" i="14"/>
  <c r="Q15" i="14" s="1"/>
  <c r="T16" i="14"/>
  <c r="M16" i="14" s="1"/>
  <c r="T17" i="14"/>
  <c r="O17" i="14" s="1"/>
  <c r="T18" i="14"/>
  <c r="O18" i="14" s="1"/>
  <c r="T19" i="14"/>
  <c r="M19" i="14" s="1"/>
  <c r="T20" i="14"/>
  <c r="Q20" i="14" s="1"/>
  <c r="T21" i="14"/>
  <c r="S21" i="14" s="1"/>
  <c r="T22" i="14"/>
  <c r="T23" i="14"/>
  <c r="Q23" i="14" s="1"/>
  <c r="T24" i="14"/>
  <c r="M24" i="14" s="1"/>
  <c r="T25" i="14"/>
  <c r="O25" i="14" s="1"/>
  <c r="T26" i="14"/>
  <c r="O26" i="14" s="1"/>
  <c r="T27" i="14"/>
  <c r="M27" i="14" s="1"/>
  <c r="T28" i="14"/>
  <c r="Q28" i="14" s="1"/>
  <c r="T29" i="14"/>
  <c r="S29" i="14" s="1"/>
  <c r="T30" i="14"/>
  <c r="T31" i="14"/>
  <c r="Q31" i="14" s="1"/>
  <c r="T32" i="14"/>
  <c r="M32" i="14" s="1"/>
  <c r="T33" i="14"/>
  <c r="O33" i="14" s="1"/>
  <c r="T34" i="14"/>
  <c r="P34" i="14" s="1"/>
  <c r="T35" i="14"/>
  <c r="Q35" i="14" s="1"/>
  <c r="T36" i="14"/>
  <c r="Q36" i="14" s="1"/>
  <c r="T37" i="14"/>
  <c r="S37" i="14" s="1"/>
  <c r="T38" i="14"/>
  <c r="S38" i="14" s="1"/>
  <c r="T39" i="14"/>
  <c r="Q39" i="14" s="1"/>
  <c r="T40" i="14"/>
  <c r="M40" i="14" s="1"/>
  <c r="T41" i="14"/>
  <c r="O41" i="14" s="1"/>
  <c r="T42" i="14"/>
  <c r="P42" i="14" s="1"/>
  <c r="T43" i="14"/>
  <c r="P43" i="14" s="1"/>
  <c r="T44" i="14"/>
  <c r="Q44" i="14" s="1"/>
  <c r="T45" i="14"/>
  <c r="S45" i="14" s="1"/>
  <c r="T46" i="14"/>
  <c r="S46" i="14" s="1"/>
  <c r="T47" i="14"/>
  <c r="Q47" i="14" s="1"/>
  <c r="T48" i="14"/>
  <c r="M48" i="14" s="1"/>
  <c r="T49" i="14"/>
  <c r="O49" i="14" s="1"/>
  <c r="T50" i="14"/>
  <c r="P50" i="14" s="1"/>
  <c r="T51" i="14"/>
  <c r="Q51" i="14" s="1"/>
  <c r="T52" i="14"/>
  <c r="N52" i="14" s="1"/>
  <c r="T53" i="14"/>
  <c r="P53" i="14" s="1"/>
  <c r="T54" i="14"/>
  <c r="M54" i="14" s="1"/>
  <c r="T55" i="14"/>
  <c r="O55" i="14" s="1"/>
  <c r="T56" i="14"/>
  <c r="M56" i="14" s="1"/>
  <c r="T57" i="14"/>
  <c r="M57" i="14" s="1"/>
  <c r="T58" i="14"/>
  <c r="N58" i="14" s="1"/>
  <c r="T59" i="14"/>
  <c r="O59" i="14" s="1"/>
  <c r="T60" i="14"/>
  <c r="M60" i="14" s="1"/>
  <c r="T5" i="14"/>
  <c r="O5" i="14" s="1"/>
  <c r="N12" i="13"/>
  <c r="N13" i="13"/>
  <c r="AO5" i="13" s="1"/>
  <c r="N14" i="13"/>
  <c r="O14" i="13" s="1"/>
  <c r="P14" i="13" s="1"/>
  <c r="N15" i="13"/>
  <c r="N16" i="13"/>
  <c r="N17" i="13"/>
  <c r="N18" i="13"/>
  <c r="N19" i="13"/>
  <c r="O19" i="13" s="1"/>
  <c r="P19" i="13" s="1"/>
  <c r="N20" i="13"/>
  <c r="O20" i="13" s="1"/>
  <c r="P20" i="13" s="1"/>
  <c r="N21" i="13"/>
  <c r="O21" i="13" s="1"/>
  <c r="P21" i="13" s="1"/>
  <c r="N22" i="13"/>
  <c r="N23" i="13"/>
  <c r="O23" i="13" s="1"/>
  <c r="P23" i="13" s="1"/>
  <c r="N24" i="13"/>
  <c r="O24" i="13" s="1"/>
  <c r="P24" i="13" s="1"/>
  <c r="N25" i="13"/>
  <c r="O25" i="13" s="1"/>
  <c r="P25" i="13" s="1"/>
  <c r="N26" i="13"/>
  <c r="N27" i="13"/>
  <c r="AO7" i="13" s="1"/>
  <c r="N28" i="13"/>
  <c r="AP7" i="13" s="1"/>
  <c r="N29" i="13"/>
  <c r="N30" i="13"/>
  <c r="N31" i="13"/>
  <c r="AS7" i="13" s="1"/>
  <c r="N32" i="13"/>
  <c r="AT7" i="13" s="1"/>
  <c r="N33" i="13"/>
  <c r="O33" i="13" s="1"/>
  <c r="P33" i="13" s="1"/>
  <c r="N34" i="13"/>
  <c r="O34" i="13" s="1"/>
  <c r="P34" i="13" s="1"/>
  <c r="N35" i="13"/>
  <c r="O35" i="13" s="1"/>
  <c r="P35" i="13" s="1"/>
  <c r="N36" i="13"/>
  <c r="O36" i="13" s="1"/>
  <c r="P36" i="13" s="1"/>
  <c r="N37" i="13"/>
  <c r="O37" i="13" s="1"/>
  <c r="P37" i="13" s="1"/>
  <c r="N38" i="13"/>
  <c r="O38" i="13" s="1"/>
  <c r="P38" i="13" s="1"/>
  <c r="N39" i="13"/>
  <c r="O39" i="13" s="1"/>
  <c r="P39" i="13" s="1"/>
  <c r="O40" i="13"/>
  <c r="P40" i="13" s="1"/>
  <c r="O42" i="13"/>
  <c r="P42" i="13" s="1"/>
  <c r="O43" i="13"/>
  <c r="P43" i="13" s="1"/>
  <c r="O44" i="13"/>
  <c r="P44" i="13" s="1"/>
  <c r="O45" i="13"/>
  <c r="P45" i="13" s="1"/>
  <c r="O46" i="13"/>
  <c r="P46" i="13" s="1"/>
  <c r="N47" i="13"/>
  <c r="O47" i="13" s="1"/>
  <c r="P47" i="13" s="1"/>
  <c r="N48" i="13"/>
  <c r="O48" i="13" s="1"/>
  <c r="P48" i="13" s="1"/>
  <c r="N49" i="13"/>
  <c r="O49" i="13" s="1"/>
  <c r="P49" i="13" s="1"/>
  <c r="N50" i="13"/>
  <c r="O50" i="13" s="1"/>
  <c r="P50" i="13" s="1"/>
  <c r="N51" i="13"/>
  <c r="O51" i="13" s="1"/>
  <c r="P51" i="13" s="1"/>
  <c r="N52" i="13"/>
  <c r="O52" i="13" s="1"/>
  <c r="P52" i="13" s="1"/>
  <c r="N53" i="13"/>
  <c r="O53" i="13" s="1"/>
  <c r="P53" i="13" s="1"/>
  <c r="N54" i="13"/>
  <c r="N55" i="13"/>
  <c r="N56" i="13"/>
  <c r="N57" i="13"/>
  <c r="AQ8" i="13" s="1"/>
  <c r="N58" i="13"/>
  <c r="N59" i="13"/>
  <c r="N60" i="13"/>
  <c r="O22" i="13"/>
  <c r="P22" i="13" s="1"/>
  <c r="O41" i="13"/>
  <c r="P41" i="13" s="1"/>
  <c r="O13" i="13" l="1"/>
  <c r="P13" i="13" s="1"/>
  <c r="AR5" i="13"/>
  <c r="AQ5" i="13"/>
  <c r="AR7" i="13"/>
  <c r="AN7" i="13"/>
  <c r="AT5" i="13"/>
  <c r="AP5" i="13"/>
  <c r="AQ7" i="13"/>
  <c r="AS5" i="13"/>
  <c r="O57" i="13"/>
  <c r="P57" i="13" s="1"/>
  <c r="O60" i="13"/>
  <c r="P60" i="13" s="1"/>
  <c r="AT8" i="13"/>
  <c r="O56" i="13"/>
  <c r="P56" i="13" s="1"/>
  <c r="AP8" i="13"/>
  <c r="O59" i="13"/>
  <c r="P59" i="13" s="1"/>
  <c r="AS8" i="13"/>
  <c r="O55" i="13"/>
  <c r="P55" i="13" s="1"/>
  <c r="AO8" i="13"/>
  <c r="O58" i="13"/>
  <c r="P58" i="13" s="1"/>
  <c r="AR8" i="13"/>
  <c r="O54" i="13"/>
  <c r="P54" i="13" s="1"/>
  <c r="O28" i="13"/>
  <c r="P28" i="13" s="1"/>
  <c r="AP6" i="13"/>
  <c r="O27" i="13"/>
  <c r="P27" i="13" s="1"/>
  <c r="AO6" i="13"/>
  <c r="O30" i="13"/>
  <c r="P30" i="13" s="1"/>
  <c r="AR6" i="13"/>
  <c r="O32" i="13"/>
  <c r="P32" i="13" s="1"/>
  <c r="AT6" i="13"/>
  <c r="O31" i="13"/>
  <c r="P31" i="13" s="1"/>
  <c r="AS6" i="13"/>
  <c r="O26" i="13"/>
  <c r="P26" i="13" s="1"/>
  <c r="AN6" i="13"/>
  <c r="O29" i="13"/>
  <c r="P29" i="13" s="1"/>
  <c r="AQ6" i="13"/>
  <c r="O17" i="13"/>
  <c r="P17" i="13" s="1"/>
  <c r="O18" i="13"/>
  <c r="P18" i="13" s="1"/>
  <c r="O16" i="13"/>
  <c r="P16" i="13" s="1"/>
  <c r="O15" i="13"/>
  <c r="P15" i="13" s="1"/>
  <c r="O12" i="13"/>
  <c r="P12" i="13" s="1"/>
  <c r="AN5" i="13"/>
  <c r="M30" i="14"/>
  <c r="Q30" i="14"/>
  <c r="N30" i="14"/>
  <c r="R30" i="14"/>
  <c r="M6" i="14"/>
  <c r="Q6" i="14"/>
  <c r="N6" i="14"/>
  <c r="R6" i="14"/>
  <c r="R59" i="14"/>
  <c r="N59" i="14"/>
  <c r="Q58" i="14"/>
  <c r="M58" i="14"/>
  <c r="R55" i="14"/>
  <c r="N55" i="14"/>
  <c r="Q54" i="14"/>
  <c r="S53" i="14"/>
  <c r="N53" i="14"/>
  <c r="P52" i="14"/>
  <c r="N48" i="14"/>
  <c r="M47" i="14"/>
  <c r="R44" i="14"/>
  <c r="Q43" i="14"/>
  <c r="N40" i="14"/>
  <c r="M39" i="14"/>
  <c r="R36" i="14"/>
  <c r="N32" i="14"/>
  <c r="M31" i="14"/>
  <c r="R28" i="14"/>
  <c r="Q27" i="14"/>
  <c r="P26" i="14"/>
  <c r="N24" i="14"/>
  <c r="M23" i="14"/>
  <c r="R20" i="14"/>
  <c r="Q19" i="14"/>
  <c r="P18" i="14"/>
  <c r="N16" i="14"/>
  <c r="M15" i="14"/>
  <c r="R12" i="14"/>
  <c r="Q11" i="14"/>
  <c r="N8" i="14"/>
  <c r="M7" i="14"/>
  <c r="N51" i="14"/>
  <c r="R51" i="14"/>
  <c r="O51" i="14"/>
  <c r="N35" i="14"/>
  <c r="R35" i="14"/>
  <c r="O35" i="14"/>
  <c r="S35" i="14"/>
  <c r="M50" i="14"/>
  <c r="Q50" i="14"/>
  <c r="N50" i="14"/>
  <c r="R50" i="14"/>
  <c r="M42" i="14"/>
  <c r="Q42" i="14"/>
  <c r="N42" i="14"/>
  <c r="R42" i="14"/>
  <c r="M34" i="14"/>
  <c r="Q34" i="14"/>
  <c r="N34" i="14"/>
  <c r="R34" i="14"/>
  <c r="M22" i="14"/>
  <c r="Q22" i="14"/>
  <c r="N22" i="14"/>
  <c r="R22" i="14"/>
  <c r="M10" i="14"/>
  <c r="Q10" i="14"/>
  <c r="N10" i="14"/>
  <c r="R10" i="14"/>
  <c r="P49" i="14"/>
  <c r="M49" i="14"/>
  <c r="Q49" i="14"/>
  <c r="P45" i="14"/>
  <c r="M45" i="14"/>
  <c r="Q45" i="14"/>
  <c r="P41" i="14"/>
  <c r="M41" i="14"/>
  <c r="Q41" i="14"/>
  <c r="P37" i="14"/>
  <c r="M37" i="14"/>
  <c r="Q37" i="14"/>
  <c r="P33" i="14"/>
  <c r="M33" i="14"/>
  <c r="Q33" i="14"/>
  <c r="P29" i="14"/>
  <c r="M29" i="14"/>
  <c r="Q29" i="14"/>
  <c r="P25" i="14"/>
  <c r="M25" i="14"/>
  <c r="Q25" i="14"/>
  <c r="P21" i="14"/>
  <c r="M21" i="14"/>
  <c r="Q21" i="14"/>
  <c r="P17" i="14"/>
  <c r="M17" i="14"/>
  <c r="Q17" i="14"/>
  <c r="P13" i="14"/>
  <c r="M13" i="14"/>
  <c r="Q13" i="14"/>
  <c r="P9" i="14"/>
  <c r="M9" i="14"/>
  <c r="Q9" i="14"/>
  <c r="M5" i="14"/>
  <c r="P5" i="14"/>
  <c r="R60" i="14"/>
  <c r="N60" i="14"/>
  <c r="Q59" i="14"/>
  <c r="M59" i="14"/>
  <c r="P58" i="14"/>
  <c r="S57" i="14"/>
  <c r="O57" i="14"/>
  <c r="R56" i="14"/>
  <c r="N56" i="14"/>
  <c r="Q55" i="14"/>
  <c r="M55" i="14"/>
  <c r="P54" i="14"/>
  <c r="R53" i="14"/>
  <c r="M53" i="14"/>
  <c r="P51" i="14"/>
  <c r="O50" i="14"/>
  <c r="N49" i="14"/>
  <c r="R45" i="14"/>
  <c r="O42" i="14"/>
  <c r="N41" i="14"/>
  <c r="R37" i="14"/>
  <c r="P35" i="14"/>
  <c r="O34" i="14"/>
  <c r="N33" i="14"/>
  <c r="S30" i="14"/>
  <c r="R29" i="14"/>
  <c r="P27" i="14"/>
  <c r="N25" i="14"/>
  <c r="S22" i="14"/>
  <c r="R21" i="14"/>
  <c r="P19" i="14"/>
  <c r="N17" i="14"/>
  <c r="R13" i="14"/>
  <c r="P11" i="14"/>
  <c r="O10" i="14"/>
  <c r="N9" i="14"/>
  <c r="S6" i="14"/>
  <c r="N43" i="14"/>
  <c r="R43" i="14"/>
  <c r="O43" i="14"/>
  <c r="S43" i="14"/>
  <c r="M46" i="14"/>
  <c r="Q46" i="14"/>
  <c r="N46" i="14"/>
  <c r="R46" i="14"/>
  <c r="M38" i="14"/>
  <c r="Q38" i="14"/>
  <c r="N38" i="14"/>
  <c r="R38" i="14"/>
  <c r="M26" i="14"/>
  <c r="Q26" i="14"/>
  <c r="N26" i="14"/>
  <c r="R26" i="14"/>
  <c r="M18" i="14"/>
  <c r="Q18" i="14"/>
  <c r="N18" i="14"/>
  <c r="R18" i="14"/>
  <c r="M14" i="14"/>
  <c r="Q14" i="14"/>
  <c r="N14" i="14"/>
  <c r="R14" i="14"/>
  <c r="O52" i="14"/>
  <c r="S52" i="14"/>
  <c r="O48" i="14"/>
  <c r="S48" i="14"/>
  <c r="P48" i="14"/>
  <c r="O44" i="14"/>
  <c r="S44" i="14"/>
  <c r="P44" i="14"/>
  <c r="O40" i="14"/>
  <c r="S40" i="14"/>
  <c r="P40" i="14"/>
  <c r="O36" i="14"/>
  <c r="S36" i="14"/>
  <c r="P36" i="14"/>
  <c r="O32" i="14"/>
  <c r="S32" i="14"/>
  <c r="P32" i="14"/>
  <c r="O28" i="14"/>
  <c r="S28" i="14"/>
  <c r="P28" i="14"/>
  <c r="O24" i="14"/>
  <c r="S24" i="14"/>
  <c r="P24" i="14"/>
  <c r="O20" i="14"/>
  <c r="S20" i="14"/>
  <c r="P20" i="14"/>
  <c r="O16" i="14"/>
  <c r="S16" i="14"/>
  <c r="P16" i="14"/>
  <c r="O12" i="14"/>
  <c r="S12" i="14"/>
  <c r="P12" i="14"/>
  <c r="O8" i="14"/>
  <c r="S8" i="14"/>
  <c r="P8" i="14"/>
  <c r="S5" i="14"/>
  <c r="Q60" i="14"/>
  <c r="P59" i="14"/>
  <c r="S58" i="14"/>
  <c r="O58" i="14"/>
  <c r="R57" i="14"/>
  <c r="N57" i="14"/>
  <c r="Q56" i="14"/>
  <c r="P55" i="14"/>
  <c r="S54" i="14"/>
  <c r="O54" i="14"/>
  <c r="Q53" i="14"/>
  <c r="R52" i="14"/>
  <c r="M52" i="14"/>
  <c r="M51" i="14"/>
  <c r="S49" i="14"/>
  <c r="R48" i="14"/>
  <c r="P46" i="14"/>
  <c r="O45" i="14"/>
  <c r="N44" i="14"/>
  <c r="M43" i="14"/>
  <c r="S41" i="14"/>
  <c r="R40" i="14"/>
  <c r="P38" i="14"/>
  <c r="O37" i="14"/>
  <c r="N36" i="14"/>
  <c r="M35" i="14"/>
  <c r="S33" i="14"/>
  <c r="R32" i="14"/>
  <c r="P30" i="14"/>
  <c r="O29" i="14"/>
  <c r="N28" i="14"/>
  <c r="S25" i="14"/>
  <c r="R24" i="14"/>
  <c r="P22" i="14"/>
  <c r="O21" i="14"/>
  <c r="N20" i="14"/>
  <c r="S17" i="14"/>
  <c r="R16" i="14"/>
  <c r="P14" i="14"/>
  <c r="O13" i="14"/>
  <c r="N12" i="14"/>
  <c r="S9" i="14"/>
  <c r="R8" i="14"/>
  <c r="P6" i="14"/>
  <c r="N47" i="14"/>
  <c r="R47" i="14"/>
  <c r="O47" i="14"/>
  <c r="S47" i="14"/>
  <c r="N39" i="14"/>
  <c r="R39" i="14"/>
  <c r="O39" i="14"/>
  <c r="S39" i="14"/>
  <c r="N31" i="14"/>
  <c r="R31" i="14"/>
  <c r="O31" i="14"/>
  <c r="S31" i="14"/>
  <c r="N27" i="14"/>
  <c r="R27" i="14"/>
  <c r="O27" i="14"/>
  <c r="S27" i="14"/>
  <c r="N23" i="14"/>
  <c r="R23" i="14"/>
  <c r="O23" i="14"/>
  <c r="S23" i="14"/>
  <c r="N19" i="14"/>
  <c r="R19" i="14"/>
  <c r="O19" i="14"/>
  <c r="S19" i="14"/>
  <c r="N15" i="14"/>
  <c r="R15" i="14"/>
  <c r="O15" i="14"/>
  <c r="S15" i="14"/>
  <c r="N11" i="14"/>
  <c r="R11" i="14"/>
  <c r="O11" i="14"/>
  <c r="S11" i="14"/>
  <c r="N7" i="14"/>
  <c r="R7" i="14"/>
  <c r="O7" i="14"/>
  <c r="S7" i="14"/>
  <c r="S59" i="14"/>
  <c r="R58" i="14"/>
  <c r="S55" i="14"/>
  <c r="R54" i="14"/>
  <c r="N54" i="14"/>
  <c r="O53" i="14"/>
  <c r="Q52" i="14"/>
  <c r="S51" i="14"/>
  <c r="S50" i="14"/>
  <c r="R49" i="14"/>
  <c r="Q48" i="14"/>
  <c r="P47" i="14"/>
  <c r="O46" i="14"/>
  <c r="N45" i="14"/>
  <c r="M44" i="14"/>
  <c r="S42" i="14"/>
  <c r="R41" i="14"/>
  <c r="Q40" i="14"/>
  <c r="P39" i="14"/>
  <c r="O38" i="14"/>
  <c r="N37" i="14"/>
  <c r="M36" i="14"/>
  <c r="S34" i="14"/>
  <c r="R33" i="14"/>
  <c r="Q32" i="14"/>
  <c r="P31" i="14"/>
  <c r="O30" i="14"/>
  <c r="N29" i="14"/>
  <c r="M28" i="14"/>
  <c r="S26" i="14"/>
  <c r="R25" i="14"/>
  <c r="Q24" i="14"/>
  <c r="P23" i="14"/>
  <c r="O22" i="14"/>
  <c r="N21" i="14"/>
  <c r="M20" i="14"/>
  <c r="S18" i="14"/>
  <c r="R17" i="14"/>
  <c r="Q16" i="14"/>
  <c r="P15" i="14"/>
  <c r="O14" i="14"/>
  <c r="N13" i="14"/>
  <c r="M12" i="14"/>
  <c r="S10" i="14"/>
  <c r="R9" i="14"/>
  <c r="Q8" i="14"/>
  <c r="P7" i="14"/>
  <c r="O6" i="14"/>
  <c r="G40" i="1"/>
  <c r="F30" i="1"/>
  <c r="F29" i="1"/>
  <c r="F28" i="1"/>
  <c r="F27" i="1"/>
  <c r="F26" i="1"/>
  <c r="G13" i="1" l="1"/>
  <c r="H13" i="1"/>
  <c r="I13" i="1"/>
  <c r="J13" i="1"/>
  <c r="K13" i="1"/>
  <c r="L13" i="1"/>
  <c r="M13" i="1"/>
  <c r="H22" i="1"/>
  <c r="G22" i="1"/>
  <c r="I22" i="1" l="1"/>
  <c r="J22" i="1"/>
  <c r="K22" i="1"/>
  <c r="L22" i="1"/>
  <c r="M22" i="1"/>
  <c r="M40" i="1" l="1"/>
  <c r="L40" i="1"/>
  <c r="K40" i="1"/>
  <c r="J40" i="1"/>
  <c r="I40" i="1"/>
  <c r="H40" i="1"/>
  <c r="F40" i="1"/>
  <c r="E40" i="1"/>
  <c r="E41" i="1" s="1"/>
  <c r="E38" i="2"/>
  <c r="F31" i="1"/>
  <c r="E31" i="1"/>
  <c r="E32" i="1" s="1"/>
  <c r="F22" i="1"/>
  <c r="E22" i="1"/>
  <c r="E23" i="1" s="1"/>
  <c r="F13" i="1"/>
  <c r="E13" i="1"/>
  <c r="H11" i="2"/>
  <c r="G11" i="2"/>
  <c r="F11" i="2"/>
  <c r="E11" i="2"/>
  <c r="H20" i="2"/>
  <c r="G20" i="2"/>
  <c r="F20" i="2"/>
  <c r="E20" i="2"/>
  <c r="H29" i="2"/>
  <c r="G29" i="2"/>
  <c r="F29" i="2"/>
  <c r="E29" i="2"/>
  <c r="H38" i="2"/>
  <c r="G38" i="2"/>
  <c r="F38" i="2"/>
  <c r="H54" i="2"/>
  <c r="G54" i="2"/>
  <c r="F54" i="2"/>
  <c r="E54" i="2"/>
  <c r="H63" i="2"/>
  <c r="G63" i="2"/>
  <c r="F63" i="2"/>
  <c r="E63" i="2"/>
  <c r="H81" i="2"/>
  <c r="G81" i="2"/>
  <c r="F81" i="2"/>
  <c r="E81" i="2"/>
  <c r="H72" i="2"/>
  <c r="G72" i="2"/>
  <c r="F72" i="2"/>
  <c r="E72" i="2"/>
  <c r="G14" i="1" l="1"/>
  <c r="K14" i="1"/>
  <c r="L14" i="1"/>
  <c r="H14" i="1"/>
  <c r="I14" i="1"/>
  <c r="M14" i="1"/>
  <c r="J14" i="1"/>
  <c r="J32" i="1"/>
  <c r="G32" i="1"/>
  <c r="H32" i="1"/>
  <c r="L32" i="1"/>
  <c r="I32" i="1"/>
  <c r="M32" i="1"/>
  <c r="K32" i="1"/>
  <c r="H23" i="1"/>
  <c r="L23" i="1"/>
  <c r="J23" i="1"/>
  <c r="G23" i="1"/>
  <c r="K23" i="1"/>
  <c r="I23" i="1"/>
  <c r="G41" i="1"/>
  <c r="H41" i="1"/>
  <c r="I41" i="1"/>
  <c r="M41" i="1"/>
  <c r="J41" i="1"/>
  <c r="K41" i="1"/>
  <c r="L41" i="1"/>
  <c r="M23" i="1"/>
  <c r="F41" i="1"/>
  <c r="I29" i="2"/>
  <c r="F14" i="1"/>
  <c r="F23" i="1"/>
  <c r="F32" i="1"/>
  <c r="I72" i="2"/>
  <c r="I20" i="2"/>
  <c r="I11" i="2"/>
  <c r="I81" i="2"/>
  <c r="I63" i="2"/>
  <c r="I54" i="2"/>
  <c r="I38" i="2"/>
  <c r="E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63DE04-7A75-6945-9A5D-573EF26BBC55}" name="balance" type="6" refreshedVersion="6" background="1" saveData="1">
    <textPr sourceFile="/Users/trident/Desktop/out/balance.csv" semicolon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<sst xmlns="http://schemas.openxmlformats.org/spreadsheetml/2006/main" count="2094" uniqueCount="97">
  <si>
    <t>Size</t>
  </si>
  <si>
    <t>L1 Misses</t>
  </si>
  <si>
    <t>Total Instructions</t>
  </si>
  <si>
    <t>L2 Misses</t>
  </si>
  <si>
    <t>L3 Misses</t>
  </si>
  <si>
    <t>Median</t>
  </si>
  <si>
    <t>Sequencial Version</t>
  </si>
  <si>
    <t>Sequencial Version + Optimization</t>
  </si>
  <si>
    <t>SpeedUp</t>
  </si>
  <si>
    <t>-</t>
  </si>
  <si>
    <t>(L1 Misses+L2 Misses+L3 Misses)*100/(Total Instructions)</t>
  </si>
  <si>
    <t>Sequencial Version L1 Misses</t>
  </si>
  <si>
    <t>Sequencial Version L2 Misses</t>
  </si>
  <si>
    <t>Sequencial Version L3 Misses</t>
  </si>
  <si>
    <t>Sequencial Version Total Instructions</t>
  </si>
  <si>
    <t>Sequencial Version (L1 Misses+L2 Misses+L3 Misses)*100/(Total Instructions)</t>
  </si>
  <si>
    <t>Sequencial Version Optimized L1 Misses</t>
  </si>
  <si>
    <t>Sequencial Version Optimized L2 Misses</t>
  </si>
  <si>
    <t>Sequencial Version Optimized L3 Misses</t>
  </si>
  <si>
    <t>Optimized Sequencial Version Total Instructions</t>
  </si>
  <si>
    <t>Optimized Sequencial Version (L1 Misses+L2 Misses+L3 Misses)*100/(Total Instructions)</t>
  </si>
  <si>
    <t>Measurement/#Threads</t>
  </si>
  <si>
    <t>Sequencial 
+ 
Optimizations</t>
  </si>
  <si>
    <t>Sequencial + Optimization Version Cache Misses</t>
  </si>
  <si>
    <t>Sequencial Version Cache Misses</t>
  </si>
  <si>
    <t>Sequential</t>
  </si>
  <si>
    <t>Sequential
+
Optimizations</t>
  </si>
  <si>
    <t xml:space="preserve">Sequential </t>
  </si>
  <si>
    <t>Sequencial
+
Optimizations</t>
  </si>
  <si>
    <t>type</t>
  </si>
  <si>
    <t>phase1</t>
  </si>
  <si>
    <t>phase2</t>
  </si>
  <si>
    <t>comm1</t>
  </si>
  <si>
    <t>comm2</t>
  </si>
  <si>
    <t>size</t>
  </si>
  <si>
    <t>processes</t>
  </si>
  <si>
    <t>comm3</t>
  </si>
  <si>
    <t>Node - AllReduce</t>
  </si>
  <si>
    <t>Core - AllReduce</t>
  </si>
  <si>
    <t>Total</t>
  </si>
  <si>
    <t>Core - ReduceBCast</t>
  </si>
  <si>
    <t>Node - ReduceBCast</t>
  </si>
  <si>
    <t>CPU</t>
  </si>
  <si>
    <t>Speed Up</t>
  </si>
  <si>
    <t>COMM</t>
  </si>
  <si>
    <t>Efficiency</t>
  </si>
  <si>
    <t>phase3</t>
  </si>
  <si>
    <t>error check</t>
  </si>
  <si>
    <t>phase1 %</t>
  </si>
  <si>
    <t>comm1 %</t>
  </si>
  <si>
    <t>phase2 %</t>
  </si>
  <si>
    <t xml:space="preserve">comm2 % </t>
  </si>
  <si>
    <t>phase3 %</t>
  </si>
  <si>
    <t>comm3 %</t>
  </si>
  <si>
    <t>error check %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</si>
  <si>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</si>
  <si>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</si>
  <si>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</si>
  <si>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</si>
  <si>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</si>
  <si>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</si>
  <si>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</si>
  <si>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</si>
  <si>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</si>
  <si>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</si>
  <si>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</si>
  <si>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</si>
  <si>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P14</t>
  </si>
  <si>
    <t>P13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</si>
  <si>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</si>
  <si>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</si>
  <si>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</si>
  <si>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</si>
  <si>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</si>
  <si>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</si>
  <si>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</si>
  <si>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</si>
  <si>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</si>
  <si>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</si>
  <si>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</si>
  <si>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</si>
  <si>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</si>
  <si>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</si>
  <si>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</si>
  <si>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</si>
  <si>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</si>
  <si>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</si>
  <si>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Core - AllReduce - 1966080</t>
  </si>
  <si>
    <t>X</t>
  </si>
  <si>
    <t>Core - AllReduce - 62914560</t>
  </si>
  <si>
    <t>Core - ReduceBcast - 1966080</t>
  </si>
  <si>
    <t>Core - ReduceBcast - 62914560</t>
  </si>
  <si>
    <t>Node - AllReduce - 1966080</t>
  </si>
  <si>
    <t>Node - AllReduce - 62914560</t>
  </si>
  <si>
    <t>Node - ReduceBcast - 1966080</t>
  </si>
  <si>
    <t>Node - ReduceBcast - 62914560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</si>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</sst>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0.000"/>
    <numFmt numFmtId="167" formatCode="0.0000"/>
  </numFmts>
  <fonts count="5"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  <font>
      <b/>
      <sz val="23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 readingOrder="1"/>
    </xf>
    <xf numFmtId="11" fontId="0" fillId="0" borderId="0" xfId="0" applyNumberFormat="1"/>
    <xf numFmtId="166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9" borderId="1" xfId="0" applyNumberFormat="1" applyFill="1" applyBorder="1" applyAlignment="1">
      <alignment horizontal="center" wrapText="1"/>
    </xf>
    <xf numFmtId="0" fontId="0" fillId="7" borderId="1" xfId="0" applyNumberFormat="1" applyFill="1" applyBorder="1" applyAlignment="1">
      <alignment horizontal="center" wrapText="1"/>
    </xf>
    <xf numFmtId="0" fontId="0" fillId="4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11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0" xfId="0" applyBorder="1" applyAlignment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36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 textRotation="90"/>
    </xf>
    <xf numFmtId="0" fontId="3" fillId="11" borderId="33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27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Theorical Speed Up</c:v>
          </c:tx>
          <c:spPr>
            <a:ln w="25400" cap="sq">
              <a:solidFill>
                <a:schemeClr val="tx1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OpenMP!$Y$9:$Y$16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</c:numCache>
            </c:numRef>
          </c:xVal>
          <c:yVal>
            <c:numRef>
              <c:f>OpenMP!$Y$9:$Y$16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374F-89D0-0BCEE35F01BA}"/>
            </c:ext>
          </c:extLst>
        </c:ser>
        <c:ser>
          <c:idx val="1"/>
          <c:order val="1"/>
          <c:tx>
            <c:v>2048</c:v>
          </c:tx>
          <c:spPr>
            <a:ln w="25400" cap="sq">
              <a:solidFill>
                <a:schemeClr val="accent1">
                  <a:lumMod val="60000"/>
                  <a:lumOff val="4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OpenMP!$Y$9:$Y$16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</c:numCache>
            </c:numRef>
          </c:xVal>
          <c:yVal>
            <c:numRef>
              <c:f>(OpenMP!$E$14,OpenMP!$G$14:$M$14)</c:f>
              <c:numCache>
                <c:formatCode>0.00</c:formatCode>
                <c:ptCount val="8"/>
                <c:pt idx="0">
                  <c:v>1</c:v>
                </c:pt>
                <c:pt idx="1">
                  <c:v>1.5309973045822101</c:v>
                </c:pt>
                <c:pt idx="2">
                  <c:v>2.0711030082041932</c:v>
                </c:pt>
                <c:pt idx="3">
                  <c:v>2.0035273368606701</c:v>
                </c:pt>
                <c:pt idx="4">
                  <c:v>1.6113475177304963</c:v>
                </c:pt>
                <c:pt idx="5">
                  <c:v>1.2594235033259422</c:v>
                </c:pt>
                <c:pt idx="6">
                  <c:v>0.7598662207357858</c:v>
                </c:pt>
                <c:pt idx="7">
                  <c:v>4.5742449073272471E-3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5-374F-89D0-0BCEE35F01BA}"/>
            </c:ext>
          </c:extLst>
        </c:ser>
        <c:ser>
          <c:idx val="2"/>
          <c:order val="2"/>
          <c:tx>
            <c:strRef>
              <c:f>OpenMP!$C$17</c:f>
              <c:strCache>
                <c:ptCount val="1"/>
                <c:pt idx="0">
                  <c:v>16384</c:v>
                </c:pt>
              </c:strCache>
            </c:strRef>
          </c:tx>
          <c:spPr>
            <a:ln w="25400" cap="sq">
              <a:solidFill>
                <a:schemeClr val="accent4">
                  <a:lumMod val="60000"/>
                  <a:lumOff val="4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OpenMP!$Y$9:$Y$16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</c:numCache>
            </c:numRef>
          </c:xVal>
          <c:yVal>
            <c:numRef>
              <c:f>(OpenMP!$E$23,OpenMP!$G$23:$M$23)</c:f>
              <c:numCache>
                <c:formatCode>0.00</c:formatCode>
                <c:ptCount val="8"/>
                <c:pt idx="0">
                  <c:v>1</c:v>
                </c:pt>
                <c:pt idx="1">
                  <c:v>1.937713227410079</c:v>
                </c:pt>
                <c:pt idx="2">
                  <c:v>3.640175791979491</c:v>
                </c:pt>
                <c:pt idx="3">
                  <c:v>5.4868893182445486</c:v>
                </c:pt>
                <c:pt idx="4">
                  <c:v>6.632966299632967</c:v>
                </c:pt>
                <c:pt idx="5">
                  <c:v>6.459813691507799</c:v>
                </c:pt>
                <c:pt idx="6">
                  <c:v>6.0693059230612656</c:v>
                </c:pt>
                <c:pt idx="7">
                  <c:v>3.1669587382507567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5-374F-89D0-0BCEE35F01BA}"/>
            </c:ext>
          </c:extLst>
        </c:ser>
        <c:ser>
          <c:idx val="3"/>
          <c:order val="3"/>
          <c:tx>
            <c:strRef>
              <c:f>OpenMP!$C$26</c:f>
              <c:strCache>
                <c:ptCount val="1"/>
                <c:pt idx="0">
                  <c:v>1966080</c:v>
                </c:pt>
              </c:strCache>
            </c:strRef>
          </c:tx>
          <c:spPr>
            <a:ln w="25400" cap="sq">
              <a:solidFill>
                <a:schemeClr val="accent6">
                  <a:lumMod val="60000"/>
                  <a:lumOff val="4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49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OpenMP!$Y$9:$Y$16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</c:numCache>
            </c:numRef>
          </c:xVal>
          <c:yVal>
            <c:numRef>
              <c:f>(OpenMP!$E$32,OpenMP!$G$32:$M$32)</c:f>
              <c:numCache>
                <c:formatCode>0.00</c:formatCode>
                <c:ptCount val="8"/>
                <c:pt idx="0">
                  <c:v>1</c:v>
                </c:pt>
                <c:pt idx="1">
                  <c:v>1.0675540931299232</c:v>
                </c:pt>
                <c:pt idx="2">
                  <c:v>2.0687663812957937</c:v>
                </c:pt>
                <c:pt idx="3">
                  <c:v>3.8204049449790505</c:v>
                </c:pt>
                <c:pt idx="4">
                  <c:v>4.613715977647419</c:v>
                </c:pt>
                <c:pt idx="5">
                  <c:v>6.473789948994022</c:v>
                </c:pt>
                <c:pt idx="6">
                  <c:v>9.7813139142171739</c:v>
                </c:pt>
                <c:pt idx="7">
                  <c:v>13.39695411392405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F5-374F-89D0-0BCEE35F01BA}"/>
            </c:ext>
          </c:extLst>
        </c:ser>
        <c:ser>
          <c:idx val="4"/>
          <c:order val="4"/>
          <c:tx>
            <c:strRef>
              <c:f>OpenMP!$C$35</c:f>
              <c:strCache>
                <c:ptCount val="1"/>
                <c:pt idx="0">
                  <c:v>62914560</c:v>
                </c:pt>
              </c:strCache>
            </c:strRef>
          </c:tx>
          <c:spPr>
            <a:ln w="25400" cap="sq">
              <a:solidFill>
                <a:schemeClr val="accent2">
                  <a:lumMod val="60000"/>
                  <a:lumOff val="40000"/>
                </a:schemeClr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OpenMP!$Y$9:$Y$16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</c:numCache>
            </c:numRef>
          </c:xVal>
          <c:yVal>
            <c:numRef>
              <c:f>(OpenMP!$E$41,OpenMP!$G$41:$M$41)</c:f>
              <c:numCache>
                <c:formatCode>0.00</c:formatCode>
                <c:ptCount val="8"/>
                <c:pt idx="0">
                  <c:v>1</c:v>
                </c:pt>
                <c:pt idx="1">
                  <c:v>1.4105850451610387</c:v>
                </c:pt>
                <c:pt idx="2">
                  <c:v>2.7337962671237195</c:v>
                </c:pt>
                <c:pt idx="3">
                  <c:v>5.0409986068490973</c:v>
                </c:pt>
                <c:pt idx="4">
                  <c:v>6.9906929978343815</c:v>
                </c:pt>
                <c:pt idx="5">
                  <c:v>8.6474376478701718</c:v>
                </c:pt>
                <c:pt idx="6">
                  <c:v>11.491353302802594</c:v>
                </c:pt>
                <c:pt idx="7">
                  <c:v>14.789734918730227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F5-374F-89D0-0BCEE35F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61328"/>
        <c:axId val="296867200"/>
      </c:scatterChart>
      <c:valAx>
        <c:axId val="2670613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67200"/>
        <c:crosses val="autoZero"/>
        <c:crossBetween val="midCat"/>
      </c:valAx>
      <c:valAx>
        <c:axId val="2968672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communication time using different mappings and strategies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Results'!$AM$5</c:f>
              <c:strCache>
                <c:ptCount val="1"/>
                <c:pt idx="0">
                  <c:v>Core - AllReduce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'MPI Results'!$AN$4:$AT$4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Results'!$AN$5:$AT$5</c:f>
              <c:numCache>
                <c:formatCode>General</c:formatCode>
                <c:ptCount val="7"/>
                <c:pt idx="0">
                  <c:v>870669</c:v>
                </c:pt>
                <c:pt idx="1">
                  <c:v>1258459</c:v>
                </c:pt>
                <c:pt idx="2">
                  <c:v>1022918</c:v>
                </c:pt>
                <c:pt idx="3">
                  <c:v>700294</c:v>
                </c:pt>
                <c:pt idx="4">
                  <c:v>1496103</c:v>
                </c:pt>
                <c:pt idx="5">
                  <c:v>3854430</c:v>
                </c:pt>
                <c:pt idx="6">
                  <c:v>5205317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CC47-B1F1-828C3AD644FA}"/>
            </c:ext>
          </c:extLst>
        </c:ser>
        <c:ser>
          <c:idx val="1"/>
          <c:order val="1"/>
          <c:tx>
            <c:strRef>
              <c:f>'MPI Results'!$AM$6</c:f>
              <c:strCache>
                <c:ptCount val="1"/>
                <c:pt idx="0">
                  <c:v>Node - AllReduce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'MPI Results'!$AN$4:$AT$4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Results'!$AN$6:$AT$6</c:f>
              <c:numCache>
                <c:formatCode>General</c:formatCode>
                <c:ptCount val="7"/>
                <c:pt idx="0">
                  <c:v>4989768</c:v>
                </c:pt>
                <c:pt idx="1">
                  <c:v>5013245</c:v>
                </c:pt>
                <c:pt idx="2">
                  <c:v>5545218</c:v>
                </c:pt>
                <c:pt idx="3">
                  <c:v>5382388</c:v>
                </c:pt>
                <c:pt idx="4">
                  <c:v>5529572</c:v>
                </c:pt>
                <c:pt idx="5">
                  <c:v>5315321</c:v>
                </c:pt>
                <c:pt idx="6">
                  <c:v>5239398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CC47-B1F1-828C3AD644FA}"/>
            </c:ext>
          </c:extLst>
        </c:ser>
        <c:ser>
          <c:idx val="2"/>
          <c:order val="2"/>
          <c:tx>
            <c:strRef>
              <c:f>'MPI Results'!$AM$7</c:f>
              <c:strCache>
                <c:ptCount val="1"/>
                <c:pt idx="0">
                  <c:v>Core - ReduceBCast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'MPI Results'!$AN$4:$AT$4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Results'!$AN$7:$AT$7</c:f>
              <c:numCache>
                <c:formatCode>General</c:formatCode>
                <c:ptCount val="7"/>
                <c:pt idx="0">
                  <c:v>977665</c:v>
                </c:pt>
                <c:pt idx="1">
                  <c:v>905429</c:v>
                </c:pt>
                <c:pt idx="2">
                  <c:v>956227</c:v>
                </c:pt>
                <c:pt idx="3">
                  <c:v>853600</c:v>
                </c:pt>
                <c:pt idx="4">
                  <c:v>884366</c:v>
                </c:pt>
                <c:pt idx="5">
                  <c:v>3988400</c:v>
                </c:pt>
                <c:pt idx="6">
                  <c:v>5077828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7-CC47-B1F1-828C3AD644FA}"/>
            </c:ext>
          </c:extLst>
        </c:ser>
        <c:ser>
          <c:idx val="3"/>
          <c:order val="3"/>
          <c:tx>
            <c:strRef>
              <c:f>'MPI Results'!$AM$8</c:f>
              <c:strCache>
                <c:ptCount val="1"/>
                <c:pt idx="0">
                  <c:v>Node - ReduceBCast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'MPI Results'!$AN$4:$AT$4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Results'!$AN$8:$AT$8</c:f>
              <c:numCache>
                <c:formatCode>General</c:formatCode>
                <c:ptCount val="7"/>
                <c:pt idx="0">
                  <c:v>4946291</c:v>
                </c:pt>
                <c:pt idx="1">
                  <c:v>5465910</c:v>
                </c:pt>
                <c:pt idx="2">
                  <c:v>5524338</c:v>
                </c:pt>
                <c:pt idx="3">
                  <c:v>5368714</c:v>
                </c:pt>
                <c:pt idx="4">
                  <c:v>5319137</c:v>
                </c:pt>
                <c:pt idx="5">
                  <c:v>5133440</c:v>
                </c:pt>
                <c:pt idx="6">
                  <c:v>5202905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7-CC47-B1F1-828C3AD6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8896"/>
        <c:axId val="407033200"/>
      </c:barChart>
      <c:catAx>
        <c:axId val="379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33200"/>
        <c:crosses val="autoZero"/>
        <c:auto val="1"/>
        <c:lblAlgn val="ctr"/>
        <c:lblOffset val="100"/>
        <c:noMultiLvlLbl val="0"/>
      </c:catAx>
      <c:valAx>
        <c:axId val="4070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Communication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Results'!$Z$4</c:f>
              <c:strCache>
                <c:ptCount val="1"/>
                <c:pt idx="0">
                  <c:v>comm1</c:v>
                </c:pt>
              </c:strCache>
            </c:strRef>
          </c:tx>
          <c:invertIfNegative val="0"/>
          <c:cat>
            <c:multiLvlStrRef>
              <c:f>'MPI Results'!$X$5:$Y$32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Results'!$Z$5:$Z$32</c:f>
              <c:numCache>
                <c:formatCode>General</c:formatCode>
                <c:ptCount val="28"/>
                <c:pt idx="0">
                  <c:v>327934</c:v>
                </c:pt>
                <c:pt idx="1">
                  <c:v>4440067</c:v>
                </c:pt>
                <c:pt idx="2">
                  <c:v>327490</c:v>
                </c:pt>
                <c:pt idx="3">
                  <c:v>4440012</c:v>
                </c:pt>
                <c:pt idx="4">
                  <c:v>339709</c:v>
                </c:pt>
                <c:pt idx="5">
                  <c:v>4440822</c:v>
                </c:pt>
                <c:pt idx="6">
                  <c:v>339884</c:v>
                </c:pt>
                <c:pt idx="7">
                  <c:v>4503885</c:v>
                </c:pt>
                <c:pt idx="8">
                  <c:v>486805</c:v>
                </c:pt>
                <c:pt idx="9">
                  <c:v>4442817</c:v>
                </c:pt>
                <c:pt idx="10">
                  <c:v>348014</c:v>
                </c:pt>
                <c:pt idx="11">
                  <c:v>4605260</c:v>
                </c:pt>
                <c:pt idx="12">
                  <c:v>356809</c:v>
                </c:pt>
                <c:pt idx="13">
                  <c:v>4604427</c:v>
                </c:pt>
                <c:pt idx="14">
                  <c:v>354746</c:v>
                </c:pt>
                <c:pt idx="15">
                  <c:v>4520930</c:v>
                </c:pt>
                <c:pt idx="16">
                  <c:v>367559</c:v>
                </c:pt>
                <c:pt idx="17">
                  <c:v>4435777</c:v>
                </c:pt>
                <c:pt idx="18">
                  <c:v>371993</c:v>
                </c:pt>
                <c:pt idx="19">
                  <c:v>4533839</c:v>
                </c:pt>
                <c:pt idx="20">
                  <c:v>3226181</c:v>
                </c:pt>
                <c:pt idx="21">
                  <c:v>4504625</c:v>
                </c:pt>
                <c:pt idx="22">
                  <c:v>3097035</c:v>
                </c:pt>
                <c:pt idx="23">
                  <c:v>4597423</c:v>
                </c:pt>
                <c:pt idx="24">
                  <c:v>4463043</c:v>
                </c:pt>
                <c:pt idx="25">
                  <c:v>4602384</c:v>
                </c:pt>
                <c:pt idx="26">
                  <c:v>4569857</c:v>
                </c:pt>
                <c:pt idx="27">
                  <c:v>4428023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C7-BD42-815D-6CB02732559C}"/>
            </c:ext>
          </c:extLst>
        </c:ser>
        <c:ser>
          <c:idx val="3"/>
          <c:order val="1"/>
          <c:tx>
            <c:strRef>
              <c:f>'MPI Results'!$AA$4</c:f>
              <c:strCache>
                <c:ptCount val="1"/>
                <c:pt idx="0">
                  <c:v>comm2</c:v>
                </c:pt>
              </c:strCache>
            </c:strRef>
          </c:tx>
          <c:invertIfNegative val="0"/>
          <c:cat>
            <c:multiLvlStrRef>
              <c:f>'MPI Results'!$X$5:$Y$32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Results'!$AA$5:$AA$32</c:f>
              <c:numCache>
                <c:formatCode>General</c:formatCode>
                <c:ptCount val="28"/>
                <c:pt idx="0">
                  <c:v>104636</c:v>
                </c:pt>
                <c:pt idx="1">
                  <c:v>138700</c:v>
                </c:pt>
                <c:pt idx="2">
                  <c:v>188491</c:v>
                </c:pt>
                <c:pt idx="3">
                  <c:v>97986</c:v>
                </c:pt>
                <c:pt idx="4">
                  <c:v>304886</c:v>
                </c:pt>
                <c:pt idx="5">
                  <c:v>177468</c:v>
                </c:pt>
                <c:pt idx="6">
                  <c:v>66241</c:v>
                </c:pt>
                <c:pt idx="7">
                  <c:v>281707</c:v>
                </c:pt>
                <c:pt idx="8">
                  <c:v>165926</c:v>
                </c:pt>
                <c:pt idx="9">
                  <c:v>410293</c:v>
                </c:pt>
                <c:pt idx="10">
                  <c:v>116429</c:v>
                </c:pt>
                <c:pt idx="11">
                  <c:v>142772</c:v>
                </c:pt>
                <c:pt idx="12">
                  <c:v>35483</c:v>
                </c:pt>
                <c:pt idx="13">
                  <c:v>336026</c:v>
                </c:pt>
                <c:pt idx="14">
                  <c:v>212062</c:v>
                </c:pt>
                <c:pt idx="15">
                  <c:v>108235</c:v>
                </c:pt>
                <c:pt idx="16">
                  <c:v>310375</c:v>
                </c:pt>
                <c:pt idx="17">
                  <c:v>617265</c:v>
                </c:pt>
                <c:pt idx="18">
                  <c:v>213667</c:v>
                </c:pt>
                <c:pt idx="19">
                  <c:v>89472</c:v>
                </c:pt>
                <c:pt idx="20">
                  <c:v>275339</c:v>
                </c:pt>
                <c:pt idx="21">
                  <c:v>301278</c:v>
                </c:pt>
                <c:pt idx="22">
                  <c:v>275084</c:v>
                </c:pt>
                <c:pt idx="23">
                  <c:v>215546</c:v>
                </c:pt>
                <c:pt idx="24">
                  <c:v>502062</c:v>
                </c:pt>
                <c:pt idx="25">
                  <c:v>382055</c:v>
                </c:pt>
                <c:pt idx="26">
                  <c:v>262192</c:v>
                </c:pt>
                <c:pt idx="27">
                  <c:v>500334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C7-BD42-815D-6CB02732559C}"/>
            </c:ext>
          </c:extLst>
        </c:ser>
        <c:ser>
          <c:idx val="4"/>
          <c:order val="2"/>
          <c:tx>
            <c:strRef>
              <c:f>'MPI Results'!$AB$4</c:f>
              <c:strCache>
                <c:ptCount val="1"/>
                <c:pt idx="0">
                  <c:v>comm3</c:v>
                </c:pt>
              </c:strCache>
            </c:strRef>
          </c:tx>
          <c:invertIfNegative val="0"/>
          <c:cat>
            <c:multiLvlStrRef>
              <c:f>'MPI Results'!$X$5:$Y$32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Results'!$AB$5:$AB$32</c:f>
              <c:numCache>
                <c:formatCode>General</c:formatCode>
                <c:ptCount val="28"/>
                <c:pt idx="0">
                  <c:v>437689</c:v>
                </c:pt>
                <c:pt idx="1">
                  <c:v>410328</c:v>
                </c:pt>
                <c:pt idx="2">
                  <c:v>461424</c:v>
                </c:pt>
                <c:pt idx="3">
                  <c:v>407394</c:v>
                </c:pt>
                <c:pt idx="4">
                  <c:v>613412</c:v>
                </c:pt>
                <c:pt idx="5">
                  <c:v>393014</c:v>
                </c:pt>
                <c:pt idx="6">
                  <c:v>499028</c:v>
                </c:pt>
                <c:pt idx="7">
                  <c:v>679420</c:v>
                </c:pt>
                <c:pt idx="8">
                  <c:v>369664</c:v>
                </c:pt>
                <c:pt idx="9">
                  <c:v>690384</c:v>
                </c:pt>
                <c:pt idx="10">
                  <c:v>491409</c:v>
                </c:pt>
                <c:pt idx="11">
                  <c:v>775294</c:v>
                </c:pt>
                <c:pt idx="12">
                  <c:v>307179</c:v>
                </c:pt>
                <c:pt idx="13">
                  <c:v>414823</c:v>
                </c:pt>
                <c:pt idx="14">
                  <c:v>286335</c:v>
                </c:pt>
                <c:pt idx="15">
                  <c:v>738450</c:v>
                </c:pt>
                <c:pt idx="16">
                  <c:v>817491</c:v>
                </c:pt>
                <c:pt idx="17">
                  <c:v>474883</c:v>
                </c:pt>
                <c:pt idx="18">
                  <c:v>298129</c:v>
                </c:pt>
                <c:pt idx="19">
                  <c:v>694777</c:v>
                </c:pt>
                <c:pt idx="20">
                  <c:v>350177</c:v>
                </c:pt>
                <c:pt idx="21">
                  <c:v>507437</c:v>
                </c:pt>
                <c:pt idx="22">
                  <c:v>615213</c:v>
                </c:pt>
                <c:pt idx="23">
                  <c:v>319284</c:v>
                </c:pt>
                <c:pt idx="24">
                  <c:v>238860</c:v>
                </c:pt>
                <c:pt idx="25">
                  <c:v>253562</c:v>
                </c:pt>
                <c:pt idx="26">
                  <c:v>244551</c:v>
                </c:pt>
                <c:pt idx="27">
                  <c:v>273420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C7-BD42-815D-6CB02732559C}"/>
            </c:ext>
          </c:extLst>
        </c:ser>
        <c:ser>
          <c:idx val="5"/>
          <c:order val="3"/>
          <c:tx>
            <c:strRef>
              <c:f>'MPI Results'!$AC$4</c:f>
              <c:strCache>
                <c:ptCount val="1"/>
                <c:pt idx="0">
                  <c:v>error check</c:v>
                </c:pt>
              </c:strCache>
            </c:strRef>
          </c:tx>
          <c:invertIfNegative val="0"/>
          <c:cat>
            <c:multiLvlStrRef>
              <c:f>'MPI Results'!$X$5:$Y$32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Results'!$AC$5:$AC$32</c:f>
              <c:numCache>
                <c:formatCode>General</c:formatCode>
                <c:ptCount val="28"/>
                <c:pt idx="0">
                  <c:v>410</c:v>
                </c:pt>
                <c:pt idx="1">
                  <c:v>673</c:v>
                </c:pt>
                <c:pt idx="2">
                  <c:v>260</c:v>
                </c:pt>
                <c:pt idx="3">
                  <c:v>899</c:v>
                </c:pt>
                <c:pt idx="4">
                  <c:v>452</c:v>
                </c:pt>
                <c:pt idx="5">
                  <c:v>1941</c:v>
                </c:pt>
                <c:pt idx="6">
                  <c:v>276</c:v>
                </c:pt>
                <c:pt idx="7">
                  <c:v>898</c:v>
                </c:pt>
                <c:pt idx="8">
                  <c:v>523</c:v>
                </c:pt>
                <c:pt idx="9">
                  <c:v>1724</c:v>
                </c:pt>
                <c:pt idx="10">
                  <c:v>375</c:v>
                </c:pt>
                <c:pt idx="11">
                  <c:v>1012</c:v>
                </c:pt>
                <c:pt idx="12">
                  <c:v>823</c:v>
                </c:pt>
                <c:pt idx="13">
                  <c:v>27112</c:v>
                </c:pt>
                <c:pt idx="14">
                  <c:v>457</c:v>
                </c:pt>
                <c:pt idx="15">
                  <c:v>1099</c:v>
                </c:pt>
                <c:pt idx="16">
                  <c:v>678</c:v>
                </c:pt>
                <c:pt idx="17">
                  <c:v>1647</c:v>
                </c:pt>
                <c:pt idx="18">
                  <c:v>577</c:v>
                </c:pt>
                <c:pt idx="19">
                  <c:v>1049</c:v>
                </c:pt>
                <c:pt idx="20">
                  <c:v>2733</c:v>
                </c:pt>
                <c:pt idx="21">
                  <c:v>1981</c:v>
                </c:pt>
                <c:pt idx="22">
                  <c:v>1068</c:v>
                </c:pt>
                <c:pt idx="23">
                  <c:v>1187</c:v>
                </c:pt>
                <c:pt idx="24">
                  <c:v>1352</c:v>
                </c:pt>
                <c:pt idx="25">
                  <c:v>1397</c:v>
                </c:pt>
                <c:pt idx="26">
                  <c:v>1228</c:v>
                </c:pt>
                <c:pt idx="27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C7-BD42-815D-6CB02732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21728"/>
        <c:axId val="6068048"/>
      </c:barChart>
      <c:catAx>
        <c:axId val="57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"/>
        <c:crosses val="autoZero"/>
        <c:auto val="1"/>
        <c:lblAlgn val="ctr"/>
        <c:lblOffset val="100"/>
        <c:noMultiLvlLbl val="0"/>
      </c:catAx>
      <c:valAx>
        <c:axId val="606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Communiction</a:t>
            </a:r>
            <a:r>
              <a:rPr lang="en-US" baseline="0"/>
              <a:t> time spent in comm2 and comm3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Results'!$AM$12</c:f>
              <c:strCache>
                <c:ptCount val="1"/>
                <c:pt idx="0">
                  <c:v>Core - AllReduce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'MPI Results'!$AN$11:$AT$11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Results'!$AN$12:$AT$12</c:f>
              <c:numCache>
                <c:formatCode>General</c:formatCode>
                <c:ptCount val="7"/>
                <c:pt idx="0">
                  <c:v>542325</c:v>
                </c:pt>
                <c:pt idx="1">
                  <c:v>918298</c:v>
                </c:pt>
                <c:pt idx="2">
                  <c:v>535590</c:v>
                </c:pt>
                <c:pt idx="3">
                  <c:v>342662</c:v>
                </c:pt>
                <c:pt idx="4">
                  <c:v>1127866</c:v>
                </c:pt>
                <c:pt idx="5">
                  <c:v>625516</c:v>
                </c:pt>
                <c:pt idx="6">
                  <c:v>740922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5347-80E7-938A5464DA8B}"/>
            </c:ext>
          </c:extLst>
        </c:ser>
        <c:ser>
          <c:idx val="1"/>
          <c:order val="1"/>
          <c:tx>
            <c:strRef>
              <c:f>'MPI Results'!$AM$13</c:f>
              <c:strCache>
                <c:ptCount val="1"/>
                <c:pt idx="0">
                  <c:v>Node - AllReduce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'MPI Results'!$AN$11:$AT$11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Results'!$AN$13:$AT$13</c:f>
              <c:numCache>
                <c:formatCode>General</c:formatCode>
                <c:ptCount val="7"/>
                <c:pt idx="0">
                  <c:v>549028</c:v>
                </c:pt>
                <c:pt idx="1">
                  <c:v>570482</c:v>
                </c:pt>
                <c:pt idx="2">
                  <c:v>1100677</c:v>
                </c:pt>
                <c:pt idx="3">
                  <c:v>750849</c:v>
                </c:pt>
                <c:pt idx="4">
                  <c:v>1092148</c:v>
                </c:pt>
                <c:pt idx="5">
                  <c:v>808715</c:v>
                </c:pt>
                <c:pt idx="6">
                  <c:v>635617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3-5347-80E7-938A5464DA8B}"/>
            </c:ext>
          </c:extLst>
        </c:ser>
        <c:ser>
          <c:idx val="2"/>
          <c:order val="2"/>
          <c:tx>
            <c:strRef>
              <c:f>'MPI Results'!$AM$14</c:f>
              <c:strCache>
                <c:ptCount val="1"/>
                <c:pt idx="0">
                  <c:v>Core - ReduceBCast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38100" cap="rnd" cmpd="sng">
                <a:solidFill>
                  <a:schemeClr val="bg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'MPI Results'!$AN$11:$AT$11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Results'!$AN$14:$AT$14</c:f>
              <c:numCache>
                <c:formatCode>General</c:formatCode>
                <c:ptCount val="7"/>
                <c:pt idx="0">
                  <c:v>649915</c:v>
                </c:pt>
                <c:pt idx="1">
                  <c:v>565269</c:v>
                </c:pt>
                <c:pt idx="2">
                  <c:v>607838</c:v>
                </c:pt>
                <c:pt idx="3">
                  <c:v>498397</c:v>
                </c:pt>
                <c:pt idx="4">
                  <c:v>511796</c:v>
                </c:pt>
                <c:pt idx="5">
                  <c:v>890297</c:v>
                </c:pt>
                <c:pt idx="6">
                  <c:v>506743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5347-80E7-938A5464DA8B}"/>
            </c:ext>
          </c:extLst>
        </c:ser>
        <c:ser>
          <c:idx val="3"/>
          <c:order val="3"/>
          <c:tx>
            <c:strRef>
              <c:f>'MPI Results'!$AM$15</c:f>
              <c:strCache>
                <c:ptCount val="1"/>
                <c:pt idx="0">
                  <c:v>Node - ReduceBCast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381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'MPI Results'!$AN$11:$AT$11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Results'!$AN$15:$AT$15</c:f>
              <c:numCache>
                <c:formatCode>General</c:formatCode>
                <c:ptCount val="7"/>
                <c:pt idx="0">
                  <c:v>505380</c:v>
                </c:pt>
                <c:pt idx="1">
                  <c:v>961127</c:v>
                </c:pt>
                <c:pt idx="2">
                  <c:v>918066</c:v>
                </c:pt>
                <c:pt idx="3">
                  <c:v>846685</c:v>
                </c:pt>
                <c:pt idx="4">
                  <c:v>784249</c:v>
                </c:pt>
                <c:pt idx="5">
                  <c:v>534830</c:v>
                </c:pt>
                <c:pt idx="6">
                  <c:v>773754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5347-80E7-938A5464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21760"/>
        <c:axId val="167128256"/>
      </c:barChart>
      <c:catAx>
        <c:axId val="1655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8256"/>
        <c:crosses val="autoZero"/>
        <c:auto val="1"/>
        <c:lblAlgn val="ctr"/>
        <c:lblOffset val="100"/>
        <c:noMultiLvlLbl val="0"/>
      </c:catAx>
      <c:valAx>
        <c:axId val="1671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Results'!$U$41</c:f>
              <c:strCache>
                <c:ptCount val="1"/>
                <c:pt idx="0">
                  <c:v>phase1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Results'!$V$41:$AB$41</c:f>
              <c:numCache>
                <c:formatCode>General</c:formatCode>
                <c:ptCount val="7"/>
                <c:pt idx="0">
                  <c:v>119232</c:v>
                </c:pt>
                <c:pt idx="1">
                  <c:v>125158</c:v>
                </c:pt>
                <c:pt idx="2">
                  <c:v>129102</c:v>
                </c:pt>
                <c:pt idx="3">
                  <c:v>129346</c:v>
                </c:pt>
                <c:pt idx="4">
                  <c:v>129095</c:v>
                </c:pt>
                <c:pt idx="5">
                  <c:v>129074</c:v>
                </c:pt>
                <c:pt idx="6">
                  <c:v>129379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E-E546-B6DB-8D3705E86E6C}"/>
            </c:ext>
          </c:extLst>
        </c:ser>
        <c:ser>
          <c:idx val="1"/>
          <c:order val="1"/>
          <c:tx>
            <c:strRef>
              <c:f>'MPI Results'!$U$42</c:f>
              <c:strCache>
                <c:ptCount val="1"/>
                <c:pt idx="0">
                  <c:v>comm1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Results'!$V$42:$AB$42</c:f>
              <c:numCache>
                <c:formatCode>General</c:formatCode>
                <c:ptCount val="7"/>
                <c:pt idx="0">
                  <c:v>327490</c:v>
                </c:pt>
                <c:pt idx="1">
                  <c:v>339884</c:v>
                </c:pt>
                <c:pt idx="2">
                  <c:v>348014</c:v>
                </c:pt>
                <c:pt idx="3">
                  <c:v>354746</c:v>
                </c:pt>
                <c:pt idx="4">
                  <c:v>371993</c:v>
                </c:pt>
                <c:pt idx="5">
                  <c:v>3097035</c:v>
                </c:pt>
                <c:pt idx="6">
                  <c:v>4569857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E-E546-B6DB-8D3705E86E6C}"/>
            </c:ext>
          </c:extLst>
        </c:ser>
        <c:ser>
          <c:idx val="2"/>
          <c:order val="2"/>
          <c:tx>
            <c:strRef>
              <c:f>'MPI Results'!$U$43</c:f>
              <c:strCache>
                <c:ptCount val="1"/>
                <c:pt idx="0">
                  <c:v>phase2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Results'!$V$43:$AB$43</c:f>
              <c:numCache>
                <c:formatCode>General</c:formatCode>
                <c:ptCount val="7"/>
                <c:pt idx="0">
                  <c:v>140431413</c:v>
                </c:pt>
                <c:pt idx="1">
                  <c:v>74847516</c:v>
                </c:pt>
                <c:pt idx="2">
                  <c:v>38733360</c:v>
                </c:pt>
                <c:pt idx="3">
                  <c:v>25816293</c:v>
                </c:pt>
                <c:pt idx="4">
                  <c:v>19347313</c:v>
                </c:pt>
                <c:pt idx="5">
                  <c:v>12894660</c:v>
                </c:pt>
                <c:pt idx="6">
                  <c:v>9666304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E-E546-B6DB-8D3705E86E6C}"/>
            </c:ext>
          </c:extLst>
        </c:ser>
        <c:ser>
          <c:idx val="3"/>
          <c:order val="3"/>
          <c:tx>
            <c:strRef>
              <c:f>'MPI Results'!$U$44</c:f>
              <c:strCache>
                <c:ptCount val="1"/>
                <c:pt idx="0">
                  <c:v>comm2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Results'!$V$44:$AB$44</c:f>
              <c:numCache>
                <c:formatCode>General</c:formatCode>
                <c:ptCount val="7"/>
                <c:pt idx="0">
                  <c:v>188491</c:v>
                </c:pt>
                <c:pt idx="1">
                  <c:v>66241</c:v>
                </c:pt>
                <c:pt idx="2">
                  <c:v>116429</c:v>
                </c:pt>
                <c:pt idx="3">
                  <c:v>212062</c:v>
                </c:pt>
                <c:pt idx="4">
                  <c:v>213667</c:v>
                </c:pt>
                <c:pt idx="5">
                  <c:v>275084</c:v>
                </c:pt>
                <c:pt idx="6">
                  <c:v>262192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E-E546-B6DB-8D3705E86E6C}"/>
            </c:ext>
          </c:extLst>
        </c:ser>
        <c:ser>
          <c:idx val="4"/>
          <c:order val="4"/>
          <c:tx>
            <c:strRef>
              <c:f>'MPI Results'!$U$45</c:f>
              <c:strCache>
                <c:ptCount val="1"/>
                <c:pt idx="0">
                  <c:v>phase3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Results'!$V$45:$AB$45</c:f>
              <c:numCache>
                <c:formatCode>General</c:formatCode>
                <c:ptCount val="7"/>
                <c:pt idx="0">
                  <c:v>19347515</c:v>
                </c:pt>
                <c:pt idx="1">
                  <c:v>10475654</c:v>
                </c:pt>
                <c:pt idx="2">
                  <c:v>7480125</c:v>
                </c:pt>
                <c:pt idx="3">
                  <c:v>4449540</c:v>
                </c:pt>
                <c:pt idx="4">
                  <c:v>3682195</c:v>
                </c:pt>
                <c:pt idx="5">
                  <c:v>2334210</c:v>
                </c:pt>
                <c:pt idx="6">
                  <c:v>1562557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E-E546-B6DB-8D3705E86E6C}"/>
            </c:ext>
          </c:extLst>
        </c:ser>
        <c:ser>
          <c:idx val="5"/>
          <c:order val="5"/>
          <c:tx>
            <c:strRef>
              <c:f>'MPI Results'!$U$46</c:f>
              <c:strCache>
                <c:ptCount val="1"/>
                <c:pt idx="0">
                  <c:v>comm3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Results'!$V$46:$AB$46</c:f>
              <c:numCache>
                <c:formatCode>General</c:formatCode>
                <c:ptCount val="7"/>
                <c:pt idx="0">
                  <c:v>461424</c:v>
                </c:pt>
                <c:pt idx="1">
                  <c:v>499028</c:v>
                </c:pt>
                <c:pt idx="2">
                  <c:v>491409</c:v>
                </c:pt>
                <c:pt idx="3">
                  <c:v>286335</c:v>
                </c:pt>
                <c:pt idx="4">
                  <c:v>298129</c:v>
                </c:pt>
                <c:pt idx="5">
                  <c:v>615213</c:v>
                </c:pt>
                <c:pt idx="6">
                  <c:v>244551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E-E546-B6DB-8D3705E86E6C}"/>
            </c:ext>
          </c:extLst>
        </c:ser>
        <c:ser>
          <c:idx val="6"/>
          <c:order val="6"/>
          <c:tx>
            <c:strRef>
              <c:f>'MPI Results'!$U$47</c:f>
              <c:strCache>
                <c:ptCount val="1"/>
                <c:pt idx="0">
                  <c:v>error check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'MPI Results'!$V$40:$AB$40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Results'!$V$47:$AB$47</c:f>
              <c:numCache>
                <c:formatCode>General</c:formatCode>
                <c:ptCount val="7"/>
                <c:pt idx="0">
                  <c:v>260</c:v>
                </c:pt>
                <c:pt idx="1">
                  <c:v>276</c:v>
                </c:pt>
                <c:pt idx="2">
                  <c:v>375</c:v>
                </c:pt>
                <c:pt idx="3">
                  <c:v>457</c:v>
                </c:pt>
                <c:pt idx="4">
                  <c:v>577</c:v>
                </c:pt>
                <c:pt idx="5">
                  <c:v>1068</c:v>
                </c:pt>
                <c:pt idx="6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EE-E546-B6DB-8D3705E8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52784"/>
        <c:axId val="88015040"/>
      </c:barChart>
      <c:catAx>
        <c:axId val="1647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5040"/>
        <c:crosses val="autoZero"/>
        <c:auto val="1"/>
        <c:lblAlgn val="ctr"/>
        <c:lblOffset val="100"/>
        <c:noMultiLvlLbl val="0"/>
      </c:catAx>
      <c:valAx>
        <c:axId val="8801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OpenMPI vs OpenMP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'MPI Results'!$E$54:$E$60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Results'!$O$54:$O$60</c:f>
              <c:numCache>
                <c:formatCode>0.00</c:formatCode>
                <c:ptCount val="7"/>
                <c:pt idx="0">
                  <c:v>1.4305830788076486</c:v>
                </c:pt>
                <c:pt idx="1">
                  <c:v>2.6872224373093836</c:v>
                </c:pt>
                <c:pt idx="2">
                  <c:v>4.7587916244218329</c:v>
                </c:pt>
                <c:pt idx="3">
                  <c:v>6.7217819732396817</c:v>
                </c:pt>
                <c:pt idx="4">
                  <c:v>8.2477497014264252</c:v>
                </c:pt>
                <c:pt idx="5">
                  <c:v>11.365366565354231</c:v>
                </c:pt>
                <c:pt idx="6">
                  <c:v>14.219591411603098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6-444F-ACFC-3187F538F615}"/>
            </c:ext>
          </c:extLst>
        </c:ser>
        <c:ser>
          <c:idx val="1"/>
          <c:order val="1"/>
          <c:tx>
            <c:v>OpenMP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 Results'!$E$54:$E$60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Results'!$Q$54:$Q$60</c:f>
              <c:numCache>
                <c:formatCode>General</c:formatCode>
                <c:ptCount val="7"/>
                <c:pt idx="0">
                  <c:v>1.4105850451610387</c:v>
                </c:pt>
                <c:pt idx="1">
                  <c:v>2.7337962671237195</c:v>
                </c:pt>
                <c:pt idx="2">
                  <c:v>5.0409986068490973</c:v>
                </c:pt>
                <c:pt idx="3">
                  <c:v>6.9906929978343815</c:v>
                </c:pt>
                <c:pt idx="4">
                  <c:v>8.6474376478701718</c:v>
                </c:pt>
                <c:pt idx="5">
                  <c:v>11.491353302802594</c:v>
                </c:pt>
                <c:pt idx="6">
                  <c:v>14.789734918730227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6-444F-ACFC-3187F538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43504"/>
        <c:axId val="1443687792"/>
      </c:scatterChart>
      <c:valAx>
        <c:axId val="1417043504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87792"/>
        <c:crosses val="autoZero"/>
        <c:crossBetween val="midCat"/>
      </c:valAx>
      <c:valAx>
        <c:axId val="14436877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Specified COMM'!$E$1</c:f>
              <c:strCache>
                <c:ptCount val="1"/>
                <c:pt idx="0">
                  <c:v>comm1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COMM'!$E$2:$E$29</c:f>
              <c:numCache>
                <c:formatCode>General</c:formatCode>
                <c:ptCount val="28"/>
                <c:pt idx="0">
                  <c:v>344585</c:v>
                </c:pt>
                <c:pt idx="1">
                  <c:v>336098</c:v>
                </c:pt>
                <c:pt idx="2">
                  <c:v>4439012</c:v>
                </c:pt>
                <c:pt idx="3">
                  <c:v>42894150</c:v>
                </c:pt>
                <c:pt idx="4">
                  <c:v>344721</c:v>
                </c:pt>
                <c:pt idx="5">
                  <c:v>347822</c:v>
                </c:pt>
                <c:pt idx="6">
                  <c:v>4440921</c:v>
                </c:pt>
                <c:pt idx="7">
                  <c:v>42860031</c:v>
                </c:pt>
                <c:pt idx="8">
                  <c:v>345692</c:v>
                </c:pt>
                <c:pt idx="9">
                  <c:v>345527</c:v>
                </c:pt>
                <c:pt idx="10">
                  <c:v>4439708</c:v>
                </c:pt>
                <c:pt idx="11">
                  <c:v>42780815</c:v>
                </c:pt>
                <c:pt idx="12">
                  <c:v>357357</c:v>
                </c:pt>
                <c:pt idx="13">
                  <c:v>355251</c:v>
                </c:pt>
                <c:pt idx="14">
                  <c:v>4440158</c:v>
                </c:pt>
                <c:pt idx="15">
                  <c:v>42767775</c:v>
                </c:pt>
                <c:pt idx="16">
                  <c:v>366547</c:v>
                </c:pt>
                <c:pt idx="17">
                  <c:v>366918</c:v>
                </c:pt>
                <c:pt idx="18">
                  <c:v>4436763</c:v>
                </c:pt>
                <c:pt idx="19">
                  <c:v>42759868</c:v>
                </c:pt>
                <c:pt idx="20">
                  <c:v>3096132</c:v>
                </c:pt>
                <c:pt idx="21">
                  <c:v>3097005</c:v>
                </c:pt>
                <c:pt idx="22">
                  <c:v>4429976</c:v>
                </c:pt>
                <c:pt idx="23">
                  <c:v>42757158</c:v>
                </c:pt>
                <c:pt idx="24">
                  <c:v>4462937</c:v>
                </c:pt>
                <c:pt idx="25">
                  <c:v>4461872</c:v>
                </c:pt>
                <c:pt idx="26">
                  <c:v>4420750</c:v>
                </c:pt>
                <c:pt idx="27">
                  <c:v>42753388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6-4B4F-A36C-60A9DF66E80F}"/>
            </c:ext>
          </c:extLst>
        </c:ser>
        <c:ser>
          <c:idx val="1"/>
          <c:order val="1"/>
          <c:tx>
            <c:strRef>
              <c:f>'MPI Specified COMM'!$F$1</c:f>
              <c:strCache>
                <c:ptCount val="1"/>
                <c:pt idx="0">
                  <c:v>comm2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COMM'!$F$2:$F$29</c:f>
              <c:numCache>
                <c:formatCode>General</c:formatCode>
                <c:ptCount val="28"/>
                <c:pt idx="0">
                  <c:v>15743</c:v>
                </c:pt>
                <c:pt idx="1">
                  <c:v>8158</c:v>
                </c:pt>
                <c:pt idx="2">
                  <c:v>62062</c:v>
                </c:pt>
                <c:pt idx="3">
                  <c:v>44719</c:v>
                </c:pt>
                <c:pt idx="4">
                  <c:v>4065</c:v>
                </c:pt>
                <c:pt idx="5">
                  <c:v>6137</c:v>
                </c:pt>
                <c:pt idx="6">
                  <c:v>27574</c:v>
                </c:pt>
                <c:pt idx="7">
                  <c:v>20718</c:v>
                </c:pt>
                <c:pt idx="8">
                  <c:v>7098</c:v>
                </c:pt>
                <c:pt idx="9">
                  <c:v>11864</c:v>
                </c:pt>
                <c:pt idx="10">
                  <c:v>1256346</c:v>
                </c:pt>
                <c:pt idx="11">
                  <c:v>279837</c:v>
                </c:pt>
                <c:pt idx="12">
                  <c:v>28623</c:v>
                </c:pt>
                <c:pt idx="13">
                  <c:v>74254</c:v>
                </c:pt>
                <c:pt idx="14">
                  <c:v>341127</c:v>
                </c:pt>
                <c:pt idx="15">
                  <c:v>338467</c:v>
                </c:pt>
                <c:pt idx="16">
                  <c:v>637855</c:v>
                </c:pt>
                <c:pt idx="17">
                  <c:v>188140</c:v>
                </c:pt>
                <c:pt idx="18">
                  <c:v>615420</c:v>
                </c:pt>
                <c:pt idx="19">
                  <c:v>68178</c:v>
                </c:pt>
                <c:pt idx="20">
                  <c:v>425922</c:v>
                </c:pt>
                <c:pt idx="21">
                  <c:v>262554</c:v>
                </c:pt>
                <c:pt idx="22">
                  <c:v>248788</c:v>
                </c:pt>
                <c:pt idx="23">
                  <c:v>152681</c:v>
                </c:pt>
                <c:pt idx="24">
                  <c:v>264290</c:v>
                </c:pt>
                <c:pt idx="25">
                  <c:v>324323</c:v>
                </c:pt>
                <c:pt idx="26">
                  <c:v>68154</c:v>
                </c:pt>
                <c:pt idx="27">
                  <c:v>147441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6-4B4F-A36C-60A9DF66E80F}"/>
            </c:ext>
          </c:extLst>
        </c:ser>
        <c:ser>
          <c:idx val="2"/>
          <c:order val="2"/>
          <c:tx>
            <c:strRef>
              <c:f>'MPI Specified COMM'!$G$1</c:f>
              <c:strCache>
                <c:ptCount val="1"/>
                <c:pt idx="0">
                  <c:v>comm3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COMM'!$G$2:$G$29</c:f>
              <c:numCache>
                <c:formatCode>General</c:formatCode>
                <c:ptCount val="28"/>
                <c:pt idx="0">
                  <c:v>343977</c:v>
                </c:pt>
                <c:pt idx="1">
                  <c:v>356973</c:v>
                </c:pt>
                <c:pt idx="2">
                  <c:v>358300</c:v>
                </c:pt>
                <c:pt idx="3">
                  <c:v>79409</c:v>
                </c:pt>
                <c:pt idx="4">
                  <c:v>343947</c:v>
                </c:pt>
                <c:pt idx="5">
                  <c:v>426664</c:v>
                </c:pt>
                <c:pt idx="6">
                  <c:v>571712</c:v>
                </c:pt>
                <c:pt idx="7">
                  <c:v>455480</c:v>
                </c:pt>
                <c:pt idx="8">
                  <c:v>57603</c:v>
                </c:pt>
                <c:pt idx="9">
                  <c:v>167550</c:v>
                </c:pt>
                <c:pt idx="10">
                  <c:v>529706</c:v>
                </c:pt>
                <c:pt idx="11">
                  <c:v>441955</c:v>
                </c:pt>
                <c:pt idx="12">
                  <c:v>115491</c:v>
                </c:pt>
                <c:pt idx="13">
                  <c:v>82807</c:v>
                </c:pt>
                <c:pt idx="14">
                  <c:v>786780</c:v>
                </c:pt>
                <c:pt idx="15">
                  <c:v>505704</c:v>
                </c:pt>
                <c:pt idx="16">
                  <c:v>186567</c:v>
                </c:pt>
                <c:pt idx="17">
                  <c:v>327437</c:v>
                </c:pt>
                <c:pt idx="18">
                  <c:v>431284</c:v>
                </c:pt>
                <c:pt idx="19">
                  <c:v>229195</c:v>
                </c:pt>
                <c:pt idx="20">
                  <c:v>347401</c:v>
                </c:pt>
                <c:pt idx="21">
                  <c:v>354321</c:v>
                </c:pt>
                <c:pt idx="22">
                  <c:v>261433</c:v>
                </c:pt>
                <c:pt idx="23">
                  <c:v>272266</c:v>
                </c:pt>
                <c:pt idx="24">
                  <c:v>342225</c:v>
                </c:pt>
                <c:pt idx="25">
                  <c:v>289601</c:v>
                </c:pt>
                <c:pt idx="26">
                  <c:v>364816</c:v>
                </c:pt>
                <c:pt idx="27">
                  <c:v>333863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6-4B4F-A36C-60A9DF66E80F}"/>
            </c:ext>
          </c:extLst>
        </c:ser>
        <c:ser>
          <c:idx val="3"/>
          <c:order val="3"/>
          <c:tx>
            <c:strRef>
              <c:f>'MPI Specified COMM'!$H$1</c:f>
              <c:strCache>
                <c:ptCount val="1"/>
                <c:pt idx="0">
                  <c:v>error check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COMM'!$H$2:$H$29</c:f>
              <c:numCache>
                <c:formatCode>General</c:formatCode>
                <c:ptCount val="28"/>
                <c:pt idx="0">
                  <c:v>446</c:v>
                </c:pt>
                <c:pt idx="1">
                  <c:v>231</c:v>
                </c:pt>
                <c:pt idx="2">
                  <c:v>2062</c:v>
                </c:pt>
                <c:pt idx="3">
                  <c:v>819</c:v>
                </c:pt>
                <c:pt idx="4">
                  <c:v>492</c:v>
                </c:pt>
                <c:pt idx="5">
                  <c:v>259</c:v>
                </c:pt>
                <c:pt idx="6">
                  <c:v>1376</c:v>
                </c:pt>
                <c:pt idx="7">
                  <c:v>837</c:v>
                </c:pt>
                <c:pt idx="8">
                  <c:v>531</c:v>
                </c:pt>
                <c:pt idx="9">
                  <c:v>314</c:v>
                </c:pt>
                <c:pt idx="10">
                  <c:v>1218</c:v>
                </c:pt>
                <c:pt idx="11">
                  <c:v>1001</c:v>
                </c:pt>
                <c:pt idx="12">
                  <c:v>800</c:v>
                </c:pt>
                <c:pt idx="13">
                  <c:v>452</c:v>
                </c:pt>
                <c:pt idx="14">
                  <c:v>2093</c:v>
                </c:pt>
                <c:pt idx="15">
                  <c:v>979</c:v>
                </c:pt>
                <c:pt idx="16">
                  <c:v>623</c:v>
                </c:pt>
                <c:pt idx="17">
                  <c:v>487</c:v>
                </c:pt>
                <c:pt idx="18">
                  <c:v>1614</c:v>
                </c:pt>
                <c:pt idx="19">
                  <c:v>1030</c:v>
                </c:pt>
                <c:pt idx="20">
                  <c:v>2639</c:v>
                </c:pt>
                <c:pt idx="21">
                  <c:v>1142</c:v>
                </c:pt>
                <c:pt idx="22">
                  <c:v>2119</c:v>
                </c:pt>
                <c:pt idx="23">
                  <c:v>1090</c:v>
                </c:pt>
                <c:pt idx="24">
                  <c:v>1340</c:v>
                </c:pt>
                <c:pt idx="25">
                  <c:v>1314</c:v>
                </c:pt>
                <c:pt idx="26">
                  <c:v>1599</c:v>
                </c:pt>
                <c:pt idx="27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6-4B4F-A36C-60A9DF66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63264"/>
        <c:axId val="328919600"/>
      </c:barChart>
      <c:catAx>
        <c:axId val="333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9600"/>
        <c:crosses val="autoZero"/>
        <c:auto val="1"/>
        <c:lblAlgn val="ctr"/>
        <c:lblOffset val="100"/>
        <c:noMultiLvlLbl val="0"/>
      </c:catAx>
      <c:valAx>
        <c:axId val="3289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Specified COMM'!$F$1</c:f>
              <c:strCache>
                <c:ptCount val="1"/>
                <c:pt idx="0">
                  <c:v>comm2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COMM'!$F$2:$F$29</c:f>
              <c:numCache>
                <c:formatCode>General</c:formatCode>
                <c:ptCount val="28"/>
                <c:pt idx="0">
                  <c:v>15743</c:v>
                </c:pt>
                <c:pt idx="1">
                  <c:v>8158</c:v>
                </c:pt>
                <c:pt idx="2">
                  <c:v>62062</c:v>
                </c:pt>
                <c:pt idx="3">
                  <c:v>44719</c:v>
                </c:pt>
                <c:pt idx="4">
                  <c:v>4065</c:v>
                </c:pt>
                <c:pt idx="5">
                  <c:v>6137</c:v>
                </c:pt>
                <c:pt idx="6">
                  <c:v>27574</c:v>
                </c:pt>
                <c:pt idx="7">
                  <c:v>20718</c:v>
                </c:pt>
                <c:pt idx="8">
                  <c:v>7098</c:v>
                </c:pt>
                <c:pt idx="9">
                  <c:v>11864</c:v>
                </c:pt>
                <c:pt idx="10">
                  <c:v>1256346</c:v>
                </c:pt>
                <c:pt idx="11">
                  <c:v>279837</c:v>
                </c:pt>
                <c:pt idx="12">
                  <c:v>28623</c:v>
                </c:pt>
                <c:pt idx="13">
                  <c:v>74254</c:v>
                </c:pt>
                <c:pt idx="14">
                  <c:v>341127</c:v>
                </c:pt>
                <c:pt idx="15">
                  <c:v>338467</c:v>
                </c:pt>
                <c:pt idx="16">
                  <c:v>637855</c:v>
                </c:pt>
                <c:pt idx="17">
                  <c:v>188140</c:v>
                </c:pt>
                <c:pt idx="18">
                  <c:v>615420</c:v>
                </c:pt>
                <c:pt idx="19">
                  <c:v>68178</c:v>
                </c:pt>
                <c:pt idx="20">
                  <c:v>425922</c:v>
                </c:pt>
                <c:pt idx="21">
                  <c:v>262554</c:v>
                </c:pt>
                <c:pt idx="22">
                  <c:v>248788</c:v>
                </c:pt>
                <c:pt idx="23">
                  <c:v>152681</c:v>
                </c:pt>
                <c:pt idx="24">
                  <c:v>264290</c:v>
                </c:pt>
                <c:pt idx="25">
                  <c:v>324323</c:v>
                </c:pt>
                <c:pt idx="26">
                  <c:v>68154</c:v>
                </c:pt>
                <c:pt idx="27">
                  <c:v>147441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6-154C-9DDD-AA0CE4368620}"/>
            </c:ext>
          </c:extLst>
        </c:ser>
        <c:ser>
          <c:idx val="1"/>
          <c:order val="1"/>
          <c:tx>
            <c:strRef>
              <c:f>'MPI Specified COMM'!$G$1</c:f>
              <c:strCache>
                <c:ptCount val="1"/>
                <c:pt idx="0">
                  <c:v>comm3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COMM'!$G$2:$G$29</c:f>
              <c:numCache>
                <c:formatCode>General</c:formatCode>
                <c:ptCount val="28"/>
                <c:pt idx="0">
                  <c:v>343977</c:v>
                </c:pt>
                <c:pt idx="1">
                  <c:v>356973</c:v>
                </c:pt>
                <c:pt idx="2">
                  <c:v>358300</c:v>
                </c:pt>
                <c:pt idx="3">
                  <c:v>79409</c:v>
                </c:pt>
                <c:pt idx="4">
                  <c:v>343947</c:v>
                </c:pt>
                <c:pt idx="5">
                  <c:v>426664</c:v>
                </c:pt>
                <c:pt idx="6">
                  <c:v>571712</c:v>
                </c:pt>
                <c:pt idx="7">
                  <c:v>455480</c:v>
                </c:pt>
                <c:pt idx="8">
                  <c:v>57603</c:v>
                </c:pt>
                <c:pt idx="9">
                  <c:v>167550</c:v>
                </c:pt>
                <c:pt idx="10">
                  <c:v>529706</c:v>
                </c:pt>
                <c:pt idx="11">
                  <c:v>441955</c:v>
                </c:pt>
                <c:pt idx="12">
                  <c:v>115491</c:v>
                </c:pt>
                <c:pt idx="13">
                  <c:v>82807</c:v>
                </c:pt>
                <c:pt idx="14">
                  <c:v>786780</c:v>
                </c:pt>
                <c:pt idx="15">
                  <c:v>505704</c:v>
                </c:pt>
                <c:pt idx="16">
                  <c:v>186567</c:v>
                </c:pt>
                <c:pt idx="17">
                  <c:v>327437</c:v>
                </c:pt>
                <c:pt idx="18">
                  <c:v>431284</c:v>
                </c:pt>
                <c:pt idx="19">
                  <c:v>229195</c:v>
                </c:pt>
                <c:pt idx="20">
                  <c:v>347401</c:v>
                </c:pt>
                <c:pt idx="21">
                  <c:v>354321</c:v>
                </c:pt>
                <c:pt idx="22">
                  <c:v>261433</c:v>
                </c:pt>
                <c:pt idx="23">
                  <c:v>272266</c:v>
                </c:pt>
                <c:pt idx="24">
                  <c:v>342225</c:v>
                </c:pt>
                <c:pt idx="25">
                  <c:v>289601</c:v>
                </c:pt>
                <c:pt idx="26">
                  <c:v>364816</c:v>
                </c:pt>
                <c:pt idx="27">
                  <c:v>333863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6-154C-9DDD-AA0CE4368620}"/>
            </c:ext>
          </c:extLst>
        </c:ser>
        <c:ser>
          <c:idx val="2"/>
          <c:order val="2"/>
          <c:tx>
            <c:strRef>
              <c:f>'MPI Specified COMM'!$H$1</c:f>
              <c:strCache>
                <c:ptCount val="1"/>
                <c:pt idx="0">
                  <c:v>error check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'MPI Specified COMM'!$C$2:$D$29</c:f>
              <c:multiLvlStrCache>
                <c:ptCount val="28"/>
                <c:lvl>
                  <c:pt idx="0">
                    <c:v>Core - AllReduce</c:v>
                  </c:pt>
                  <c:pt idx="1">
                    <c:v>Node - AllReduce</c:v>
                  </c:pt>
                  <c:pt idx="2">
                    <c:v>Core - ReduceBCast</c:v>
                  </c:pt>
                  <c:pt idx="3">
                    <c:v>Node - ReduceBCast</c:v>
                  </c:pt>
                  <c:pt idx="4">
                    <c:v>Core - AllReduce</c:v>
                  </c:pt>
                  <c:pt idx="5">
                    <c:v>Node - AllReduce</c:v>
                  </c:pt>
                  <c:pt idx="6">
                    <c:v>Core - ReduceBCast</c:v>
                  </c:pt>
                  <c:pt idx="7">
                    <c:v>Node - ReduceBCast</c:v>
                  </c:pt>
                  <c:pt idx="8">
                    <c:v>Core - AllReduce</c:v>
                  </c:pt>
                  <c:pt idx="9">
                    <c:v>Node - AllReduce</c:v>
                  </c:pt>
                  <c:pt idx="10">
                    <c:v>Core - ReduceBCast</c:v>
                  </c:pt>
                  <c:pt idx="11">
                    <c:v>Node - ReduceBCast</c:v>
                  </c:pt>
                  <c:pt idx="12">
                    <c:v>Core - AllReduce</c:v>
                  </c:pt>
                  <c:pt idx="13">
                    <c:v>Node - AllReduce</c:v>
                  </c:pt>
                  <c:pt idx="14">
                    <c:v>Core - ReduceBCast</c:v>
                  </c:pt>
                  <c:pt idx="15">
                    <c:v>Node - ReduceBCast</c:v>
                  </c:pt>
                  <c:pt idx="16">
                    <c:v>Core - AllReduce</c:v>
                  </c:pt>
                  <c:pt idx="17">
                    <c:v>Node - AllReduce</c:v>
                  </c:pt>
                  <c:pt idx="18">
                    <c:v>Core - ReduceBCast</c:v>
                  </c:pt>
                  <c:pt idx="19">
                    <c:v>Node - ReduceBCast</c:v>
                  </c:pt>
                  <c:pt idx="20">
                    <c:v>Core - AllReduce</c:v>
                  </c:pt>
                  <c:pt idx="21">
                    <c:v>Node - AllReduce</c:v>
                  </c:pt>
                  <c:pt idx="22">
                    <c:v>Core - ReduceBCast</c:v>
                  </c:pt>
                  <c:pt idx="23">
                    <c:v>Node - ReduceBCast</c:v>
                  </c:pt>
                  <c:pt idx="24">
                    <c:v>Core - AllReduce</c:v>
                  </c:pt>
                  <c:pt idx="25">
                    <c:v>Node - AllReduce</c:v>
                  </c:pt>
                  <c:pt idx="26">
                    <c:v>Core - ReduceBCast</c:v>
                  </c:pt>
                  <c:pt idx="27">
                    <c:v>Node - ReduceBCast</c:v>
                  </c:pt>
                </c:lvl>
                <c:lvl>
                  <c:pt idx="0">
                    <c:v>2</c:v>
                  </c:pt>
                  <c:pt idx="4">
                    <c:v>4</c:v>
                  </c:pt>
                  <c:pt idx="8">
                    <c:v>8</c:v>
                  </c:pt>
                  <c:pt idx="12">
                    <c:v>12</c:v>
                  </c:pt>
                  <c:pt idx="16">
                    <c:v>16</c:v>
                  </c:pt>
                  <c:pt idx="20">
                    <c:v>24</c:v>
                  </c:pt>
                  <c:pt idx="24">
                    <c:v>32</c:v>
                  </c:pt>
                </c:lvl>
              </c:multiLvlStrCache>
            </c:multiLvlStrRef>
          </c:cat>
          <c:val>
            <c:numRef>
              <c:f>'MPI Specified COMM'!$H$2:$H$29</c:f>
              <c:numCache>
                <c:formatCode>General</c:formatCode>
                <c:ptCount val="28"/>
                <c:pt idx="0">
                  <c:v>446</c:v>
                </c:pt>
                <c:pt idx="1">
                  <c:v>231</c:v>
                </c:pt>
                <c:pt idx="2">
                  <c:v>2062</c:v>
                </c:pt>
                <c:pt idx="3">
                  <c:v>819</c:v>
                </c:pt>
                <c:pt idx="4">
                  <c:v>492</c:v>
                </c:pt>
                <c:pt idx="5">
                  <c:v>259</c:v>
                </c:pt>
                <c:pt idx="6">
                  <c:v>1376</c:v>
                </c:pt>
                <c:pt idx="7">
                  <c:v>837</c:v>
                </c:pt>
                <c:pt idx="8">
                  <c:v>531</c:v>
                </c:pt>
                <c:pt idx="9">
                  <c:v>314</c:v>
                </c:pt>
                <c:pt idx="10">
                  <c:v>1218</c:v>
                </c:pt>
                <c:pt idx="11">
                  <c:v>1001</c:v>
                </c:pt>
                <c:pt idx="12">
                  <c:v>800</c:v>
                </c:pt>
                <c:pt idx="13">
                  <c:v>452</c:v>
                </c:pt>
                <c:pt idx="14">
                  <c:v>2093</c:v>
                </c:pt>
                <c:pt idx="15">
                  <c:v>979</c:v>
                </c:pt>
                <c:pt idx="16">
                  <c:v>623</c:v>
                </c:pt>
                <c:pt idx="17">
                  <c:v>487</c:v>
                </c:pt>
                <c:pt idx="18">
                  <c:v>1614</c:v>
                </c:pt>
                <c:pt idx="19">
                  <c:v>1030</c:v>
                </c:pt>
                <c:pt idx="20">
                  <c:v>2639</c:v>
                </c:pt>
                <c:pt idx="21">
                  <c:v>1142</c:v>
                </c:pt>
                <c:pt idx="22">
                  <c:v>2119</c:v>
                </c:pt>
                <c:pt idx="23">
                  <c:v>1090</c:v>
                </c:pt>
                <c:pt idx="24">
                  <c:v>1340</c:v>
                </c:pt>
                <c:pt idx="25">
                  <c:v>1314</c:v>
                </c:pt>
                <c:pt idx="26">
                  <c:v>1599</c:v>
                </c:pt>
                <c:pt idx="27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6-154C-9DDD-AA0CE436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83520"/>
        <c:axId val="405288448"/>
      </c:barChart>
      <c:catAx>
        <c:axId val="3335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8448"/>
        <c:crosses val="autoZero"/>
        <c:auto val="1"/>
        <c:lblAlgn val="ctr"/>
        <c:lblOffset val="100"/>
        <c:noMultiLvlLbl val="0"/>
      </c:catAx>
      <c:valAx>
        <c:axId val="405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0532317652048"/>
          <c:y val="0.11214991201279928"/>
          <c:w val="0.73935253071205853"/>
          <c:h val="0.76590311849204196"/>
        </c:manualLayout>
      </c:layout>
      <c:lineChart>
        <c:grouping val="standard"/>
        <c:varyColors val="0"/>
        <c:ser>
          <c:idx val="0"/>
          <c:order val="0"/>
          <c:tx>
            <c:v>L1 Misses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Papi!$K$5:$K$8</c:f>
              <c:numCache>
                <c:formatCode>0</c:formatCode>
                <c:ptCount val="4"/>
                <c:pt idx="0">
                  <c:v>2048</c:v>
                </c:pt>
                <c:pt idx="1">
                  <c:v>16384</c:v>
                </c:pt>
                <c:pt idx="2">
                  <c:v>1966080</c:v>
                </c:pt>
                <c:pt idx="3">
                  <c:v>62914560</c:v>
                </c:pt>
              </c:numCache>
            </c:numRef>
          </c:cat>
          <c:val>
            <c:numRef>
              <c:f>Papi!$L$5:$L$8</c:f>
              <c:numCache>
                <c:formatCode>General</c:formatCode>
                <c:ptCount val="4"/>
                <c:pt idx="0">
                  <c:v>44611</c:v>
                </c:pt>
                <c:pt idx="1">
                  <c:v>1236372</c:v>
                </c:pt>
                <c:pt idx="2">
                  <c:v>194403955</c:v>
                </c:pt>
                <c:pt idx="3">
                  <c:v>6286197150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244A-996A-0EF67EE35E9C}"/>
            </c:ext>
          </c:extLst>
        </c:ser>
        <c:ser>
          <c:idx val="1"/>
          <c:order val="1"/>
          <c:tx>
            <c:strRef>
              <c:f>Papi!$M$4</c:f>
              <c:strCache>
                <c:ptCount val="1"/>
                <c:pt idx="0">
                  <c:v>L2 Misses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BB-244A-996A-0EF67EE35E9C}"/>
              </c:ext>
            </c:extLst>
          </c:dPt>
          <c:dPt>
            <c:idx val="2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B-244A-996A-0EF67EE35E9C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B-244A-996A-0EF67EE35E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Papi!$M$5:$M$8</c:f>
              <c:numCache>
                <c:formatCode>General</c:formatCode>
                <c:ptCount val="4"/>
                <c:pt idx="0">
                  <c:v>590</c:v>
                </c:pt>
                <c:pt idx="1">
                  <c:v>77276</c:v>
                </c:pt>
                <c:pt idx="2">
                  <c:v>37939698</c:v>
                </c:pt>
                <c:pt idx="3">
                  <c:v>1548008162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244A-996A-0EF67EE35E9C}"/>
            </c:ext>
          </c:extLst>
        </c:ser>
        <c:ser>
          <c:idx val="2"/>
          <c:order val="2"/>
          <c:tx>
            <c:strRef>
              <c:f>Papi!$N$4</c:f>
              <c:strCache>
                <c:ptCount val="1"/>
                <c:pt idx="0">
                  <c:v>L3 Misses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Papi!$N$5:$N$8</c:f>
              <c:numCache>
                <c:formatCode>General</c:formatCode>
                <c:ptCount val="4"/>
                <c:pt idx="0">
                  <c:v>441</c:v>
                </c:pt>
                <c:pt idx="1">
                  <c:v>878</c:v>
                </c:pt>
                <c:pt idx="2">
                  <c:v>11908456</c:v>
                </c:pt>
                <c:pt idx="3">
                  <c:v>491621233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B-244A-996A-0EF67EE3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41007"/>
        <c:axId val="392560623"/>
      </c:lineChart>
      <c:catAx>
        <c:axId val="37124100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0623"/>
        <c:crosses val="autoZero"/>
        <c:auto val="1"/>
        <c:lblAlgn val="ctr"/>
        <c:lblOffset val="100"/>
        <c:noMultiLvlLbl val="0"/>
      </c:catAx>
      <c:valAx>
        <c:axId val="392560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0532317652048"/>
          <c:y val="0.11214991201279928"/>
          <c:w val="0.73935253071205853"/>
          <c:h val="0.76590311849204196"/>
        </c:manualLayout>
      </c:layout>
      <c:lineChart>
        <c:grouping val="standard"/>
        <c:varyColors val="0"/>
        <c:ser>
          <c:idx val="3"/>
          <c:order val="0"/>
          <c:tx>
            <c:strRef>
              <c:f>Papi!$E$48</c:f>
              <c:strCache>
                <c:ptCount val="1"/>
                <c:pt idx="0">
                  <c:v>L1 Misses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(Papi!$D$49,Papi!$D$58,Papi!$D$67,Papi!$D$76)</c:f>
              <c:numCache>
                <c:formatCode>0</c:formatCode>
                <c:ptCount val="4"/>
                <c:pt idx="0">
                  <c:v>2048</c:v>
                </c:pt>
                <c:pt idx="1">
                  <c:v>16384</c:v>
                </c:pt>
                <c:pt idx="2">
                  <c:v>1966080</c:v>
                </c:pt>
                <c:pt idx="3">
                  <c:v>62914560</c:v>
                </c:pt>
              </c:numCache>
            </c:numRef>
          </c:cat>
          <c:val>
            <c:numRef>
              <c:f>(Papi!$E$54,Papi!$E$63,Papi!$E$72,Papi!$E$81)</c:f>
              <c:numCache>
                <c:formatCode>0</c:formatCode>
                <c:ptCount val="4"/>
                <c:pt idx="0">
                  <c:v>45514</c:v>
                </c:pt>
                <c:pt idx="1">
                  <c:v>1237230</c:v>
                </c:pt>
                <c:pt idx="2">
                  <c:v>199076163</c:v>
                </c:pt>
                <c:pt idx="3">
                  <c:v>6372649648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C1-DA4B-8C9C-D097599B703C}"/>
            </c:ext>
          </c:extLst>
        </c:ser>
        <c:ser>
          <c:idx val="4"/>
          <c:order val="1"/>
          <c:tx>
            <c:strRef>
              <c:f>Papi!$F$48</c:f>
              <c:strCache>
                <c:ptCount val="1"/>
                <c:pt idx="0">
                  <c:v>L2 Misses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(Papi!$F$54,Papi!$F$63,Papi!$F$72,Papi!$F$81)</c:f>
              <c:numCache>
                <c:formatCode>0</c:formatCode>
                <c:ptCount val="4"/>
                <c:pt idx="0">
                  <c:v>537</c:v>
                </c:pt>
                <c:pt idx="1">
                  <c:v>48381</c:v>
                </c:pt>
                <c:pt idx="2">
                  <c:v>24937652</c:v>
                </c:pt>
                <c:pt idx="3">
                  <c:v>1533330740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C1-DA4B-8C9C-D097599B703C}"/>
            </c:ext>
          </c:extLst>
        </c:ser>
        <c:ser>
          <c:idx val="5"/>
          <c:order val="2"/>
          <c:tx>
            <c:strRef>
              <c:f>Papi!$G$48</c:f>
              <c:strCache>
                <c:ptCount val="1"/>
                <c:pt idx="0">
                  <c:v>L3 Misses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(Papi!$G$54,Papi!$G$63,Papi!$G$72,Papi!$G$81)</c:f>
              <c:numCache>
                <c:formatCode>0</c:formatCode>
                <c:ptCount val="4"/>
                <c:pt idx="0">
                  <c:v>425</c:v>
                </c:pt>
                <c:pt idx="1">
                  <c:v>853</c:v>
                </c:pt>
                <c:pt idx="2">
                  <c:v>5863673</c:v>
                </c:pt>
                <c:pt idx="3">
                  <c:v>390225410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C1-DA4B-8C9C-D097599B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41007"/>
        <c:axId val="392560623"/>
      </c:lineChart>
      <c:catAx>
        <c:axId val="37124100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0623"/>
        <c:crosses val="autoZero"/>
        <c:auto val="1"/>
        <c:lblAlgn val="ctr"/>
        <c:lblOffset val="100"/>
        <c:noMultiLvlLbl val="0"/>
      </c:catAx>
      <c:valAx>
        <c:axId val="392560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4100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Execution Profile using AllReduce strategy</a:t>
            </a:r>
            <a:r>
              <a:rPr lang="en-US" baseline="0"/>
              <a:t> and RAM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'MPI+Profile'!$R$147</c:f>
              <c:strCache>
                <c:ptCount val="1"/>
                <c:pt idx="0">
                  <c:v>phase1 %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'MPI+Profile'!$S$147:$Y$147</c:f>
              <c:numCache>
                <c:formatCode>0.0000</c:formatCode>
                <c:ptCount val="7"/>
                <c:pt idx="0">
                  <c:v>7.3897215150261824E-4</c:v>
                </c:pt>
                <c:pt idx="1">
                  <c:v>1.4515099769030104E-3</c:v>
                </c:pt>
                <c:pt idx="2">
                  <c:v>2.7570726706602337E-3</c:v>
                </c:pt>
                <c:pt idx="3">
                  <c:v>4.0813188635465672E-3</c:v>
                </c:pt>
                <c:pt idx="4">
                  <c:v>5.239152164141365E-3</c:v>
                </c:pt>
                <c:pt idx="5">
                  <c:v>6.7391721428618039E-3</c:v>
                </c:pt>
                <c:pt idx="6">
                  <c:v>7.897345132095281E-3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A-5347-8C5D-675C13864A7A}"/>
            </c:ext>
          </c:extLst>
        </c:ser>
        <c:ser>
          <c:idx val="1"/>
          <c:order val="1"/>
          <c:tx>
            <c:strRef>
              <c:f>'MPI+Profile'!$R$148</c:f>
              <c:strCache>
                <c:ptCount val="1"/>
                <c:pt idx="0">
                  <c:v>comm1 %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'MPI+Profile'!$S$148:$Y$148</c:f>
              <c:numCache>
                <c:formatCode>0.0000</c:formatCode>
                <c:ptCount val="7"/>
                <c:pt idx="0">
                  <c:v>2.0770387434075033E-3</c:v>
                </c:pt>
                <c:pt idx="1">
                  <c:v>3.9925471434109922E-3</c:v>
                </c:pt>
                <c:pt idx="2">
                  <c:v>7.3824046169435296E-3</c:v>
                </c:pt>
                <c:pt idx="3">
                  <c:v>1.1291839498311518E-2</c:v>
                </c:pt>
                <c:pt idx="4">
                  <c:v>1.4886325294638346E-2</c:v>
                </c:pt>
                <c:pt idx="5">
                  <c:v>0.16163676348710185</c:v>
                </c:pt>
                <c:pt idx="6">
                  <c:v>0.27236259363397308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A-5347-8C5D-675C13864A7A}"/>
            </c:ext>
          </c:extLst>
        </c:ser>
        <c:ser>
          <c:idx val="2"/>
          <c:order val="2"/>
          <c:tx>
            <c:strRef>
              <c:f>'MPI+Profile'!$R$149</c:f>
              <c:strCache>
                <c:ptCount val="1"/>
                <c:pt idx="0">
                  <c:v>phase2 %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'MPI+Profile'!$S$149:$Y$149</c:f>
              <c:numCache>
                <c:formatCode>0.0000</c:formatCode>
                <c:ptCount val="7"/>
                <c:pt idx="0">
                  <c:v>0.87409587091496999</c:v>
                </c:pt>
                <c:pt idx="1">
                  <c:v>0.8672985162272967</c:v>
                </c:pt>
                <c:pt idx="2">
                  <c:v>0.82655280686608135</c:v>
                </c:pt>
                <c:pt idx="3">
                  <c:v>0.81668696745966363</c:v>
                </c:pt>
                <c:pt idx="4">
                  <c:v>0.78602479593525876</c:v>
                </c:pt>
                <c:pt idx="5">
                  <c:v>0.67326406463106647</c:v>
                </c:pt>
                <c:pt idx="6">
                  <c:v>0.59095821539992677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A-5347-8C5D-675C13864A7A}"/>
            </c:ext>
          </c:extLst>
        </c:ser>
        <c:ser>
          <c:idx val="3"/>
          <c:order val="3"/>
          <c:tx>
            <c:strRef>
              <c:f>'MPI+Profile'!$R$150</c:f>
              <c:strCache>
                <c:ptCount val="1"/>
                <c:pt idx="0">
                  <c:v>comm2 %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'MPI+Profile'!$S$150:$Y$150</c:f>
              <c:numCache>
                <c:formatCode>0.0000</c:formatCode>
                <c:ptCount val="7"/>
                <c:pt idx="0">
                  <c:v>9.4893338182057622E-5</c:v>
                </c:pt>
                <c:pt idx="1">
                  <c:v>4.7080694642814579E-5</c:v>
                </c:pt>
                <c:pt idx="2">
                  <c:v>1.515809100906737E-4</c:v>
                </c:pt>
                <c:pt idx="3">
                  <c:v>9.0443540202142557E-4</c:v>
                </c:pt>
                <c:pt idx="4">
                  <c:v>2.590477352375423E-2</c:v>
                </c:pt>
                <c:pt idx="5">
                  <c:v>2.2235697178916596E-2</c:v>
                </c:pt>
                <c:pt idx="6">
                  <c:v>1.61289997756013E-2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A-5347-8C5D-675C13864A7A}"/>
            </c:ext>
          </c:extLst>
        </c:ser>
        <c:ser>
          <c:idx val="4"/>
          <c:order val="4"/>
          <c:tx>
            <c:strRef>
              <c:f>'MPI+Profile'!$R$151</c:f>
              <c:strCache>
                <c:ptCount val="1"/>
                <c:pt idx="0">
                  <c:v>phase3 %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'MPI+Profile'!$S$151:$Y$151</c:f>
              <c:numCache>
                <c:formatCode>0.0000</c:formatCode>
                <c:ptCount val="7"/>
                <c:pt idx="0">
                  <c:v>0.12091716258828544</c:v>
                </c:pt>
                <c:pt idx="1">
                  <c:v>0.12322106492894544</c:v>
                </c:pt>
                <c:pt idx="2">
                  <c:v>0.16191465781207498</c:v>
                </c:pt>
                <c:pt idx="3">
                  <c:v>0.16336085199881392</c:v>
                </c:pt>
                <c:pt idx="4">
                  <c:v>0.16034273227040594</c:v>
                </c:pt>
                <c:pt idx="5">
                  <c:v>0.11785010343319913</c:v>
                </c:pt>
                <c:pt idx="6">
                  <c:v>9.1685878682019842E-2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A-5347-8C5D-675C13864A7A}"/>
            </c:ext>
          </c:extLst>
        </c:ser>
        <c:ser>
          <c:idx val="5"/>
          <c:order val="5"/>
          <c:tx>
            <c:strRef>
              <c:f>'MPI+Profile'!$R$152</c:f>
              <c:strCache>
                <c:ptCount val="1"/>
                <c:pt idx="0">
                  <c:v>comm3 %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'MPI+Profile'!$S$152:$Y$152</c:f>
              <c:numCache>
                <c:formatCode>0.0000</c:formatCode>
                <c:ptCount val="7"/>
                <c:pt idx="0">
                  <c:v>2.0733739304992461E-3</c:v>
                </c:pt>
                <c:pt idx="1">
                  <c:v>3.9835827011837997E-3</c:v>
                </c:pt>
                <c:pt idx="2">
                  <c:v>1.230137385735852E-3</c:v>
                </c:pt>
                <c:pt idx="3">
                  <c:v>3.649308214193357E-3</c:v>
                </c:pt>
                <c:pt idx="4">
                  <c:v>7.5769193343412774E-3</c:v>
                </c:pt>
                <c:pt idx="5">
                  <c:v>1.8136427410776632E-2</c:v>
                </c:pt>
                <c:pt idx="6">
                  <c:v>2.0885190314446838E-2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A-5347-8C5D-675C13864A7A}"/>
            </c:ext>
          </c:extLst>
        </c:ser>
        <c:ser>
          <c:idx val="6"/>
          <c:order val="6"/>
          <c:tx>
            <c:strRef>
              <c:f>'MPI+Profile'!$R$153</c:f>
              <c:strCache>
                <c:ptCount val="1"/>
                <c:pt idx="0">
                  <c:v>error check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'MPI+Profile'!$S$146:$Y$146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'MPI+Profile'!$S$153:$Y$153</c:f>
              <c:numCache>
                <c:formatCode>0.0000</c:formatCode>
                <c:ptCount val="7"/>
                <c:pt idx="0">
                  <c:v>2.6883331530964682E-6</c:v>
                </c:pt>
                <c:pt idx="1">
                  <c:v>5.6983276172853068E-6</c:v>
                </c:pt>
                <c:pt idx="2">
                  <c:v>1.1339738413376688E-5</c:v>
                </c:pt>
                <c:pt idx="3">
                  <c:v>2.5278563449573437E-5</c:v>
                </c:pt>
                <c:pt idx="4">
                  <c:v>2.5301477460079303E-5</c:v>
                </c:pt>
                <c:pt idx="5">
                  <c:v>1.3777171607749986E-4</c:v>
                </c:pt>
                <c:pt idx="6">
                  <c:v>8.1777061936909242E-5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A-5347-8C5D-675C1386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1024092496"/>
        <c:axId val="1043919808"/>
      </c:barChart>
      <c:catAx>
        <c:axId val="10240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19808"/>
        <c:crosses val="autoZero"/>
        <c:auto val="1"/>
        <c:lblAlgn val="ctr"/>
        <c:lblOffset val="100"/>
        <c:noMultiLvlLbl val="0"/>
      </c:catAx>
      <c:valAx>
        <c:axId val="104391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924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300" b="1" i="0" baseline="0">
                <a:effectLst/>
              </a:rPr>
              <a:t>Algorithm Execution Profile using ReduceBroadcast</a:t>
            </a:r>
            <a:endParaRPr lang="en-GB" sz="2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'MPI+Profile'!$R$162</c:f>
              <c:strCache>
                <c:ptCount val="1"/>
                <c:pt idx="0">
                  <c:v>phase1 %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'MPI+Profile'!$S$162:$Y$162</c:f>
              <c:numCache>
                <c:formatCode>0.0000</c:formatCode>
                <c:ptCount val="7"/>
                <c:pt idx="0">
                  <c:v>7.2267980697032666E-4</c:v>
                </c:pt>
                <c:pt idx="1">
                  <c:v>1.4012802504222237E-3</c:v>
                </c:pt>
                <c:pt idx="2">
                  <c:v>2.5624644683011999E-3</c:v>
                </c:pt>
                <c:pt idx="3">
                  <c:v>3.6852546336210708E-3</c:v>
                </c:pt>
                <c:pt idx="4">
                  <c:v>4.4823456261205517E-3</c:v>
                </c:pt>
                <c:pt idx="5">
                  <c:v>6.3675355254147617E-3</c:v>
                </c:pt>
                <c:pt idx="6">
                  <c:v>7.9169132075031842E-3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F649-A58A-548BD5D3E2BF}"/>
            </c:ext>
          </c:extLst>
        </c:ser>
        <c:ser>
          <c:idx val="1"/>
          <c:order val="1"/>
          <c:tx>
            <c:strRef>
              <c:f>'MPI+Profile'!$R$163</c:f>
              <c:strCache>
                <c:ptCount val="1"/>
                <c:pt idx="0">
                  <c:v>comm1 %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'MPI+Profile'!$S$163:$Y$163</c:f>
              <c:numCache>
                <c:formatCode>0.0000</c:formatCode>
                <c:ptCount val="7"/>
                <c:pt idx="0">
                  <c:v>2.6936573927309214E-2</c:v>
                </c:pt>
                <c:pt idx="1">
                  <c:v>5.0695507128073775E-2</c:v>
                </c:pt>
                <c:pt idx="2">
                  <c:v>9.0794844370571295E-2</c:v>
                </c:pt>
                <c:pt idx="3">
                  <c:v>0.12667399143417585</c:v>
                </c:pt>
                <c:pt idx="4">
                  <c:v>0.15396190438250273</c:v>
                </c:pt>
                <c:pt idx="5">
                  <c:v>0.21846198183668641</c:v>
                </c:pt>
                <c:pt idx="6">
                  <c:v>0.27120258862510427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A-F649-A58A-548BD5D3E2BF}"/>
            </c:ext>
          </c:extLst>
        </c:ser>
        <c:ser>
          <c:idx val="2"/>
          <c:order val="2"/>
          <c:tx>
            <c:strRef>
              <c:f>'MPI+Profile'!$R$164</c:f>
              <c:strCache>
                <c:ptCount val="1"/>
                <c:pt idx="0">
                  <c:v>phase2 %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'MPI+Profile'!$S$164:$Y$164</c:f>
              <c:numCache>
                <c:formatCode>0.0000</c:formatCode>
                <c:ptCount val="7"/>
                <c:pt idx="0">
                  <c:v>0.85300062609919158</c:v>
                </c:pt>
                <c:pt idx="1">
                  <c:v>0.8283041624263171</c:v>
                </c:pt>
                <c:pt idx="2">
                  <c:v>0.76666010405814411</c:v>
                </c:pt>
                <c:pt idx="3">
                  <c:v>0.73619431007525649</c:v>
                </c:pt>
                <c:pt idx="4">
                  <c:v>0.6740820906124444</c:v>
                </c:pt>
                <c:pt idx="5">
                  <c:v>0.63821819272475244</c:v>
                </c:pt>
                <c:pt idx="6">
                  <c:v>0.59517592816681897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A-F649-A58A-548BD5D3E2BF}"/>
            </c:ext>
          </c:extLst>
        </c:ser>
        <c:ser>
          <c:idx val="3"/>
          <c:order val="3"/>
          <c:tx>
            <c:strRef>
              <c:f>'MPI+Profile'!$R$165</c:f>
              <c:strCache>
                <c:ptCount val="1"/>
                <c:pt idx="0">
                  <c:v>comm2 %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'MPI+Profile'!$S$165:$Y$165</c:f>
              <c:numCache>
                <c:formatCode>0.0000</c:formatCode>
                <c:ptCount val="7"/>
                <c:pt idx="0">
                  <c:v>3.7660129125054507E-4</c:v>
                </c:pt>
                <c:pt idx="1">
                  <c:v>3.1477207397958808E-4</c:v>
                </c:pt>
                <c:pt idx="2">
                  <c:v>2.569307250512641E-2</c:v>
                </c:pt>
                <c:pt idx="3">
                  <c:v>9.7320677948771438E-3</c:v>
                </c:pt>
                <c:pt idx="4">
                  <c:v>2.1355937920299065E-2</c:v>
                </c:pt>
                <c:pt idx="5">
                  <c:v>1.2268851916395379E-2</c:v>
                </c:pt>
                <c:pt idx="6">
                  <c:v>4.1810871967777764E-3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A-F649-A58A-548BD5D3E2BF}"/>
            </c:ext>
          </c:extLst>
        </c:ser>
        <c:ser>
          <c:idx val="4"/>
          <c:order val="4"/>
          <c:tx>
            <c:strRef>
              <c:f>'MPI+Profile'!$R$166</c:f>
              <c:strCache>
                <c:ptCount val="1"/>
                <c:pt idx="0">
                  <c:v>phase3 %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'MPI+Profile'!$S$166:$Y$166</c:f>
              <c:numCache>
                <c:formatCode>0.0000</c:formatCode>
                <c:ptCount val="7"/>
                <c:pt idx="0">
                  <c:v>0.1167767895639827</c:v>
                </c:pt>
                <c:pt idx="1">
                  <c:v>0.11274216967365473</c:v>
                </c:pt>
                <c:pt idx="2">
                  <c:v>0.10343178207296995</c:v>
                </c:pt>
                <c:pt idx="3">
                  <c:v>0.10120848963986268</c:v>
                </c:pt>
                <c:pt idx="4">
                  <c:v>0.13109555316085023</c:v>
                </c:pt>
                <c:pt idx="5">
                  <c:v>0.11168650703436599</c:v>
                </c:pt>
                <c:pt idx="6">
                  <c:v>9.9044786539345772E-2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A-F649-A58A-548BD5D3E2BF}"/>
            </c:ext>
          </c:extLst>
        </c:ser>
        <c:ser>
          <c:idx val="5"/>
          <c:order val="5"/>
          <c:tx>
            <c:strRef>
              <c:f>'MPI+Profile'!$R$167</c:f>
              <c:strCache>
                <c:ptCount val="1"/>
                <c:pt idx="0">
                  <c:v>comm3 %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'MPI+Profile'!$S$167:$Y$167</c:f>
              <c:numCache>
                <c:formatCode>0.0000</c:formatCode>
                <c:ptCount val="7"/>
                <c:pt idx="0">
                  <c:v>2.1742167937718782E-3</c:v>
                </c:pt>
                <c:pt idx="1">
                  <c:v>6.5264006658090328E-3</c:v>
                </c:pt>
                <c:pt idx="2">
                  <c:v>1.0832823652401879E-2</c:v>
                </c:pt>
                <c:pt idx="3">
                  <c:v>2.2446174883997569E-2</c:v>
                </c:pt>
                <c:pt idx="4">
                  <c:v>1.4966160232066332E-2</c:v>
                </c:pt>
                <c:pt idx="5">
                  <c:v>1.2892433570184226E-2</c:v>
                </c:pt>
                <c:pt idx="6">
                  <c:v>2.2380601384800324E-2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A-F649-A58A-548BD5D3E2BF}"/>
            </c:ext>
          </c:extLst>
        </c:ser>
        <c:ser>
          <c:idx val="6"/>
          <c:order val="6"/>
          <c:tx>
            <c:strRef>
              <c:f>'MPI+Profile'!$R$168</c:f>
              <c:strCache>
                <c:ptCount val="1"/>
                <c:pt idx="0">
                  <c:v>error check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'MPI+Profile'!$S$161:$Y$161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'MPI+Profile'!$S$168:$Y$168</c:f>
              <c:numCache>
                <c:formatCode>0.0000</c:formatCode>
                <c:ptCount val="7"/>
                <c:pt idx="0">
                  <c:v>1.2512517523744384E-5</c:v>
                </c:pt>
                <c:pt idx="1">
                  <c:v>1.5707781743523363E-5</c:v>
                </c:pt>
                <c:pt idx="2">
                  <c:v>2.4908872485162503E-5</c:v>
                </c:pt>
                <c:pt idx="3">
                  <c:v>5.9711538209165099E-5</c:v>
                </c:pt>
                <c:pt idx="4">
                  <c:v>5.6008065716685664E-5</c:v>
                </c:pt>
                <c:pt idx="5">
                  <c:v>1.044973922007565E-4</c:v>
                </c:pt>
                <c:pt idx="6">
                  <c:v>9.8094879649729508E-5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A-F649-A58A-548BD5D3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679216"/>
        <c:axId val="385655216"/>
      </c:barChart>
      <c:catAx>
        <c:axId val="38567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300" b="1" i="0" baseline="0">
                    <a:effectLst/>
                  </a:rPr>
                  <a:t>#Process</a:t>
                </a:r>
                <a:endParaRPr lang="en-GB" sz="2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55216"/>
        <c:crosses val="autoZero"/>
        <c:auto val="1"/>
        <c:lblAlgn val="ctr"/>
        <c:lblOffset val="100"/>
        <c:noMultiLvlLbl val="0"/>
      </c:catAx>
      <c:valAx>
        <c:axId val="385655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300" b="1" i="0" baseline="0">
                    <a:effectLst/>
                  </a:rPr>
                  <a:t>% Time (us)</a:t>
                </a:r>
                <a:endParaRPr lang="en-GB" sz="2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792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communication time using different mappings and strategies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Overall COMM'!$A$2</c:f>
              <c:strCache>
                <c:ptCount val="1"/>
                <c:pt idx="0">
                  <c:v>Core - AllReduce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'MPI Overall COMM'!$B$1:$H$1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Overall COMM'!$B$2:$H$2</c:f>
              <c:numCache>
                <c:formatCode>General</c:formatCode>
                <c:ptCount val="7"/>
                <c:pt idx="0">
                  <c:v>704751</c:v>
                </c:pt>
                <c:pt idx="1">
                  <c:v>693225</c:v>
                </c:pt>
                <c:pt idx="2">
                  <c:v>410924</c:v>
                </c:pt>
                <c:pt idx="3">
                  <c:v>502271</c:v>
                </c:pt>
                <c:pt idx="4">
                  <c:v>1191592</c:v>
                </c:pt>
                <c:pt idx="5">
                  <c:v>3872094</c:v>
                </c:pt>
                <c:pt idx="6">
                  <c:v>5070792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3-EA43-8A4A-E4645AE90D64}"/>
            </c:ext>
          </c:extLst>
        </c:ser>
        <c:ser>
          <c:idx val="1"/>
          <c:order val="1"/>
          <c:tx>
            <c:strRef>
              <c:f>'MPI Overall COMM'!$A$3</c:f>
              <c:strCache>
                <c:ptCount val="1"/>
                <c:pt idx="0">
                  <c:v>Node - AllReduce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'MPI Overall COMM'!$B$1:$H$1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Overall COMM'!$B$3:$H$3</c:f>
              <c:numCache>
                <c:formatCode>General</c:formatCode>
                <c:ptCount val="7"/>
                <c:pt idx="0">
                  <c:v>701460</c:v>
                </c:pt>
                <c:pt idx="1">
                  <c:v>780882</c:v>
                </c:pt>
                <c:pt idx="2">
                  <c:v>525255</c:v>
                </c:pt>
                <c:pt idx="3">
                  <c:v>512764</c:v>
                </c:pt>
                <c:pt idx="4">
                  <c:v>882982</c:v>
                </c:pt>
                <c:pt idx="5">
                  <c:v>3715022</c:v>
                </c:pt>
                <c:pt idx="6">
                  <c:v>5077110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3-EA43-8A4A-E4645AE90D64}"/>
            </c:ext>
          </c:extLst>
        </c:ser>
        <c:ser>
          <c:idx val="2"/>
          <c:order val="2"/>
          <c:tx>
            <c:strRef>
              <c:f>'MPI Overall COMM'!$A$4</c:f>
              <c:strCache>
                <c:ptCount val="1"/>
                <c:pt idx="0">
                  <c:v>Core - ReduceBCast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'MPI Overall COMM'!$B$1:$H$1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Overall COMM'!$B$4:$H$4</c:f>
              <c:numCache>
                <c:formatCode>General</c:formatCode>
                <c:ptCount val="7"/>
                <c:pt idx="0">
                  <c:v>4861436</c:v>
                </c:pt>
                <c:pt idx="1">
                  <c:v>5041583</c:v>
                </c:pt>
                <c:pt idx="2">
                  <c:v>6226978</c:v>
                </c:pt>
                <c:pt idx="3">
                  <c:v>5570158</c:v>
                </c:pt>
                <c:pt idx="4">
                  <c:v>5485081</c:v>
                </c:pt>
                <c:pt idx="5">
                  <c:v>4942316</c:v>
                </c:pt>
                <c:pt idx="6">
                  <c:v>4855319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3-EA43-8A4A-E4645AE90D64}"/>
            </c:ext>
          </c:extLst>
        </c:ser>
        <c:ser>
          <c:idx val="3"/>
          <c:order val="3"/>
          <c:tx>
            <c:strRef>
              <c:f>'MPI Overall COMM'!$A$5</c:f>
              <c:strCache>
                <c:ptCount val="1"/>
                <c:pt idx="0">
                  <c:v>Node - ReduceBCast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'MPI Overall COMM'!$B$1:$H$1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'MPI Overall COMM'!$B$5:$H$5</c:f>
              <c:numCache>
                <c:formatCode>General</c:formatCode>
                <c:ptCount val="7"/>
                <c:pt idx="0">
                  <c:v>43019097</c:v>
                </c:pt>
                <c:pt idx="1">
                  <c:v>43337066</c:v>
                </c:pt>
                <c:pt idx="2">
                  <c:v>43503608</c:v>
                </c:pt>
                <c:pt idx="3">
                  <c:v>43612925</c:v>
                </c:pt>
                <c:pt idx="4">
                  <c:v>43058271</c:v>
                </c:pt>
                <c:pt idx="5">
                  <c:v>43183195</c:v>
                </c:pt>
                <c:pt idx="6">
                  <c:v>43235780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3-EA43-8A4A-E4645AE9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8896"/>
        <c:axId val="407033200"/>
      </c:barChart>
      <c:catAx>
        <c:axId val="379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33200"/>
        <c:crosses val="autoZero"/>
        <c:auto val="1"/>
        <c:lblAlgn val="ctr"/>
        <c:lblOffset val="100"/>
        <c:noMultiLvlLbl val="0"/>
      </c:catAx>
      <c:valAx>
        <c:axId val="4070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COMM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'MPI Results'!$M$40:$M$46</c:f>
              <c:numCache>
                <c:formatCode>General</c:formatCode>
                <c:ptCount val="7"/>
                <c:pt idx="0">
                  <c:v>159898160</c:v>
                </c:pt>
                <c:pt idx="1">
                  <c:v>85448328</c:v>
                </c:pt>
                <c:pt idx="2">
                  <c:v>46342587</c:v>
                </c:pt>
                <c:pt idx="3">
                  <c:v>30395179</c:v>
                </c:pt>
                <c:pt idx="4">
                  <c:v>23158603</c:v>
                </c:pt>
                <c:pt idx="5">
                  <c:v>15357944</c:v>
                </c:pt>
                <c:pt idx="6">
                  <c:v>11358240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6-D940-BA77-C4D593B541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'MPI Results'!$N$40:$N$46</c:f>
              <c:numCache>
                <c:formatCode>General</c:formatCode>
                <c:ptCount val="7"/>
                <c:pt idx="0">
                  <c:v>977665</c:v>
                </c:pt>
                <c:pt idx="1">
                  <c:v>905429</c:v>
                </c:pt>
                <c:pt idx="2">
                  <c:v>956227</c:v>
                </c:pt>
                <c:pt idx="3">
                  <c:v>853600</c:v>
                </c:pt>
                <c:pt idx="4">
                  <c:v>884366</c:v>
                </c:pt>
                <c:pt idx="5">
                  <c:v>3988400</c:v>
                </c:pt>
                <c:pt idx="6">
                  <c:v>5077828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6-D940-BA77-C4D593B5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45824"/>
        <c:axId val="940820400"/>
      </c:barChart>
      <c:catAx>
        <c:axId val="9409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0400"/>
        <c:crosses val="autoZero"/>
        <c:auto val="1"/>
        <c:lblAlgn val="ctr"/>
        <c:lblOffset val="100"/>
        <c:noMultiLvlLbl val="0"/>
      </c:catAx>
      <c:valAx>
        <c:axId val="9408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 - AllReduce - 1966080</c:v>
          </c:tx>
          <c:spPr>
            <a:ln w="38100" cap="sq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Results'!$P$5:$P$11</c:f>
              <c:numCache>
                <c:formatCode>0.00</c:formatCode>
                <c:ptCount val="7"/>
                <c:pt idx="0">
                  <c:v>0.97860497665506996</c:v>
                </c:pt>
                <c:pt idx="1">
                  <c:v>0.89851938739752646</c:v>
                </c:pt>
                <c:pt idx="2">
                  <c:v>0.82101386002174648</c:v>
                </c:pt>
                <c:pt idx="3">
                  <c:v>0.85354157053939894</c:v>
                </c:pt>
                <c:pt idx="4">
                  <c:v>0.86924536671924291</c:v>
                </c:pt>
                <c:pt idx="5">
                  <c:v>0.61681698732223256</c:v>
                </c:pt>
                <c:pt idx="6">
                  <c:v>0.49267814572003277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CD47-866E-93A99DA9DA4A}"/>
            </c:ext>
          </c:extLst>
        </c:ser>
        <c:ser>
          <c:idx val="1"/>
          <c:order val="1"/>
          <c:tx>
            <c:v>Core - AllReduce - 62914560</c:v>
          </c:tx>
          <c:spPr>
            <a:ln w="38100" cap="sq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Results'!$P$12:$P$18</c:f>
              <c:numCache>
                <c:formatCode>0.00</c:formatCode>
                <c:ptCount val="7"/>
                <c:pt idx="0">
                  <c:v>0.73314415097826346</c:v>
                </c:pt>
                <c:pt idx="1">
                  <c:v>0.67979514753070613</c:v>
                </c:pt>
                <c:pt idx="2">
                  <c:v>0.62837057893293491</c:v>
                </c:pt>
                <c:pt idx="3">
                  <c:v>0.62692782032335836</c:v>
                </c:pt>
                <c:pt idx="4">
                  <c:v>0.60537236405864137</c:v>
                </c:pt>
                <c:pt idx="5">
                  <c:v>0.5082515067368879</c:v>
                </c:pt>
                <c:pt idx="6">
                  <c:v>0.44471922131225428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F-CD47-866E-93A99DA9DA4A}"/>
            </c:ext>
          </c:extLst>
        </c:ser>
        <c:ser>
          <c:idx val="2"/>
          <c:order val="2"/>
          <c:tx>
            <c:v>Node - AllReduce - 1966080</c:v>
          </c:tx>
          <c:spPr>
            <a:ln w="38100" cap="sq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Results'!$P$19:$P$25</c:f>
              <c:numCache>
                <c:formatCode>0.00</c:formatCode>
                <c:ptCount val="7"/>
                <c:pt idx="0">
                  <c:v>1.0080581904559269</c:v>
                </c:pt>
                <c:pt idx="1">
                  <c:v>0.89822344261191056</c:v>
                </c:pt>
                <c:pt idx="2">
                  <c:v>0.82520994553270433</c:v>
                </c:pt>
                <c:pt idx="3">
                  <c:v>0.84980010183642885</c:v>
                </c:pt>
                <c:pt idx="4">
                  <c:v>0.86783092094903158</c:v>
                </c:pt>
                <c:pt idx="5">
                  <c:v>0.59655266119265993</c:v>
                </c:pt>
                <c:pt idx="6">
                  <c:v>0.48148428475046839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F-CD47-866E-93A99DA9DA4A}"/>
            </c:ext>
          </c:extLst>
        </c:ser>
        <c:ser>
          <c:idx val="3"/>
          <c:order val="3"/>
          <c:tx>
            <c:v>Node - AllReduce - 62914560</c:v>
          </c:tx>
          <c:spPr>
            <a:ln w="38100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Results'!$P$26:$P$32</c:f>
              <c:numCache>
                <c:formatCode>0.00</c:formatCode>
                <c:ptCount val="7"/>
                <c:pt idx="0">
                  <c:v>0.71502923365556637</c:v>
                </c:pt>
                <c:pt idx="1">
                  <c:v>0.67517190922140224</c:v>
                </c:pt>
                <c:pt idx="2">
                  <c:v>0.59519850329327362</c:v>
                </c:pt>
                <c:pt idx="3">
                  <c:v>0.55886596211646944</c:v>
                </c:pt>
                <c:pt idx="4">
                  <c:v>0.5104463799492438</c:v>
                </c:pt>
                <c:pt idx="5">
                  <c:v>0.47875773757587542</c:v>
                </c:pt>
                <c:pt idx="6">
                  <c:v>0.44421023743620985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F-CD47-866E-93A99DA9DA4A}"/>
            </c:ext>
          </c:extLst>
        </c:ser>
        <c:ser>
          <c:idx val="4"/>
          <c:order val="4"/>
          <c:tx>
            <c:v>Core - ReduceBroadcast - 1966080</c:v>
          </c:tx>
          <c:spPr>
            <a:ln w="38100" cap="sq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Results'!$P$33:$P$39</c:f>
              <c:numCache>
                <c:formatCode>0.00</c:formatCode>
                <c:ptCount val="7"/>
                <c:pt idx="0">
                  <c:v>0.99442256611455171</c:v>
                </c:pt>
                <c:pt idx="1">
                  <c:v>0.88939449296574946</c:v>
                </c:pt>
                <c:pt idx="2">
                  <c:v>0.76876885385970117</c:v>
                </c:pt>
                <c:pt idx="3">
                  <c:v>0.67957352083584877</c:v>
                </c:pt>
                <c:pt idx="4">
                  <c:v>0.65087212306420417</c:v>
                </c:pt>
                <c:pt idx="5">
                  <c:v>0.54976037624877638</c:v>
                </c:pt>
                <c:pt idx="6">
                  <c:v>0.50644700466123116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F-CD47-866E-93A99DA9DA4A}"/>
            </c:ext>
          </c:extLst>
        </c:ser>
        <c:ser>
          <c:idx val="5"/>
          <c:order val="5"/>
          <c:tx>
            <c:v>Core - ReduceBroadcast - 62914560</c:v>
          </c:tx>
          <c:spPr>
            <a:ln w="38100" cap="sq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Results'!$P$40:$P$46</c:f>
              <c:numCache>
                <c:formatCode>0.00</c:formatCode>
                <c:ptCount val="7"/>
                <c:pt idx="0">
                  <c:v>0.73311201356698563</c:v>
                </c:pt>
                <c:pt idx="1">
                  <c:v>0.68288864374482283</c:v>
                </c:pt>
                <c:pt idx="2">
                  <c:v>0.62337715275482386</c:v>
                </c:pt>
                <c:pt idx="3">
                  <c:v>0.62903791110259588</c:v>
                </c:pt>
                <c:pt idx="4">
                  <c:v>0.6131730236810603</c:v>
                </c:pt>
                <c:pt idx="5">
                  <c:v>0.5080201888963275</c:v>
                </c:pt>
                <c:pt idx="6">
                  <c:v>0.44848013527322961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F-CD47-866E-93A99DA9DA4A}"/>
            </c:ext>
          </c:extLst>
        </c:ser>
        <c:ser>
          <c:idx val="6"/>
          <c:order val="6"/>
          <c:tx>
            <c:v>Node - ReduceBroadcast - 1966080</c:v>
          </c:tx>
          <c:spPr>
            <a:ln w="38100" cap="sq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Results'!$P$47:$P$53</c:f>
              <c:numCache>
                <c:formatCode>0.00</c:formatCode>
                <c:ptCount val="7"/>
                <c:pt idx="0">
                  <c:v>0.71656872668695892</c:v>
                </c:pt>
                <c:pt idx="1">
                  <c:v>0.53257712469137708</c:v>
                </c:pt>
                <c:pt idx="2">
                  <c:v>0.34854277958020424</c:v>
                </c:pt>
                <c:pt idx="3">
                  <c:v>0.25746882605515464</c:v>
                </c:pt>
                <c:pt idx="4">
                  <c:v>0.20625347941821789</c:v>
                </c:pt>
                <c:pt idx="5">
                  <c:v>0.14654463696611891</c:v>
                </c:pt>
                <c:pt idx="6">
                  <c:v>0.11291830725467163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F-CD47-866E-93A99DA9DA4A}"/>
            </c:ext>
          </c:extLst>
        </c:ser>
        <c:ser>
          <c:idx val="7"/>
          <c:order val="7"/>
          <c:tx>
            <c:v>Node - ReduceBroadcast - 62914560</c:v>
          </c:tx>
          <c:spPr>
            <a:ln w="38100" cap="sq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Results'!$P$54:$P$60</c:f>
              <c:numCache>
                <c:formatCode>0.00</c:formatCode>
                <c:ptCount val="7"/>
                <c:pt idx="0">
                  <c:v>0.71529153940382428</c:v>
                </c:pt>
                <c:pt idx="1">
                  <c:v>0.6718056093273459</c:v>
                </c:pt>
                <c:pt idx="2">
                  <c:v>0.59484895305272911</c:v>
                </c:pt>
                <c:pt idx="3">
                  <c:v>0.56014849776997344</c:v>
                </c:pt>
                <c:pt idx="4">
                  <c:v>0.51548435633915157</c:v>
                </c:pt>
                <c:pt idx="5">
                  <c:v>0.47355694022309291</c:v>
                </c:pt>
                <c:pt idx="6">
                  <c:v>0.4443622316125968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F-CD47-866E-93A99DA9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49087"/>
        <c:axId val="1346433567"/>
      </c:scatterChart>
      <c:valAx>
        <c:axId val="1411249087"/>
        <c:scaling>
          <c:logBase val="2"/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3567"/>
        <c:crosses val="autoZero"/>
        <c:crossBetween val="midCat"/>
      </c:valAx>
      <c:valAx>
        <c:axId val="1346433567"/>
        <c:scaling>
          <c:logBase val="2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4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7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5562192521229E-2"/>
          <c:y val="6.7271756942677743E-2"/>
          <c:w val="0.92294105989767539"/>
          <c:h val="0.75671798672546597"/>
        </c:manualLayout>
      </c:layout>
      <c:scatterChart>
        <c:scatterStyle val="lineMarker"/>
        <c:varyColors val="0"/>
        <c:ser>
          <c:idx val="0"/>
          <c:order val="0"/>
          <c:tx>
            <c:v>Core - AllReduce - 1966080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Results'!$O$5:$O$11</c:f>
              <c:numCache>
                <c:formatCode>0.00</c:formatCode>
                <c:ptCount val="7"/>
                <c:pt idx="0">
                  <c:v>1.9572099533101399</c:v>
                </c:pt>
                <c:pt idx="1">
                  <c:v>3.5940775495901058</c:v>
                </c:pt>
                <c:pt idx="2">
                  <c:v>6.5681108801739718</c:v>
                </c:pt>
                <c:pt idx="3">
                  <c:v>10.242498846472788</c:v>
                </c:pt>
                <c:pt idx="4">
                  <c:v>13.907925867507887</c:v>
                </c:pt>
                <c:pt idx="5">
                  <c:v>14.803607695733582</c:v>
                </c:pt>
                <c:pt idx="6">
                  <c:v>15.765700663041049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CD4B-9335-B99D798D4DF6}"/>
            </c:ext>
          </c:extLst>
        </c:ser>
        <c:ser>
          <c:idx val="1"/>
          <c:order val="1"/>
          <c:tx>
            <c:v>Core - AllReduce - 62914560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Results'!$O$12:$O$18</c:f>
              <c:numCache>
                <c:formatCode>0.00</c:formatCode>
                <c:ptCount val="7"/>
                <c:pt idx="0">
                  <c:v>1.4662883019565269</c:v>
                </c:pt>
                <c:pt idx="1">
                  <c:v>2.7191805901228245</c:v>
                </c:pt>
                <c:pt idx="2">
                  <c:v>5.0269646314634793</c:v>
                </c:pt>
                <c:pt idx="3">
                  <c:v>7.5231338438803013</c:v>
                </c:pt>
                <c:pt idx="4">
                  <c:v>9.6859578249382619</c:v>
                </c:pt>
                <c:pt idx="5">
                  <c:v>12.198036161685311</c:v>
                </c:pt>
                <c:pt idx="6">
                  <c:v>14.231015081992137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CD4B-9335-B99D798D4DF6}"/>
            </c:ext>
          </c:extLst>
        </c:ser>
        <c:ser>
          <c:idx val="2"/>
          <c:order val="2"/>
          <c:tx>
            <c:v>Node - AllReduce - 1966080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Results'!$O$19:$O$25</c:f>
              <c:numCache>
                <c:formatCode>0.00</c:formatCode>
                <c:ptCount val="7"/>
                <c:pt idx="0">
                  <c:v>2.0161163809118539</c:v>
                </c:pt>
                <c:pt idx="1">
                  <c:v>3.5928937704476422</c:v>
                </c:pt>
                <c:pt idx="2">
                  <c:v>6.6016795642616346</c:v>
                </c:pt>
                <c:pt idx="3">
                  <c:v>10.197601222037147</c:v>
                </c:pt>
                <c:pt idx="4">
                  <c:v>13.885294735184505</c:v>
                </c:pt>
                <c:pt idx="5">
                  <c:v>14.317263868623838</c:v>
                </c:pt>
                <c:pt idx="6">
                  <c:v>15.407497112014989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7-CD4B-9335-B99D798D4DF6}"/>
            </c:ext>
          </c:extLst>
        </c:ser>
        <c:ser>
          <c:idx val="3"/>
          <c:order val="3"/>
          <c:tx>
            <c:v>Node - AllReduce - 62914560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Results'!$O$26:$O$32</c:f>
              <c:numCache>
                <c:formatCode>0.00</c:formatCode>
                <c:ptCount val="7"/>
                <c:pt idx="0">
                  <c:v>1.4300584673111327</c:v>
                </c:pt>
                <c:pt idx="1">
                  <c:v>2.700687636885609</c:v>
                </c:pt>
                <c:pt idx="2">
                  <c:v>4.7615880263461889</c:v>
                </c:pt>
                <c:pt idx="3">
                  <c:v>6.7063915453976337</c:v>
                </c:pt>
                <c:pt idx="4">
                  <c:v>8.1671420791879008</c:v>
                </c:pt>
                <c:pt idx="5">
                  <c:v>11.490185701821011</c:v>
                </c:pt>
                <c:pt idx="6">
                  <c:v>14.214727597958715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7-CD4B-9335-B99D798D4DF6}"/>
            </c:ext>
          </c:extLst>
        </c:ser>
        <c:ser>
          <c:idx val="4"/>
          <c:order val="4"/>
          <c:tx>
            <c:v>Core - ReduceBroadcast - 1966080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0">
                <a:solidFill>
                  <a:schemeClr val="accent5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Results'!$O$33:$O$39</c:f>
              <c:numCache>
                <c:formatCode>0.00</c:formatCode>
                <c:ptCount val="7"/>
                <c:pt idx="0">
                  <c:v>1.9888451322291034</c:v>
                </c:pt>
                <c:pt idx="1">
                  <c:v>3.5575779718629978</c:v>
                </c:pt>
                <c:pt idx="2">
                  <c:v>6.1501508308776094</c:v>
                </c:pt>
                <c:pt idx="3">
                  <c:v>8.1548822500301856</c:v>
                </c:pt>
                <c:pt idx="4">
                  <c:v>10.413953969027267</c:v>
                </c:pt>
                <c:pt idx="5">
                  <c:v>13.194249029970635</c:v>
                </c:pt>
                <c:pt idx="6">
                  <c:v>16.206304149159397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27-CD4B-9335-B99D798D4DF6}"/>
            </c:ext>
          </c:extLst>
        </c:ser>
        <c:ser>
          <c:idx val="5"/>
          <c:order val="5"/>
          <c:tx>
            <c:v>Core - ReduceBroadcast - 62914560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Results'!$O$40:$O$46</c:f>
              <c:numCache>
                <c:formatCode>0.00</c:formatCode>
                <c:ptCount val="7"/>
                <c:pt idx="0">
                  <c:v>1.4662240271339713</c:v>
                </c:pt>
                <c:pt idx="1">
                  <c:v>2.7315545749792913</c:v>
                </c:pt>
                <c:pt idx="2">
                  <c:v>4.9870172220385909</c:v>
                </c:pt>
                <c:pt idx="3">
                  <c:v>7.5484549332311515</c:v>
                </c:pt>
                <c:pt idx="4">
                  <c:v>9.8107683788969648</c:v>
                </c:pt>
                <c:pt idx="5">
                  <c:v>12.192484533511861</c:v>
                </c:pt>
                <c:pt idx="6">
                  <c:v>14.351364328743347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27-CD4B-9335-B99D798D4DF6}"/>
            </c:ext>
          </c:extLst>
        </c:ser>
        <c:ser>
          <c:idx val="6"/>
          <c:order val="6"/>
          <c:tx>
            <c:v>Node - ReduceBroadcast - 1966080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635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Results'!$O$47:$O$53</c:f>
              <c:numCache>
                <c:formatCode>0.00</c:formatCode>
                <c:ptCount val="7"/>
                <c:pt idx="0">
                  <c:v>1.4331374533739178</c:v>
                </c:pt>
                <c:pt idx="1">
                  <c:v>2.1303084987655083</c:v>
                </c:pt>
                <c:pt idx="2">
                  <c:v>2.7883422366416339</c:v>
                </c:pt>
                <c:pt idx="3">
                  <c:v>3.0896259126618557</c:v>
                </c:pt>
                <c:pt idx="4">
                  <c:v>3.3000556706914863</c:v>
                </c:pt>
                <c:pt idx="5">
                  <c:v>3.5170712871868539</c:v>
                </c:pt>
                <c:pt idx="6">
                  <c:v>3.613385832149492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27-CD4B-9335-B99D798D4DF6}"/>
            </c:ext>
          </c:extLst>
        </c:ser>
        <c:ser>
          <c:idx val="7"/>
          <c:order val="7"/>
          <c:tx>
            <c:v>Node - ReduceBroadcast - 62914560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'MPI Results'!$E$5:$E$11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'MPI Results'!$O$54:$O$60</c:f>
              <c:numCache>
                <c:formatCode>0.00</c:formatCode>
                <c:ptCount val="7"/>
                <c:pt idx="0">
                  <c:v>1.4305830788076486</c:v>
                </c:pt>
                <c:pt idx="1">
                  <c:v>2.6872224373093836</c:v>
                </c:pt>
                <c:pt idx="2">
                  <c:v>4.7587916244218329</c:v>
                </c:pt>
                <c:pt idx="3">
                  <c:v>6.7217819732396817</c:v>
                </c:pt>
                <c:pt idx="4">
                  <c:v>8.2477497014264252</c:v>
                </c:pt>
                <c:pt idx="5">
                  <c:v>11.365366565354231</c:v>
                </c:pt>
                <c:pt idx="6">
                  <c:v>14.219591411603098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27-CD4B-9335-B99D798D4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49087"/>
        <c:axId val="1346433567"/>
      </c:scatterChart>
      <c:valAx>
        <c:axId val="1411249087"/>
        <c:scaling>
          <c:logBase val="2"/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3567"/>
        <c:crosses val="autoZero"/>
        <c:crossBetween val="midCat"/>
      </c:valAx>
      <c:valAx>
        <c:axId val="1346433567"/>
        <c:scaling>
          <c:logBase val="2"/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4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3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495044</xdr:colOff>
      <xdr:row>16</xdr:row>
      <xdr:rowOff>24788</xdr:rowOff>
    </xdr:from>
    <xdr:to>
      <xdr:col>27</xdr:col>
      <xdr:colOff>418844</xdr:colOff>
      <xdr:row>41</xdr:row>
      <xdr:rowOff>101907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7851DA-7E4C-C04D-82B1-1B69B9CFE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2857501</xdr:colOff>
      <xdr:row>21</xdr:row>
      <xdr:rowOff>152400</xdr:rowOff>
    </xdr:from>
    <xdr:to>
      <xdr:col>12</xdr:col>
      <xdr:colOff>3073401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5BE1F8-49BC-9F43-9969-2893B2E37B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4932725</xdr:colOff>
      <xdr:row>16</xdr:row>
      <xdr:rowOff>96031</xdr:rowOff>
    </xdr:from>
    <xdr:to>
      <xdr:col>22</xdr:col>
      <xdr:colOff>817925</xdr:colOff>
      <xdr:row>45</xdr:row>
      <xdr:rowOff>146831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9EE1FB-2F6B-7240-B262-63871013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90030</xdr:colOff>
      <xdr:row>123</xdr:row>
      <xdr:rowOff>185388</xdr:rowOff>
    </xdr:from>
    <xdr:to>
      <xdr:col>47</xdr:col>
      <xdr:colOff>220658</xdr:colOff>
      <xdr:row>175</xdr:row>
      <xdr:rowOff>151521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A13B3B-BB58-0040-B066-45568962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102810</xdr:colOff>
      <xdr:row>179</xdr:row>
      <xdr:rowOff>155424</xdr:rowOff>
    </xdr:from>
    <xdr:to>
      <xdr:col>47</xdr:col>
      <xdr:colOff>233438</xdr:colOff>
      <xdr:row>231</xdr:row>
      <xdr:rowOff>121557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719A5-FFB3-064F-BA5E-09841530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1358900</xdr:colOff>
      <xdr:row>30</xdr:row>
      <xdr:rowOff>317500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0A779A-3A01-8F44-A7E4-73D11B7D8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76200</xdr:rowOff>
    </xdr:from>
    <xdr:to>
      <xdr:col>7</xdr:col>
      <xdr:colOff>1358900</xdr:colOff>
      <xdr:row>66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02D181-5804-6344-95E6-28DC1985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1120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7</xdr:col>
      <xdr:colOff>1358900</xdr:colOff>
      <xdr:row>99</xdr:row>
      <xdr:rowOff>317500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12EAB3-3C19-8644-9A0B-7C226FEFD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28900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1358900</xdr:colOff>
      <xdr:row>134</xdr:row>
      <xdr:rowOff>317500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F9D994-24B6-EF48-8C5B-2319A5849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62400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7</xdr:col>
      <xdr:colOff>1358900</xdr:colOff>
      <xdr:row>168</xdr:row>
      <xdr:rowOff>317500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FB7A07-9E3A-A343-BF26-C0D3B987F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57800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7</xdr:col>
      <xdr:colOff>1358900</xdr:colOff>
      <xdr:row>202</xdr:row>
      <xdr:rowOff>317500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001710-D908-CB48-9C8A-DA616D10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553200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7</xdr:col>
      <xdr:colOff>1358900</xdr:colOff>
      <xdr:row>236</xdr:row>
      <xdr:rowOff>317500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58D57B-DFDF-4E4C-8468-3EB648B84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8486000"/>
          <a:ext cx="11925300" cy="1174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7</xdr:col>
      <xdr:colOff>1358900</xdr:colOff>
      <xdr:row>271</xdr:row>
      <xdr:rowOff>317500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B92D28D-8D4B-2A42-8EB4-23E089809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1821000"/>
          <a:ext cx="11925300" cy="11747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0</xdr:row>
      <xdr:rowOff>25400</xdr:rowOff>
    </xdr:from>
    <xdr:to>
      <xdr:col>29</xdr:col>
      <xdr:colOff>136174</xdr:colOff>
      <xdr:row>52</xdr:row>
      <xdr:rowOff>103928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EB7F7-3C0F-2A40-8EDC-7269D523C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258268</xdr:colOff>
      <xdr:row>107</xdr:row>
      <xdr:rowOff>88880</xdr:rowOff>
    </xdr:from>
    <xdr:to>
      <xdr:col>14</xdr:col>
      <xdr:colOff>1560826</xdr:colOff>
      <xdr:row>136</xdr:row>
      <xdr:rowOff>12680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464FD-32D8-9540-BFB1-C4220A01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1</xdr:col>
      <xdr:colOff>778917</xdr:colOff>
      <xdr:row>73</xdr:row>
      <xdr:rowOff>112630</xdr:rowOff>
    </xdr:from>
    <xdr:to>
      <xdr:col>14</xdr:col>
      <xdr:colOff>1205175</xdr:colOff>
      <xdr:row>102</xdr:row>
      <xdr:rowOff>36430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D97BFD-6E5A-3342-A59B-97965DE82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>
    <xdr:from>
      <xdr:col>14</xdr:col>
      <xdr:colOff>1257300</xdr:colOff>
      <xdr:row>73</xdr:row>
      <xdr:rowOff>76200</xdr:rowOff>
    </xdr:from>
    <xdr:to>
      <xdr:col>25</xdr:col>
      <xdr:colOff>901700</xdr:colOff>
      <xdr:row>100</xdr:row>
      <xdr:rowOff>76200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2293F4DD-ADF4-9548-A92D-047F3561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>
    <xdr:from>
      <xdr:col>14</xdr:col>
      <xdr:colOff>638848</xdr:colOff>
      <xdr:row>108</xdr:row>
      <xdr:rowOff>192424</xdr:rowOff>
    </xdr:from>
    <xdr:to>
      <xdr:col>24</xdr:col>
      <xdr:colOff>2735503</xdr:colOff>
      <xdr:row>137</xdr:row>
      <xdr:rowOff>4618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94FB6E-6F83-D540-B7FA-B8A6C8CD1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865250</xdr:colOff>
      <xdr:row>73</xdr:row>
      <xdr:rowOff>97927</xdr:rowOff>
    </xdr:from>
    <xdr:to>
      <xdr:col>38</xdr:col>
      <xdr:colOff>1343617</xdr:colOff>
      <xdr:row>102</xdr:row>
      <xdr:rowOff>21727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E074527-C292-F642-83DD-681E2A35F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228600</xdr:colOff>
      <xdr:row>74</xdr:row>
      <xdr:rowOff>203200</xdr:rowOff>
    </xdr:from>
    <xdr:to>
      <xdr:col>53</xdr:col>
      <xdr:colOff>685800</xdr:colOff>
      <xdr:row>101</xdr:row>
      <xdr:rowOff>203200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D2D5E1-D549-194D-BF0D-C02F9F37D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509638</xdr:colOff>
      <xdr:row>39</xdr:row>
      <xdr:rowOff>86813</xdr:rowOff>
    </xdr:from>
    <xdr:to>
      <xdr:col>42</xdr:col>
      <xdr:colOff>1221619</xdr:colOff>
      <xdr:row>66</xdr:row>
      <xdr:rowOff>216817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5C86D6-1149-7C4D-B7D7-CCB6DAF7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1070768</xdr:colOff>
      <xdr:row>109</xdr:row>
      <xdr:rowOff>308768</xdr:rowOff>
    </xdr:from>
    <xdr:to>
      <xdr:col>38</xdr:col>
      <xdr:colOff>2213768</xdr:colOff>
      <xdr:row>138</xdr:row>
      <xdr:rowOff>219868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AB093-5180-DE48-92D3-486B77B8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17438</xdr:colOff>
      <xdr:row>1</xdr:row>
      <xdr:rowOff>101600</xdr:rowOff>
    </xdr:from>
    <xdr:to>
      <xdr:col>28</xdr:col>
      <xdr:colOff>518236</xdr:colOff>
      <xdr:row>30</xdr:row>
      <xdr:rowOff>49662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2354E-5A14-2941-A287-7833C590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751005</xdr:colOff>
      <xdr:row>31</xdr:row>
      <xdr:rowOff>27296</xdr:rowOff>
    </xdr:from>
    <xdr:to>
      <xdr:col>23</xdr:col>
      <xdr:colOff>228410</xdr:colOff>
      <xdr:row>79</xdr:row>
      <xdr:rowOff>114110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6245A-C49D-4D4F-951B-D40C3488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ance" connectionId="1" xr16:uid="{671F3E71-EA5B-F94E-8029-8C19C62704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45B-1277-2041-9062-4C71ADB16A65}">
  <sheetPr codeName="Sheet1"/>
  <dimension ref="A5:Y42"/>
  <sheetViews>
    <sheetView topLeftCell="B16" zoomScale="88" zoomScaleNormal="109" workbookViewId="0">
      <selection activeCell="G41" sqref="G41:M41"/>
    </sheetView>
  </sheetViews>
  <sheetFormatPr baseColWidth="10" defaultRowHeight="16"/>
  <cols>
    <col min="3" max="3" width="13.5" bestFit="1" customWidth="1"/>
    <col min="4" max="4" width="21.33203125" bestFit="1" customWidth="1"/>
    <col min="5" max="5" width="12.5" bestFit="1" customWidth="1"/>
    <col min="6" max="6" width="22.1640625" bestFit="1" customWidth="1"/>
    <col min="7" max="7" width="11" bestFit="1" customWidth="1"/>
    <col min="8" max="8" width="15.5" bestFit="1" customWidth="1"/>
    <col min="9" max="13" width="11" bestFit="1" customWidth="1"/>
    <col min="14" max="14" width="12.1640625" bestFit="1" customWidth="1"/>
  </cols>
  <sheetData>
    <row r="5" spans="3:25">
      <c r="D5" s="58"/>
    </row>
    <row r="6" spans="3:25">
      <c r="D6" s="58"/>
    </row>
    <row r="7" spans="3:25">
      <c r="C7" s="46" t="s">
        <v>0</v>
      </c>
      <c r="D7" s="59" t="s">
        <v>21</v>
      </c>
      <c r="E7" s="59" t="s">
        <v>25</v>
      </c>
      <c r="F7" s="67">
        <v>1</v>
      </c>
      <c r="G7" s="59">
        <v>2</v>
      </c>
      <c r="H7" s="59">
        <v>4</v>
      </c>
      <c r="I7" s="59">
        <v>8</v>
      </c>
      <c r="J7" s="59">
        <v>12</v>
      </c>
      <c r="K7" s="59">
        <v>16</v>
      </c>
      <c r="L7" s="59">
        <v>24</v>
      </c>
      <c r="M7" s="59">
        <v>48</v>
      </c>
    </row>
    <row r="8" spans="3:25">
      <c r="C8" s="57">
        <v>2048</v>
      </c>
      <c r="D8" s="57">
        <v>1</v>
      </c>
      <c r="E8" s="68">
        <v>4.5599999999999996</v>
      </c>
      <c r="F8" s="68">
        <v>2.2770000000000001</v>
      </c>
      <c r="G8" s="68">
        <v>1.59</v>
      </c>
      <c r="H8" s="68">
        <v>1.3109999999999999</v>
      </c>
      <c r="I8" s="68">
        <v>1.4710000000000001</v>
      </c>
      <c r="J8" s="68">
        <v>2.3260000000000001</v>
      </c>
      <c r="K8" s="68">
        <v>1.9430000000000001</v>
      </c>
      <c r="L8" s="68">
        <v>2.89</v>
      </c>
      <c r="M8" s="68">
        <v>496.69400000000002</v>
      </c>
    </row>
    <row r="9" spans="3:25">
      <c r="C9" s="47"/>
      <c r="D9" s="57">
        <v>2</v>
      </c>
      <c r="E9" s="68">
        <v>4.5410000000000004</v>
      </c>
      <c r="F9" s="68">
        <v>2.2719999999999998</v>
      </c>
      <c r="G9" s="68">
        <v>1.4790000000000001</v>
      </c>
      <c r="H9" s="68">
        <v>1.0920000000000001</v>
      </c>
      <c r="I9" s="68">
        <v>1.153</v>
      </c>
      <c r="J9" s="68">
        <v>1.3959999999999999</v>
      </c>
      <c r="K9" s="68">
        <v>1.5269999999999999</v>
      </c>
      <c r="L9" s="68">
        <v>3.073</v>
      </c>
      <c r="M9" s="68">
        <v>265.488</v>
      </c>
      <c r="X9">
        <v>1</v>
      </c>
      <c r="Y9">
        <v>1</v>
      </c>
    </row>
    <row r="10" spans="3:25">
      <c r="C10" s="47"/>
      <c r="D10" s="57">
        <v>3</v>
      </c>
      <c r="E10" s="68">
        <v>4.5330000000000004</v>
      </c>
      <c r="F10" s="68">
        <v>2.2599999999999998</v>
      </c>
      <c r="G10" s="68">
        <v>1.484</v>
      </c>
      <c r="H10" s="68">
        <v>1.125</v>
      </c>
      <c r="I10" s="68">
        <v>1.1299999999999999</v>
      </c>
      <c r="J10" s="68">
        <v>1.6040000000000001</v>
      </c>
      <c r="K10" s="68">
        <v>1.819</v>
      </c>
      <c r="L10" s="68">
        <v>3.6280000000000001</v>
      </c>
      <c r="M10" s="68">
        <v>264.685</v>
      </c>
      <c r="X10">
        <v>2</v>
      </c>
      <c r="Y10">
        <v>2</v>
      </c>
    </row>
    <row r="11" spans="3:25">
      <c r="C11" s="47"/>
      <c r="D11" s="57">
        <v>4</v>
      </c>
      <c r="E11" s="68">
        <v>4.5469999999999997</v>
      </c>
      <c r="F11" s="68">
        <v>2.2730000000000001</v>
      </c>
      <c r="G11" s="68">
        <v>1.5369999999999999</v>
      </c>
      <c r="H11" s="68">
        <v>1.097</v>
      </c>
      <c r="I11" s="68">
        <v>1.0549999999999999</v>
      </c>
      <c r="J11" s="68">
        <v>1.373</v>
      </c>
      <c r="K11" s="68">
        <v>1.774</v>
      </c>
      <c r="L11" s="68">
        <v>2.238</v>
      </c>
      <c r="M11" s="68">
        <v>541.06899999999996</v>
      </c>
      <c r="X11">
        <v>4</v>
      </c>
      <c r="Y11">
        <v>4</v>
      </c>
    </row>
    <row r="12" spans="3:25">
      <c r="C12" s="47"/>
      <c r="D12" s="57">
        <v>5</v>
      </c>
      <c r="E12" s="68">
        <v>4.5419999999999998</v>
      </c>
      <c r="F12" s="68">
        <v>2.2570000000000001</v>
      </c>
      <c r="G12" s="68">
        <v>1.484</v>
      </c>
      <c r="H12" s="68">
        <v>1.0940000000000001</v>
      </c>
      <c r="I12" s="68">
        <v>1.1339999999999999</v>
      </c>
      <c r="J12" s="68">
        <v>1.41</v>
      </c>
      <c r="K12" s="68">
        <v>1.804</v>
      </c>
      <c r="L12" s="68">
        <v>2.99</v>
      </c>
      <c r="M12" s="68">
        <v>615.28200000000004</v>
      </c>
      <c r="X12">
        <v>8</v>
      </c>
      <c r="Y12">
        <v>8</v>
      </c>
    </row>
    <row r="13" spans="3:25">
      <c r="C13" s="22"/>
      <c r="D13" s="59" t="s">
        <v>5</v>
      </c>
      <c r="E13" s="72">
        <f>MEDIAN(E8:E12)</f>
        <v>4.5419999999999998</v>
      </c>
      <c r="F13" s="72">
        <f t="shared" ref="F13:M13" si="0">MEDIAN(F8:F12)</f>
        <v>2.2719999999999998</v>
      </c>
      <c r="G13" s="72">
        <f t="shared" si="0"/>
        <v>1.484</v>
      </c>
      <c r="H13" s="72">
        <f t="shared" si="0"/>
        <v>1.097</v>
      </c>
      <c r="I13" s="72">
        <f t="shared" si="0"/>
        <v>1.1339999999999999</v>
      </c>
      <c r="J13" s="72">
        <f t="shared" si="0"/>
        <v>1.41</v>
      </c>
      <c r="K13" s="72">
        <f t="shared" si="0"/>
        <v>1.804</v>
      </c>
      <c r="L13" s="72">
        <f t="shared" si="0"/>
        <v>2.99</v>
      </c>
      <c r="M13" s="72">
        <f t="shared" si="0"/>
        <v>496.69400000000002</v>
      </c>
      <c r="X13">
        <v>12</v>
      </c>
      <c r="Y13">
        <v>12</v>
      </c>
    </row>
    <row r="14" spans="3:25">
      <c r="C14" s="22"/>
      <c r="D14" s="59" t="s">
        <v>8</v>
      </c>
      <c r="E14" s="72">
        <f>E13/E13</f>
        <v>1</v>
      </c>
      <c r="F14" s="72">
        <f>E13/F13</f>
        <v>1.9991197183098592</v>
      </c>
      <c r="G14" s="72">
        <f>F13/G13</f>
        <v>1.5309973045822101</v>
      </c>
      <c r="H14" s="72">
        <f>F13/H13</f>
        <v>2.0711030082041932</v>
      </c>
      <c r="I14" s="72">
        <f>F13/I13</f>
        <v>2.0035273368606701</v>
      </c>
      <c r="J14" s="72">
        <f>F13/J13</f>
        <v>1.6113475177304963</v>
      </c>
      <c r="K14" s="72">
        <f>F13/K13</f>
        <v>1.2594235033259422</v>
      </c>
      <c r="L14" s="72">
        <f>F13/L13</f>
        <v>0.7598662207357858</v>
      </c>
      <c r="M14" s="72">
        <f>F13/M13</f>
        <v>4.5742449073272471E-3</v>
      </c>
      <c r="X14">
        <v>16</v>
      </c>
      <c r="Y14">
        <v>16</v>
      </c>
    </row>
    <row r="15" spans="3:25">
      <c r="C15" s="22"/>
      <c r="D15" s="60"/>
      <c r="E15" s="68"/>
      <c r="F15" s="68"/>
      <c r="G15" s="68"/>
      <c r="H15" s="68"/>
      <c r="I15" s="68"/>
      <c r="J15" s="68"/>
      <c r="K15" s="68"/>
      <c r="L15" s="68"/>
      <c r="M15" s="68"/>
      <c r="X15">
        <v>24</v>
      </c>
      <c r="Y15">
        <v>24</v>
      </c>
    </row>
    <row r="16" spans="3:25" ht="51">
      <c r="C16" s="48" t="s">
        <v>0</v>
      </c>
      <c r="D16" s="61" t="s">
        <v>21</v>
      </c>
      <c r="E16" s="61" t="s">
        <v>27</v>
      </c>
      <c r="F16" s="66" t="s">
        <v>26</v>
      </c>
      <c r="G16" s="61">
        <v>2</v>
      </c>
      <c r="H16" s="61">
        <v>4</v>
      </c>
      <c r="I16" s="61">
        <v>8</v>
      </c>
      <c r="J16" s="61">
        <v>12</v>
      </c>
      <c r="K16" s="61">
        <v>16</v>
      </c>
      <c r="L16" s="61">
        <v>24</v>
      </c>
      <c r="M16" s="61">
        <v>48</v>
      </c>
      <c r="X16">
        <v>48</v>
      </c>
      <c r="Y16">
        <v>48</v>
      </c>
    </row>
    <row r="17" spans="1:13">
      <c r="C17" s="54">
        <v>16384</v>
      </c>
      <c r="D17" s="54">
        <v>1</v>
      </c>
      <c r="E17" s="68">
        <v>120.717</v>
      </c>
      <c r="F17" s="68">
        <v>59.637</v>
      </c>
      <c r="G17" s="68">
        <v>31.068000000000001</v>
      </c>
      <c r="H17" s="68">
        <v>16.477</v>
      </c>
      <c r="I17" s="68">
        <v>10.869</v>
      </c>
      <c r="J17" s="68">
        <v>9.84</v>
      </c>
      <c r="K17" s="68">
        <v>8.8580000000000005</v>
      </c>
      <c r="L17" s="68">
        <v>9.8580000000000005</v>
      </c>
      <c r="M17" s="68">
        <v>19.091000000000001</v>
      </c>
    </row>
    <row r="18" spans="1:13">
      <c r="C18" s="49"/>
      <c r="D18" s="54">
        <v>2</v>
      </c>
      <c r="E18" s="68">
        <v>120.72799999999999</v>
      </c>
      <c r="F18" s="68">
        <v>59.674999999999997</v>
      </c>
      <c r="G18" s="68">
        <v>30.814</v>
      </c>
      <c r="H18" s="68">
        <v>16.401</v>
      </c>
      <c r="I18" s="68">
        <v>10.012</v>
      </c>
      <c r="J18" s="68">
        <v>8.9909999999999997</v>
      </c>
      <c r="K18" s="68">
        <v>9.2319999999999993</v>
      </c>
      <c r="L18" s="68">
        <v>9.4949999999999992</v>
      </c>
      <c r="M18" s="68">
        <v>18.831</v>
      </c>
    </row>
    <row r="19" spans="1:13">
      <c r="C19" s="49"/>
      <c r="D19" s="54">
        <v>3</v>
      </c>
      <c r="E19" s="68">
        <v>120.575</v>
      </c>
      <c r="F19" s="68">
        <v>59.610999999999997</v>
      </c>
      <c r="G19" s="68">
        <v>30.777000000000001</v>
      </c>
      <c r="H19" s="68">
        <v>16.373999999999999</v>
      </c>
      <c r="I19" s="68">
        <v>9.7769999999999992</v>
      </c>
      <c r="J19" s="68">
        <v>8.8140000000000001</v>
      </c>
      <c r="K19" s="68">
        <v>10.204000000000001</v>
      </c>
      <c r="L19" s="68">
        <v>9.8260000000000005</v>
      </c>
      <c r="M19" s="68">
        <v>18.329999999999998</v>
      </c>
    </row>
    <row r="20" spans="1:13">
      <c r="C20" s="49"/>
      <c r="D20" s="54">
        <v>4</v>
      </c>
      <c r="E20" s="68">
        <v>120.72199999999999</v>
      </c>
      <c r="F20" s="68">
        <v>60.93</v>
      </c>
      <c r="G20" s="68">
        <v>30.763000000000002</v>
      </c>
      <c r="H20" s="68">
        <v>16.382999999999999</v>
      </c>
      <c r="I20" s="68">
        <v>11.24</v>
      </c>
      <c r="J20" s="68">
        <v>8.7989999999999995</v>
      </c>
      <c r="K20" s="68">
        <v>9.76</v>
      </c>
      <c r="L20" s="68">
        <v>19.318999999999999</v>
      </c>
      <c r="M20" s="68">
        <v>20.137</v>
      </c>
    </row>
    <row r="21" spans="1:13">
      <c r="C21" s="49"/>
      <c r="D21" s="54">
        <v>5</v>
      </c>
      <c r="E21" s="68">
        <v>120.589</v>
      </c>
      <c r="F21" s="68">
        <v>59.625999999999998</v>
      </c>
      <c r="G21" s="68">
        <v>30.753</v>
      </c>
      <c r="H21" s="68">
        <v>16.38</v>
      </c>
      <c r="I21" s="68">
        <v>12.253</v>
      </c>
      <c r="J21" s="68">
        <v>9.27</v>
      </c>
      <c r="K21" s="68">
        <v>8.8680000000000003</v>
      </c>
      <c r="L21" s="68">
        <v>9.3109999999999999</v>
      </c>
      <c r="M21" s="68">
        <v>15.448</v>
      </c>
    </row>
    <row r="22" spans="1:13">
      <c r="C22" s="22"/>
      <c r="D22" s="61" t="s">
        <v>5</v>
      </c>
      <c r="E22" s="71">
        <f>MEDIAN(E17:E21)</f>
        <v>120.717</v>
      </c>
      <c r="F22" s="71">
        <f t="shared" ref="F22" si="1">MEDIAN(F17:F21)</f>
        <v>59.637</v>
      </c>
      <c r="G22" s="71">
        <f t="shared" ref="G22:M22" si="2">MEDIAN(G17:G21)</f>
        <v>30.777000000000001</v>
      </c>
      <c r="H22" s="71">
        <f>MEDIAN(H17:H21)</f>
        <v>16.382999999999999</v>
      </c>
      <c r="I22" s="71">
        <f t="shared" si="2"/>
        <v>10.869</v>
      </c>
      <c r="J22" s="71">
        <f t="shared" si="2"/>
        <v>8.9909999999999997</v>
      </c>
      <c r="K22" s="71">
        <f t="shared" si="2"/>
        <v>9.2319999999999993</v>
      </c>
      <c r="L22" s="71">
        <f t="shared" si="2"/>
        <v>9.8260000000000005</v>
      </c>
      <c r="M22" s="71">
        <f t="shared" si="2"/>
        <v>18.831</v>
      </c>
    </row>
    <row r="23" spans="1:13">
      <c r="C23" s="22"/>
      <c r="D23" s="61" t="s">
        <v>8</v>
      </c>
      <c r="E23" s="71">
        <f>E22/E22</f>
        <v>1</v>
      </c>
      <c r="F23" s="71">
        <f>E22/F22</f>
        <v>2.0241963881482969</v>
      </c>
      <c r="G23" s="71">
        <f>F22/G22</f>
        <v>1.937713227410079</v>
      </c>
      <c r="H23" s="71">
        <f>F22/H22</f>
        <v>3.640175791979491</v>
      </c>
      <c r="I23" s="71">
        <f>F22/I22</f>
        <v>5.4868893182445486</v>
      </c>
      <c r="J23" s="71">
        <f>F22/J22</f>
        <v>6.632966299632967</v>
      </c>
      <c r="K23" s="71">
        <f>F22/K22</f>
        <v>6.459813691507799</v>
      </c>
      <c r="L23" s="71">
        <f>F22/L22</f>
        <v>6.0693059230612656</v>
      </c>
      <c r="M23" s="71">
        <f>F22/M22</f>
        <v>3.1669587382507567</v>
      </c>
    </row>
    <row r="24" spans="1:13">
      <c r="A24" s="45"/>
      <c r="C24" s="22"/>
      <c r="D24" s="60"/>
      <c r="E24" s="68"/>
      <c r="F24" s="68"/>
      <c r="G24" s="68"/>
      <c r="H24" s="68"/>
      <c r="I24" s="68"/>
      <c r="J24" s="68"/>
      <c r="K24" s="68"/>
      <c r="L24" s="68"/>
      <c r="M24" s="68"/>
    </row>
    <row r="25" spans="1:13" ht="51">
      <c r="A25" s="45"/>
      <c r="C25" s="50" t="s">
        <v>0</v>
      </c>
      <c r="D25" s="62" t="s">
        <v>21</v>
      </c>
      <c r="E25" s="62" t="s">
        <v>27</v>
      </c>
      <c r="F25" s="65" t="s">
        <v>28</v>
      </c>
      <c r="G25" s="62">
        <v>2</v>
      </c>
      <c r="H25" s="62">
        <v>4</v>
      </c>
      <c r="I25" s="62">
        <v>8</v>
      </c>
      <c r="J25" s="62">
        <v>12</v>
      </c>
      <c r="K25" s="62">
        <v>16</v>
      </c>
      <c r="L25" s="62">
        <v>24</v>
      </c>
      <c r="M25" s="62">
        <v>32</v>
      </c>
    </row>
    <row r="26" spans="1:13">
      <c r="A26" s="45"/>
      <c r="C26" s="55">
        <v>1966080</v>
      </c>
      <c r="D26" s="55">
        <v>1</v>
      </c>
      <c r="E26" s="68">
        <v>18009.599999999999</v>
      </c>
      <c r="F26" s="68">
        <f>1000*6637.65</f>
        <v>6637650</v>
      </c>
      <c r="G26">
        <v>6388820</v>
      </c>
      <c r="H26">
        <v>3231290</v>
      </c>
      <c r="I26">
        <v>1807910</v>
      </c>
      <c r="J26">
        <v>1265290</v>
      </c>
      <c r="K26">
        <v>1026030</v>
      </c>
      <c r="L26">
        <v>664973</v>
      </c>
      <c r="M26">
        <v>493605</v>
      </c>
    </row>
    <row r="27" spans="1:13">
      <c r="A27" s="45"/>
      <c r="C27" s="51"/>
      <c r="D27" s="55">
        <v>2</v>
      </c>
      <c r="E27" s="68">
        <v>18005.7</v>
      </c>
      <c r="F27" s="68">
        <f>1000*6638.03</f>
        <v>6638030</v>
      </c>
      <c r="G27">
        <v>6228230</v>
      </c>
      <c r="H27">
        <v>3207640</v>
      </c>
      <c r="I27">
        <v>1737520</v>
      </c>
      <c r="J27">
        <v>1551780</v>
      </c>
      <c r="K27">
        <v>1005330</v>
      </c>
      <c r="L27">
        <v>741659</v>
      </c>
      <c r="M27">
        <v>500122</v>
      </c>
    </row>
    <row r="28" spans="1:13">
      <c r="A28" s="45"/>
      <c r="C28" s="51"/>
      <c r="D28" s="55">
        <v>3</v>
      </c>
      <c r="E28" s="68">
        <v>18271.099999999999</v>
      </c>
      <c r="F28" s="68">
        <f>1000*6638.57</f>
        <v>6638570</v>
      </c>
      <c r="G28">
        <v>6217980</v>
      </c>
      <c r="H28">
        <v>3208690</v>
      </c>
      <c r="I28">
        <v>1940620</v>
      </c>
      <c r="J28">
        <v>1272910</v>
      </c>
      <c r="K28">
        <v>1214560</v>
      </c>
      <c r="L28">
        <v>639582</v>
      </c>
      <c r="M28">
        <v>495488</v>
      </c>
    </row>
    <row r="29" spans="1:13">
      <c r="C29" s="51"/>
      <c r="D29" s="55">
        <v>4</v>
      </c>
      <c r="E29" s="68">
        <v>18370.2</v>
      </c>
      <c r="F29" s="68">
        <f>1000*6637.6</f>
        <v>6637600</v>
      </c>
      <c r="G29">
        <v>6203810</v>
      </c>
      <c r="H29">
        <v>3202140</v>
      </c>
      <c r="I29">
        <v>1736770</v>
      </c>
      <c r="J29">
        <v>1438760</v>
      </c>
      <c r="K29">
        <v>990458</v>
      </c>
      <c r="L29">
        <v>678644</v>
      </c>
      <c r="M29">
        <v>473582</v>
      </c>
    </row>
    <row r="30" spans="1:13">
      <c r="C30" s="51"/>
      <c r="D30" s="55">
        <v>5</v>
      </c>
      <c r="E30" s="68">
        <v>18378.900000000001</v>
      </c>
      <c r="F30" s="68">
        <f>1000*6639.75</f>
        <v>6639750</v>
      </c>
      <c r="G30">
        <v>6212100</v>
      </c>
      <c r="H30">
        <v>3256830</v>
      </c>
      <c r="I30">
        <v>1736850</v>
      </c>
      <c r="J30">
        <v>1515390</v>
      </c>
      <c r="K30">
        <v>1025369.9999999999</v>
      </c>
      <c r="L30">
        <v>682752</v>
      </c>
      <c r="M30">
        <v>540475</v>
      </c>
    </row>
    <row r="31" spans="1:13">
      <c r="C31" s="22"/>
      <c r="D31" s="62" t="s">
        <v>5</v>
      </c>
      <c r="E31" s="70">
        <f>MEDIAN(E26:E30)</f>
        <v>18271.099999999999</v>
      </c>
      <c r="F31" s="70">
        <f t="shared" ref="F31" si="3">MEDIAN(F26:F30)</f>
        <v>6638030</v>
      </c>
      <c r="G31" s="70">
        <f>MEDIAN(G26:G30)</f>
        <v>6217980</v>
      </c>
      <c r="H31" s="70">
        <f t="shared" ref="H31:M31" si="4">MEDIAN(H26:H30)</f>
        <v>3208690</v>
      </c>
      <c r="I31" s="70">
        <f t="shared" si="4"/>
        <v>1737520</v>
      </c>
      <c r="J31" s="70">
        <f t="shared" si="4"/>
        <v>1438760</v>
      </c>
      <c r="K31" s="70">
        <f t="shared" si="4"/>
        <v>1025369.9999999999</v>
      </c>
      <c r="L31" s="70">
        <f t="shared" si="4"/>
        <v>678644</v>
      </c>
      <c r="M31" s="70">
        <f t="shared" si="4"/>
        <v>495488</v>
      </c>
    </row>
    <row r="32" spans="1:13">
      <c r="C32" s="22"/>
      <c r="D32" s="62" t="s">
        <v>8</v>
      </c>
      <c r="E32" s="70">
        <f>E31/E31</f>
        <v>1</v>
      </c>
      <c r="F32" s="70">
        <f>E31/F31</f>
        <v>2.7524883135508576E-3</v>
      </c>
      <c r="G32" s="70">
        <f>F31/G31</f>
        <v>1.0675540931299232</v>
      </c>
      <c r="H32" s="70">
        <f>F31/H31</f>
        <v>2.0687663812957937</v>
      </c>
      <c r="I32" s="70">
        <f>F31/I31</f>
        <v>3.8204049449790505</v>
      </c>
      <c r="J32" s="70">
        <f>F31/J31</f>
        <v>4.613715977647419</v>
      </c>
      <c r="K32" s="70">
        <f>F31/K31</f>
        <v>6.473789948994022</v>
      </c>
      <c r="L32" s="70">
        <f>F31/L31</f>
        <v>9.7813139142171739</v>
      </c>
      <c r="M32" s="70">
        <f>F31/M31</f>
        <v>13.39695411392405</v>
      </c>
    </row>
    <row r="33" spans="3:13">
      <c r="C33" s="22"/>
      <c r="D33" s="60"/>
      <c r="E33" s="68"/>
      <c r="F33" s="68"/>
      <c r="G33" s="68"/>
      <c r="H33" s="68"/>
      <c r="I33" s="68"/>
      <c r="J33" s="68"/>
      <c r="K33" s="68"/>
      <c r="L33" s="68"/>
      <c r="M33" s="68"/>
    </row>
    <row r="34" spans="3:13" ht="51">
      <c r="C34" s="52" t="s">
        <v>0</v>
      </c>
      <c r="D34" s="63" t="s">
        <v>21</v>
      </c>
      <c r="E34" s="63" t="s">
        <v>27</v>
      </c>
      <c r="F34" s="64" t="s">
        <v>22</v>
      </c>
      <c r="G34" s="63">
        <v>2</v>
      </c>
      <c r="H34" s="63">
        <v>4</v>
      </c>
      <c r="I34" s="63">
        <v>8</v>
      </c>
      <c r="J34" s="63">
        <v>12</v>
      </c>
      <c r="K34" s="63">
        <v>16</v>
      </c>
      <c r="L34" s="63">
        <v>24</v>
      </c>
      <c r="M34" s="63">
        <v>48</v>
      </c>
    </row>
    <row r="35" spans="3:13">
      <c r="C35" s="56">
        <v>62914560</v>
      </c>
      <c r="D35" s="56">
        <v>1</v>
      </c>
      <c r="E35" s="68">
        <v>1078460</v>
      </c>
      <c r="F35" s="68">
        <v>415323</v>
      </c>
      <c r="G35">
        <v>308884</v>
      </c>
      <c r="H35">
        <v>159321</v>
      </c>
      <c r="I35">
        <v>86515.6</v>
      </c>
      <c r="J35">
        <v>62490.1</v>
      </c>
      <c r="K35">
        <v>50544.1</v>
      </c>
      <c r="L35">
        <v>37556.699999999997</v>
      </c>
      <c r="M35">
        <v>29558.400000000001</v>
      </c>
    </row>
    <row r="36" spans="3:13">
      <c r="C36" s="53"/>
      <c r="D36" s="56">
        <v>2</v>
      </c>
      <c r="E36" s="68">
        <v>1076820</v>
      </c>
      <c r="F36" s="68">
        <v>414637</v>
      </c>
      <c r="G36">
        <v>307715</v>
      </c>
      <c r="H36">
        <v>158808</v>
      </c>
      <c r="I36">
        <v>86029</v>
      </c>
      <c r="J36">
        <v>62247</v>
      </c>
      <c r="K36">
        <v>50085.9</v>
      </c>
      <c r="L36">
        <v>37872.800000000003</v>
      </c>
      <c r="M36">
        <v>29532.2</v>
      </c>
    </row>
    <row r="37" spans="3:13">
      <c r="C37" s="53"/>
      <c r="D37" s="56">
        <v>3</v>
      </c>
      <c r="E37" s="68">
        <v>1077870</v>
      </c>
      <c r="F37" s="68">
        <v>433848</v>
      </c>
      <c r="G37">
        <v>306782</v>
      </c>
      <c r="H37">
        <v>158656</v>
      </c>
      <c r="I37">
        <v>86063.9</v>
      </c>
      <c r="J37">
        <v>62034.7</v>
      </c>
      <c r="K37">
        <v>50340.7</v>
      </c>
      <c r="L37">
        <v>37752.9</v>
      </c>
      <c r="M37">
        <v>29231.7</v>
      </c>
    </row>
    <row r="38" spans="3:13">
      <c r="C38" s="53"/>
      <c r="D38" s="56">
        <v>4</v>
      </c>
      <c r="E38" s="68">
        <v>1079180</v>
      </c>
      <c r="F38" s="68">
        <v>537387</v>
      </c>
      <c r="G38">
        <v>307566</v>
      </c>
      <c r="H38">
        <v>158698</v>
      </c>
      <c r="I38">
        <v>87142.2</v>
      </c>
      <c r="J38">
        <v>62060.800000000003</v>
      </c>
      <c r="K38">
        <v>50078.400000000001</v>
      </c>
      <c r="L38">
        <v>37754.300000000003</v>
      </c>
      <c r="M38">
        <v>29229</v>
      </c>
    </row>
    <row r="39" spans="3:13">
      <c r="C39" s="53"/>
      <c r="D39" s="56">
        <v>5</v>
      </c>
      <c r="E39" s="68">
        <v>1082830</v>
      </c>
      <c r="F39" s="68">
        <v>531658</v>
      </c>
      <c r="G39">
        <v>306795</v>
      </c>
      <c r="H39">
        <v>158606</v>
      </c>
      <c r="I39">
        <v>86034.8</v>
      </c>
      <c r="J39">
        <v>62016.9</v>
      </c>
      <c r="K39">
        <v>50170.7</v>
      </c>
      <c r="L39">
        <v>37766.9</v>
      </c>
      <c r="M39">
        <v>29334.400000000001</v>
      </c>
    </row>
    <row r="40" spans="3:13">
      <c r="C40" s="22"/>
      <c r="D40" s="63" t="s">
        <v>5</v>
      </c>
      <c r="E40" s="69">
        <f>MEDIAN(E35:E39)</f>
        <v>1078460</v>
      </c>
      <c r="F40" s="69">
        <f t="shared" ref="F40" si="5">MEDIAN(F35:F39)</f>
        <v>433848</v>
      </c>
      <c r="G40" s="69">
        <f t="shared" ref="G40:H40" si="6">MEDIAN(G35:G39)</f>
        <v>307566</v>
      </c>
      <c r="H40" s="69">
        <f t="shared" si="6"/>
        <v>158698</v>
      </c>
      <c r="I40" s="69">
        <f t="shared" ref="I40" si="7">MEDIAN(I35:I39)</f>
        <v>86063.9</v>
      </c>
      <c r="J40" s="69">
        <f t="shared" ref="J40" si="8">MEDIAN(J35:J39)</f>
        <v>62060.800000000003</v>
      </c>
      <c r="K40" s="69">
        <f t="shared" ref="K40" si="9">MEDIAN(K35:K39)</f>
        <v>50170.7</v>
      </c>
      <c r="L40" s="69">
        <f t="shared" ref="L40" si="10">MEDIAN(L35:L39)</f>
        <v>37754.300000000003</v>
      </c>
      <c r="M40" s="69">
        <f t="shared" ref="M40" si="11">MEDIAN(M35:M39)</f>
        <v>29334.400000000001</v>
      </c>
    </row>
    <row r="41" spans="3:13">
      <c r="C41" s="22"/>
      <c r="D41" s="63" t="s">
        <v>8</v>
      </c>
      <c r="E41" s="69">
        <f>E40/E40</f>
        <v>1</v>
      </c>
      <c r="F41" s="69">
        <f>E40/F40</f>
        <v>2.4858014788589551</v>
      </c>
      <c r="G41" s="69">
        <f>F40/G40</f>
        <v>1.4105850451610387</v>
      </c>
      <c r="H41" s="69">
        <f>F40/H40</f>
        <v>2.7337962671237195</v>
      </c>
      <c r="I41" s="69">
        <f>F40/I40</f>
        <v>5.0409986068490973</v>
      </c>
      <c r="J41" s="69">
        <f>F40/J40</f>
        <v>6.9906929978343815</v>
      </c>
      <c r="K41" s="69">
        <f>F40/K40</f>
        <v>8.6474376478701718</v>
      </c>
      <c r="L41" s="69">
        <f>F40/L40</f>
        <v>11.491353302802594</v>
      </c>
      <c r="M41" s="69">
        <f>F40/M40</f>
        <v>14.789734918730227</v>
      </c>
    </row>
    <row r="42" spans="3:13">
      <c r="D42" s="5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91E6-DB96-8E48-914E-0C4CC9478AA7}">
  <sheetPr codeName="Sheet2"/>
  <dimension ref="D3:P114"/>
  <sheetViews>
    <sheetView zoomScale="39" zoomScaleNormal="50" workbookViewId="0">
      <selection activeCell="D24" sqref="D24"/>
    </sheetView>
  </sheetViews>
  <sheetFormatPr baseColWidth="10" defaultRowHeight="16"/>
  <cols>
    <col min="4" max="4" width="16.83203125" bestFit="1" customWidth="1"/>
    <col min="5" max="5" width="13.33203125" customWidth="1"/>
    <col min="6" max="6" width="13.1640625" customWidth="1"/>
    <col min="7" max="7" width="12.5" customWidth="1"/>
    <col min="8" max="8" width="17.1640625" customWidth="1"/>
    <col min="9" max="9" width="51.33203125" bestFit="1" customWidth="1"/>
    <col min="10" max="10" width="37.83203125" bestFit="1" customWidth="1"/>
    <col min="11" max="11" width="34.6640625" bestFit="1" customWidth="1"/>
    <col min="12" max="12" width="44.6640625" bestFit="1" customWidth="1"/>
    <col min="13" max="13" width="72.6640625" bestFit="1" customWidth="1"/>
    <col min="14" max="14" width="11.1640625" bestFit="1" customWidth="1"/>
    <col min="15" max="15" width="13.33203125" bestFit="1" customWidth="1"/>
    <col min="16" max="16" width="11" bestFit="1" customWidth="1"/>
  </cols>
  <sheetData>
    <row r="3" spans="4:16">
      <c r="D3" s="42" t="s">
        <v>6</v>
      </c>
      <c r="E3" s="42"/>
      <c r="F3" s="1"/>
      <c r="G3" s="1"/>
      <c r="H3" s="1"/>
      <c r="I3" s="1"/>
    </row>
    <row r="4" spans="4:16">
      <c r="D4" s="1"/>
      <c r="E4" s="1"/>
      <c r="F4" s="1"/>
      <c r="G4" s="1"/>
      <c r="H4" s="1"/>
      <c r="I4" s="1"/>
      <c r="K4" s="2" t="s">
        <v>0</v>
      </c>
      <c r="L4" s="2" t="s">
        <v>1</v>
      </c>
      <c r="M4" s="2" t="s">
        <v>3</v>
      </c>
      <c r="N4" s="2" t="s">
        <v>4</v>
      </c>
      <c r="O4" s="2" t="s">
        <v>2</v>
      </c>
      <c r="P4" s="2" t="s">
        <v>10</v>
      </c>
    </row>
    <row r="5" spans="4:16">
      <c r="D5" s="31" t="s">
        <v>0</v>
      </c>
      <c r="E5" s="31" t="s">
        <v>1</v>
      </c>
      <c r="F5" s="31" t="s">
        <v>3</v>
      </c>
      <c r="G5" s="31" t="s">
        <v>4</v>
      </c>
      <c r="H5" s="31" t="s">
        <v>2</v>
      </c>
      <c r="I5" s="31" t="s">
        <v>10</v>
      </c>
      <c r="K5" s="3">
        <v>2048</v>
      </c>
      <c r="L5">
        <v>44611</v>
      </c>
      <c r="M5">
        <v>590</v>
      </c>
      <c r="N5">
        <v>441</v>
      </c>
      <c r="O5">
        <v>14334785</v>
      </c>
      <c r="P5">
        <v>0.31840031085223808</v>
      </c>
    </row>
    <row r="6" spans="4:16">
      <c r="D6" s="32">
        <v>2048</v>
      </c>
      <c r="E6" s="32">
        <v>44235</v>
      </c>
      <c r="F6" s="32">
        <v>829</v>
      </c>
      <c r="G6" s="32">
        <v>652</v>
      </c>
      <c r="H6" s="32">
        <v>14338987</v>
      </c>
      <c r="I6" s="24" t="s">
        <v>9</v>
      </c>
      <c r="K6" s="5">
        <v>16384</v>
      </c>
      <c r="L6">
        <v>1236372</v>
      </c>
      <c r="M6">
        <v>77276</v>
      </c>
      <c r="N6">
        <v>878</v>
      </c>
      <c r="O6">
        <v>380108171</v>
      </c>
      <c r="P6">
        <v>0.34582945074337801</v>
      </c>
    </row>
    <row r="7" spans="4:16">
      <c r="D7" s="32"/>
      <c r="E7" s="32">
        <v>44893</v>
      </c>
      <c r="F7" s="32">
        <v>842</v>
      </c>
      <c r="G7" s="32">
        <v>715</v>
      </c>
      <c r="H7" s="32">
        <v>14339127</v>
      </c>
      <c r="I7" s="24" t="s">
        <v>9</v>
      </c>
      <c r="K7" s="7">
        <v>1966080</v>
      </c>
      <c r="L7">
        <v>194403955</v>
      </c>
      <c r="M7">
        <v>37939698</v>
      </c>
      <c r="N7">
        <v>11908456</v>
      </c>
      <c r="O7">
        <v>56234042012</v>
      </c>
      <c r="P7">
        <v>0.43434919536439887</v>
      </c>
    </row>
    <row r="8" spans="4:16">
      <c r="D8" s="32"/>
      <c r="E8" s="32">
        <v>44611</v>
      </c>
      <c r="F8" s="32">
        <v>590</v>
      </c>
      <c r="G8" s="32">
        <v>441</v>
      </c>
      <c r="H8" s="32">
        <v>14334785</v>
      </c>
      <c r="I8" s="24" t="s">
        <v>9</v>
      </c>
      <c r="K8" s="13">
        <v>62914560</v>
      </c>
      <c r="L8">
        <v>6286197150</v>
      </c>
      <c r="M8">
        <v>1548008162</v>
      </c>
      <c r="N8">
        <v>491621233</v>
      </c>
      <c r="O8">
        <v>1823690742832</v>
      </c>
      <c r="P8">
        <v>0.45653719402396409</v>
      </c>
    </row>
    <row r="9" spans="4:16">
      <c r="D9" s="32"/>
      <c r="E9" s="32">
        <v>44865</v>
      </c>
      <c r="F9" s="32">
        <v>510</v>
      </c>
      <c r="G9" s="32">
        <v>386</v>
      </c>
      <c r="H9" s="32">
        <v>14334279</v>
      </c>
      <c r="I9" s="24" t="s">
        <v>9</v>
      </c>
    </row>
    <row r="10" spans="4:16">
      <c r="D10" s="32"/>
      <c r="E10" s="32">
        <v>44578</v>
      </c>
      <c r="F10" s="32">
        <v>556</v>
      </c>
      <c r="G10" s="32">
        <v>422</v>
      </c>
      <c r="H10" s="32">
        <v>14334471</v>
      </c>
      <c r="I10" s="24"/>
    </row>
    <row r="11" spans="4:16">
      <c r="D11" s="23" t="s">
        <v>5</v>
      </c>
      <c r="E11" s="31">
        <f>MEDIAN(E6:E10)</f>
        <v>44611</v>
      </c>
      <c r="F11" s="31">
        <f t="shared" ref="F11" si="0">MEDIAN(F6:F10)</f>
        <v>590</v>
      </c>
      <c r="G11" s="31">
        <f t="shared" ref="G11" si="1">MEDIAN(G6:G10)</f>
        <v>441</v>
      </c>
      <c r="H11" s="31">
        <f t="shared" ref="H11" si="2">MEDIAN(H6:H10)</f>
        <v>14334785</v>
      </c>
      <c r="I11" s="33">
        <f>SUM(E11:G11)*100/H11</f>
        <v>0.31840031085223808</v>
      </c>
    </row>
    <row r="12" spans="4:16">
      <c r="D12" s="1"/>
      <c r="E12" s="1"/>
      <c r="F12" s="1"/>
      <c r="G12" s="1"/>
      <c r="H12" s="1"/>
      <c r="I12" s="1"/>
    </row>
    <row r="13" spans="4:16">
      <c r="D13" s="1"/>
      <c r="E13" s="1"/>
      <c r="F13" s="1"/>
      <c r="G13" s="1"/>
      <c r="H13" s="1"/>
      <c r="I13" s="1"/>
    </row>
    <row r="14" spans="4:16" ht="19">
      <c r="D14" s="34" t="s">
        <v>0</v>
      </c>
      <c r="E14" s="34" t="s">
        <v>1</v>
      </c>
      <c r="F14" s="34" t="s">
        <v>3</v>
      </c>
      <c r="G14" s="34" t="s">
        <v>4</v>
      </c>
      <c r="H14" s="34" t="s">
        <v>2</v>
      </c>
      <c r="I14" s="34" t="s">
        <v>10</v>
      </c>
      <c r="L14" s="44" t="s">
        <v>24</v>
      </c>
      <c r="N14" s="44" t="s">
        <v>23</v>
      </c>
    </row>
    <row r="15" spans="4:16">
      <c r="D15" s="35">
        <v>16384</v>
      </c>
      <c r="E15" s="35">
        <v>1237242</v>
      </c>
      <c r="F15" s="35">
        <v>74705</v>
      </c>
      <c r="G15" s="35">
        <v>970</v>
      </c>
      <c r="H15" s="35">
        <v>380112304</v>
      </c>
      <c r="I15" s="26" t="s">
        <v>9</v>
      </c>
    </row>
    <row r="16" spans="4:16">
      <c r="D16" s="35"/>
      <c r="E16" s="35">
        <v>1236534</v>
      </c>
      <c r="F16" s="35">
        <v>77034</v>
      </c>
      <c r="G16" s="35">
        <v>1185</v>
      </c>
      <c r="H16" s="35">
        <v>380109505</v>
      </c>
      <c r="I16" s="26" t="s">
        <v>9</v>
      </c>
    </row>
    <row r="17" spans="4:9">
      <c r="D17" s="35"/>
      <c r="E17" s="35">
        <v>1236372</v>
      </c>
      <c r="F17" s="35">
        <v>87436</v>
      </c>
      <c r="G17" s="35">
        <v>854</v>
      </c>
      <c r="H17" s="35">
        <v>380108171</v>
      </c>
      <c r="I17" s="26" t="s">
        <v>9</v>
      </c>
    </row>
    <row r="18" spans="4:9">
      <c r="D18" s="35"/>
      <c r="E18" s="35">
        <v>1236201</v>
      </c>
      <c r="F18" s="35">
        <v>80241</v>
      </c>
      <c r="G18" s="35">
        <v>758</v>
      </c>
      <c r="H18" s="35">
        <v>380107770</v>
      </c>
      <c r="I18" s="26" t="s">
        <v>9</v>
      </c>
    </row>
    <row r="19" spans="4:9">
      <c r="D19" s="35"/>
      <c r="E19" s="35">
        <v>1236280</v>
      </c>
      <c r="F19" s="35">
        <v>77276</v>
      </c>
      <c r="G19" s="35">
        <v>878</v>
      </c>
      <c r="H19" s="35">
        <v>380102265</v>
      </c>
      <c r="I19" s="26" t="s">
        <v>9</v>
      </c>
    </row>
    <row r="20" spans="4:9">
      <c r="D20" s="25" t="s">
        <v>5</v>
      </c>
      <c r="E20" s="34">
        <f>MEDIAN(E15:E19)</f>
        <v>1236372</v>
      </c>
      <c r="F20" s="34">
        <f t="shared" ref="F20" si="3">MEDIAN(F15:F19)</f>
        <v>77276</v>
      </c>
      <c r="G20" s="34">
        <f t="shared" ref="G20" si="4">MEDIAN(G15:G19)</f>
        <v>878</v>
      </c>
      <c r="H20" s="34">
        <f t="shared" ref="H20" si="5">MEDIAN(H15:H19)</f>
        <v>380108171</v>
      </c>
      <c r="I20" s="36">
        <f>SUM(E20:G20)*100/H20</f>
        <v>0.34582945074337801</v>
      </c>
    </row>
    <row r="21" spans="4:9">
      <c r="D21" s="1"/>
      <c r="E21" s="1"/>
      <c r="F21" s="1"/>
      <c r="G21" s="1"/>
      <c r="H21" s="1"/>
      <c r="I21" s="1"/>
    </row>
    <row r="22" spans="4:9">
      <c r="D22" s="1"/>
      <c r="E22" s="1"/>
      <c r="F22" s="1"/>
      <c r="G22" s="1"/>
      <c r="H22" s="1"/>
      <c r="I22" s="1"/>
    </row>
    <row r="23" spans="4:9">
      <c r="D23" s="39">
        <v>0</v>
      </c>
      <c r="E23" s="39" t="s">
        <v>1</v>
      </c>
      <c r="F23" s="39" t="s">
        <v>3</v>
      </c>
      <c r="G23" s="39" t="s">
        <v>4</v>
      </c>
      <c r="H23" s="39" t="s">
        <v>2</v>
      </c>
      <c r="I23" s="39" t="s">
        <v>10</v>
      </c>
    </row>
    <row r="24" spans="4:9">
      <c r="D24" s="37">
        <v>1966080</v>
      </c>
      <c r="E24" s="37">
        <v>194422872</v>
      </c>
      <c r="F24" s="37">
        <v>37859641</v>
      </c>
      <c r="G24" s="37">
        <v>11631894</v>
      </c>
      <c r="H24" s="37">
        <v>56234045626</v>
      </c>
      <c r="I24" s="28" t="s">
        <v>9</v>
      </c>
    </row>
    <row r="25" spans="4:9">
      <c r="D25" s="37"/>
      <c r="E25" s="37">
        <v>194473239</v>
      </c>
      <c r="F25" s="37">
        <v>37392953</v>
      </c>
      <c r="G25" s="37">
        <v>11672227</v>
      </c>
      <c r="H25" s="37">
        <v>56234045832</v>
      </c>
      <c r="I25" s="28" t="s">
        <v>9</v>
      </c>
    </row>
    <row r="26" spans="4:9">
      <c r="D26" s="37"/>
      <c r="E26" s="37">
        <v>194403955</v>
      </c>
      <c r="F26" s="37">
        <v>37939698</v>
      </c>
      <c r="G26" s="37">
        <v>11908456</v>
      </c>
      <c r="H26" s="37">
        <v>56234042012</v>
      </c>
      <c r="I26" s="28" t="s">
        <v>9</v>
      </c>
    </row>
    <row r="27" spans="4:9">
      <c r="D27" s="37"/>
      <c r="E27" s="37">
        <v>194218604</v>
      </c>
      <c r="F27" s="37">
        <v>39098256</v>
      </c>
      <c r="G27" s="37">
        <v>12437797</v>
      </c>
      <c r="H27" s="37">
        <v>56234041120</v>
      </c>
      <c r="I27" s="28" t="s">
        <v>9</v>
      </c>
    </row>
    <row r="28" spans="4:9">
      <c r="D28" s="37"/>
      <c r="E28" s="37">
        <v>194231246</v>
      </c>
      <c r="F28" s="37">
        <v>38811046</v>
      </c>
      <c r="G28" s="37">
        <v>12194447</v>
      </c>
      <c r="H28" s="37">
        <v>56234041305</v>
      </c>
      <c r="I28" s="28" t="s">
        <v>9</v>
      </c>
    </row>
    <row r="29" spans="4:9">
      <c r="D29" s="27" t="s">
        <v>5</v>
      </c>
      <c r="E29" s="39">
        <f>MEDIAN(E24:E28)</f>
        <v>194403955</v>
      </c>
      <c r="F29" s="39">
        <f t="shared" ref="F29" si="6">MEDIAN(F24:F28)</f>
        <v>37939698</v>
      </c>
      <c r="G29" s="39">
        <f t="shared" ref="G29" si="7">MEDIAN(G24:G28)</f>
        <v>11908456</v>
      </c>
      <c r="H29" s="39">
        <f t="shared" ref="H29" si="8">MEDIAN(H24:H28)</f>
        <v>56234042012</v>
      </c>
      <c r="I29" s="38">
        <f>SUM(E29:G29)*100/H29</f>
        <v>0.43434919536439887</v>
      </c>
    </row>
    <row r="30" spans="4:9">
      <c r="D30" s="1"/>
      <c r="E30" s="1"/>
      <c r="F30" s="1"/>
      <c r="G30" s="1"/>
      <c r="H30" s="1"/>
      <c r="I30" s="1"/>
    </row>
    <row r="31" spans="4:9">
      <c r="D31" s="1"/>
      <c r="E31" s="1"/>
      <c r="F31" s="1"/>
      <c r="G31" s="1"/>
      <c r="H31" s="1"/>
      <c r="I31" s="1"/>
    </row>
    <row r="32" spans="4:9">
      <c r="D32" s="40" t="s">
        <v>0</v>
      </c>
      <c r="E32" s="40" t="s">
        <v>1</v>
      </c>
      <c r="F32" s="40" t="s">
        <v>3</v>
      </c>
      <c r="G32" s="40" t="s">
        <v>4</v>
      </c>
      <c r="H32" s="40" t="s">
        <v>2</v>
      </c>
      <c r="I32" s="40" t="s">
        <v>10</v>
      </c>
    </row>
    <row r="33" spans="4:9">
      <c r="D33" s="40">
        <v>62914560</v>
      </c>
      <c r="E33" s="43">
        <v>6286197150</v>
      </c>
      <c r="F33" s="43">
        <v>1548008162</v>
      </c>
      <c r="G33" s="43">
        <v>496122562</v>
      </c>
      <c r="H33" s="43">
        <v>1823690747345</v>
      </c>
      <c r="I33" s="30" t="s">
        <v>9</v>
      </c>
    </row>
    <row r="34" spans="4:9">
      <c r="D34" s="40"/>
      <c r="E34" s="43">
        <v>6289167648</v>
      </c>
      <c r="F34" s="43">
        <v>1529379740</v>
      </c>
      <c r="G34" s="43">
        <v>488030453</v>
      </c>
      <c r="H34" s="43">
        <v>1823690747580</v>
      </c>
      <c r="I34" s="30" t="s">
        <v>9</v>
      </c>
    </row>
    <row r="35" spans="4:9">
      <c r="D35" s="40"/>
      <c r="E35" s="43">
        <v>6287796966</v>
      </c>
      <c r="F35" s="43">
        <v>1538553597</v>
      </c>
      <c r="G35" s="43">
        <v>484043531</v>
      </c>
      <c r="H35" s="43">
        <v>1823690742780</v>
      </c>
      <c r="I35" s="30" t="s">
        <v>9</v>
      </c>
    </row>
    <row r="36" spans="4:9">
      <c r="D36" s="40"/>
      <c r="E36" s="43">
        <v>6281790689</v>
      </c>
      <c r="F36" s="43">
        <v>1553128958</v>
      </c>
      <c r="G36" s="43">
        <v>491621233</v>
      </c>
      <c r="H36" s="43">
        <v>1823690742640</v>
      </c>
      <c r="I36" s="30" t="s">
        <v>9</v>
      </c>
    </row>
    <row r="37" spans="4:9">
      <c r="D37" s="40"/>
      <c r="E37" s="43">
        <v>6281945573</v>
      </c>
      <c r="F37" s="43">
        <v>1557574203</v>
      </c>
      <c r="G37" s="43">
        <v>496046107</v>
      </c>
      <c r="H37" s="43">
        <v>1823690742832</v>
      </c>
      <c r="I37" s="30" t="s">
        <v>9</v>
      </c>
    </row>
    <row r="38" spans="4:9">
      <c r="D38" s="29" t="s">
        <v>5</v>
      </c>
      <c r="E38" s="40">
        <f>MEDIAN(E33:E37)</f>
        <v>6286197150</v>
      </c>
      <c r="F38" s="40">
        <f t="shared" ref="F38" si="9">MEDIAN(F33:F37)</f>
        <v>1548008162</v>
      </c>
      <c r="G38" s="40">
        <f t="shared" ref="G38" si="10">MEDIAN(G33:G37)</f>
        <v>491621233</v>
      </c>
      <c r="H38" s="40">
        <f t="shared" ref="H38" si="11">MEDIAN(H33:H37)</f>
        <v>1823690742832</v>
      </c>
      <c r="I38" s="41">
        <f>SUM(E38:G38)*100/H38</f>
        <v>0.45653719402396409</v>
      </c>
    </row>
    <row r="39" spans="4:9">
      <c r="D39" s="1"/>
      <c r="E39" s="1"/>
      <c r="F39" s="1"/>
      <c r="G39" s="1"/>
      <c r="H39" s="1"/>
      <c r="I39" s="1"/>
    </row>
    <row r="40" spans="4:9">
      <c r="D40" s="1"/>
      <c r="E40" s="1"/>
      <c r="F40" s="1"/>
      <c r="G40" s="1"/>
      <c r="H40" s="1"/>
      <c r="I40" s="1"/>
    </row>
    <row r="41" spans="4:9">
      <c r="D41" s="1"/>
      <c r="E41" s="1"/>
      <c r="F41" s="1"/>
      <c r="G41" s="1"/>
      <c r="H41" s="1"/>
      <c r="I41" s="1"/>
    </row>
    <row r="42" spans="4:9">
      <c r="D42" s="1"/>
      <c r="E42" s="1"/>
      <c r="F42" s="1"/>
      <c r="G42" s="1"/>
      <c r="H42" s="1"/>
      <c r="I42" s="1"/>
    </row>
    <row r="43" spans="4:9">
      <c r="D43" s="1"/>
      <c r="E43" s="1"/>
      <c r="F43" s="1"/>
      <c r="G43" s="1"/>
      <c r="H43" s="1"/>
      <c r="I43" s="1"/>
    </row>
    <row r="44" spans="4:9">
      <c r="D44" s="1"/>
      <c r="E44" s="1"/>
      <c r="F44" s="1"/>
      <c r="G44" s="1"/>
      <c r="H44" s="1"/>
      <c r="I44" s="1"/>
    </row>
    <row r="45" spans="4:9">
      <c r="D45" s="1"/>
      <c r="E45" s="1"/>
      <c r="F45" s="1"/>
      <c r="G45" s="1"/>
      <c r="H45" s="1"/>
      <c r="I45" s="1"/>
    </row>
    <row r="46" spans="4:9">
      <c r="D46" s="129" t="s">
        <v>7</v>
      </c>
      <c r="E46" s="129"/>
      <c r="F46" s="1"/>
      <c r="G46" s="1"/>
      <c r="H46" s="1"/>
      <c r="I46" s="1"/>
    </row>
    <row r="47" spans="4:9">
      <c r="D47" s="1"/>
      <c r="E47" s="1"/>
      <c r="F47" s="1"/>
      <c r="G47" s="1"/>
      <c r="H47" s="1"/>
      <c r="I47" s="1"/>
    </row>
    <row r="48" spans="4:9">
      <c r="D48" s="2" t="s">
        <v>0</v>
      </c>
      <c r="E48" s="2" t="s">
        <v>1</v>
      </c>
      <c r="F48" s="2" t="s">
        <v>3</v>
      </c>
      <c r="G48" s="2" t="s">
        <v>4</v>
      </c>
      <c r="H48" s="2" t="s">
        <v>2</v>
      </c>
      <c r="I48" s="2" t="s">
        <v>10</v>
      </c>
    </row>
    <row r="49" spans="4:9">
      <c r="D49" s="3">
        <v>2048</v>
      </c>
      <c r="E49" s="10">
        <v>45514</v>
      </c>
      <c r="F49" s="10">
        <v>744</v>
      </c>
      <c r="G49" s="10">
        <v>636</v>
      </c>
      <c r="H49" s="10">
        <v>12814717</v>
      </c>
      <c r="I49" s="10" t="s">
        <v>9</v>
      </c>
    </row>
    <row r="50" spans="4:9">
      <c r="D50" s="3"/>
      <c r="E50" s="10">
        <v>45366</v>
      </c>
      <c r="F50" s="10">
        <v>884</v>
      </c>
      <c r="G50" s="10">
        <v>702</v>
      </c>
      <c r="H50" s="10">
        <v>12813256</v>
      </c>
      <c r="I50" s="10" t="s">
        <v>9</v>
      </c>
    </row>
    <row r="51" spans="4:9">
      <c r="D51" s="3"/>
      <c r="E51" s="10">
        <v>45962</v>
      </c>
      <c r="F51" s="10">
        <v>537</v>
      </c>
      <c r="G51" s="10">
        <v>425</v>
      </c>
      <c r="H51" s="10">
        <v>12808914</v>
      </c>
      <c r="I51" s="10" t="s">
        <v>9</v>
      </c>
    </row>
    <row r="52" spans="4:9">
      <c r="D52" s="3"/>
      <c r="E52" s="10">
        <v>45574</v>
      </c>
      <c r="F52" s="10">
        <v>468</v>
      </c>
      <c r="G52" s="10">
        <v>352</v>
      </c>
      <c r="H52" s="10">
        <v>12808428</v>
      </c>
      <c r="I52" s="10" t="s">
        <v>9</v>
      </c>
    </row>
    <row r="53" spans="4:9">
      <c r="D53" s="3"/>
      <c r="E53" s="10">
        <v>45436</v>
      </c>
      <c r="F53" s="10">
        <v>527</v>
      </c>
      <c r="G53" s="10">
        <v>393</v>
      </c>
      <c r="H53" s="10">
        <v>12808556</v>
      </c>
      <c r="I53" s="10" t="s">
        <v>9</v>
      </c>
    </row>
    <row r="54" spans="4:9">
      <c r="D54" s="16" t="s">
        <v>5</v>
      </c>
      <c r="E54" s="2">
        <f>MEDIAN(E49:E53)</f>
        <v>45514</v>
      </c>
      <c r="F54" s="2">
        <f t="shared" ref="F54" si="12">MEDIAN(F49:F53)</f>
        <v>537</v>
      </c>
      <c r="G54" s="2">
        <f t="shared" ref="G54" si="13">MEDIAN(G49:G53)</f>
        <v>425</v>
      </c>
      <c r="H54" s="2">
        <f t="shared" ref="H54" si="14">MEDIAN(H49:H53)</f>
        <v>12808914</v>
      </c>
      <c r="I54" s="17">
        <f>SUM(E54:G54)*100/H54</f>
        <v>0.36284106521442799</v>
      </c>
    </row>
    <row r="55" spans="4:9">
      <c r="D55" s="1"/>
      <c r="E55" s="1"/>
      <c r="F55" s="1"/>
      <c r="G55" s="1"/>
      <c r="H55" s="1"/>
      <c r="I55" s="1"/>
    </row>
    <row r="56" spans="4:9">
      <c r="D56" s="1"/>
      <c r="E56" s="1"/>
      <c r="F56" s="1"/>
      <c r="G56" s="1"/>
      <c r="H56" s="1"/>
      <c r="I56" s="1"/>
    </row>
    <row r="57" spans="4:9">
      <c r="D57" s="4" t="s">
        <v>0</v>
      </c>
      <c r="E57" s="4" t="s">
        <v>1</v>
      </c>
      <c r="F57" s="4" t="s">
        <v>3</v>
      </c>
      <c r="G57" s="4" t="s">
        <v>4</v>
      </c>
      <c r="H57" s="4" t="s">
        <v>2</v>
      </c>
      <c r="I57" s="4" t="s">
        <v>10</v>
      </c>
    </row>
    <row r="58" spans="4:9">
      <c r="D58" s="5">
        <v>16384</v>
      </c>
      <c r="E58" s="11">
        <v>1237400</v>
      </c>
      <c r="F58" s="11">
        <v>45521</v>
      </c>
      <c r="G58" s="11">
        <v>965</v>
      </c>
      <c r="H58" s="11">
        <v>340339789</v>
      </c>
      <c r="I58" s="11" t="s">
        <v>9</v>
      </c>
    </row>
    <row r="59" spans="4:9">
      <c r="D59" s="5"/>
      <c r="E59" s="11">
        <v>1237394</v>
      </c>
      <c r="F59" s="11">
        <v>51962</v>
      </c>
      <c r="G59" s="11">
        <v>1124</v>
      </c>
      <c r="H59" s="11">
        <v>340335377</v>
      </c>
      <c r="I59" s="11" t="s">
        <v>9</v>
      </c>
    </row>
    <row r="60" spans="4:9">
      <c r="D60" s="5"/>
      <c r="E60" s="11">
        <v>1236512</v>
      </c>
      <c r="F60" s="11">
        <v>45369</v>
      </c>
      <c r="G60" s="11">
        <v>767</v>
      </c>
      <c r="H60" s="11">
        <v>340334052</v>
      </c>
      <c r="I60" s="11" t="s">
        <v>9</v>
      </c>
    </row>
    <row r="61" spans="4:9">
      <c r="D61" s="5"/>
      <c r="E61" s="11">
        <v>1235996</v>
      </c>
      <c r="F61" s="11">
        <v>48719</v>
      </c>
      <c r="G61" s="11">
        <v>794</v>
      </c>
      <c r="H61" s="11">
        <v>340333674</v>
      </c>
      <c r="I61" s="11" t="s">
        <v>9</v>
      </c>
    </row>
    <row r="62" spans="4:9">
      <c r="D62" s="5"/>
      <c r="E62" s="11">
        <v>1237230</v>
      </c>
      <c r="F62" s="11">
        <v>48381</v>
      </c>
      <c r="G62" s="11">
        <v>853</v>
      </c>
      <c r="H62" s="11">
        <v>340328099</v>
      </c>
      <c r="I62" s="11" t="s">
        <v>9</v>
      </c>
    </row>
    <row r="63" spans="4:9">
      <c r="D63" s="18" t="s">
        <v>5</v>
      </c>
      <c r="E63" s="4">
        <f>MEDIAN(E58:E62)</f>
        <v>1237230</v>
      </c>
      <c r="F63" s="4">
        <f t="shared" ref="F63" si="15">MEDIAN(F58:F62)</f>
        <v>48381</v>
      </c>
      <c r="G63" s="4">
        <f t="shared" ref="G63" si="16">MEDIAN(G58:G62)</f>
        <v>853</v>
      </c>
      <c r="H63" s="4">
        <f t="shared" ref="H63" si="17">MEDIAN(H58:H62)</f>
        <v>340334052</v>
      </c>
      <c r="I63" s="12">
        <f>SUM(E63:G63)*100/H63</f>
        <v>0.37800037711183831</v>
      </c>
    </row>
    <row r="64" spans="4:9">
      <c r="D64" s="1"/>
      <c r="E64" s="1"/>
      <c r="F64" s="1"/>
      <c r="G64" s="1"/>
      <c r="H64" s="1"/>
      <c r="I64" s="1"/>
    </row>
    <row r="65" spans="4:9">
      <c r="D65" s="1"/>
      <c r="E65" s="1"/>
      <c r="F65" s="1"/>
      <c r="G65" s="1"/>
      <c r="H65" s="1"/>
      <c r="I65" s="1"/>
    </row>
    <row r="66" spans="4:9">
      <c r="D66" s="6" t="s">
        <v>0</v>
      </c>
      <c r="E66" s="6" t="s">
        <v>1</v>
      </c>
      <c r="F66" s="6" t="s">
        <v>3</v>
      </c>
      <c r="G66" s="6" t="s">
        <v>4</v>
      </c>
      <c r="H66" s="6" t="s">
        <v>2</v>
      </c>
      <c r="I66" s="6" t="s">
        <v>10</v>
      </c>
    </row>
    <row r="67" spans="4:9">
      <c r="D67" s="7">
        <v>1966080</v>
      </c>
      <c r="E67" s="8">
        <v>199023942</v>
      </c>
      <c r="F67" s="8">
        <v>25017796</v>
      </c>
      <c r="G67" s="8">
        <v>5890246</v>
      </c>
      <c r="H67" s="8">
        <v>50355330272</v>
      </c>
      <c r="I67" s="8" t="s">
        <v>9</v>
      </c>
    </row>
    <row r="68" spans="4:9">
      <c r="D68" s="7"/>
      <c r="E68" s="8">
        <v>199097671</v>
      </c>
      <c r="F68" s="8">
        <v>24937652</v>
      </c>
      <c r="G68" s="8">
        <v>5863673</v>
      </c>
      <c r="H68" s="8">
        <v>50355328864</v>
      </c>
      <c r="I68" s="8" t="s">
        <v>9</v>
      </c>
    </row>
    <row r="69" spans="4:9">
      <c r="D69" s="7"/>
      <c r="E69" s="8">
        <v>199168823</v>
      </c>
      <c r="F69" s="8">
        <v>24904392</v>
      </c>
      <c r="G69" s="8">
        <v>5834379</v>
      </c>
      <c r="H69" s="8">
        <v>50355324536</v>
      </c>
      <c r="I69" s="8" t="s">
        <v>9</v>
      </c>
    </row>
    <row r="70" spans="4:9">
      <c r="D70" s="7"/>
      <c r="E70" s="8">
        <v>199076163</v>
      </c>
      <c r="F70" s="8">
        <v>24720262</v>
      </c>
      <c r="G70" s="8">
        <v>5760485</v>
      </c>
      <c r="H70" s="8">
        <v>50355324662</v>
      </c>
      <c r="I70" s="8" t="s">
        <v>9</v>
      </c>
    </row>
    <row r="71" spans="4:9">
      <c r="D71" s="7"/>
      <c r="E71" s="8">
        <v>198739066</v>
      </c>
      <c r="F71" s="8">
        <v>25055010</v>
      </c>
      <c r="G71" s="8">
        <v>5874897</v>
      </c>
      <c r="H71" s="8">
        <v>50355324294</v>
      </c>
      <c r="I71" s="8" t="s">
        <v>9</v>
      </c>
    </row>
    <row r="72" spans="4:9">
      <c r="D72" s="19" t="s">
        <v>5</v>
      </c>
      <c r="E72" s="6">
        <f>MEDIAN(E67:E71)</f>
        <v>199076163</v>
      </c>
      <c r="F72" s="6">
        <f t="shared" ref="F72" si="18">MEDIAN(F67:F71)</f>
        <v>24937652</v>
      </c>
      <c r="G72" s="6">
        <f t="shared" ref="G72" si="19">MEDIAN(G67:G71)</f>
        <v>5863673</v>
      </c>
      <c r="H72" s="6">
        <f t="shared" ref="H72" si="20">MEDIAN(H67:H71)</f>
        <v>50355324662</v>
      </c>
      <c r="I72" s="9">
        <f>SUM(E72:G72)*100/H72</f>
        <v>0.4565107851910527</v>
      </c>
    </row>
    <row r="73" spans="4:9">
      <c r="D73" s="1"/>
      <c r="E73" s="1"/>
      <c r="F73" s="1"/>
      <c r="G73" s="1"/>
      <c r="H73" s="1"/>
      <c r="I73" s="1"/>
    </row>
    <row r="74" spans="4:9">
      <c r="D74" s="1"/>
      <c r="E74" s="1"/>
      <c r="F74" s="1"/>
      <c r="G74" s="1"/>
      <c r="H74" s="1"/>
      <c r="I74" s="1"/>
    </row>
    <row r="75" spans="4:9">
      <c r="D75" s="15" t="s">
        <v>0</v>
      </c>
      <c r="E75" s="15" t="s">
        <v>1</v>
      </c>
      <c r="F75" s="15" t="s">
        <v>3</v>
      </c>
      <c r="G75" s="15" t="s">
        <v>4</v>
      </c>
      <c r="H75" s="15" t="s">
        <v>2</v>
      </c>
      <c r="I75" s="15" t="s">
        <v>10</v>
      </c>
    </row>
    <row r="76" spans="4:9">
      <c r="D76" s="13">
        <v>62914560</v>
      </c>
      <c r="E76" s="14">
        <v>6404252052</v>
      </c>
      <c r="F76" s="14">
        <v>1228417412</v>
      </c>
      <c r="G76" s="14">
        <v>271017691</v>
      </c>
      <c r="H76" s="13">
        <v>1633136519086</v>
      </c>
      <c r="I76" s="14" t="s">
        <v>9</v>
      </c>
    </row>
    <row r="77" spans="4:9">
      <c r="D77" s="13"/>
      <c r="E77" s="14">
        <v>6371502373</v>
      </c>
      <c r="F77" s="14">
        <v>1575804744</v>
      </c>
      <c r="G77" s="14">
        <v>390225410</v>
      </c>
      <c r="H77" s="13">
        <v>1633136456101</v>
      </c>
      <c r="I77" s="14" t="s">
        <v>9</v>
      </c>
    </row>
    <row r="78" spans="4:9">
      <c r="D78" s="13"/>
      <c r="E78" s="14">
        <v>6378118189</v>
      </c>
      <c r="F78" s="14">
        <v>1533330740</v>
      </c>
      <c r="G78" s="14">
        <v>390662862</v>
      </c>
      <c r="H78" s="13">
        <v>1633136449263</v>
      </c>
      <c r="I78" s="14" t="s">
        <v>9</v>
      </c>
    </row>
    <row r="79" spans="4:9">
      <c r="D79" s="13"/>
      <c r="E79" s="14">
        <v>6372649648</v>
      </c>
      <c r="F79" s="14">
        <v>1523493782</v>
      </c>
      <c r="G79" s="14">
        <v>380763099</v>
      </c>
      <c r="H79" s="13">
        <v>1633136445099</v>
      </c>
      <c r="I79" s="14" t="s">
        <v>9</v>
      </c>
    </row>
    <row r="80" spans="4:9">
      <c r="D80" s="13"/>
      <c r="E80" s="14">
        <v>6367576847</v>
      </c>
      <c r="F80" s="14">
        <v>1551967212</v>
      </c>
      <c r="G80" s="14">
        <v>397083530</v>
      </c>
      <c r="H80" s="13">
        <v>1633136443770</v>
      </c>
      <c r="I80" s="14" t="s">
        <v>9</v>
      </c>
    </row>
    <row r="81" spans="4:9">
      <c r="D81" s="20" t="s">
        <v>5</v>
      </c>
      <c r="E81" s="15">
        <f>MEDIAN(E76:E80)</f>
        <v>6372649648</v>
      </c>
      <c r="F81" s="15">
        <f t="shared" ref="F81" si="21">MEDIAN(F76:F80)</f>
        <v>1533330740</v>
      </c>
      <c r="G81" s="15">
        <f t="shared" ref="G81" si="22">MEDIAN(G76:G80)</f>
        <v>390225410</v>
      </c>
      <c r="H81" s="15">
        <f t="shared" ref="H81" si="23">MEDIAN(H76:H80)</f>
        <v>1633136449263</v>
      </c>
      <c r="I81" s="21">
        <f>SUM(E81:G81)*100/H81</f>
        <v>0.50799220124833433</v>
      </c>
    </row>
    <row r="110" spans="4:14">
      <c r="D110" t="s">
        <v>0</v>
      </c>
      <c r="E110" t="s">
        <v>11</v>
      </c>
      <c r="F110" t="s">
        <v>16</v>
      </c>
      <c r="G110" t="s">
        <v>12</v>
      </c>
      <c r="H110" t="s">
        <v>17</v>
      </c>
      <c r="I110" t="s">
        <v>13</v>
      </c>
      <c r="J110" t="s">
        <v>18</v>
      </c>
      <c r="K110" t="s">
        <v>14</v>
      </c>
      <c r="L110" t="s">
        <v>19</v>
      </c>
      <c r="M110" t="s">
        <v>15</v>
      </c>
      <c r="N110" t="s">
        <v>20</v>
      </c>
    </row>
    <row r="111" spans="4:14">
      <c r="D111">
        <v>2048</v>
      </c>
      <c r="E111">
        <v>44611</v>
      </c>
      <c r="F111">
        <v>44611</v>
      </c>
      <c r="G111">
        <v>590</v>
      </c>
      <c r="H111">
        <v>590</v>
      </c>
      <c r="I111">
        <v>441</v>
      </c>
      <c r="J111">
        <v>441</v>
      </c>
      <c r="K111">
        <v>14334785</v>
      </c>
      <c r="L111">
        <v>14334785</v>
      </c>
      <c r="M111">
        <v>0.31840031085223808</v>
      </c>
      <c r="N111">
        <v>0.31840031085223808</v>
      </c>
    </row>
    <row r="112" spans="4:14">
      <c r="D112">
        <v>16384</v>
      </c>
      <c r="E112">
        <v>1236372</v>
      </c>
      <c r="F112">
        <v>1236372</v>
      </c>
      <c r="G112">
        <v>77276</v>
      </c>
      <c r="H112">
        <v>77276</v>
      </c>
      <c r="I112">
        <v>878</v>
      </c>
      <c r="J112">
        <v>878</v>
      </c>
      <c r="K112">
        <v>380108171</v>
      </c>
      <c r="L112">
        <v>380108171</v>
      </c>
      <c r="M112">
        <v>0.34582945074337801</v>
      </c>
      <c r="N112">
        <v>0.34582945074337801</v>
      </c>
    </row>
    <row r="113" spans="4:14">
      <c r="D113">
        <v>1966080</v>
      </c>
      <c r="E113">
        <v>194403955</v>
      </c>
      <c r="F113">
        <v>194403955</v>
      </c>
      <c r="G113">
        <v>37939698</v>
      </c>
      <c r="H113">
        <v>37939698</v>
      </c>
      <c r="I113">
        <v>11908456</v>
      </c>
      <c r="J113">
        <v>11908456</v>
      </c>
      <c r="K113">
        <v>56234042012</v>
      </c>
      <c r="L113">
        <v>56234042012</v>
      </c>
      <c r="M113">
        <v>0.43434919536439887</v>
      </c>
      <c r="N113">
        <v>0.43434919536439887</v>
      </c>
    </row>
    <row r="114" spans="4:14">
      <c r="D114">
        <v>62914560</v>
      </c>
      <c r="E114">
        <v>6286197150</v>
      </c>
      <c r="F114">
        <v>6286197150</v>
      </c>
      <c r="G114">
        <v>1548008162</v>
      </c>
      <c r="H114">
        <v>1548008162</v>
      </c>
      <c r="I114">
        <v>491621233</v>
      </c>
      <c r="J114">
        <v>491621233</v>
      </c>
      <c r="K114">
        <v>1823690742832</v>
      </c>
      <c r="L114">
        <v>1823690742832</v>
      </c>
      <c r="M114">
        <v>0.45653719402396409</v>
      </c>
      <c r="N114">
        <v>0.45653719402396409</v>
      </c>
    </row>
  </sheetData>
  <mergeCells count="1">
    <mergeCell ref="D46:E46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A6C4-3D3B-CB46-8C21-B07328AB2CB9}">
  <sheetPr codeName="Sheet5"/>
  <dimension ref="C4:BF168"/>
  <sheetViews>
    <sheetView topLeftCell="W116" zoomScale="50" zoomScaleNormal="50" workbookViewId="0">
      <selection activeCell="C4" sqref="C4:E60"/>
    </sheetView>
  </sheetViews>
  <sheetFormatPr baseColWidth="10" defaultRowHeight="16"/>
  <cols>
    <col min="3" max="4" width="6.6640625" bestFit="1" customWidth="1"/>
    <col min="5" max="5" width="9.1640625" bestFit="1" customWidth="1"/>
    <col min="6" max="6" width="7.1640625" bestFit="1" customWidth="1"/>
    <col min="7" max="7" width="9.1640625" bestFit="1" customWidth="1"/>
    <col min="8" max="8" width="10.1640625" bestFit="1" customWidth="1"/>
    <col min="9" max="9" width="8.1640625" bestFit="1" customWidth="1"/>
    <col min="10" max="10" width="9.1640625" bestFit="1" customWidth="1"/>
    <col min="11" max="11" width="7.33203125" bestFit="1" customWidth="1"/>
    <col min="12" max="12" width="10.33203125" bestFit="1" customWidth="1"/>
    <col min="13" max="16" width="12.1640625" bestFit="1" customWidth="1"/>
  </cols>
  <sheetData>
    <row r="4" spans="3:20">
      <c r="C4" s="1" t="s">
        <v>29</v>
      </c>
      <c r="D4" s="1" t="s">
        <v>34</v>
      </c>
      <c r="E4" s="1" t="s">
        <v>35</v>
      </c>
      <c r="F4" s="1" t="s">
        <v>30</v>
      </c>
      <c r="G4" s="1" t="s">
        <v>32</v>
      </c>
      <c r="H4" s="1" t="s">
        <v>31</v>
      </c>
      <c r="I4" s="1" t="s">
        <v>33</v>
      </c>
      <c r="J4" s="1" t="s">
        <v>46</v>
      </c>
      <c r="K4" s="1" t="s">
        <v>36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39</v>
      </c>
    </row>
    <row r="5" spans="3:20">
      <c r="C5" s="130" t="s">
        <v>38</v>
      </c>
      <c r="D5" s="130">
        <v>1966080</v>
      </c>
      <c r="E5" s="1">
        <v>2</v>
      </c>
      <c r="F5">
        <v>3852</v>
      </c>
      <c r="G5">
        <v>10941</v>
      </c>
      <c r="H5">
        <v>3733320</v>
      </c>
      <c r="I5">
        <v>2060</v>
      </c>
      <c r="J5">
        <v>291672</v>
      </c>
      <c r="K5">
        <v>1612</v>
      </c>
      <c r="L5">
        <v>288</v>
      </c>
      <c r="M5" s="1">
        <f>F5/$T5</f>
        <v>9.5258232158555993E-4</v>
      </c>
      <c r="N5" s="1">
        <f t="shared" ref="N5:S5" si="0">G5/$T5</f>
        <v>2.7056602233820381E-3</v>
      </c>
      <c r="O5" s="1">
        <f t="shared" si="0"/>
        <v>0.9232332899329706</v>
      </c>
      <c r="P5" s="1">
        <f t="shared" si="0"/>
        <v>5.0942875972644173E-4</v>
      </c>
      <c r="Q5" s="1">
        <f t="shared" si="0"/>
        <v>7.2129177284917814E-2</v>
      </c>
      <c r="R5" s="1">
        <f t="shared" si="0"/>
        <v>3.9864036926166217E-4</v>
      </c>
      <c r="S5" s="1">
        <f t="shared" si="0"/>
        <v>7.1221108155929716E-5</v>
      </c>
      <c r="T5">
        <f>SUM(F5:L5)</f>
        <v>4043745</v>
      </c>
    </row>
    <row r="6" spans="3:20">
      <c r="C6" s="130"/>
      <c r="D6" s="130"/>
      <c r="E6" s="1">
        <v>4</v>
      </c>
      <c r="F6">
        <v>4056</v>
      </c>
      <c r="G6">
        <v>10384</v>
      </c>
      <c r="H6">
        <v>1964622</v>
      </c>
      <c r="I6">
        <v>2533</v>
      </c>
      <c r="J6">
        <v>182313</v>
      </c>
      <c r="K6">
        <v>2208</v>
      </c>
      <c r="L6">
        <v>315</v>
      </c>
      <c r="M6" s="1">
        <f t="shared" ref="M6:M60" si="1">F6/$T6</f>
        <v>1.8722036381495649E-3</v>
      </c>
      <c r="N6" s="1">
        <f t="shared" ref="N6:N60" si="2">G6/$T6</f>
        <v>4.7931367304105228E-3</v>
      </c>
      <c r="O6" s="1">
        <f t="shared" ref="O6:O60" si="3">H6/$T6</f>
        <v>0.90684725246269093</v>
      </c>
      <c r="P6" s="1">
        <f t="shared" ref="P6:P60" si="4">I6/$T6</f>
        <v>1.1692040965071125E-3</v>
      </c>
      <c r="Q6" s="1">
        <f t="shared" ref="Q6:Q60" si="5">J6/$T6</f>
        <v>8.415361486241657E-2</v>
      </c>
      <c r="R6" s="1">
        <f t="shared" ref="R6:R60" si="6">K6/$T6</f>
        <v>1.019187779347692E-3</v>
      </c>
      <c r="S6" s="1">
        <f t="shared" ref="S6:S60" si="7">L6/$T6</f>
        <v>1.4540043047759195E-4</v>
      </c>
      <c r="T6">
        <f t="shared" ref="T6:T60" si="8">SUM(F6:L6)</f>
        <v>2166431</v>
      </c>
    </row>
    <row r="7" spans="3:20">
      <c r="C7" s="130"/>
      <c r="D7" s="130"/>
      <c r="E7" s="1">
        <v>8</v>
      </c>
      <c r="F7">
        <v>4055</v>
      </c>
      <c r="G7">
        <v>10100</v>
      </c>
      <c r="H7">
        <v>804931</v>
      </c>
      <c r="I7">
        <v>3440</v>
      </c>
      <c r="J7">
        <v>158858</v>
      </c>
      <c r="K7">
        <v>4892</v>
      </c>
      <c r="L7">
        <v>317</v>
      </c>
      <c r="M7" s="1">
        <f t="shared" si="1"/>
        <v>4.1101041665610842E-3</v>
      </c>
      <c r="N7" s="1">
        <f t="shared" si="2"/>
        <v>1.0237250821767435E-2</v>
      </c>
      <c r="O7" s="1">
        <f t="shared" si="3"/>
        <v>0.81586936051644399</v>
      </c>
      <c r="P7" s="1">
        <f t="shared" si="4"/>
        <v>3.486746814542572E-3</v>
      </c>
      <c r="Q7" s="1">
        <f t="shared" si="5"/>
        <v>0.16101675158854767</v>
      </c>
      <c r="R7" s="1">
        <f t="shared" si="6"/>
        <v>4.9584783188204255E-3</v>
      </c>
      <c r="S7" s="1">
        <f t="shared" si="7"/>
        <v>3.2130777331685912E-4</v>
      </c>
      <c r="T7">
        <f t="shared" si="8"/>
        <v>986593</v>
      </c>
    </row>
    <row r="8" spans="3:20">
      <c r="C8" s="130"/>
      <c r="D8" s="130"/>
      <c r="E8" s="1">
        <v>12</v>
      </c>
      <c r="F8">
        <v>4063</v>
      </c>
      <c r="G8">
        <v>12397</v>
      </c>
      <c r="H8">
        <v>590798</v>
      </c>
      <c r="I8">
        <v>7696</v>
      </c>
      <c r="J8">
        <v>68129</v>
      </c>
      <c r="K8">
        <v>6245</v>
      </c>
      <c r="L8">
        <v>510</v>
      </c>
      <c r="M8" s="1">
        <f t="shared" si="1"/>
        <v>5.8897886170376232E-3</v>
      </c>
      <c r="N8" s="1">
        <f t="shared" si="2"/>
        <v>1.7970885918143099E-2</v>
      </c>
      <c r="O8" s="1">
        <f t="shared" si="3"/>
        <v>0.85643006039099034</v>
      </c>
      <c r="P8" s="1">
        <f t="shared" si="4"/>
        <v>1.115624248011852E-2</v>
      </c>
      <c r="Q8" s="1">
        <f t="shared" si="5"/>
        <v>9.876086849376231E-2</v>
      </c>
      <c r="R8" s="1">
        <f t="shared" si="6"/>
        <v>9.0528500894412889E-3</v>
      </c>
      <c r="S8" s="1">
        <f t="shared" si="7"/>
        <v>7.3930401050681469E-4</v>
      </c>
      <c r="T8">
        <f t="shared" si="8"/>
        <v>689838</v>
      </c>
    </row>
    <row r="9" spans="3:20">
      <c r="C9" s="130"/>
      <c r="D9" s="130"/>
      <c r="E9" s="1">
        <v>16</v>
      </c>
      <c r="F9">
        <v>4042</v>
      </c>
      <c r="G9">
        <v>15797</v>
      </c>
      <c r="H9">
        <v>433988</v>
      </c>
      <c r="I9">
        <v>1657</v>
      </c>
      <c r="J9">
        <v>38979</v>
      </c>
      <c r="K9">
        <v>1718</v>
      </c>
      <c r="L9">
        <v>299</v>
      </c>
      <c r="M9" s="1">
        <f t="shared" si="1"/>
        <v>8.141314856590396E-3</v>
      </c>
      <c r="N9" s="1">
        <f t="shared" si="2"/>
        <v>3.1817998710924909E-2</v>
      </c>
      <c r="O9" s="1">
        <f t="shared" si="3"/>
        <v>0.87412987431517886</v>
      </c>
      <c r="P9" s="1">
        <f t="shared" si="4"/>
        <v>3.3374959716403483E-3</v>
      </c>
      <c r="Q9" s="1">
        <f t="shared" si="5"/>
        <v>7.8510715436674192E-2</v>
      </c>
      <c r="R9" s="1">
        <f t="shared" si="6"/>
        <v>3.4603609410248145E-3</v>
      </c>
      <c r="S9" s="1">
        <f t="shared" si="7"/>
        <v>6.022397679664841E-4</v>
      </c>
      <c r="T9">
        <f t="shared" si="8"/>
        <v>496480</v>
      </c>
    </row>
    <row r="10" spans="3:20">
      <c r="C10" s="130"/>
      <c r="D10" s="130"/>
      <c r="E10" s="1">
        <v>24</v>
      </c>
      <c r="F10">
        <v>4042</v>
      </c>
      <c r="G10">
        <v>97435</v>
      </c>
      <c r="H10">
        <v>259925</v>
      </c>
      <c r="I10">
        <v>20475</v>
      </c>
      <c r="J10">
        <v>23611</v>
      </c>
      <c r="K10">
        <v>22324</v>
      </c>
      <c r="L10">
        <v>1049</v>
      </c>
      <c r="M10" s="1">
        <f t="shared" si="1"/>
        <v>9.4249651985142038E-3</v>
      </c>
      <c r="N10" s="1">
        <f t="shared" si="2"/>
        <v>0.2271948253629964</v>
      </c>
      <c r="O10" s="1">
        <f t="shared" si="3"/>
        <v>0.60608215715581504</v>
      </c>
      <c r="P10" s="1">
        <f t="shared" si="4"/>
        <v>4.7742741820776431E-2</v>
      </c>
      <c r="Q10" s="1">
        <f t="shared" si="5"/>
        <v>5.505513441418082E-2</v>
      </c>
      <c r="R10" s="1">
        <f t="shared" si="6"/>
        <v>5.2054162071160585E-2</v>
      </c>
      <c r="S10" s="1">
        <f t="shared" si="7"/>
        <v>2.4460139765565066E-3</v>
      </c>
      <c r="T10">
        <f t="shared" si="8"/>
        <v>428861</v>
      </c>
    </row>
    <row r="11" spans="3:20">
      <c r="C11" s="130"/>
      <c r="D11" s="130"/>
      <c r="E11" s="1">
        <v>32</v>
      </c>
      <c r="F11">
        <v>4058</v>
      </c>
      <c r="G11">
        <v>138235</v>
      </c>
      <c r="H11">
        <v>195055</v>
      </c>
      <c r="I11">
        <v>24184</v>
      </c>
      <c r="J11">
        <v>17662</v>
      </c>
      <c r="K11">
        <v>22758</v>
      </c>
      <c r="L11">
        <v>738</v>
      </c>
      <c r="M11" s="1">
        <f t="shared" si="1"/>
        <v>1.0077230624053243E-2</v>
      </c>
      <c r="N11" s="1">
        <f t="shared" si="2"/>
        <v>0.34327894906752093</v>
      </c>
      <c r="O11" s="1">
        <f t="shared" si="3"/>
        <v>0.48438004420273661</v>
      </c>
      <c r="P11" s="1">
        <f t="shared" si="4"/>
        <v>6.0056122575678564E-2</v>
      </c>
      <c r="Q11" s="1">
        <f t="shared" si="5"/>
        <v>4.3860041222776827E-2</v>
      </c>
      <c r="R11" s="1">
        <f t="shared" si="6"/>
        <v>5.6514937048349846E-2</v>
      </c>
      <c r="S11" s="1">
        <f t="shared" si="7"/>
        <v>1.8326752588840051E-3</v>
      </c>
      <c r="T11">
        <f t="shared" si="8"/>
        <v>402690</v>
      </c>
    </row>
    <row r="12" spans="3:20">
      <c r="C12" s="130"/>
      <c r="D12" s="130">
        <v>62914560</v>
      </c>
      <c r="E12" s="1">
        <v>2</v>
      </c>
      <c r="F12">
        <v>122597</v>
      </c>
      <c r="G12">
        <v>344585</v>
      </c>
      <c r="H12">
        <v>145014303</v>
      </c>
      <c r="I12">
        <v>15743</v>
      </c>
      <c r="J12">
        <v>20060406</v>
      </c>
      <c r="K12">
        <v>343977</v>
      </c>
      <c r="L12">
        <v>446</v>
      </c>
      <c r="M12" s="1">
        <f t="shared" si="1"/>
        <v>7.3897215150261824E-4</v>
      </c>
      <c r="N12" s="1">
        <f t="shared" si="2"/>
        <v>2.0770387434075033E-3</v>
      </c>
      <c r="O12" s="1">
        <f t="shared" si="3"/>
        <v>0.87409587091496999</v>
      </c>
      <c r="P12" s="1">
        <f t="shared" si="4"/>
        <v>9.4893338182057622E-5</v>
      </c>
      <c r="Q12" s="1">
        <f t="shared" si="5"/>
        <v>0.12091716258828544</v>
      </c>
      <c r="R12" s="1">
        <f t="shared" si="6"/>
        <v>2.0733739304992461E-3</v>
      </c>
      <c r="S12" s="1">
        <f t="shared" si="7"/>
        <v>2.6883331530964682E-6</v>
      </c>
      <c r="T12">
        <f t="shared" si="8"/>
        <v>165902057</v>
      </c>
    </row>
    <row r="13" spans="3:20">
      <c r="C13" s="130"/>
      <c r="D13" s="130"/>
      <c r="E13" s="1">
        <v>4</v>
      </c>
      <c r="F13">
        <v>125325</v>
      </c>
      <c r="G13">
        <v>344721</v>
      </c>
      <c r="H13">
        <v>74883527</v>
      </c>
      <c r="I13">
        <v>4065</v>
      </c>
      <c r="J13">
        <v>10639045</v>
      </c>
      <c r="K13">
        <v>343947</v>
      </c>
      <c r="L13">
        <v>492</v>
      </c>
      <c r="M13" s="1">
        <f t="shared" si="1"/>
        <v>1.4515099769030104E-3</v>
      </c>
      <c r="N13" s="1">
        <f t="shared" si="2"/>
        <v>3.9925471434109922E-3</v>
      </c>
      <c r="O13" s="1">
        <f t="shared" si="3"/>
        <v>0.8672985162272967</v>
      </c>
      <c r="P13" s="1">
        <f t="shared" si="4"/>
        <v>4.7080694642814579E-5</v>
      </c>
      <c r="Q13" s="1">
        <f t="shared" si="5"/>
        <v>0.12322106492894544</v>
      </c>
      <c r="R13" s="1">
        <f t="shared" si="6"/>
        <v>3.9835827011837997E-3</v>
      </c>
      <c r="S13" s="1">
        <f t="shared" si="7"/>
        <v>5.6983276172853068E-6</v>
      </c>
      <c r="T13">
        <f t="shared" si="8"/>
        <v>86341122</v>
      </c>
    </row>
    <row r="14" spans="3:20">
      <c r="C14" s="130"/>
      <c r="D14" s="130"/>
      <c r="E14" s="1">
        <v>8</v>
      </c>
      <c r="F14">
        <v>129104</v>
      </c>
      <c r="G14">
        <v>345692</v>
      </c>
      <c r="H14">
        <v>38704556</v>
      </c>
      <c r="I14">
        <v>7098</v>
      </c>
      <c r="J14">
        <v>7581893</v>
      </c>
      <c r="K14">
        <v>57603</v>
      </c>
      <c r="L14">
        <v>531</v>
      </c>
      <c r="M14" s="1">
        <f t="shared" si="1"/>
        <v>2.7570726706602337E-3</v>
      </c>
      <c r="N14" s="1">
        <f t="shared" si="2"/>
        <v>7.3824046169435296E-3</v>
      </c>
      <c r="O14" s="1">
        <f t="shared" si="3"/>
        <v>0.82655280686608135</v>
      </c>
      <c r="P14" s="1">
        <f t="shared" si="4"/>
        <v>1.515809100906737E-4</v>
      </c>
      <c r="Q14" s="1">
        <f t="shared" si="5"/>
        <v>0.16191465781207498</v>
      </c>
      <c r="R14" s="1">
        <f t="shared" si="6"/>
        <v>1.230137385735852E-3</v>
      </c>
      <c r="S14" s="1">
        <f t="shared" si="7"/>
        <v>1.1339738413376688E-5</v>
      </c>
      <c r="T14">
        <f t="shared" si="8"/>
        <v>46826477</v>
      </c>
    </row>
    <row r="15" spans="3:20">
      <c r="C15" s="130"/>
      <c r="D15" s="130"/>
      <c r="E15" s="1">
        <v>12</v>
      </c>
      <c r="F15">
        <v>129163</v>
      </c>
      <c r="G15">
        <v>357357</v>
      </c>
      <c r="H15">
        <v>25845993</v>
      </c>
      <c r="I15">
        <v>28623</v>
      </c>
      <c r="J15">
        <v>5169941</v>
      </c>
      <c r="K15">
        <v>115491</v>
      </c>
      <c r="L15">
        <v>800</v>
      </c>
      <c r="M15" s="1">
        <f t="shared" si="1"/>
        <v>4.0813188635465672E-3</v>
      </c>
      <c r="N15" s="1">
        <f t="shared" si="2"/>
        <v>1.1291839498311518E-2</v>
      </c>
      <c r="O15" s="1">
        <f t="shared" si="3"/>
        <v>0.81668696745966363</v>
      </c>
      <c r="P15" s="1">
        <f t="shared" si="4"/>
        <v>9.0443540202142557E-4</v>
      </c>
      <c r="Q15" s="1">
        <f t="shared" si="5"/>
        <v>0.16336085199881392</v>
      </c>
      <c r="R15" s="1">
        <f t="shared" si="6"/>
        <v>3.649308214193357E-3</v>
      </c>
      <c r="S15" s="1">
        <f t="shared" si="7"/>
        <v>2.5278563449573437E-5</v>
      </c>
      <c r="T15">
        <f t="shared" si="8"/>
        <v>31647368</v>
      </c>
    </row>
    <row r="16" spans="3:20">
      <c r="C16" s="130"/>
      <c r="D16" s="130"/>
      <c r="E16" s="1">
        <v>16</v>
      </c>
      <c r="F16">
        <v>129004</v>
      </c>
      <c r="G16">
        <v>366547</v>
      </c>
      <c r="H16">
        <v>19354342</v>
      </c>
      <c r="I16">
        <v>637855</v>
      </c>
      <c r="J16">
        <v>3948130</v>
      </c>
      <c r="K16">
        <v>186567</v>
      </c>
      <c r="L16">
        <v>623</v>
      </c>
      <c r="M16" s="1">
        <f t="shared" si="1"/>
        <v>5.239152164141365E-3</v>
      </c>
      <c r="N16" s="1">
        <f t="shared" si="2"/>
        <v>1.4886325294638346E-2</v>
      </c>
      <c r="O16" s="1">
        <f t="shared" si="3"/>
        <v>0.78602479593525876</v>
      </c>
      <c r="P16" s="1">
        <f t="shared" si="4"/>
        <v>2.590477352375423E-2</v>
      </c>
      <c r="Q16" s="1">
        <f t="shared" si="5"/>
        <v>0.16034273227040594</v>
      </c>
      <c r="R16" s="1">
        <f t="shared" si="6"/>
        <v>7.5769193343412774E-3</v>
      </c>
      <c r="S16" s="1">
        <f t="shared" si="7"/>
        <v>2.5301477460079303E-5</v>
      </c>
      <c r="T16">
        <f t="shared" si="8"/>
        <v>24623068</v>
      </c>
    </row>
    <row r="17" spans="3:20">
      <c r="C17" s="130"/>
      <c r="D17" s="130"/>
      <c r="E17" s="1">
        <v>24</v>
      </c>
      <c r="F17">
        <v>129088</v>
      </c>
      <c r="G17">
        <v>3096132</v>
      </c>
      <c r="H17">
        <v>12896289</v>
      </c>
      <c r="I17">
        <v>425922</v>
      </c>
      <c r="J17">
        <v>2257404</v>
      </c>
      <c r="K17">
        <v>347401</v>
      </c>
      <c r="L17">
        <v>2639</v>
      </c>
      <c r="M17" s="1">
        <f t="shared" si="1"/>
        <v>6.7391721428618039E-3</v>
      </c>
      <c r="N17" s="1">
        <f t="shared" si="2"/>
        <v>0.16163676348710185</v>
      </c>
      <c r="O17" s="1">
        <f t="shared" si="3"/>
        <v>0.67326406463106647</v>
      </c>
      <c r="P17" s="1">
        <f t="shared" si="4"/>
        <v>2.2235697178916596E-2</v>
      </c>
      <c r="Q17" s="1">
        <f t="shared" si="5"/>
        <v>0.11785010343319913</v>
      </c>
      <c r="R17" s="1">
        <f t="shared" si="6"/>
        <v>1.8136427410776632E-2</v>
      </c>
      <c r="S17" s="1">
        <f t="shared" si="7"/>
        <v>1.3777171607749986E-4</v>
      </c>
      <c r="T17">
        <f t="shared" si="8"/>
        <v>19154875</v>
      </c>
    </row>
    <row r="18" spans="3:20">
      <c r="C18" s="130"/>
      <c r="D18" s="130"/>
      <c r="E18" s="1">
        <v>32</v>
      </c>
      <c r="F18">
        <v>129406</v>
      </c>
      <c r="G18">
        <v>4462937</v>
      </c>
      <c r="H18">
        <v>9683449</v>
      </c>
      <c r="I18">
        <v>264290</v>
      </c>
      <c r="J18">
        <v>1502366</v>
      </c>
      <c r="K18">
        <v>342225</v>
      </c>
      <c r="L18">
        <v>1340</v>
      </c>
      <c r="M18" s="1">
        <f t="shared" si="1"/>
        <v>7.897345132095281E-3</v>
      </c>
      <c r="N18" s="1">
        <f t="shared" si="2"/>
        <v>0.27236259363397308</v>
      </c>
      <c r="O18" s="1">
        <f t="shared" si="3"/>
        <v>0.59095821539992677</v>
      </c>
      <c r="P18" s="1">
        <f t="shared" si="4"/>
        <v>1.61289997756013E-2</v>
      </c>
      <c r="Q18" s="1">
        <f t="shared" si="5"/>
        <v>9.1685878682019842E-2</v>
      </c>
      <c r="R18" s="1">
        <f t="shared" si="6"/>
        <v>2.0885190314446838E-2</v>
      </c>
      <c r="S18" s="1">
        <f t="shared" si="7"/>
        <v>8.1777061936909242E-5</v>
      </c>
      <c r="T18">
        <f t="shared" si="8"/>
        <v>16386013</v>
      </c>
    </row>
    <row r="19" spans="3:20">
      <c r="C19" s="130" t="s">
        <v>37</v>
      </c>
      <c r="D19" s="130">
        <v>1966080</v>
      </c>
      <c r="E19" s="1">
        <v>2</v>
      </c>
      <c r="F19">
        <v>3718</v>
      </c>
      <c r="G19">
        <v>10083</v>
      </c>
      <c r="H19">
        <v>3848202</v>
      </c>
      <c r="I19">
        <v>3086</v>
      </c>
      <c r="J19">
        <v>281358</v>
      </c>
      <c r="K19">
        <v>2431</v>
      </c>
      <c r="L19">
        <v>92</v>
      </c>
      <c r="M19" s="1">
        <f t="shared" si="1"/>
        <v>8.9612602645957912E-4</v>
      </c>
      <c r="N19" s="1">
        <f t="shared" si="2"/>
        <v>2.4302417226444153E-3</v>
      </c>
      <c r="O19" s="1">
        <f t="shared" si="3"/>
        <v>0.92750779109031878</v>
      </c>
      <c r="P19" s="1">
        <f t="shared" si="4"/>
        <v>7.4379906338199601E-4</v>
      </c>
      <c r="Q19" s="1">
        <f t="shared" si="5"/>
        <v>6.7813939363263659E-2</v>
      </c>
      <c r="R19" s="1">
        <f t="shared" si="6"/>
        <v>5.8592855576203252E-4</v>
      </c>
      <c r="S19" s="1">
        <f t="shared" si="7"/>
        <v>2.2174178169521591E-5</v>
      </c>
      <c r="T19">
        <f t="shared" si="8"/>
        <v>4148970</v>
      </c>
    </row>
    <row r="20" spans="3:20">
      <c r="C20" s="130"/>
      <c r="D20" s="130"/>
      <c r="E20" s="1">
        <v>4</v>
      </c>
      <c r="F20">
        <v>4054</v>
      </c>
      <c r="G20">
        <v>10379</v>
      </c>
      <c r="H20">
        <v>2067078</v>
      </c>
      <c r="I20">
        <v>5456</v>
      </c>
      <c r="J20">
        <v>171900</v>
      </c>
      <c r="K20">
        <v>8011</v>
      </c>
      <c r="L20">
        <v>135</v>
      </c>
      <c r="M20" s="1">
        <f t="shared" si="1"/>
        <v>1.788256176740054E-3</v>
      </c>
      <c r="N20" s="1">
        <f t="shared" si="2"/>
        <v>4.5782710553490431E-3</v>
      </c>
      <c r="O20" s="1">
        <f t="shared" si="3"/>
        <v>0.91180685774629433</v>
      </c>
      <c r="P20" s="1">
        <f t="shared" si="4"/>
        <v>2.4066910952870585E-3</v>
      </c>
      <c r="Q20" s="1">
        <f t="shared" si="5"/>
        <v>7.5826649428124143E-2</v>
      </c>
      <c r="R20" s="1">
        <f t="shared" si="6"/>
        <v>3.5337247735235749E-3</v>
      </c>
      <c r="S20" s="1">
        <f t="shared" si="7"/>
        <v>5.9549724681772885E-5</v>
      </c>
      <c r="T20">
        <f t="shared" si="8"/>
        <v>2267013</v>
      </c>
    </row>
    <row r="21" spans="3:20">
      <c r="C21" s="130"/>
      <c r="D21" s="130"/>
      <c r="E21" s="1">
        <v>8</v>
      </c>
      <c r="F21">
        <v>4080</v>
      </c>
      <c r="G21">
        <v>10779</v>
      </c>
      <c r="H21">
        <v>854374</v>
      </c>
      <c r="I21">
        <v>2871</v>
      </c>
      <c r="J21">
        <v>156393</v>
      </c>
      <c r="K21">
        <v>2990</v>
      </c>
      <c r="L21">
        <v>191</v>
      </c>
      <c r="M21" s="1">
        <f t="shared" si="1"/>
        <v>3.9547223067662582E-3</v>
      </c>
      <c r="N21" s="1">
        <f t="shared" si="2"/>
        <v>1.0448027388390563E-2</v>
      </c>
      <c r="O21" s="1">
        <f t="shared" si="3"/>
        <v>0.82814017551988117</v>
      </c>
      <c r="P21" s="1">
        <f t="shared" si="4"/>
        <v>2.782845034981845E-3</v>
      </c>
      <c r="Q21" s="1">
        <f t="shared" si="5"/>
        <v>0.1515909033632587</v>
      </c>
      <c r="R21" s="1">
        <f t="shared" si="6"/>
        <v>2.8981911022625275E-3</v>
      </c>
      <c r="S21" s="1">
        <f t="shared" si="7"/>
        <v>1.8513528445891062E-4</v>
      </c>
      <c r="T21">
        <f t="shared" si="8"/>
        <v>1031678</v>
      </c>
    </row>
    <row r="22" spans="3:20">
      <c r="C22" s="130"/>
      <c r="D22" s="130"/>
      <c r="E22" s="1">
        <v>12</v>
      </c>
      <c r="F22">
        <v>4043</v>
      </c>
      <c r="G22">
        <v>14720</v>
      </c>
      <c r="H22">
        <v>562539</v>
      </c>
      <c r="I22">
        <v>4156</v>
      </c>
      <c r="J22">
        <v>72733</v>
      </c>
      <c r="K22">
        <v>4105</v>
      </c>
      <c r="L22">
        <v>271</v>
      </c>
      <c r="M22" s="1">
        <f t="shared" si="1"/>
        <v>6.1020243990419082E-3</v>
      </c>
      <c r="N22" s="1">
        <f t="shared" si="2"/>
        <v>2.2216621111525326E-2</v>
      </c>
      <c r="O22" s="1">
        <f t="shared" si="3"/>
        <v>0.8490296075717626</v>
      </c>
      <c r="P22" s="1">
        <f t="shared" si="4"/>
        <v>6.2725731888246773E-3</v>
      </c>
      <c r="Q22" s="1">
        <f t="shared" si="5"/>
        <v>0.10977455864840839</v>
      </c>
      <c r="R22" s="1">
        <f t="shared" si="6"/>
        <v>6.1955998412236042E-3</v>
      </c>
      <c r="S22" s="1">
        <f t="shared" si="7"/>
        <v>4.0901523921354371E-4</v>
      </c>
      <c r="T22">
        <f t="shared" si="8"/>
        <v>662567</v>
      </c>
    </row>
    <row r="23" spans="3:20">
      <c r="C23" s="130"/>
      <c r="D23" s="130"/>
      <c r="E23" s="1">
        <v>16</v>
      </c>
      <c r="F23">
        <v>4036</v>
      </c>
      <c r="G23">
        <v>15431</v>
      </c>
      <c r="H23">
        <v>441044</v>
      </c>
      <c r="I23">
        <v>5203</v>
      </c>
      <c r="J23">
        <v>37670</v>
      </c>
      <c r="K23">
        <v>3598</v>
      </c>
      <c r="L23">
        <v>242</v>
      </c>
      <c r="M23" s="1">
        <f t="shared" si="1"/>
        <v>7.957036733277606E-3</v>
      </c>
      <c r="N23" s="1">
        <f t="shared" si="2"/>
        <v>3.0422456350645867E-2</v>
      </c>
      <c r="O23" s="1">
        <f t="shared" si="3"/>
        <v>0.86952510133589889</v>
      </c>
      <c r="P23" s="1">
        <f t="shared" si="4"/>
        <v>1.0257795372458717E-2</v>
      </c>
      <c r="Q23" s="1">
        <f t="shared" si="5"/>
        <v>7.4266990520953272E-2</v>
      </c>
      <c r="R23" s="1">
        <f t="shared" si="6"/>
        <v>7.0935129252559029E-3</v>
      </c>
      <c r="S23" s="1">
        <f t="shared" si="7"/>
        <v>4.7710676150970776E-4</v>
      </c>
      <c r="T23">
        <f t="shared" si="8"/>
        <v>507224</v>
      </c>
    </row>
    <row r="24" spans="3:20">
      <c r="C24" s="130"/>
      <c r="D24" s="130"/>
      <c r="E24" s="1">
        <v>24</v>
      </c>
      <c r="F24">
        <v>4048</v>
      </c>
      <c r="G24">
        <v>97154</v>
      </c>
      <c r="H24">
        <v>260175</v>
      </c>
      <c r="I24">
        <v>20745</v>
      </c>
      <c r="J24">
        <v>24017</v>
      </c>
      <c r="K24">
        <v>36640</v>
      </c>
      <c r="L24">
        <v>650</v>
      </c>
      <c r="M24" s="1">
        <f t="shared" si="1"/>
        <v>9.1288571563880577E-3</v>
      </c>
      <c r="N24" s="1">
        <f t="shared" si="2"/>
        <v>0.21909708205823256</v>
      </c>
      <c r="O24" s="1">
        <f t="shared" si="3"/>
        <v>0.58673429117175468</v>
      </c>
      <c r="P24" s="1">
        <f t="shared" si="4"/>
        <v>4.6783137774029211E-2</v>
      </c>
      <c r="Q24" s="1">
        <f t="shared" si="5"/>
        <v>5.4161996621781616E-2</v>
      </c>
      <c r="R24" s="1">
        <f t="shared" si="6"/>
        <v>8.2628786119085584E-2</v>
      </c>
      <c r="S24" s="1">
        <f t="shared" si="7"/>
        <v>1.4658490987283195E-3</v>
      </c>
      <c r="T24">
        <f t="shared" si="8"/>
        <v>443429</v>
      </c>
    </row>
    <row r="25" spans="3:20">
      <c r="C25" s="130"/>
      <c r="D25" s="130"/>
      <c r="E25" s="1">
        <v>32</v>
      </c>
      <c r="F25">
        <v>4042</v>
      </c>
      <c r="G25">
        <v>138584</v>
      </c>
      <c r="H25">
        <v>195009</v>
      </c>
      <c r="I25">
        <v>21493</v>
      </c>
      <c r="J25">
        <v>17719</v>
      </c>
      <c r="K25">
        <v>34627</v>
      </c>
      <c r="L25">
        <v>578</v>
      </c>
      <c r="M25" s="1">
        <f t="shared" si="1"/>
        <v>9.8094415267975885E-3</v>
      </c>
      <c r="N25" s="1">
        <f t="shared" si="2"/>
        <v>0.33632648306524421</v>
      </c>
      <c r="O25" s="1">
        <f t="shared" si="3"/>
        <v>0.47326308330016598</v>
      </c>
      <c r="P25" s="1">
        <f t="shared" si="4"/>
        <v>5.2160892314562238E-2</v>
      </c>
      <c r="Q25" s="1">
        <f t="shared" si="5"/>
        <v>4.3001854134915009E-2</v>
      </c>
      <c r="R25" s="1">
        <f t="shared" si="6"/>
        <v>8.4035510081251874E-2</v>
      </c>
      <c r="S25" s="1">
        <f t="shared" si="7"/>
        <v>1.4027355770630892E-3</v>
      </c>
      <c r="T25">
        <f t="shared" si="8"/>
        <v>412052</v>
      </c>
    </row>
    <row r="26" spans="3:20">
      <c r="C26" s="130"/>
      <c r="D26" s="130">
        <v>62914560</v>
      </c>
      <c r="E26" s="1">
        <v>2</v>
      </c>
      <c r="F26">
        <v>122761</v>
      </c>
      <c r="G26">
        <v>336098</v>
      </c>
      <c r="H26">
        <v>145053602</v>
      </c>
      <c r="I26">
        <v>8158</v>
      </c>
      <c r="J26">
        <v>19974638</v>
      </c>
      <c r="K26">
        <v>356973</v>
      </c>
      <c r="L26">
        <v>231</v>
      </c>
      <c r="M26" s="1">
        <f t="shared" si="1"/>
        <v>7.4018196208737593E-4</v>
      </c>
      <c r="N26" s="1">
        <f t="shared" si="2"/>
        <v>2.0264878674305592E-3</v>
      </c>
      <c r="O26" s="1">
        <f t="shared" si="3"/>
        <v>0.87459420936780674</v>
      </c>
      <c r="P26" s="1">
        <f t="shared" si="4"/>
        <v>4.9188296337670864E-5</v>
      </c>
      <c r="Q26" s="1">
        <f t="shared" si="5"/>
        <v>0.12043618695534461</v>
      </c>
      <c r="R26" s="1">
        <f t="shared" si="6"/>
        <v>2.1523527468187524E-3</v>
      </c>
      <c r="S26" s="1">
        <f t="shared" si="7"/>
        <v>1.3928041743076698E-6</v>
      </c>
      <c r="T26">
        <f t="shared" si="8"/>
        <v>165852461</v>
      </c>
    </row>
    <row r="27" spans="3:20">
      <c r="C27" s="130"/>
      <c r="D27" s="130"/>
      <c r="E27" s="1">
        <v>4</v>
      </c>
      <c r="F27">
        <v>129165</v>
      </c>
      <c r="G27">
        <v>347822</v>
      </c>
      <c r="H27">
        <v>77376746</v>
      </c>
      <c r="I27">
        <v>6137</v>
      </c>
      <c r="J27">
        <v>10690826</v>
      </c>
      <c r="K27">
        <v>426664</v>
      </c>
      <c r="L27">
        <v>259</v>
      </c>
      <c r="M27" s="1">
        <f t="shared" si="1"/>
        <v>1.4516571858368113E-3</v>
      </c>
      <c r="N27" s="1">
        <f t="shared" si="2"/>
        <v>3.9090953872344012E-3</v>
      </c>
      <c r="O27" s="1">
        <f t="shared" si="3"/>
        <v>0.86962032553377266</v>
      </c>
      <c r="P27" s="1">
        <f t="shared" si="4"/>
        <v>6.8972400801149786E-5</v>
      </c>
      <c r="Q27" s="1">
        <f t="shared" si="5"/>
        <v>0.12015185526598549</v>
      </c>
      <c r="R27" s="1">
        <f t="shared" si="6"/>
        <v>4.7951833820143019E-3</v>
      </c>
      <c r="S27" s="1">
        <f t="shared" si="7"/>
        <v>2.9108443551405886E-6</v>
      </c>
      <c r="T27">
        <f t="shared" si="8"/>
        <v>88977619</v>
      </c>
    </row>
    <row r="28" spans="3:20">
      <c r="C28" s="130"/>
      <c r="D28" s="130"/>
      <c r="E28" s="1">
        <v>8</v>
      </c>
      <c r="F28">
        <v>129149</v>
      </c>
      <c r="G28">
        <v>345527</v>
      </c>
      <c r="H28">
        <v>38714522</v>
      </c>
      <c r="I28">
        <v>11864</v>
      </c>
      <c r="J28">
        <v>6619010</v>
      </c>
      <c r="K28">
        <v>167550</v>
      </c>
      <c r="L28">
        <v>314</v>
      </c>
      <c r="M28" s="1">
        <f t="shared" si="1"/>
        <v>2.8083234698769695E-3</v>
      </c>
      <c r="N28" s="1">
        <f t="shared" si="2"/>
        <v>7.5134269996374702E-3</v>
      </c>
      <c r="O28" s="1">
        <f t="shared" si="3"/>
        <v>0.84184082538516192</v>
      </c>
      <c r="P28" s="1">
        <f t="shared" si="4"/>
        <v>2.5798070172142537E-4</v>
      </c>
      <c r="Q28" s="1">
        <f t="shared" si="5"/>
        <v>0.14392926875430984</v>
      </c>
      <c r="R28" s="1">
        <f t="shared" si="6"/>
        <v>3.6433468116507774E-3</v>
      </c>
      <c r="S28" s="1">
        <f t="shared" si="7"/>
        <v>6.8278776416493227E-6</v>
      </c>
      <c r="T28">
        <f t="shared" si="8"/>
        <v>45987936</v>
      </c>
    </row>
    <row r="29" spans="3:20">
      <c r="C29" s="130"/>
      <c r="D29" s="130"/>
      <c r="E29" s="1">
        <v>12</v>
      </c>
      <c r="F29">
        <v>129120</v>
      </c>
      <c r="G29">
        <v>355251</v>
      </c>
      <c r="H29">
        <v>25817439</v>
      </c>
      <c r="I29">
        <v>74254</v>
      </c>
      <c r="J29">
        <v>4651790</v>
      </c>
      <c r="K29">
        <v>82807</v>
      </c>
      <c r="L29">
        <v>452</v>
      </c>
      <c r="M29" s="1">
        <f t="shared" si="1"/>
        <v>4.150285462304097E-3</v>
      </c>
      <c r="N29" s="1">
        <f t="shared" si="2"/>
        <v>1.1418781449573983E-2</v>
      </c>
      <c r="O29" s="1">
        <f t="shared" si="3"/>
        <v>0.82984620318790914</v>
      </c>
      <c r="P29" s="1">
        <f t="shared" si="4"/>
        <v>2.3867355693767689E-3</v>
      </c>
      <c r="Q29" s="1">
        <f t="shared" si="5"/>
        <v>0.14952181235046139</v>
      </c>
      <c r="R29" s="1">
        <f t="shared" si="6"/>
        <v>2.6616534098281856E-3</v>
      </c>
      <c r="S29" s="1">
        <f t="shared" si="7"/>
        <v>1.4528570546479645E-5</v>
      </c>
      <c r="T29">
        <f t="shared" si="8"/>
        <v>31111113</v>
      </c>
    </row>
    <row r="30" spans="3:20">
      <c r="C30" s="130"/>
      <c r="D30" s="130"/>
      <c r="E30" s="1">
        <v>16</v>
      </c>
      <c r="F30">
        <v>129049</v>
      </c>
      <c r="G30">
        <v>366918</v>
      </c>
      <c r="H30">
        <v>19344709</v>
      </c>
      <c r="I30">
        <v>188140</v>
      </c>
      <c r="J30">
        <v>3645207</v>
      </c>
      <c r="K30">
        <v>327437</v>
      </c>
      <c r="L30">
        <v>487</v>
      </c>
      <c r="M30" s="1">
        <f t="shared" si="1"/>
        <v>5.3766054895463275E-3</v>
      </c>
      <c r="N30" s="1">
        <f t="shared" si="2"/>
        <v>1.5287009841326622E-2</v>
      </c>
      <c r="O30" s="1">
        <f t="shared" si="3"/>
        <v>0.80596415782436315</v>
      </c>
      <c r="P30" s="1">
        <f t="shared" si="4"/>
        <v>7.8385307658582863E-3</v>
      </c>
      <c r="Q30" s="1">
        <f t="shared" si="5"/>
        <v>0.15187130444042726</v>
      </c>
      <c r="R30" s="1">
        <f t="shared" si="6"/>
        <v>1.3642101617839585E-2</v>
      </c>
      <c r="S30" s="1">
        <f t="shared" si="7"/>
        <v>2.029002063874235E-5</v>
      </c>
      <c r="T30">
        <f t="shared" si="8"/>
        <v>24001947</v>
      </c>
    </row>
    <row r="31" spans="3:20">
      <c r="C31" s="130"/>
      <c r="D31" s="130"/>
      <c r="E31" s="1">
        <v>24</v>
      </c>
      <c r="F31">
        <v>129139</v>
      </c>
      <c r="G31">
        <v>3097005</v>
      </c>
      <c r="H31">
        <v>12916347</v>
      </c>
      <c r="I31">
        <v>262554</v>
      </c>
      <c r="J31">
        <v>2242785</v>
      </c>
      <c r="K31">
        <v>354321</v>
      </c>
      <c r="L31">
        <v>1142</v>
      </c>
      <c r="M31" s="1">
        <f t="shared" si="1"/>
        <v>6.7956116868797423E-3</v>
      </c>
      <c r="N31" s="1">
        <f t="shared" si="2"/>
        <v>0.16297201753401372</v>
      </c>
      <c r="O31" s="1">
        <f t="shared" si="3"/>
        <v>0.67968993584427706</v>
      </c>
      <c r="P31" s="1">
        <f t="shared" si="4"/>
        <v>1.3816237006922957E-2</v>
      </c>
      <c r="Q31" s="1">
        <f t="shared" si="5"/>
        <v>0.11802086091079057</v>
      </c>
      <c r="R31" s="1">
        <f t="shared" si="6"/>
        <v>1.8645242169344017E-2</v>
      </c>
      <c r="S31" s="1">
        <f t="shared" si="7"/>
        <v>6.0094847771909847E-5</v>
      </c>
      <c r="T31">
        <f t="shared" si="8"/>
        <v>19003293</v>
      </c>
    </row>
    <row r="32" spans="3:20">
      <c r="C32" s="130"/>
      <c r="D32" s="130"/>
      <c r="E32" s="1">
        <v>32</v>
      </c>
      <c r="F32">
        <v>129345</v>
      </c>
      <c r="G32">
        <v>4461872</v>
      </c>
      <c r="H32">
        <v>9667825</v>
      </c>
      <c r="I32">
        <v>324323</v>
      </c>
      <c r="J32">
        <v>1527223</v>
      </c>
      <c r="K32">
        <v>289601</v>
      </c>
      <c r="L32">
        <v>1314</v>
      </c>
      <c r="M32" s="1">
        <f t="shared" si="1"/>
        <v>7.8861675055023929E-3</v>
      </c>
      <c r="N32" s="1">
        <f t="shared" si="2"/>
        <v>0.27204043434312086</v>
      </c>
      <c r="O32" s="1">
        <f t="shared" si="3"/>
        <v>0.58944750368304666</v>
      </c>
      <c r="P32" s="1">
        <f t="shared" si="4"/>
        <v>1.9773980469960588E-2</v>
      </c>
      <c r="Q32" s="1">
        <f t="shared" si="5"/>
        <v>9.3114820025945177E-2</v>
      </c>
      <c r="R32" s="1">
        <f t="shared" si="6"/>
        <v>1.7656979363415658E-2</v>
      </c>
      <c r="S32" s="1">
        <f t="shared" si="7"/>
        <v>8.0114609008698776E-5</v>
      </c>
      <c r="T32">
        <f t="shared" si="8"/>
        <v>16401503</v>
      </c>
    </row>
    <row r="33" spans="3:20">
      <c r="C33" s="130" t="s">
        <v>40</v>
      </c>
      <c r="D33" s="130">
        <v>1966080</v>
      </c>
      <c r="E33" s="1">
        <v>2</v>
      </c>
      <c r="F33">
        <v>4729</v>
      </c>
      <c r="G33">
        <v>145696</v>
      </c>
      <c r="H33">
        <v>3763224</v>
      </c>
      <c r="I33">
        <v>30787</v>
      </c>
      <c r="J33">
        <v>253806</v>
      </c>
      <c r="K33">
        <v>14170</v>
      </c>
      <c r="L33">
        <v>737</v>
      </c>
      <c r="M33" s="1">
        <f t="shared" si="1"/>
        <v>1.1224383471840184E-3</v>
      </c>
      <c r="N33" s="1">
        <f t="shared" si="2"/>
        <v>3.458125976555778E-2</v>
      </c>
      <c r="O33" s="1">
        <f t="shared" si="3"/>
        <v>0.89320933107279143</v>
      </c>
      <c r="P33" s="1">
        <f t="shared" si="4"/>
        <v>7.3073608362770933E-3</v>
      </c>
      <c r="Q33" s="1">
        <f t="shared" si="5"/>
        <v>6.0241401384095367E-2</v>
      </c>
      <c r="R33" s="1">
        <f t="shared" si="6"/>
        <v>3.3632800548948068E-3</v>
      </c>
      <c r="S33" s="1">
        <f t="shared" si="7"/>
        <v>1.7492853919953935E-4</v>
      </c>
      <c r="T33">
        <f t="shared" si="8"/>
        <v>4213149</v>
      </c>
    </row>
    <row r="34" spans="3:20">
      <c r="C34" s="130"/>
      <c r="D34" s="130"/>
      <c r="E34" s="1">
        <v>4</v>
      </c>
      <c r="F34">
        <v>3800</v>
      </c>
      <c r="G34">
        <v>133580</v>
      </c>
      <c r="H34">
        <v>1836309</v>
      </c>
      <c r="I34">
        <v>54981</v>
      </c>
      <c r="J34">
        <v>135535</v>
      </c>
      <c r="K34">
        <v>19678</v>
      </c>
      <c r="L34">
        <v>671</v>
      </c>
      <c r="M34" s="1">
        <f t="shared" si="1"/>
        <v>1.7394854968107907E-3</v>
      </c>
      <c r="N34" s="1">
        <f t="shared" si="2"/>
        <v>6.1147492806311952E-2</v>
      </c>
      <c r="O34" s="1">
        <f t="shared" si="3"/>
        <v>0.84058759820082274</v>
      </c>
      <c r="P34" s="1">
        <f t="shared" si="4"/>
        <v>2.5168066342145811E-2</v>
      </c>
      <c r="Q34" s="1">
        <f t="shared" si="5"/>
        <v>6.2042412318486978E-2</v>
      </c>
      <c r="R34" s="1">
        <f t="shared" si="6"/>
        <v>9.0077883174323001E-3</v>
      </c>
      <c r="S34" s="1">
        <f t="shared" si="7"/>
        <v>3.0715651798948437E-4</v>
      </c>
      <c r="T34">
        <f t="shared" si="8"/>
        <v>2184554</v>
      </c>
    </row>
    <row r="35" spans="3:20">
      <c r="C35" s="130"/>
      <c r="D35" s="130"/>
      <c r="E35" s="1">
        <v>8</v>
      </c>
      <c r="F35">
        <v>3928</v>
      </c>
      <c r="G35">
        <v>133282</v>
      </c>
      <c r="H35">
        <v>759987</v>
      </c>
      <c r="I35">
        <v>45108</v>
      </c>
      <c r="J35">
        <v>71131</v>
      </c>
      <c r="K35">
        <v>18092</v>
      </c>
      <c r="L35">
        <v>754</v>
      </c>
      <c r="M35" s="1">
        <f t="shared" si="1"/>
        <v>3.8051617678115089E-3</v>
      </c>
      <c r="N35" s="1">
        <f t="shared" si="2"/>
        <v>0.12911394367043114</v>
      </c>
      <c r="O35" s="1">
        <f t="shared" si="3"/>
        <v>0.73622033514097895</v>
      </c>
      <c r="P35" s="1">
        <f t="shared" si="4"/>
        <v>4.3697361767424017E-2</v>
      </c>
      <c r="Q35" s="1">
        <f t="shared" si="5"/>
        <v>6.8906558479175262E-2</v>
      </c>
      <c r="R35" s="1">
        <f t="shared" si="6"/>
        <v>1.7526218610805961E-2</v>
      </c>
      <c r="S35" s="1">
        <f t="shared" si="7"/>
        <v>7.3042056337318682E-4</v>
      </c>
      <c r="T35">
        <f t="shared" si="8"/>
        <v>1032282</v>
      </c>
    </row>
    <row r="36" spans="3:20">
      <c r="C36" s="130"/>
      <c r="D36" s="130"/>
      <c r="E36" s="1">
        <v>12</v>
      </c>
      <c r="F36">
        <v>4051</v>
      </c>
      <c r="G36">
        <v>132514</v>
      </c>
      <c r="H36">
        <v>521371</v>
      </c>
      <c r="I36">
        <v>34263</v>
      </c>
      <c r="J36">
        <v>51628</v>
      </c>
      <c r="K36">
        <v>33674</v>
      </c>
      <c r="L36">
        <v>1013</v>
      </c>
      <c r="M36" s="1">
        <f t="shared" si="1"/>
        <v>5.2035030840806972E-3</v>
      </c>
      <c r="N36" s="1">
        <f t="shared" si="2"/>
        <v>0.17021402312610948</v>
      </c>
      <c r="O36" s="1">
        <f t="shared" si="3"/>
        <v>0.66970022375962412</v>
      </c>
      <c r="P36" s="1">
        <f t="shared" si="4"/>
        <v>4.4010769234721532E-2</v>
      </c>
      <c r="Q36" s="1">
        <f t="shared" si="5"/>
        <v>6.6316084232268147E-2</v>
      </c>
      <c r="R36" s="1">
        <f t="shared" si="6"/>
        <v>4.325419966757181E-2</v>
      </c>
      <c r="S36" s="1">
        <f t="shared" si="7"/>
        <v>1.3011968956242277E-3</v>
      </c>
      <c r="T36">
        <f t="shared" si="8"/>
        <v>778514</v>
      </c>
    </row>
    <row r="37" spans="3:20">
      <c r="C37" s="130"/>
      <c r="D37" s="130"/>
      <c r="E37" s="1">
        <v>16</v>
      </c>
      <c r="F37">
        <v>4046</v>
      </c>
      <c r="G37">
        <v>132693</v>
      </c>
      <c r="H37">
        <v>391002</v>
      </c>
      <c r="I37">
        <v>19532</v>
      </c>
      <c r="J37">
        <v>37992</v>
      </c>
      <c r="K37">
        <v>23530</v>
      </c>
      <c r="L37">
        <v>838</v>
      </c>
      <c r="M37" s="1">
        <f t="shared" si="1"/>
        <v>6.6367798331127088E-3</v>
      </c>
      <c r="N37" s="1">
        <f t="shared" si="2"/>
        <v>0.21766046129392602</v>
      </c>
      <c r="O37" s="1">
        <f t="shared" si="3"/>
        <v>0.64137276033285595</v>
      </c>
      <c r="P37" s="1">
        <f t="shared" si="4"/>
        <v>3.2038948022826849E-2</v>
      </c>
      <c r="Q37" s="1">
        <f t="shared" si="5"/>
        <v>6.2319461052797336E-2</v>
      </c>
      <c r="R37" s="1">
        <f t="shared" si="6"/>
        <v>3.8596991960737036E-2</v>
      </c>
      <c r="S37" s="1">
        <f t="shared" si="7"/>
        <v>1.3745975037440558E-3</v>
      </c>
      <c r="T37">
        <f t="shared" si="8"/>
        <v>609633</v>
      </c>
    </row>
    <row r="38" spans="3:20">
      <c r="C38" s="130"/>
      <c r="D38" s="130"/>
      <c r="E38" s="1">
        <v>24</v>
      </c>
      <c r="F38">
        <v>4057</v>
      </c>
      <c r="G38">
        <v>132235</v>
      </c>
      <c r="H38">
        <v>260151</v>
      </c>
      <c r="I38">
        <v>25326</v>
      </c>
      <c r="J38">
        <v>23583</v>
      </c>
      <c r="K38">
        <v>35054</v>
      </c>
      <c r="L38">
        <v>765</v>
      </c>
      <c r="M38" s="1">
        <f t="shared" si="1"/>
        <v>8.4315139524202415E-3</v>
      </c>
      <c r="N38" s="1">
        <f t="shared" si="2"/>
        <v>0.274819139141802</v>
      </c>
      <c r="O38" s="1">
        <f t="shared" si="3"/>
        <v>0.54066225936309542</v>
      </c>
      <c r="P38" s="1">
        <f t="shared" si="4"/>
        <v>5.2634094739707919E-2</v>
      </c>
      <c r="Q38" s="1">
        <f t="shared" si="5"/>
        <v>4.9011681917655051E-2</v>
      </c>
      <c r="R38" s="1">
        <f t="shared" si="6"/>
        <v>7.2851439509031099E-2</v>
      </c>
      <c r="S38" s="1">
        <f t="shared" si="7"/>
        <v>1.5898713762882634E-3</v>
      </c>
      <c r="T38">
        <f t="shared" si="8"/>
        <v>481171</v>
      </c>
    </row>
    <row r="39" spans="3:20">
      <c r="C39" s="130"/>
      <c r="D39" s="130"/>
      <c r="E39" s="1">
        <v>32</v>
      </c>
      <c r="F39">
        <v>4038</v>
      </c>
      <c r="G39">
        <v>132310</v>
      </c>
      <c r="H39">
        <v>195139</v>
      </c>
      <c r="I39">
        <v>18018</v>
      </c>
      <c r="J39">
        <v>17672</v>
      </c>
      <c r="K39">
        <v>23834</v>
      </c>
      <c r="L39">
        <v>731</v>
      </c>
      <c r="M39" s="1">
        <f t="shared" si="1"/>
        <v>1.0307804626514389E-2</v>
      </c>
      <c r="N39" s="1">
        <f t="shared" si="2"/>
        <v>0.33774780340121813</v>
      </c>
      <c r="O39" s="1">
        <f t="shared" si="3"/>
        <v>0.49813142323263782</v>
      </c>
      <c r="P39" s="1">
        <f t="shared" si="4"/>
        <v>4.5994557642530035E-2</v>
      </c>
      <c r="Q39" s="1">
        <f t="shared" si="5"/>
        <v>4.5111323268886151E-2</v>
      </c>
      <c r="R39" s="1">
        <f t="shared" si="6"/>
        <v>6.0841063761353134E-2</v>
      </c>
      <c r="S39" s="1">
        <f t="shared" si="7"/>
        <v>1.8660240668603315E-3</v>
      </c>
      <c r="T39">
        <f t="shared" si="8"/>
        <v>391742</v>
      </c>
    </row>
    <row r="40" spans="3:20">
      <c r="C40" s="130"/>
      <c r="D40" s="130">
        <v>62914560</v>
      </c>
      <c r="E40" s="1">
        <v>2</v>
      </c>
      <c r="F40">
        <v>119094</v>
      </c>
      <c r="G40">
        <v>4439012</v>
      </c>
      <c r="H40">
        <v>140570216</v>
      </c>
      <c r="I40">
        <v>62062</v>
      </c>
      <c r="J40">
        <v>19244228</v>
      </c>
      <c r="K40">
        <v>358300</v>
      </c>
      <c r="L40">
        <v>2062</v>
      </c>
      <c r="M40" s="1">
        <f t="shared" si="1"/>
        <v>7.2267980697032666E-4</v>
      </c>
      <c r="N40" s="1">
        <f t="shared" si="2"/>
        <v>2.6936573927309214E-2</v>
      </c>
      <c r="O40" s="1">
        <f t="shared" si="3"/>
        <v>0.85300062609919158</v>
      </c>
      <c r="P40" s="1">
        <f t="shared" si="4"/>
        <v>3.7660129125054507E-4</v>
      </c>
      <c r="Q40" s="1">
        <f t="shared" si="5"/>
        <v>0.1167767895639827</v>
      </c>
      <c r="R40" s="1">
        <f t="shared" si="6"/>
        <v>2.1742167937718782E-3</v>
      </c>
      <c r="S40" s="1">
        <f t="shared" si="7"/>
        <v>1.2512517523744384E-5</v>
      </c>
      <c r="T40">
        <f t="shared" si="8"/>
        <v>164794974</v>
      </c>
    </row>
    <row r="41" spans="3:20">
      <c r="C41" s="130"/>
      <c r="D41" s="130"/>
      <c r="E41" s="1">
        <v>4</v>
      </c>
      <c r="F41">
        <v>122752</v>
      </c>
      <c r="G41">
        <v>4440921</v>
      </c>
      <c r="H41">
        <v>72559356</v>
      </c>
      <c r="I41">
        <v>27574</v>
      </c>
      <c r="J41">
        <v>9876202</v>
      </c>
      <c r="K41">
        <v>571712</v>
      </c>
      <c r="L41">
        <v>1376</v>
      </c>
      <c r="M41" s="1">
        <f t="shared" si="1"/>
        <v>1.4012802504222237E-3</v>
      </c>
      <c r="N41" s="1">
        <f t="shared" si="2"/>
        <v>5.0695507128073775E-2</v>
      </c>
      <c r="O41" s="1">
        <f t="shared" si="3"/>
        <v>0.8283041624263171</v>
      </c>
      <c r="P41" s="1">
        <f t="shared" si="4"/>
        <v>3.1477207397958808E-4</v>
      </c>
      <c r="Q41" s="1">
        <f t="shared" si="5"/>
        <v>0.11274216967365473</v>
      </c>
      <c r="R41" s="1">
        <f t="shared" si="6"/>
        <v>6.5264006658090328E-3</v>
      </c>
      <c r="S41" s="1">
        <f t="shared" si="7"/>
        <v>1.5707781743523363E-5</v>
      </c>
      <c r="T41">
        <f t="shared" si="8"/>
        <v>87599893</v>
      </c>
    </row>
    <row r="42" spans="3:20">
      <c r="C42" s="130"/>
      <c r="D42" s="130"/>
      <c r="E42" s="1">
        <v>8</v>
      </c>
      <c r="F42">
        <v>125300</v>
      </c>
      <c r="G42">
        <v>4439708</v>
      </c>
      <c r="H42">
        <v>37488329</v>
      </c>
      <c r="I42">
        <v>1256346</v>
      </c>
      <c r="J42">
        <v>5057632</v>
      </c>
      <c r="K42">
        <v>529706</v>
      </c>
      <c r="L42">
        <v>1218</v>
      </c>
      <c r="M42" s="1">
        <f t="shared" si="1"/>
        <v>2.5624644683011999E-3</v>
      </c>
      <c r="N42" s="1">
        <f t="shared" si="2"/>
        <v>9.0794844370571295E-2</v>
      </c>
      <c r="O42" s="1">
        <f t="shared" si="3"/>
        <v>0.76666010405814411</v>
      </c>
      <c r="P42" s="1">
        <f t="shared" si="4"/>
        <v>2.569307250512641E-2</v>
      </c>
      <c r="Q42" s="1">
        <f t="shared" si="5"/>
        <v>0.10343178207296995</v>
      </c>
      <c r="R42" s="1">
        <f t="shared" si="6"/>
        <v>1.0832823652401879E-2</v>
      </c>
      <c r="S42" s="1">
        <f t="shared" si="7"/>
        <v>2.4908872485162503E-5</v>
      </c>
      <c r="T42">
        <f t="shared" si="8"/>
        <v>48898239</v>
      </c>
    </row>
    <row r="43" spans="3:20">
      <c r="C43" s="130"/>
      <c r="D43" s="130"/>
      <c r="E43" s="1">
        <v>12</v>
      </c>
      <c r="F43">
        <v>129175</v>
      </c>
      <c r="G43">
        <v>4440158</v>
      </c>
      <c r="H43">
        <v>25804974</v>
      </c>
      <c r="I43">
        <v>341127</v>
      </c>
      <c r="J43">
        <v>3547545</v>
      </c>
      <c r="K43">
        <v>786780</v>
      </c>
      <c r="L43">
        <v>2093</v>
      </c>
      <c r="M43" s="1">
        <f t="shared" si="1"/>
        <v>3.6852546336210708E-3</v>
      </c>
      <c r="N43" s="1">
        <f t="shared" si="2"/>
        <v>0.12667399143417585</v>
      </c>
      <c r="O43" s="1">
        <f t="shared" si="3"/>
        <v>0.73619431007525649</v>
      </c>
      <c r="P43" s="1">
        <f t="shared" si="4"/>
        <v>9.7320677948771438E-3</v>
      </c>
      <c r="Q43" s="1">
        <f t="shared" si="5"/>
        <v>0.10120848963986268</v>
      </c>
      <c r="R43" s="1">
        <f t="shared" si="6"/>
        <v>2.2446174883997569E-2</v>
      </c>
      <c r="S43" s="1">
        <f t="shared" si="7"/>
        <v>5.9711538209165099E-5</v>
      </c>
      <c r="T43">
        <f t="shared" si="8"/>
        <v>35051852</v>
      </c>
    </row>
    <row r="44" spans="3:20">
      <c r="C44" s="130"/>
      <c r="D44" s="130"/>
      <c r="E44" s="1">
        <v>16</v>
      </c>
      <c r="F44">
        <v>129169</v>
      </c>
      <c r="G44">
        <v>4436763</v>
      </c>
      <c r="H44">
        <v>19425211</v>
      </c>
      <c r="I44">
        <v>615420</v>
      </c>
      <c r="J44">
        <v>3777817</v>
      </c>
      <c r="K44">
        <v>431284</v>
      </c>
      <c r="L44">
        <v>1614</v>
      </c>
      <c r="M44" s="1">
        <f t="shared" si="1"/>
        <v>4.4823456261205517E-3</v>
      </c>
      <c r="N44" s="1">
        <f t="shared" si="2"/>
        <v>0.15396190438250273</v>
      </c>
      <c r="O44" s="1">
        <f t="shared" si="3"/>
        <v>0.6740820906124444</v>
      </c>
      <c r="P44" s="1">
        <f t="shared" si="4"/>
        <v>2.1355937920299065E-2</v>
      </c>
      <c r="Q44" s="1">
        <f t="shared" si="5"/>
        <v>0.13109555316085023</v>
      </c>
      <c r="R44" s="1">
        <f t="shared" si="6"/>
        <v>1.4966160232066332E-2</v>
      </c>
      <c r="S44" s="1">
        <f t="shared" si="7"/>
        <v>5.6008065716685664E-5</v>
      </c>
      <c r="T44">
        <f t="shared" si="8"/>
        <v>28817278</v>
      </c>
    </row>
    <row r="45" spans="3:20">
      <c r="C45" s="130"/>
      <c r="D45" s="130"/>
      <c r="E45" s="1">
        <v>24</v>
      </c>
      <c r="F45">
        <v>129121</v>
      </c>
      <c r="G45">
        <v>4429976</v>
      </c>
      <c r="H45">
        <v>12941800</v>
      </c>
      <c r="I45">
        <v>248788</v>
      </c>
      <c r="J45">
        <v>2264781</v>
      </c>
      <c r="K45">
        <v>261433</v>
      </c>
      <c r="L45">
        <v>2119</v>
      </c>
      <c r="M45" s="1">
        <f t="shared" si="1"/>
        <v>6.3675355254147617E-3</v>
      </c>
      <c r="N45" s="1">
        <f t="shared" si="2"/>
        <v>0.21846198183668641</v>
      </c>
      <c r="O45" s="1">
        <f t="shared" si="3"/>
        <v>0.63821819272475244</v>
      </c>
      <c r="P45" s="1">
        <f t="shared" si="4"/>
        <v>1.2268851916395379E-2</v>
      </c>
      <c r="Q45" s="1">
        <f t="shared" si="5"/>
        <v>0.11168650703436599</v>
      </c>
      <c r="R45" s="1">
        <f t="shared" si="6"/>
        <v>1.2892433570184226E-2</v>
      </c>
      <c r="S45" s="1">
        <f t="shared" si="7"/>
        <v>1.044973922007565E-4</v>
      </c>
      <c r="T45">
        <f t="shared" si="8"/>
        <v>20278018</v>
      </c>
    </row>
    <row r="46" spans="3:20">
      <c r="C46" s="130"/>
      <c r="D46" s="130"/>
      <c r="E46" s="1">
        <v>32</v>
      </c>
      <c r="F46">
        <v>129050</v>
      </c>
      <c r="G46">
        <v>4420750</v>
      </c>
      <c r="H46">
        <v>9701692</v>
      </c>
      <c r="I46">
        <v>68154</v>
      </c>
      <c r="J46">
        <v>1614484</v>
      </c>
      <c r="K46">
        <v>364816</v>
      </c>
      <c r="L46">
        <v>1599</v>
      </c>
      <c r="M46" s="1">
        <f t="shared" si="1"/>
        <v>7.9169132075031842E-3</v>
      </c>
      <c r="N46" s="1">
        <f t="shared" si="2"/>
        <v>0.27120258862510427</v>
      </c>
      <c r="O46" s="1">
        <f t="shared" si="3"/>
        <v>0.59517592816681897</v>
      </c>
      <c r="P46" s="1">
        <f t="shared" si="4"/>
        <v>4.1810871967777764E-3</v>
      </c>
      <c r="Q46" s="1">
        <f t="shared" si="5"/>
        <v>9.9044786539345772E-2</v>
      </c>
      <c r="R46" s="1">
        <f t="shared" si="6"/>
        <v>2.2380601384800324E-2</v>
      </c>
      <c r="S46" s="1">
        <f t="shared" si="7"/>
        <v>9.8094879649729508E-5</v>
      </c>
      <c r="T46">
        <f t="shared" si="8"/>
        <v>16300545</v>
      </c>
    </row>
    <row r="47" spans="3:20">
      <c r="C47" s="130" t="s">
        <v>41</v>
      </c>
      <c r="D47" s="130">
        <v>1966080</v>
      </c>
      <c r="E47" s="1">
        <v>2</v>
      </c>
      <c r="F47">
        <v>3631</v>
      </c>
      <c r="G47">
        <v>1323724</v>
      </c>
      <c r="H47">
        <v>2761906</v>
      </c>
      <c r="I47">
        <v>37994</v>
      </c>
      <c r="J47">
        <v>258223</v>
      </c>
      <c r="K47">
        <v>44059</v>
      </c>
      <c r="L47">
        <v>387</v>
      </c>
      <c r="M47" s="1">
        <f t="shared" si="1"/>
        <v>8.1965288795022217E-4</v>
      </c>
      <c r="N47" s="1">
        <f t="shared" si="2"/>
        <v>0.29881415572817954</v>
      </c>
      <c r="O47" s="1">
        <f t="shared" si="3"/>
        <v>0.62346577503361233</v>
      </c>
      <c r="P47" s="1">
        <f t="shared" si="4"/>
        <v>8.5766708413056291E-3</v>
      </c>
      <c r="Q47" s="1">
        <f t="shared" si="5"/>
        <v>5.8290616272423636E-2</v>
      </c>
      <c r="R47" s="1">
        <f t="shared" si="6"/>
        <v>9.9457688213161217E-3</v>
      </c>
      <c r="S47" s="1">
        <f t="shared" si="7"/>
        <v>8.7360415212540894E-5</v>
      </c>
      <c r="T47">
        <f t="shared" si="8"/>
        <v>4429924</v>
      </c>
    </row>
    <row r="48" spans="3:20">
      <c r="C48" s="130"/>
      <c r="D48" s="130"/>
      <c r="E48" s="1">
        <v>4</v>
      </c>
      <c r="F48">
        <v>3725</v>
      </c>
      <c r="G48">
        <v>1322243</v>
      </c>
      <c r="H48">
        <v>1427619</v>
      </c>
      <c r="I48">
        <v>34749</v>
      </c>
      <c r="J48">
        <v>138240</v>
      </c>
      <c r="K48">
        <v>53130</v>
      </c>
      <c r="L48">
        <v>468</v>
      </c>
      <c r="M48" s="1">
        <f t="shared" si="1"/>
        <v>1.2499270176842023E-3</v>
      </c>
      <c r="N48" s="1">
        <f t="shared" si="2"/>
        <v>0.44367979856209738</v>
      </c>
      <c r="O48" s="1">
        <f t="shared" si="3"/>
        <v>0.47903880780115521</v>
      </c>
      <c r="P48" s="1">
        <f t="shared" si="4"/>
        <v>1.1660057432888147E-2</v>
      </c>
      <c r="Q48" s="1">
        <f t="shared" si="5"/>
        <v>4.6386553268366208E-2</v>
      </c>
      <c r="R48" s="1">
        <f t="shared" si="6"/>
        <v>1.7827818107264876E-2</v>
      </c>
      <c r="S48" s="1">
        <f t="shared" si="7"/>
        <v>1.570378105439481E-4</v>
      </c>
      <c r="T48">
        <f t="shared" si="8"/>
        <v>2980174</v>
      </c>
    </row>
    <row r="49" spans="3:20">
      <c r="C49" s="130"/>
      <c r="D49" s="130"/>
      <c r="E49" s="1">
        <v>8</v>
      </c>
      <c r="F49">
        <v>3930</v>
      </c>
      <c r="G49">
        <v>1319470</v>
      </c>
      <c r="H49">
        <v>759933</v>
      </c>
      <c r="I49">
        <v>64275</v>
      </c>
      <c r="J49">
        <v>76771</v>
      </c>
      <c r="K49">
        <v>51842</v>
      </c>
      <c r="L49">
        <v>648</v>
      </c>
      <c r="M49" s="1">
        <f t="shared" si="1"/>
        <v>1.7260545073080622E-3</v>
      </c>
      <c r="N49" s="1">
        <f t="shared" si="2"/>
        <v>0.57951072283912686</v>
      </c>
      <c r="O49" s="1">
        <f t="shared" si="3"/>
        <v>0.33376228496237598</v>
      </c>
      <c r="P49" s="1">
        <f t="shared" si="4"/>
        <v>2.8229555587080329E-2</v>
      </c>
      <c r="Q49" s="1">
        <f t="shared" si="5"/>
        <v>3.3717794040851713E-2</v>
      </c>
      <c r="R49" s="1">
        <f t="shared" si="6"/>
        <v>2.2768986709380292E-2</v>
      </c>
      <c r="S49" s="1">
        <f t="shared" si="7"/>
        <v>2.8460135387674919E-4</v>
      </c>
      <c r="T49">
        <f t="shared" si="8"/>
        <v>2276869</v>
      </c>
    </row>
    <row r="50" spans="3:20">
      <c r="C50" s="130"/>
      <c r="D50" s="130"/>
      <c r="E50" s="1">
        <v>12</v>
      </c>
      <c r="F50">
        <v>4055</v>
      </c>
      <c r="G50">
        <v>1319555</v>
      </c>
      <c r="H50">
        <v>521138</v>
      </c>
      <c r="I50">
        <v>64393</v>
      </c>
      <c r="J50">
        <v>49879</v>
      </c>
      <c r="K50">
        <v>95249</v>
      </c>
      <c r="L50">
        <v>572</v>
      </c>
      <c r="M50" s="1">
        <f t="shared" si="1"/>
        <v>1.9733886952810462E-3</v>
      </c>
      <c r="N50" s="1">
        <f t="shared" si="2"/>
        <v>0.64216890747264632</v>
      </c>
      <c r="O50" s="1">
        <f t="shared" si="3"/>
        <v>0.25361475656753979</v>
      </c>
      <c r="P50" s="1">
        <f t="shared" si="4"/>
        <v>3.1337217818799605E-2</v>
      </c>
      <c r="Q50" s="1">
        <f t="shared" si="5"/>
        <v>2.4273897591103155E-2</v>
      </c>
      <c r="R50" s="1">
        <f t="shared" si="6"/>
        <v>4.6353464817959149E-2</v>
      </c>
      <c r="S50" s="1">
        <f t="shared" si="7"/>
        <v>2.7836703667096386E-4</v>
      </c>
      <c r="T50">
        <f t="shared" si="8"/>
        <v>2054841</v>
      </c>
    </row>
    <row r="51" spans="3:20">
      <c r="C51" s="130"/>
      <c r="D51" s="130"/>
      <c r="E51" s="1">
        <v>16</v>
      </c>
      <c r="F51">
        <v>4049</v>
      </c>
      <c r="G51">
        <v>1322704</v>
      </c>
      <c r="H51">
        <v>390776</v>
      </c>
      <c r="I51">
        <v>76871</v>
      </c>
      <c r="J51">
        <v>37845</v>
      </c>
      <c r="K51">
        <v>91033</v>
      </c>
      <c r="L51">
        <v>535</v>
      </c>
      <c r="M51" s="1">
        <f t="shared" si="1"/>
        <v>2.1046744148209831E-3</v>
      </c>
      <c r="N51" s="1">
        <f t="shared" si="2"/>
        <v>0.68754291607344376</v>
      </c>
      <c r="O51" s="1">
        <f t="shared" si="3"/>
        <v>0.20312577157967016</v>
      </c>
      <c r="P51" s="1">
        <f t="shared" si="4"/>
        <v>3.9957625819141467E-2</v>
      </c>
      <c r="Q51" s="1">
        <f t="shared" si="5"/>
        <v>1.9671870394887651E-2</v>
      </c>
      <c r="R51" s="1">
        <f t="shared" si="6"/>
        <v>4.7319048161125844E-2</v>
      </c>
      <c r="S51" s="1">
        <f t="shared" si="7"/>
        <v>2.7809355691015708E-4</v>
      </c>
      <c r="T51">
        <f t="shared" si="8"/>
        <v>1923813</v>
      </c>
    </row>
    <row r="52" spans="3:20">
      <c r="C52" s="130"/>
      <c r="D52" s="130"/>
      <c r="E52" s="1">
        <v>24</v>
      </c>
      <c r="F52">
        <v>4047</v>
      </c>
      <c r="G52">
        <v>1318321</v>
      </c>
      <c r="H52">
        <v>260053</v>
      </c>
      <c r="I52">
        <v>81775</v>
      </c>
      <c r="J52">
        <v>23520</v>
      </c>
      <c r="K52">
        <v>116818</v>
      </c>
      <c r="L52">
        <v>573</v>
      </c>
      <c r="M52" s="1">
        <f t="shared" si="1"/>
        <v>2.2419723595332574E-3</v>
      </c>
      <c r="N52" s="1">
        <f t="shared" si="2"/>
        <v>0.73032845144359859</v>
      </c>
      <c r="O52" s="1">
        <f t="shared" si="3"/>
        <v>0.14406514406071219</v>
      </c>
      <c r="P52" s="1">
        <f t="shared" si="4"/>
        <v>4.5302023647351655E-2</v>
      </c>
      <c r="Q52" s="1">
        <f t="shared" si="5"/>
        <v>1.3029698516486833E-2</v>
      </c>
      <c r="R52" s="1">
        <f t="shared" si="6"/>
        <v>6.4715277266112203E-2</v>
      </c>
      <c r="S52" s="1">
        <f t="shared" si="7"/>
        <v>3.1743270620522774E-4</v>
      </c>
      <c r="T52">
        <f t="shared" si="8"/>
        <v>1805107</v>
      </c>
    </row>
    <row r="53" spans="3:20">
      <c r="C53" s="130"/>
      <c r="D53" s="130"/>
      <c r="E53" s="1">
        <v>32</v>
      </c>
      <c r="F53">
        <v>4053</v>
      </c>
      <c r="G53">
        <v>1319083</v>
      </c>
      <c r="H53">
        <v>194733</v>
      </c>
      <c r="I53">
        <v>85744</v>
      </c>
      <c r="J53">
        <v>17634</v>
      </c>
      <c r="K53">
        <v>135180</v>
      </c>
      <c r="L53">
        <v>565</v>
      </c>
      <c r="M53" s="1">
        <f t="shared" si="1"/>
        <v>2.3067834116490002E-3</v>
      </c>
      <c r="N53" s="1">
        <f t="shared" si="2"/>
        <v>0.75076209794922233</v>
      </c>
      <c r="O53" s="1">
        <f t="shared" si="3"/>
        <v>0.11083317397005792</v>
      </c>
      <c r="P53" s="1">
        <f t="shared" si="4"/>
        <v>4.8801588168870431E-2</v>
      </c>
      <c r="Q53" s="1">
        <f t="shared" si="5"/>
        <v>1.00364714238881E-2</v>
      </c>
      <c r="R53" s="1">
        <f t="shared" si="6"/>
        <v>7.6938312752704616E-2</v>
      </c>
      <c r="S53" s="1">
        <f t="shared" si="7"/>
        <v>3.215723236076203E-4</v>
      </c>
      <c r="T53">
        <f t="shared" si="8"/>
        <v>1756992</v>
      </c>
    </row>
    <row r="54" spans="3:20">
      <c r="C54" s="130"/>
      <c r="D54" s="130">
        <v>62914560</v>
      </c>
      <c r="E54" s="1">
        <v>2</v>
      </c>
      <c r="F54">
        <v>119065</v>
      </c>
      <c r="G54">
        <v>42894150</v>
      </c>
      <c r="H54">
        <v>140692127</v>
      </c>
      <c r="I54">
        <v>44719</v>
      </c>
      <c r="J54">
        <v>19236489</v>
      </c>
      <c r="K54">
        <v>79409</v>
      </c>
      <c r="L54">
        <v>819</v>
      </c>
      <c r="M54" s="1">
        <f t="shared" si="1"/>
        <v>5.8633421563422845E-4</v>
      </c>
      <c r="N54" s="1">
        <f t="shared" si="2"/>
        <v>0.21123174564772973</v>
      </c>
      <c r="O54" s="1">
        <f t="shared" si="3"/>
        <v>0.69283675244997489</v>
      </c>
      <c r="P54" s="1">
        <f t="shared" si="4"/>
        <v>2.2021819837019329E-4</v>
      </c>
      <c r="Q54" s="1">
        <f t="shared" si="5"/>
        <v>9.4729867630046316E-2</v>
      </c>
      <c r="R54" s="1">
        <f t="shared" si="6"/>
        <v>3.9104870221558349E-4</v>
      </c>
      <c r="S54" s="1">
        <f t="shared" si="7"/>
        <v>4.0331560290969898E-6</v>
      </c>
      <c r="T54">
        <f t="shared" si="8"/>
        <v>203066778</v>
      </c>
    </row>
    <row r="55" spans="3:20">
      <c r="C55" s="130"/>
      <c r="D55" s="130"/>
      <c r="E55" s="1">
        <v>4</v>
      </c>
      <c r="F55">
        <v>123151</v>
      </c>
      <c r="G55">
        <v>42860031</v>
      </c>
      <c r="H55">
        <v>72456986</v>
      </c>
      <c r="I55">
        <v>20718</v>
      </c>
      <c r="J55">
        <v>9794330</v>
      </c>
      <c r="K55">
        <v>455480</v>
      </c>
      <c r="L55">
        <v>837</v>
      </c>
      <c r="M55" s="1">
        <f t="shared" si="1"/>
        <v>9.79631677866819E-4</v>
      </c>
      <c r="N55" s="1">
        <f t="shared" si="2"/>
        <v>0.34093953018614448</v>
      </c>
      <c r="O55" s="1">
        <f t="shared" si="3"/>
        <v>0.5763750092841522</v>
      </c>
      <c r="P55" s="1">
        <f t="shared" si="4"/>
        <v>1.6480588141423746E-4</v>
      </c>
      <c r="Q55" s="1">
        <f t="shared" si="5"/>
        <v>7.7911149170378821E-2</v>
      </c>
      <c r="R55" s="1">
        <f t="shared" si="6"/>
        <v>3.6232156997083155E-3</v>
      </c>
      <c r="S55" s="1">
        <f t="shared" si="7"/>
        <v>6.658100335153816E-6</v>
      </c>
      <c r="T55">
        <f t="shared" si="8"/>
        <v>125711533</v>
      </c>
    </row>
    <row r="56" spans="3:20">
      <c r="C56" s="130"/>
      <c r="D56" s="130"/>
      <c r="E56" s="1">
        <v>8</v>
      </c>
      <c r="F56">
        <v>129187</v>
      </c>
      <c r="G56">
        <v>42780815</v>
      </c>
      <c r="H56">
        <v>38647161</v>
      </c>
      <c r="I56">
        <v>279837</v>
      </c>
      <c r="J56">
        <v>5174940</v>
      </c>
      <c r="K56">
        <v>441955</v>
      </c>
      <c r="L56">
        <v>1001</v>
      </c>
      <c r="M56" s="1">
        <f t="shared" si="1"/>
        <v>1.4771843076687211E-3</v>
      </c>
      <c r="N56" s="1">
        <f t="shared" si="2"/>
        <v>0.48917575752419851</v>
      </c>
      <c r="O56" s="1">
        <f t="shared" si="3"/>
        <v>0.44190963305244796</v>
      </c>
      <c r="P56" s="1">
        <f t="shared" si="4"/>
        <v>3.1997865505437226E-3</v>
      </c>
      <c r="Q56" s="1">
        <f t="shared" si="5"/>
        <v>5.9172673420136476E-2</v>
      </c>
      <c r="R56" s="1">
        <f t="shared" si="6"/>
        <v>5.0535192449374135E-3</v>
      </c>
      <c r="S56" s="1">
        <f t="shared" si="7"/>
        <v>1.1445900067161478E-5</v>
      </c>
      <c r="T56">
        <f t="shared" si="8"/>
        <v>87454896</v>
      </c>
    </row>
    <row r="57" spans="3:20">
      <c r="C57" s="130"/>
      <c r="D57" s="130"/>
      <c r="E57" s="1">
        <v>12</v>
      </c>
      <c r="F57">
        <v>129163</v>
      </c>
      <c r="G57">
        <v>42767775</v>
      </c>
      <c r="H57">
        <v>25778755</v>
      </c>
      <c r="I57">
        <v>338467</v>
      </c>
      <c r="J57">
        <v>3607782</v>
      </c>
      <c r="K57">
        <v>505704</v>
      </c>
      <c r="L57">
        <v>979</v>
      </c>
      <c r="M57" s="1">
        <f t="shared" si="1"/>
        <v>1.7662440665334538E-3</v>
      </c>
      <c r="N57" s="1">
        <f t="shared" si="2"/>
        <v>0.58482946999208585</v>
      </c>
      <c r="O57" s="1">
        <f t="shared" si="3"/>
        <v>0.35251250792695749</v>
      </c>
      <c r="P57" s="1">
        <f t="shared" si="4"/>
        <v>4.6283791059930366E-3</v>
      </c>
      <c r="Q57" s="1">
        <f t="shared" si="5"/>
        <v>4.9334744089609237E-2</v>
      </c>
      <c r="R57" s="1">
        <f t="shared" si="6"/>
        <v>6.9152674482803418E-3</v>
      </c>
      <c r="S57" s="1">
        <f t="shared" si="7"/>
        <v>1.338737054060568E-5</v>
      </c>
      <c r="T57">
        <f t="shared" si="8"/>
        <v>73128625</v>
      </c>
    </row>
    <row r="58" spans="3:20">
      <c r="C58" s="130"/>
      <c r="D58" s="130"/>
      <c r="E58" s="1">
        <v>16</v>
      </c>
      <c r="F58">
        <v>338417</v>
      </c>
      <c r="G58">
        <v>42759868</v>
      </c>
      <c r="H58">
        <v>19366085</v>
      </c>
      <c r="I58">
        <v>68178</v>
      </c>
      <c r="J58">
        <v>3699452</v>
      </c>
      <c r="K58">
        <v>229195</v>
      </c>
      <c r="L58">
        <v>1030</v>
      </c>
      <c r="M58" s="1">
        <f t="shared" si="1"/>
        <v>5.0918698553953012E-3</v>
      </c>
      <c r="N58" s="1">
        <f t="shared" si="2"/>
        <v>0.64337099758547056</v>
      </c>
      <c r="O58" s="1">
        <f t="shared" si="3"/>
        <v>0.29138484304430073</v>
      </c>
      <c r="P58" s="1">
        <f t="shared" si="4"/>
        <v>1.0258157923542283E-3</v>
      </c>
      <c r="Q58" s="1">
        <f t="shared" si="5"/>
        <v>5.5662475940280363E-2</v>
      </c>
      <c r="R58" s="1">
        <f t="shared" si="6"/>
        <v>3.4485002571009323E-3</v>
      </c>
      <c r="S58" s="1">
        <f t="shared" si="7"/>
        <v>1.5497525097903358E-5</v>
      </c>
      <c r="T58">
        <f t="shared" si="8"/>
        <v>66462225</v>
      </c>
    </row>
    <row r="59" spans="3:20">
      <c r="C59" s="130"/>
      <c r="D59" s="130"/>
      <c r="E59" s="1">
        <v>24</v>
      </c>
      <c r="F59">
        <v>129565</v>
      </c>
      <c r="G59">
        <v>42757158</v>
      </c>
      <c r="H59">
        <v>12907129</v>
      </c>
      <c r="I59">
        <v>152681</v>
      </c>
      <c r="J59">
        <v>2322678</v>
      </c>
      <c r="K59">
        <v>272266</v>
      </c>
      <c r="L59">
        <v>1090</v>
      </c>
      <c r="M59" s="1">
        <f t="shared" si="1"/>
        <v>2.2131759271847439E-3</v>
      </c>
      <c r="N59" s="1">
        <f t="shared" si="2"/>
        <v>0.73036014973514918</v>
      </c>
      <c r="O59" s="1">
        <f t="shared" si="3"/>
        <v>0.22047425764572298</v>
      </c>
      <c r="P59" s="1">
        <f t="shared" si="4"/>
        <v>2.6080339114613817E-3</v>
      </c>
      <c r="Q59" s="1">
        <f t="shared" si="5"/>
        <v>3.9675028257643706E-2</v>
      </c>
      <c r="R59" s="1">
        <f t="shared" si="6"/>
        <v>4.6507355921034345E-3</v>
      </c>
      <c r="S59" s="1">
        <f t="shared" si="7"/>
        <v>1.8618930734622552E-5</v>
      </c>
      <c r="T59">
        <f t="shared" si="8"/>
        <v>58542567</v>
      </c>
    </row>
    <row r="60" spans="3:20">
      <c r="C60" s="130"/>
      <c r="D60" s="130"/>
      <c r="E60" s="1">
        <v>32</v>
      </c>
      <c r="F60">
        <v>129078</v>
      </c>
      <c r="G60">
        <v>42753388</v>
      </c>
      <c r="H60">
        <v>9676294</v>
      </c>
      <c r="I60">
        <v>147441</v>
      </c>
      <c r="J60">
        <v>1563957</v>
      </c>
      <c r="K60">
        <v>333863</v>
      </c>
      <c r="L60">
        <v>1088</v>
      </c>
      <c r="M60" s="1">
        <f t="shared" si="1"/>
        <v>2.3638447457361546E-3</v>
      </c>
      <c r="N60" s="1">
        <f t="shared" si="2"/>
        <v>0.78295582195431568</v>
      </c>
      <c r="O60" s="1">
        <f t="shared" si="3"/>
        <v>0.17720492051393946</v>
      </c>
      <c r="P60" s="1">
        <f t="shared" si="4"/>
        <v>2.70013196017977E-3</v>
      </c>
      <c r="Q60" s="1">
        <f t="shared" si="5"/>
        <v>2.8641221098926844E-2</v>
      </c>
      <c r="R60" s="1">
        <f t="shared" si="6"/>
        <v>6.1141348513744382E-3</v>
      </c>
      <c r="S60" s="1">
        <f t="shared" si="7"/>
        <v>1.9924875527672694E-5</v>
      </c>
      <c r="T60">
        <f t="shared" si="8"/>
        <v>54605109</v>
      </c>
    </row>
    <row r="64" spans="3:20">
      <c r="F64" s="1"/>
      <c r="G64" s="1"/>
      <c r="H64" s="1"/>
      <c r="I64" s="1"/>
      <c r="J64" s="1"/>
      <c r="K64" s="1"/>
      <c r="L64" s="1"/>
    </row>
    <row r="65" spans="3:12">
      <c r="C65" s="130" t="s">
        <v>38</v>
      </c>
      <c r="D65" s="130">
        <v>1966080</v>
      </c>
      <c r="E65" s="1">
        <v>2</v>
      </c>
      <c r="F65" s="73">
        <v>9.5258232158555993E-4</v>
      </c>
      <c r="G65" s="73">
        <v>2.7056602233820381E-3</v>
      </c>
      <c r="H65" s="73">
        <v>0.9232332899329706</v>
      </c>
      <c r="I65" s="73">
        <v>5.0942875972644173E-4</v>
      </c>
      <c r="J65" s="73">
        <v>7.2129177284917814E-2</v>
      </c>
      <c r="K65" s="73">
        <v>3.9864036926166217E-4</v>
      </c>
      <c r="L65" s="73">
        <v>7.1221108155929716E-5</v>
      </c>
    </row>
    <row r="66" spans="3:12">
      <c r="C66" s="130"/>
      <c r="D66" s="130"/>
      <c r="E66" s="1">
        <v>4</v>
      </c>
      <c r="F66" s="73">
        <v>1.8722036381495649E-3</v>
      </c>
      <c r="G66" s="73">
        <v>4.7931367304105228E-3</v>
      </c>
      <c r="H66" s="73">
        <v>0.90684725246269093</v>
      </c>
      <c r="I66" s="73">
        <v>1.1692040965071125E-3</v>
      </c>
      <c r="J66" s="73">
        <v>8.415361486241657E-2</v>
      </c>
      <c r="K66" s="73">
        <v>1.019187779347692E-3</v>
      </c>
      <c r="L66" s="73">
        <v>1.4540043047759195E-4</v>
      </c>
    </row>
    <row r="67" spans="3:12">
      <c r="C67" s="130"/>
      <c r="D67" s="130"/>
      <c r="E67" s="1">
        <v>8</v>
      </c>
      <c r="F67" s="73">
        <v>4.1101041665610842E-3</v>
      </c>
      <c r="G67" s="73">
        <v>1.0237250821767435E-2</v>
      </c>
      <c r="H67" s="73">
        <v>0.81586936051644399</v>
      </c>
      <c r="I67" s="73">
        <v>3.486746814542572E-3</v>
      </c>
      <c r="J67" s="73">
        <v>0.16101675158854767</v>
      </c>
      <c r="K67" s="73">
        <v>4.9584783188204255E-3</v>
      </c>
      <c r="L67" s="73">
        <v>3.2130777331685912E-4</v>
      </c>
    </row>
    <row r="68" spans="3:12">
      <c r="C68" s="130"/>
      <c r="D68" s="130"/>
      <c r="E68" s="1">
        <v>12</v>
      </c>
      <c r="F68" s="73">
        <v>5.8897886170376232E-3</v>
      </c>
      <c r="G68" s="73">
        <v>1.7970885918143099E-2</v>
      </c>
      <c r="H68" s="73">
        <v>0.85643006039099034</v>
      </c>
      <c r="I68" s="73">
        <v>1.115624248011852E-2</v>
      </c>
      <c r="J68" s="73">
        <v>9.876086849376231E-2</v>
      </c>
      <c r="K68" s="73">
        <v>9.0528500894412889E-3</v>
      </c>
      <c r="L68" s="73">
        <v>7.3930401050681469E-4</v>
      </c>
    </row>
    <row r="69" spans="3:12">
      <c r="C69" s="130"/>
      <c r="D69" s="130"/>
      <c r="E69" s="1">
        <v>16</v>
      </c>
      <c r="F69" s="73">
        <v>8.141314856590396E-3</v>
      </c>
      <c r="G69" s="73">
        <v>3.1817998710924909E-2</v>
      </c>
      <c r="H69" s="73">
        <v>0.87412987431517886</v>
      </c>
      <c r="I69" s="73">
        <v>3.3374959716403483E-3</v>
      </c>
      <c r="J69" s="73">
        <v>7.8510715436674192E-2</v>
      </c>
      <c r="K69" s="73">
        <v>3.4603609410248145E-3</v>
      </c>
      <c r="L69" s="73">
        <v>6.022397679664841E-4</v>
      </c>
    </row>
    <row r="70" spans="3:12">
      <c r="C70" s="130"/>
      <c r="D70" s="130"/>
      <c r="E70" s="1">
        <v>24</v>
      </c>
      <c r="F70" s="73">
        <v>9.4249651985142038E-3</v>
      </c>
      <c r="G70" s="73">
        <v>0.2271948253629964</v>
      </c>
      <c r="H70" s="73">
        <v>0.60608215715581504</v>
      </c>
      <c r="I70" s="73">
        <v>4.7742741820776431E-2</v>
      </c>
      <c r="J70" s="73">
        <v>5.505513441418082E-2</v>
      </c>
      <c r="K70" s="73">
        <v>5.2054162071160585E-2</v>
      </c>
      <c r="L70" s="73">
        <v>2.4460139765565066E-3</v>
      </c>
    </row>
    <row r="71" spans="3:12">
      <c r="C71" s="130"/>
      <c r="D71" s="130"/>
      <c r="E71" s="1">
        <v>32</v>
      </c>
      <c r="F71" s="73">
        <v>1.0077230624053243E-2</v>
      </c>
      <c r="G71" s="73">
        <v>0.34327894906752093</v>
      </c>
      <c r="H71" s="73">
        <v>0.48438004420273661</v>
      </c>
      <c r="I71" s="73">
        <v>6.0056122575678564E-2</v>
      </c>
      <c r="J71" s="73">
        <v>4.3860041222776827E-2</v>
      </c>
      <c r="K71" s="73">
        <v>5.6514937048349846E-2</v>
      </c>
      <c r="L71" s="73">
        <v>1.8326752588840051E-3</v>
      </c>
    </row>
    <row r="72" spans="3:12">
      <c r="C72" s="130"/>
      <c r="D72" s="130">
        <v>62914560</v>
      </c>
      <c r="E72" s="1">
        <v>2</v>
      </c>
      <c r="F72" s="73">
        <v>7.3897215150261824E-4</v>
      </c>
      <c r="G72" s="73">
        <v>2.0770387434075033E-3</v>
      </c>
      <c r="H72" s="73">
        <v>0.87409587091496999</v>
      </c>
      <c r="I72" s="73">
        <v>9.4893338182057622E-5</v>
      </c>
      <c r="J72" s="73">
        <v>0.12091716258828544</v>
      </c>
      <c r="K72" s="73">
        <v>2.0733739304992461E-3</v>
      </c>
      <c r="L72" s="73">
        <v>2.6883331530964682E-6</v>
      </c>
    </row>
    <row r="73" spans="3:12">
      <c r="C73" s="130"/>
      <c r="D73" s="130"/>
      <c r="E73" s="1">
        <v>4</v>
      </c>
      <c r="F73" s="73">
        <v>1.4515099769030104E-3</v>
      </c>
      <c r="G73" s="73">
        <v>3.9925471434109922E-3</v>
      </c>
      <c r="H73" s="73">
        <v>0.8672985162272967</v>
      </c>
      <c r="I73" s="73">
        <v>4.7080694642814579E-5</v>
      </c>
      <c r="J73" s="73">
        <v>0.12322106492894544</v>
      </c>
      <c r="K73" s="73">
        <v>3.9835827011837997E-3</v>
      </c>
      <c r="L73" s="73">
        <v>5.6983276172853068E-6</v>
      </c>
    </row>
    <row r="74" spans="3:12">
      <c r="C74" s="130"/>
      <c r="D74" s="130"/>
      <c r="E74" s="1">
        <v>8</v>
      </c>
      <c r="F74" s="73">
        <v>2.7570726706602337E-3</v>
      </c>
      <c r="G74" s="73">
        <v>7.3824046169435296E-3</v>
      </c>
      <c r="H74" s="73">
        <v>0.82655280686608135</v>
      </c>
      <c r="I74" s="73">
        <v>1.515809100906737E-4</v>
      </c>
      <c r="J74" s="73">
        <v>0.16191465781207498</v>
      </c>
      <c r="K74" s="73">
        <v>1.230137385735852E-3</v>
      </c>
      <c r="L74" s="73">
        <v>1.1339738413376688E-5</v>
      </c>
    </row>
    <row r="75" spans="3:12">
      <c r="C75" s="130"/>
      <c r="D75" s="130"/>
      <c r="E75" s="1">
        <v>12</v>
      </c>
      <c r="F75" s="73">
        <v>4.0813188635465672E-3</v>
      </c>
      <c r="G75" s="73">
        <v>1.1291839498311518E-2</v>
      </c>
      <c r="H75" s="73">
        <v>0.81668696745966363</v>
      </c>
      <c r="I75" s="73">
        <v>9.0443540202142557E-4</v>
      </c>
      <c r="J75" s="73">
        <v>0.16336085199881392</v>
      </c>
      <c r="K75" s="73">
        <v>3.649308214193357E-3</v>
      </c>
      <c r="L75" s="73">
        <v>2.5278563449573437E-5</v>
      </c>
    </row>
    <row r="76" spans="3:12">
      <c r="C76" s="130"/>
      <c r="D76" s="130"/>
      <c r="E76" s="1">
        <v>16</v>
      </c>
      <c r="F76" s="73">
        <v>5.239152164141365E-3</v>
      </c>
      <c r="G76" s="73">
        <v>1.4886325294638346E-2</v>
      </c>
      <c r="H76" s="73">
        <v>0.78602479593525876</v>
      </c>
      <c r="I76" s="73">
        <v>2.590477352375423E-2</v>
      </c>
      <c r="J76" s="73">
        <v>0.16034273227040594</v>
      </c>
      <c r="K76" s="73">
        <v>7.5769193343412774E-3</v>
      </c>
      <c r="L76" s="73">
        <v>2.5301477460079303E-5</v>
      </c>
    </row>
    <row r="77" spans="3:12">
      <c r="C77" s="130"/>
      <c r="D77" s="130"/>
      <c r="E77" s="1">
        <v>24</v>
      </c>
      <c r="F77" s="73">
        <v>6.7391721428618039E-3</v>
      </c>
      <c r="G77" s="73">
        <v>0.16163676348710185</v>
      </c>
      <c r="H77" s="73">
        <v>0.67326406463106647</v>
      </c>
      <c r="I77" s="73">
        <v>2.2235697178916596E-2</v>
      </c>
      <c r="J77" s="73">
        <v>0.11785010343319913</v>
      </c>
      <c r="K77" s="73">
        <v>1.8136427410776632E-2</v>
      </c>
      <c r="L77" s="73">
        <v>1.3777171607749986E-4</v>
      </c>
    </row>
    <row r="78" spans="3:12">
      <c r="C78" s="130"/>
      <c r="D78" s="130"/>
      <c r="E78" s="1">
        <v>32</v>
      </c>
      <c r="F78" s="73">
        <v>7.897345132095281E-3</v>
      </c>
      <c r="G78" s="73">
        <v>0.27236259363397308</v>
      </c>
      <c r="H78" s="73">
        <v>0.59095821539992677</v>
      </c>
      <c r="I78" s="73">
        <v>1.61289997756013E-2</v>
      </c>
      <c r="J78" s="73">
        <v>9.1685878682019842E-2</v>
      </c>
      <c r="K78" s="73">
        <v>2.0885190314446838E-2</v>
      </c>
      <c r="L78" s="73">
        <v>8.1777061936909242E-5</v>
      </c>
    </row>
    <row r="79" spans="3:12">
      <c r="C79" s="130" t="s">
        <v>37</v>
      </c>
      <c r="D79" s="130">
        <v>1966080</v>
      </c>
      <c r="E79" s="1">
        <v>2</v>
      </c>
      <c r="F79" s="73">
        <v>8.9612602645957912E-4</v>
      </c>
      <c r="G79" s="73">
        <v>2.4302417226444153E-3</v>
      </c>
      <c r="H79" s="73">
        <v>0.92750779109031878</v>
      </c>
      <c r="I79" s="73">
        <v>7.4379906338199601E-4</v>
      </c>
      <c r="J79" s="73">
        <v>6.7813939363263659E-2</v>
      </c>
      <c r="K79" s="73">
        <v>5.8592855576203252E-4</v>
      </c>
      <c r="L79" s="73">
        <v>2.2174178169521591E-5</v>
      </c>
    </row>
    <row r="80" spans="3:12">
      <c r="C80" s="130"/>
      <c r="D80" s="130"/>
      <c r="E80" s="1">
        <v>4</v>
      </c>
      <c r="F80" s="73">
        <v>1.788256176740054E-3</v>
      </c>
      <c r="G80" s="73">
        <v>4.5782710553490431E-3</v>
      </c>
      <c r="H80" s="73">
        <v>0.91180685774629433</v>
      </c>
      <c r="I80" s="73">
        <v>2.4066910952870585E-3</v>
      </c>
      <c r="J80" s="73">
        <v>7.5826649428124143E-2</v>
      </c>
      <c r="K80" s="73">
        <v>3.5337247735235749E-3</v>
      </c>
      <c r="L80" s="73">
        <v>5.9549724681772885E-5</v>
      </c>
    </row>
    <row r="81" spans="3:35">
      <c r="C81" s="130"/>
      <c r="D81" s="130"/>
      <c r="E81" s="1">
        <v>8</v>
      </c>
      <c r="F81" s="73">
        <v>3.9547223067662582E-3</v>
      </c>
      <c r="G81" s="73">
        <v>1.0448027388390563E-2</v>
      </c>
      <c r="H81" s="73">
        <v>0.82814017551988117</v>
      </c>
      <c r="I81" s="73">
        <v>2.782845034981845E-3</v>
      </c>
      <c r="J81" s="73">
        <v>0.1515909033632587</v>
      </c>
      <c r="K81" s="73">
        <v>2.8981911022625275E-3</v>
      </c>
      <c r="L81" s="73">
        <v>1.8513528445891062E-4</v>
      </c>
    </row>
    <row r="82" spans="3:35">
      <c r="C82" s="130"/>
      <c r="D82" s="130"/>
      <c r="E82" s="1">
        <v>12</v>
      </c>
      <c r="F82" s="73">
        <v>6.1020243990419082E-3</v>
      </c>
      <c r="G82" s="73">
        <v>2.2216621111525326E-2</v>
      </c>
      <c r="H82" s="73">
        <v>0.8490296075717626</v>
      </c>
      <c r="I82" s="73">
        <v>6.2725731888246773E-3</v>
      </c>
      <c r="J82" s="73">
        <v>0.10977455864840839</v>
      </c>
      <c r="K82" s="73">
        <v>6.1955998412236042E-3</v>
      </c>
      <c r="L82" s="73">
        <v>4.0901523921354371E-4</v>
      </c>
    </row>
    <row r="83" spans="3:35">
      <c r="C83" s="130"/>
      <c r="D83" s="130"/>
      <c r="E83" s="1">
        <v>16</v>
      </c>
      <c r="F83" s="73">
        <v>7.957036733277606E-3</v>
      </c>
      <c r="G83" s="73">
        <v>3.0422456350645867E-2</v>
      </c>
      <c r="H83" s="73">
        <v>0.86952510133589889</v>
      </c>
      <c r="I83" s="73">
        <v>1.0257795372458717E-2</v>
      </c>
      <c r="J83" s="73">
        <v>7.4266990520953272E-2</v>
      </c>
      <c r="K83" s="73">
        <v>7.0935129252559029E-3</v>
      </c>
      <c r="L83" s="73">
        <v>4.7710676150970776E-4</v>
      </c>
    </row>
    <row r="84" spans="3:35">
      <c r="C84" s="130"/>
      <c r="D84" s="130"/>
      <c r="E84" s="1">
        <v>24</v>
      </c>
      <c r="F84" s="73">
        <v>9.1288571563880577E-3</v>
      </c>
      <c r="G84" s="73">
        <v>0.21909708205823256</v>
      </c>
      <c r="H84" s="73">
        <v>0.58673429117175468</v>
      </c>
      <c r="I84" s="73">
        <v>4.6783137774029211E-2</v>
      </c>
      <c r="J84" s="73">
        <v>5.4161996621781616E-2</v>
      </c>
      <c r="K84" s="73">
        <v>8.2628786119085584E-2</v>
      </c>
      <c r="L84" s="73">
        <v>1.4658490987283195E-3</v>
      </c>
    </row>
    <row r="85" spans="3:35">
      <c r="C85" s="130"/>
      <c r="D85" s="130"/>
      <c r="E85" s="1">
        <v>32</v>
      </c>
      <c r="F85" s="73">
        <v>9.8094415267975885E-3</v>
      </c>
      <c r="G85" s="73">
        <v>0.33632648306524421</v>
      </c>
      <c r="H85" s="73">
        <v>0.47326308330016598</v>
      </c>
      <c r="I85" s="73">
        <v>5.2160892314562238E-2</v>
      </c>
      <c r="J85" s="73">
        <v>4.3001854134915009E-2</v>
      </c>
      <c r="K85" s="73">
        <v>8.4035510081251874E-2</v>
      </c>
      <c r="L85" s="73">
        <v>1.4027355770630892E-3</v>
      </c>
    </row>
    <row r="86" spans="3:35">
      <c r="C86" s="130"/>
      <c r="D86" s="130">
        <v>62914560</v>
      </c>
      <c r="E86" s="1">
        <v>2</v>
      </c>
      <c r="F86" s="73">
        <v>7.4018196208737593E-4</v>
      </c>
      <c r="G86" s="73">
        <v>2.0264878674305592E-3</v>
      </c>
      <c r="H86" s="73">
        <v>0.87459420936780674</v>
      </c>
      <c r="I86" s="73">
        <v>4.9188296337670864E-5</v>
      </c>
      <c r="J86" s="73">
        <v>0.12043618695534461</v>
      </c>
      <c r="K86" s="73">
        <v>2.1523527468187524E-3</v>
      </c>
      <c r="L86" s="73">
        <v>1.3928041743076698E-6</v>
      </c>
    </row>
    <row r="87" spans="3:35">
      <c r="C87" s="130"/>
      <c r="D87" s="130"/>
      <c r="E87" s="1">
        <v>4</v>
      </c>
      <c r="F87" s="73">
        <v>1.4516571858368113E-3</v>
      </c>
      <c r="G87" s="73">
        <v>3.9090953872344012E-3</v>
      </c>
      <c r="H87" s="73">
        <v>0.86962032553377266</v>
      </c>
      <c r="I87" s="73">
        <v>6.8972400801149786E-5</v>
      </c>
      <c r="J87" s="73">
        <v>0.12015185526598549</v>
      </c>
      <c r="K87" s="73">
        <v>4.7951833820143019E-3</v>
      </c>
      <c r="L87" s="73">
        <v>2.9108443551405886E-6</v>
      </c>
    </row>
    <row r="88" spans="3:35">
      <c r="C88" s="130"/>
      <c r="D88" s="130"/>
      <c r="E88" s="1">
        <v>8</v>
      </c>
      <c r="F88" s="73">
        <v>2.8083234698769695E-3</v>
      </c>
      <c r="G88" s="73">
        <v>7.5134269996374702E-3</v>
      </c>
      <c r="H88" s="73">
        <v>0.84184082538516192</v>
      </c>
      <c r="I88" s="73">
        <v>2.5798070172142537E-4</v>
      </c>
      <c r="J88" s="73">
        <v>0.14392926875430984</v>
      </c>
      <c r="K88" s="73">
        <v>3.6433468116507774E-3</v>
      </c>
      <c r="L88" s="73">
        <v>6.8278776416493227E-6</v>
      </c>
    </row>
    <row r="89" spans="3:35">
      <c r="C89" s="130"/>
      <c r="D89" s="130"/>
      <c r="E89" s="1">
        <v>12</v>
      </c>
      <c r="F89" s="73">
        <v>4.150285462304097E-3</v>
      </c>
      <c r="G89" s="73">
        <v>1.1418781449573983E-2</v>
      </c>
      <c r="H89" s="73">
        <v>0.82984620318790914</v>
      </c>
      <c r="I89" s="73">
        <v>2.3867355693767689E-3</v>
      </c>
      <c r="J89" s="73">
        <v>0.14952181235046139</v>
      </c>
      <c r="K89" s="73">
        <v>2.6616534098281856E-3</v>
      </c>
      <c r="L89" s="73">
        <v>1.4528570546479645E-5</v>
      </c>
      <c r="AB89" s="1" t="s">
        <v>48</v>
      </c>
      <c r="AC89" s="1" t="s">
        <v>49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/>
    </row>
    <row r="90" spans="3:35">
      <c r="C90" s="130"/>
      <c r="D90" s="130"/>
      <c r="E90" s="1">
        <v>16</v>
      </c>
      <c r="F90" s="73">
        <v>5.3766054895463275E-3</v>
      </c>
      <c r="G90" s="73">
        <v>1.5287009841326622E-2</v>
      </c>
      <c r="H90" s="73">
        <v>0.80596415782436315</v>
      </c>
      <c r="I90" s="73">
        <v>7.8385307658582863E-3</v>
      </c>
      <c r="J90" s="73">
        <v>0.15187130444042726</v>
      </c>
      <c r="K90" s="73">
        <v>1.3642101617839585E-2</v>
      </c>
      <c r="L90" s="73">
        <v>2.029002063874235E-5</v>
      </c>
      <c r="AA90" s="1">
        <v>2</v>
      </c>
      <c r="AB90" s="73">
        <v>7.4018196208737593E-4</v>
      </c>
      <c r="AC90" s="73">
        <v>2.0264878674305592E-3</v>
      </c>
      <c r="AD90" s="73">
        <v>0.87459420936780674</v>
      </c>
      <c r="AE90" s="73">
        <v>4.9188296337670864E-5</v>
      </c>
      <c r="AF90" s="73">
        <v>0.12043618695534461</v>
      </c>
      <c r="AG90" s="73">
        <v>2.1523527468187524E-3</v>
      </c>
      <c r="AH90" s="73">
        <v>1.3928041743076698E-6</v>
      </c>
    </row>
    <row r="91" spans="3:35">
      <c r="C91" s="130"/>
      <c r="D91" s="130"/>
      <c r="E91" s="1">
        <v>24</v>
      </c>
      <c r="F91" s="73">
        <v>6.7956116868797423E-3</v>
      </c>
      <c r="G91" s="73">
        <v>0.16297201753401372</v>
      </c>
      <c r="H91" s="73">
        <v>0.67968993584427706</v>
      </c>
      <c r="I91" s="73">
        <v>1.3816237006922957E-2</v>
      </c>
      <c r="J91" s="73">
        <v>0.11802086091079057</v>
      </c>
      <c r="K91" s="73">
        <v>1.8645242169344017E-2</v>
      </c>
      <c r="L91" s="73">
        <v>6.0094847771909847E-5</v>
      </c>
      <c r="AA91" s="1">
        <v>4</v>
      </c>
      <c r="AB91" s="73">
        <v>1.4516571858368113E-3</v>
      </c>
      <c r="AC91" s="73">
        <v>3.9090953872344012E-3</v>
      </c>
      <c r="AD91" s="73">
        <v>0.86962032553377266</v>
      </c>
      <c r="AE91" s="73">
        <v>6.8972400801149786E-5</v>
      </c>
      <c r="AF91" s="73">
        <v>0.12015185526598549</v>
      </c>
      <c r="AG91" s="73">
        <v>4.7951833820143019E-3</v>
      </c>
      <c r="AH91" s="73">
        <v>2.9108443551405886E-6</v>
      </c>
    </row>
    <row r="92" spans="3:35">
      <c r="C92" s="130"/>
      <c r="D92" s="130"/>
      <c r="E92" s="1">
        <v>32</v>
      </c>
      <c r="F92" s="73">
        <v>7.8861675055023929E-3</v>
      </c>
      <c r="G92" s="73">
        <v>0.27204043434312086</v>
      </c>
      <c r="H92" s="73">
        <v>0.58944750368304666</v>
      </c>
      <c r="I92" s="73">
        <v>1.9773980469960588E-2</v>
      </c>
      <c r="J92" s="73">
        <v>9.3114820025945177E-2</v>
      </c>
      <c r="K92" s="73">
        <v>1.7656979363415658E-2</v>
      </c>
      <c r="L92" s="73">
        <v>8.0114609008698776E-5</v>
      </c>
      <c r="AA92" s="1">
        <v>8</v>
      </c>
      <c r="AB92" s="73">
        <v>2.8083234698769695E-3</v>
      </c>
      <c r="AC92" s="73">
        <v>7.5134269996374702E-3</v>
      </c>
      <c r="AD92" s="73">
        <v>0.84184082538516192</v>
      </c>
      <c r="AE92" s="73">
        <v>2.5798070172142537E-4</v>
      </c>
      <c r="AF92" s="73">
        <v>0.14392926875430984</v>
      </c>
      <c r="AG92" s="73">
        <v>3.6433468116507774E-3</v>
      </c>
      <c r="AH92" s="73">
        <v>6.8278776416493227E-6</v>
      </c>
    </row>
    <row r="93" spans="3:35">
      <c r="C93" s="130" t="s">
        <v>40</v>
      </c>
      <c r="D93" s="130">
        <v>1966080</v>
      </c>
      <c r="E93" s="1">
        <v>2</v>
      </c>
      <c r="F93" s="73">
        <v>1.1224383471840184E-3</v>
      </c>
      <c r="G93" s="73">
        <v>3.458125976555778E-2</v>
      </c>
      <c r="H93" s="73">
        <v>0.89320933107279143</v>
      </c>
      <c r="I93" s="73">
        <v>7.3073608362770933E-3</v>
      </c>
      <c r="J93" s="73">
        <v>6.0241401384095367E-2</v>
      </c>
      <c r="K93" s="73">
        <v>3.3632800548948068E-3</v>
      </c>
      <c r="L93" s="73">
        <v>1.7492853919953935E-4</v>
      </c>
      <c r="AA93" s="1">
        <v>12</v>
      </c>
      <c r="AB93" s="73">
        <v>4.150285462304097E-3</v>
      </c>
      <c r="AC93" s="73">
        <v>1.1418781449573983E-2</v>
      </c>
      <c r="AD93" s="73">
        <v>0.82984620318790914</v>
      </c>
      <c r="AE93" s="73">
        <v>2.3867355693767689E-3</v>
      </c>
      <c r="AF93" s="73">
        <v>0.14952181235046139</v>
      </c>
      <c r="AG93" s="73">
        <v>2.6616534098281856E-3</v>
      </c>
      <c r="AH93" s="73">
        <v>1.4528570546479645E-5</v>
      </c>
    </row>
    <row r="94" spans="3:35">
      <c r="C94" s="130"/>
      <c r="D94" s="130"/>
      <c r="E94" s="1">
        <v>4</v>
      </c>
      <c r="F94" s="73">
        <v>1.7394854968107907E-3</v>
      </c>
      <c r="G94" s="73">
        <v>6.1147492806311952E-2</v>
      </c>
      <c r="H94" s="73">
        <v>0.84058759820082274</v>
      </c>
      <c r="I94" s="73">
        <v>2.5168066342145811E-2</v>
      </c>
      <c r="J94" s="73">
        <v>6.2042412318486978E-2</v>
      </c>
      <c r="K94" s="73">
        <v>9.0077883174323001E-3</v>
      </c>
      <c r="L94" s="73">
        <v>3.0715651798948437E-4</v>
      </c>
      <c r="AA94" s="1">
        <v>16</v>
      </c>
      <c r="AB94" s="73">
        <v>5.3766054895463275E-3</v>
      </c>
      <c r="AC94" s="73">
        <v>1.5287009841326622E-2</v>
      </c>
      <c r="AD94" s="73">
        <v>0.80596415782436315</v>
      </c>
      <c r="AE94" s="73">
        <v>7.8385307658582863E-3</v>
      </c>
      <c r="AF94" s="73">
        <v>0.15187130444042726</v>
      </c>
      <c r="AG94" s="73">
        <v>1.3642101617839585E-2</v>
      </c>
      <c r="AH94" s="73">
        <v>2.029002063874235E-5</v>
      </c>
    </row>
    <row r="95" spans="3:35">
      <c r="C95" s="130"/>
      <c r="D95" s="130"/>
      <c r="E95" s="1">
        <v>8</v>
      </c>
      <c r="F95" s="73">
        <v>3.8051617678115089E-3</v>
      </c>
      <c r="G95" s="73">
        <v>0.12911394367043114</v>
      </c>
      <c r="H95" s="73">
        <v>0.73622033514097895</v>
      </c>
      <c r="I95" s="73">
        <v>4.3697361767424017E-2</v>
      </c>
      <c r="J95" s="73">
        <v>6.8906558479175262E-2</v>
      </c>
      <c r="K95" s="73">
        <v>1.7526218610805961E-2</v>
      </c>
      <c r="L95" s="73">
        <v>7.3042056337318682E-4</v>
      </c>
      <c r="AA95" s="1">
        <v>24</v>
      </c>
      <c r="AB95" s="73">
        <v>6.7956116868797423E-3</v>
      </c>
      <c r="AC95" s="73">
        <v>0.16297201753401372</v>
      </c>
      <c r="AD95" s="73">
        <v>0.67968993584427706</v>
      </c>
      <c r="AE95" s="73">
        <v>1.3816237006922957E-2</v>
      </c>
      <c r="AF95" s="73">
        <v>0.11802086091079057</v>
      </c>
      <c r="AG95" s="73">
        <v>1.8645242169344017E-2</v>
      </c>
      <c r="AH95" s="73">
        <v>6.0094847771909847E-5</v>
      </c>
    </row>
    <row r="96" spans="3:35">
      <c r="C96" s="130"/>
      <c r="D96" s="130"/>
      <c r="E96" s="1">
        <v>12</v>
      </c>
      <c r="F96" s="73">
        <v>5.2035030840806972E-3</v>
      </c>
      <c r="G96" s="73">
        <v>0.17021402312610948</v>
      </c>
      <c r="H96" s="73">
        <v>0.66970022375962412</v>
      </c>
      <c r="I96" s="73">
        <v>4.4010769234721532E-2</v>
      </c>
      <c r="J96" s="73">
        <v>6.6316084232268147E-2</v>
      </c>
      <c r="K96" s="73">
        <v>4.325419966757181E-2</v>
      </c>
      <c r="L96" s="73">
        <v>1.3011968956242277E-3</v>
      </c>
      <c r="AA96" s="1">
        <v>32</v>
      </c>
      <c r="AB96" s="73">
        <v>7.8861675055023929E-3</v>
      </c>
      <c r="AC96" s="73">
        <v>0.27204043434312086</v>
      </c>
      <c r="AD96" s="73">
        <v>0.58944750368304666</v>
      </c>
      <c r="AE96" s="73">
        <v>1.9773980469960588E-2</v>
      </c>
      <c r="AF96" s="73">
        <v>9.3114820025945177E-2</v>
      </c>
      <c r="AG96" s="73">
        <v>1.7656979363415658E-2</v>
      </c>
      <c r="AH96" s="73">
        <v>8.0114609008698776E-5</v>
      </c>
    </row>
    <row r="97" spans="3:33">
      <c r="C97" s="130"/>
      <c r="D97" s="130"/>
      <c r="E97" s="1">
        <v>16</v>
      </c>
      <c r="F97" s="73">
        <v>6.6367798331127088E-3</v>
      </c>
      <c r="G97" s="73">
        <v>0.21766046129392602</v>
      </c>
      <c r="H97" s="73">
        <v>0.64137276033285595</v>
      </c>
      <c r="I97" s="73">
        <v>3.2038948022826849E-2</v>
      </c>
      <c r="J97" s="73">
        <v>6.2319461052797336E-2</v>
      </c>
      <c r="K97" s="73">
        <v>3.8596991960737036E-2</v>
      </c>
      <c r="L97" s="73">
        <v>1.3745975037440558E-3</v>
      </c>
      <c r="AA97" s="1">
        <v>2</v>
      </c>
      <c r="AB97" s="1">
        <v>4</v>
      </c>
      <c r="AC97" s="1">
        <v>8</v>
      </c>
      <c r="AD97" s="1">
        <v>12</v>
      </c>
      <c r="AE97" s="1">
        <v>16</v>
      </c>
      <c r="AF97" s="1">
        <v>24</v>
      </c>
      <c r="AG97" s="1">
        <v>32</v>
      </c>
    </row>
    <row r="98" spans="3:33">
      <c r="C98" s="130"/>
      <c r="D98" s="130"/>
      <c r="E98" s="1">
        <v>24</v>
      </c>
      <c r="F98" s="73">
        <v>8.4315139524202415E-3</v>
      </c>
      <c r="G98" s="73">
        <v>0.274819139141802</v>
      </c>
      <c r="H98" s="73">
        <v>0.54066225936309542</v>
      </c>
      <c r="I98" s="73">
        <v>5.2634094739707919E-2</v>
      </c>
      <c r="J98" s="73">
        <v>4.9011681917655051E-2</v>
      </c>
      <c r="K98" s="73">
        <v>7.2851439509031099E-2</v>
      </c>
      <c r="L98" s="73">
        <v>1.5898713762882634E-3</v>
      </c>
      <c r="Z98" s="1" t="s">
        <v>48</v>
      </c>
      <c r="AA98" s="73">
        <v>7.4018196208737593E-4</v>
      </c>
      <c r="AB98" s="73">
        <v>1.4516571858368113E-3</v>
      </c>
      <c r="AC98" s="73">
        <v>2.8083234698769695E-3</v>
      </c>
      <c r="AD98" s="73">
        <v>4.150285462304097E-3</v>
      </c>
      <c r="AE98" s="73">
        <v>5.3766054895463275E-3</v>
      </c>
      <c r="AF98" s="73">
        <v>6.7956116868797423E-3</v>
      </c>
      <c r="AG98" s="73">
        <v>7.8861675055023929E-3</v>
      </c>
    </row>
    <row r="99" spans="3:33">
      <c r="C99" s="130"/>
      <c r="D99" s="130"/>
      <c r="E99" s="1">
        <v>32</v>
      </c>
      <c r="F99" s="73">
        <v>1.0307804626514389E-2</v>
      </c>
      <c r="G99" s="73">
        <v>0.33774780340121813</v>
      </c>
      <c r="H99" s="73">
        <v>0.49813142323263782</v>
      </c>
      <c r="I99" s="73">
        <v>4.5994557642530035E-2</v>
      </c>
      <c r="J99" s="73">
        <v>4.5111323268886151E-2</v>
      </c>
      <c r="K99" s="73">
        <v>6.0841063761353134E-2</v>
      </c>
      <c r="L99" s="73">
        <v>1.8660240668603315E-3</v>
      </c>
      <c r="Z99" s="1" t="s">
        <v>49</v>
      </c>
      <c r="AA99" s="73">
        <v>2.0264878674305592E-3</v>
      </c>
      <c r="AB99" s="73">
        <v>3.9090953872344012E-3</v>
      </c>
      <c r="AC99" s="73">
        <v>7.5134269996374702E-3</v>
      </c>
      <c r="AD99" s="73">
        <v>1.1418781449573983E-2</v>
      </c>
      <c r="AE99" s="73">
        <v>1.5287009841326622E-2</v>
      </c>
      <c r="AF99" s="73">
        <v>0.16297201753401372</v>
      </c>
      <c r="AG99" s="73">
        <v>0.27204043434312086</v>
      </c>
    </row>
    <row r="100" spans="3:33">
      <c r="C100" s="130"/>
      <c r="D100" s="130">
        <v>62914560</v>
      </c>
      <c r="E100" s="1">
        <v>2</v>
      </c>
      <c r="F100" s="73">
        <v>7.2267980697032666E-4</v>
      </c>
      <c r="G100" s="73">
        <v>2.6936573927309214E-2</v>
      </c>
      <c r="H100" s="73">
        <v>0.85300062609919158</v>
      </c>
      <c r="I100" s="73">
        <v>3.7660129125054507E-4</v>
      </c>
      <c r="J100" s="73">
        <v>0.1167767895639827</v>
      </c>
      <c r="K100" s="73">
        <v>2.1742167937718782E-3</v>
      </c>
      <c r="L100" s="73">
        <v>1.2512517523744384E-5</v>
      </c>
      <c r="Z100" s="1" t="s">
        <v>50</v>
      </c>
      <c r="AA100" s="73">
        <v>0.87459420936780674</v>
      </c>
      <c r="AB100" s="73">
        <v>0.86962032553377266</v>
      </c>
      <c r="AC100" s="73">
        <v>0.84184082538516192</v>
      </c>
      <c r="AD100" s="73">
        <v>0.82984620318790914</v>
      </c>
      <c r="AE100" s="73">
        <v>0.80596415782436315</v>
      </c>
      <c r="AF100" s="73">
        <v>0.67968993584427706</v>
      </c>
      <c r="AG100" s="73">
        <v>0.58944750368304666</v>
      </c>
    </row>
    <row r="101" spans="3:33">
      <c r="C101" s="130"/>
      <c r="D101" s="130"/>
      <c r="E101" s="1">
        <v>4</v>
      </c>
      <c r="F101" s="73">
        <v>1.4012802504222237E-3</v>
      </c>
      <c r="G101" s="73">
        <v>5.0695507128073775E-2</v>
      </c>
      <c r="H101" s="73">
        <v>0.8283041624263171</v>
      </c>
      <c r="I101" s="73">
        <v>3.1477207397958808E-4</v>
      </c>
      <c r="J101" s="73">
        <v>0.11274216967365473</v>
      </c>
      <c r="K101" s="73">
        <v>6.5264006658090328E-3</v>
      </c>
      <c r="L101" s="73">
        <v>1.5707781743523363E-5</v>
      </c>
      <c r="Z101" s="1" t="s">
        <v>51</v>
      </c>
      <c r="AA101" s="73">
        <v>4.9188296337670864E-5</v>
      </c>
      <c r="AB101" s="73">
        <v>6.8972400801149786E-5</v>
      </c>
      <c r="AC101" s="73">
        <v>2.5798070172142537E-4</v>
      </c>
      <c r="AD101" s="73">
        <v>2.3867355693767689E-3</v>
      </c>
      <c r="AE101" s="73">
        <v>7.8385307658582863E-3</v>
      </c>
      <c r="AF101" s="73">
        <v>1.3816237006922957E-2</v>
      </c>
      <c r="AG101" s="73">
        <v>1.9773980469960588E-2</v>
      </c>
    </row>
    <row r="102" spans="3:33">
      <c r="C102" s="130"/>
      <c r="D102" s="130"/>
      <c r="E102" s="1">
        <v>8</v>
      </c>
      <c r="F102" s="73">
        <v>2.5624644683011999E-3</v>
      </c>
      <c r="G102" s="73">
        <v>9.0794844370571295E-2</v>
      </c>
      <c r="H102" s="73">
        <v>0.76666010405814411</v>
      </c>
      <c r="I102" s="73">
        <v>2.569307250512641E-2</v>
      </c>
      <c r="J102" s="73">
        <v>0.10343178207296995</v>
      </c>
      <c r="K102" s="73">
        <v>1.0832823652401879E-2</v>
      </c>
      <c r="L102" s="73">
        <v>2.4908872485162503E-5</v>
      </c>
      <c r="Z102" s="1" t="s">
        <v>52</v>
      </c>
      <c r="AA102" s="73">
        <v>0.12043618695534461</v>
      </c>
      <c r="AB102" s="73">
        <v>0.12015185526598549</v>
      </c>
      <c r="AC102" s="73">
        <v>0.14392926875430984</v>
      </c>
      <c r="AD102" s="73">
        <v>0.14952181235046139</v>
      </c>
      <c r="AE102" s="73">
        <v>0.15187130444042726</v>
      </c>
      <c r="AF102" s="73">
        <v>0.11802086091079057</v>
      </c>
      <c r="AG102" s="73">
        <v>9.3114820025945177E-2</v>
      </c>
    </row>
    <row r="103" spans="3:33">
      <c r="C103" s="130"/>
      <c r="D103" s="130"/>
      <c r="E103" s="1">
        <v>12</v>
      </c>
      <c r="F103" s="73">
        <v>3.6852546336210708E-3</v>
      </c>
      <c r="G103" s="73">
        <v>0.12667399143417585</v>
      </c>
      <c r="H103" s="73">
        <v>0.73619431007525649</v>
      </c>
      <c r="I103" s="73">
        <v>9.7320677948771438E-3</v>
      </c>
      <c r="J103" s="73">
        <v>0.10120848963986268</v>
      </c>
      <c r="K103" s="73">
        <v>2.2446174883997569E-2</v>
      </c>
      <c r="L103" s="73">
        <v>5.9711538209165099E-5</v>
      </c>
      <c r="Z103" s="1" t="s">
        <v>53</v>
      </c>
      <c r="AA103" s="73">
        <v>2.1523527468187524E-3</v>
      </c>
      <c r="AB103" s="73">
        <v>4.7951833820143019E-3</v>
      </c>
      <c r="AC103" s="73">
        <v>3.6433468116507774E-3</v>
      </c>
      <c r="AD103" s="73">
        <v>2.6616534098281856E-3</v>
      </c>
      <c r="AE103" s="73">
        <v>1.3642101617839585E-2</v>
      </c>
      <c r="AF103" s="73">
        <v>1.8645242169344017E-2</v>
      </c>
      <c r="AG103" s="73">
        <v>1.7656979363415658E-2</v>
      </c>
    </row>
    <row r="104" spans="3:33">
      <c r="C104" s="130"/>
      <c r="D104" s="130"/>
      <c r="E104" s="1">
        <v>16</v>
      </c>
      <c r="F104" s="73">
        <v>4.4823456261205517E-3</v>
      </c>
      <c r="G104" s="73">
        <v>0.15396190438250273</v>
      </c>
      <c r="H104" s="73">
        <v>0.6740820906124444</v>
      </c>
      <c r="I104" s="73">
        <v>2.1355937920299065E-2</v>
      </c>
      <c r="J104" s="73">
        <v>0.13109555316085023</v>
      </c>
      <c r="K104" s="73">
        <v>1.4966160232066332E-2</v>
      </c>
      <c r="L104" s="73">
        <v>5.6008065716685664E-5</v>
      </c>
      <c r="Z104" s="1" t="s">
        <v>54</v>
      </c>
      <c r="AA104" s="73">
        <v>1.3928041743076698E-6</v>
      </c>
      <c r="AB104" s="73">
        <v>2.9108443551405886E-6</v>
      </c>
      <c r="AC104" s="73">
        <v>6.8278776416493227E-6</v>
      </c>
      <c r="AD104" s="73">
        <v>1.4528570546479645E-5</v>
      </c>
      <c r="AE104" s="73">
        <v>2.029002063874235E-5</v>
      </c>
      <c r="AF104" s="73">
        <v>6.0094847771909847E-5</v>
      </c>
      <c r="AG104" s="73">
        <v>8.0114609008698776E-5</v>
      </c>
    </row>
    <row r="105" spans="3:33">
      <c r="C105" s="130"/>
      <c r="D105" s="130"/>
      <c r="E105" s="1">
        <v>24</v>
      </c>
      <c r="F105" s="73">
        <v>6.3675355254147617E-3</v>
      </c>
      <c r="G105" s="73">
        <v>0.21846198183668641</v>
      </c>
      <c r="H105" s="73">
        <v>0.63821819272475244</v>
      </c>
      <c r="I105" s="73">
        <v>1.2268851916395379E-2</v>
      </c>
      <c r="J105" s="73">
        <v>0.11168650703436599</v>
      </c>
      <c r="K105" s="73">
        <v>1.2892433570184226E-2</v>
      </c>
      <c r="L105" s="73">
        <v>1.044973922007565E-4</v>
      </c>
    </row>
    <row r="106" spans="3:33">
      <c r="C106" s="130"/>
      <c r="D106" s="130"/>
      <c r="E106" s="1">
        <v>32</v>
      </c>
      <c r="F106" s="73">
        <v>7.9169132075031842E-3</v>
      </c>
      <c r="G106" s="73">
        <v>0.27120258862510427</v>
      </c>
      <c r="H106" s="73">
        <v>0.59517592816681897</v>
      </c>
      <c r="I106" s="73">
        <v>4.1810871967777764E-3</v>
      </c>
      <c r="J106" s="73">
        <v>9.9044786539345772E-2</v>
      </c>
      <c r="K106" s="73">
        <v>2.2380601384800324E-2</v>
      </c>
      <c r="L106" s="73">
        <v>9.8094879649729508E-5</v>
      </c>
    </row>
    <row r="107" spans="3:33">
      <c r="C107" s="130" t="s">
        <v>41</v>
      </c>
      <c r="D107" s="130">
        <v>1966080</v>
      </c>
      <c r="E107" s="1">
        <v>2</v>
      </c>
      <c r="F107" s="73">
        <v>8.1965288795022217E-4</v>
      </c>
      <c r="G107" s="73">
        <v>0.29881415572817954</v>
      </c>
      <c r="H107" s="73">
        <v>0.62346577503361233</v>
      </c>
      <c r="I107" s="73">
        <v>8.5766708413056291E-3</v>
      </c>
      <c r="J107" s="73">
        <v>5.8290616272423636E-2</v>
      </c>
      <c r="K107" s="73">
        <v>9.9457688213161217E-3</v>
      </c>
      <c r="L107" s="73">
        <v>8.7360415212540894E-5</v>
      </c>
    </row>
    <row r="108" spans="3:33">
      <c r="C108" s="130"/>
      <c r="D108" s="130"/>
      <c r="E108" s="1">
        <v>4</v>
      </c>
      <c r="F108" s="73">
        <v>1.2499270176842023E-3</v>
      </c>
      <c r="G108" s="73">
        <v>0.44367979856209738</v>
      </c>
      <c r="H108" s="73">
        <v>0.47903880780115521</v>
      </c>
      <c r="I108" s="73">
        <v>1.1660057432888147E-2</v>
      </c>
      <c r="J108" s="73">
        <v>4.6386553268366208E-2</v>
      </c>
      <c r="K108" s="73">
        <v>1.7827818107264876E-2</v>
      </c>
      <c r="L108" s="73">
        <v>1.570378105439481E-4</v>
      </c>
    </row>
    <row r="109" spans="3:33">
      <c r="C109" s="130"/>
      <c r="D109" s="130"/>
      <c r="E109" s="1">
        <v>8</v>
      </c>
      <c r="F109" s="73">
        <v>1.7260545073080622E-3</v>
      </c>
      <c r="G109" s="73">
        <v>0.57951072283912686</v>
      </c>
      <c r="H109" s="73">
        <v>0.33376228496237598</v>
      </c>
      <c r="I109" s="73">
        <v>2.8229555587080329E-2</v>
      </c>
      <c r="J109" s="73">
        <v>3.3717794040851713E-2</v>
      </c>
      <c r="K109" s="73">
        <v>2.2768986709380292E-2</v>
      </c>
      <c r="L109" s="73">
        <v>2.8460135387674919E-4</v>
      </c>
    </row>
    <row r="110" spans="3:33">
      <c r="C110" s="130"/>
      <c r="D110" s="130"/>
      <c r="E110" s="1">
        <v>12</v>
      </c>
      <c r="F110" s="73">
        <v>1.9733886952810462E-3</v>
      </c>
      <c r="G110" s="73">
        <v>0.64216890747264632</v>
      </c>
      <c r="H110" s="73">
        <v>0.25361475656753979</v>
      </c>
      <c r="I110" s="73">
        <v>3.1337217818799605E-2</v>
      </c>
      <c r="J110" s="73">
        <v>2.4273897591103155E-2</v>
      </c>
      <c r="K110" s="73">
        <v>4.6353464817959149E-2</v>
      </c>
      <c r="L110" s="73">
        <v>2.7836703667096386E-4</v>
      </c>
    </row>
    <row r="111" spans="3:33">
      <c r="C111" s="130"/>
      <c r="D111" s="130"/>
      <c r="E111" s="1">
        <v>16</v>
      </c>
      <c r="F111" s="73">
        <v>2.1046744148209831E-3</v>
      </c>
      <c r="G111" s="73">
        <v>0.68754291607344376</v>
      </c>
      <c r="H111" s="73">
        <v>0.20312577157967016</v>
      </c>
      <c r="I111" s="73">
        <v>3.9957625819141467E-2</v>
      </c>
      <c r="J111" s="73">
        <v>1.9671870394887651E-2</v>
      </c>
      <c r="K111" s="73">
        <v>4.7319048161125844E-2</v>
      </c>
      <c r="L111" s="73">
        <v>2.7809355691015708E-4</v>
      </c>
    </row>
    <row r="112" spans="3:33">
      <c r="C112" s="130"/>
      <c r="D112" s="130"/>
      <c r="E112" s="1">
        <v>24</v>
      </c>
      <c r="F112" s="73">
        <v>2.2419723595332574E-3</v>
      </c>
      <c r="G112" s="73">
        <v>0.73032845144359859</v>
      </c>
      <c r="H112" s="73">
        <v>0.14406514406071219</v>
      </c>
      <c r="I112" s="73">
        <v>4.5302023647351655E-2</v>
      </c>
      <c r="J112" s="73">
        <v>1.3029698516486833E-2</v>
      </c>
      <c r="K112" s="73">
        <v>6.4715277266112203E-2</v>
      </c>
      <c r="L112" s="73">
        <v>3.1743270620522774E-4</v>
      </c>
    </row>
    <row r="113" spans="3:58">
      <c r="C113" s="130"/>
      <c r="D113" s="130"/>
      <c r="E113" s="1">
        <v>32</v>
      </c>
      <c r="F113" s="73">
        <v>2.3067834116490002E-3</v>
      </c>
      <c r="G113" s="73">
        <v>0.75076209794922233</v>
      </c>
      <c r="H113" s="73">
        <v>0.11083317397005792</v>
      </c>
      <c r="I113" s="73">
        <v>4.8801588168870431E-2</v>
      </c>
      <c r="J113" s="73">
        <v>1.00364714238881E-2</v>
      </c>
      <c r="K113" s="73">
        <v>7.6938312752704616E-2</v>
      </c>
      <c r="L113" s="73">
        <v>3.215723236076203E-4</v>
      </c>
    </row>
    <row r="114" spans="3:58">
      <c r="C114" s="130"/>
      <c r="D114" s="130">
        <v>62914560</v>
      </c>
      <c r="E114" s="1">
        <v>2</v>
      </c>
      <c r="F114" s="73">
        <v>5.8633421563422845E-4</v>
      </c>
      <c r="G114" s="73">
        <v>0.21123174564772973</v>
      </c>
      <c r="H114" s="73">
        <v>0.69283675244997489</v>
      </c>
      <c r="I114" s="73">
        <v>2.2021819837019329E-4</v>
      </c>
      <c r="J114" s="73">
        <v>9.4729867630046316E-2</v>
      </c>
      <c r="K114" s="73">
        <v>3.9104870221558349E-4</v>
      </c>
      <c r="L114" s="73">
        <v>4.0331560290969898E-6</v>
      </c>
    </row>
    <row r="115" spans="3:58">
      <c r="C115" s="130"/>
      <c r="D115" s="130"/>
      <c r="E115" s="1">
        <v>4</v>
      </c>
      <c r="F115" s="73">
        <v>9.79631677866819E-4</v>
      </c>
      <c r="G115" s="73">
        <v>0.34093953018614448</v>
      </c>
      <c r="H115" s="73">
        <v>0.5763750092841522</v>
      </c>
      <c r="I115" s="73">
        <v>1.6480588141423746E-4</v>
      </c>
      <c r="J115" s="73">
        <v>7.7911149170378821E-2</v>
      </c>
      <c r="K115" s="73">
        <v>3.6232156997083155E-3</v>
      </c>
      <c r="L115" s="73">
        <v>6.658100335153816E-6</v>
      </c>
    </row>
    <row r="116" spans="3:58">
      <c r="C116" s="130"/>
      <c r="D116" s="130"/>
      <c r="E116" s="1">
        <v>8</v>
      </c>
      <c r="F116" s="73">
        <v>1.4771843076687211E-3</v>
      </c>
      <c r="G116" s="73">
        <v>0.48917575752419851</v>
      </c>
      <c r="H116" s="73">
        <v>0.44190963305244796</v>
      </c>
      <c r="I116" s="73">
        <v>3.1997865505437226E-3</v>
      </c>
      <c r="J116" s="73">
        <v>5.9172673420136476E-2</v>
      </c>
      <c r="K116" s="73">
        <v>5.0535192449374135E-3</v>
      </c>
      <c r="L116" s="73">
        <v>1.1445900067161478E-5</v>
      </c>
    </row>
    <row r="117" spans="3:58">
      <c r="C117" s="130"/>
      <c r="D117" s="130"/>
      <c r="E117" s="1">
        <v>12</v>
      </c>
      <c r="F117" s="73">
        <v>1.7662440665334538E-3</v>
      </c>
      <c r="G117" s="73">
        <v>0.58482946999208585</v>
      </c>
      <c r="H117" s="73">
        <v>0.35251250792695749</v>
      </c>
      <c r="I117" s="73">
        <v>4.6283791059930366E-3</v>
      </c>
      <c r="J117" s="73">
        <v>4.9334744089609237E-2</v>
      </c>
      <c r="K117" s="73">
        <v>6.9152674482803418E-3</v>
      </c>
      <c r="L117" s="73">
        <v>1.338737054060568E-5</v>
      </c>
    </row>
    <row r="118" spans="3:58">
      <c r="C118" s="130"/>
      <c r="D118" s="130"/>
      <c r="E118" s="1">
        <v>16</v>
      </c>
      <c r="F118" s="73">
        <v>5.0918698553953012E-3</v>
      </c>
      <c r="G118" s="73">
        <v>0.64337099758547056</v>
      </c>
      <c r="H118" s="73">
        <v>0.29138484304430073</v>
      </c>
      <c r="I118" s="73">
        <v>1.0258157923542283E-3</v>
      </c>
      <c r="J118" s="73">
        <v>5.5662475940280363E-2</v>
      </c>
      <c r="K118" s="73">
        <v>3.4485002571009323E-3</v>
      </c>
      <c r="L118" s="73">
        <v>1.5497525097903358E-5</v>
      </c>
    </row>
    <row r="119" spans="3:58">
      <c r="C119" s="130"/>
      <c r="D119" s="130"/>
      <c r="E119" s="1">
        <v>24</v>
      </c>
      <c r="F119" s="73">
        <v>2.2131759271847439E-3</v>
      </c>
      <c r="G119" s="73">
        <v>0.73036014973514918</v>
      </c>
      <c r="H119" s="73">
        <v>0.22047425764572298</v>
      </c>
      <c r="I119" s="73">
        <v>2.6080339114613817E-3</v>
      </c>
      <c r="J119" s="73">
        <v>3.9675028257643706E-2</v>
      </c>
      <c r="K119" s="73">
        <v>4.6507355921034345E-3</v>
      </c>
      <c r="L119" s="73">
        <v>1.8618930734622552E-5</v>
      </c>
    </row>
    <row r="120" spans="3:58">
      <c r="C120" s="130"/>
      <c r="D120" s="130"/>
      <c r="E120" s="1">
        <v>32</v>
      </c>
      <c r="F120" s="73">
        <v>2.3638447457361546E-3</v>
      </c>
      <c r="G120" s="73">
        <v>0.78295582195431568</v>
      </c>
      <c r="H120" s="73">
        <v>0.17720492051393946</v>
      </c>
      <c r="I120" s="73">
        <v>2.70013196017977E-3</v>
      </c>
      <c r="J120" s="73">
        <v>2.8641221098926844E-2</v>
      </c>
      <c r="K120" s="73">
        <v>6.1141348513744382E-3</v>
      </c>
      <c r="L120" s="73">
        <v>1.9924875527672694E-5</v>
      </c>
    </row>
    <row r="123" spans="3:58">
      <c r="C123" s="131" t="s">
        <v>38</v>
      </c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 t="s">
        <v>37</v>
      </c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0" t="s">
        <v>40</v>
      </c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 t="s">
        <v>41</v>
      </c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30"/>
      <c r="BF123" s="130"/>
    </row>
    <row r="124" spans="3:58">
      <c r="C124" s="131">
        <v>1966080</v>
      </c>
      <c r="D124" s="131"/>
      <c r="E124" s="131"/>
      <c r="F124" s="131"/>
      <c r="G124" s="131"/>
      <c r="H124" s="131"/>
      <c r="I124" s="131"/>
      <c r="J124" s="131">
        <v>62914560</v>
      </c>
      <c r="K124" s="131"/>
      <c r="L124" s="131"/>
      <c r="M124" s="131"/>
      <c r="N124" s="131"/>
      <c r="O124" s="131"/>
      <c r="P124" s="131"/>
      <c r="Q124" s="131">
        <v>1966080</v>
      </c>
      <c r="R124" s="131"/>
      <c r="S124" s="131"/>
      <c r="T124" s="131"/>
      <c r="U124" s="131"/>
      <c r="V124" s="131"/>
      <c r="W124" s="131"/>
      <c r="X124" s="131">
        <v>62914560</v>
      </c>
      <c r="Y124" s="131"/>
      <c r="Z124" s="131"/>
      <c r="AA124" s="131"/>
      <c r="AB124" s="131"/>
      <c r="AC124" s="131"/>
      <c r="AD124" s="131"/>
      <c r="AE124" s="131">
        <v>1966080</v>
      </c>
      <c r="AF124" s="131"/>
      <c r="AG124" s="131"/>
      <c r="AH124" s="131"/>
      <c r="AI124" s="131"/>
      <c r="AJ124" s="131"/>
      <c r="AK124" s="131"/>
      <c r="AL124" s="131">
        <v>62914560</v>
      </c>
      <c r="AM124" s="131"/>
      <c r="AN124" s="131"/>
      <c r="AO124" s="131"/>
      <c r="AP124" s="131"/>
      <c r="AQ124" s="131"/>
      <c r="AR124" s="131"/>
      <c r="AS124" s="131">
        <v>1966080</v>
      </c>
      <c r="AT124" s="131"/>
      <c r="AU124" s="131"/>
      <c r="AV124" s="131"/>
      <c r="AW124" s="131"/>
      <c r="AX124" s="131"/>
      <c r="AY124" s="131"/>
      <c r="AZ124" s="131">
        <v>62914560</v>
      </c>
      <c r="BA124" s="131"/>
      <c r="BB124" s="131"/>
      <c r="BC124" s="131"/>
      <c r="BD124" s="131"/>
      <c r="BE124" s="131"/>
      <c r="BF124" s="131"/>
    </row>
    <row r="125" spans="3:58">
      <c r="C125" s="1">
        <v>2</v>
      </c>
      <c r="D125" s="1">
        <v>4</v>
      </c>
      <c r="E125" s="1">
        <v>8</v>
      </c>
      <c r="F125" s="1">
        <v>12</v>
      </c>
      <c r="G125" s="1">
        <v>16</v>
      </c>
      <c r="H125" s="1">
        <v>24</v>
      </c>
      <c r="I125" s="1">
        <v>32</v>
      </c>
      <c r="J125" s="1">
        <v>2</v>
      </c>
      <c r="K125" s="1">
        <v>4</v>
      </c>
      <c r="L125" s="1">
        <v>8</v>
      </c>
      <c r="M125" s="1">
        <v>12</v>
      </c>
      <c r="N125" s="1">
        <v>16</v>
      </c>
      <c r="O125" s="1">
        <v>24</v>
      </c>
      <c r="P125" s="1">
        <v>32</v>
      </c>
      <c r="Q125" s="1">
        <v>2</v>
      </c>
      <c r="R125" s="1">
        <v>4</v>
      </c>
      <c r="S125" s="1">
        <v>8</v>
      </c>
      <c r="T125" s="1">
        <v>12</v>
      </c>
      <c r="U125" s="1">
        <v>16</v>
      </c>
      <c r="V125" s="1">
        <v>24</v>
      </c>
      <c r="W125" s="1">
        <v>32</v>
      </c>
      <c r="X125" s="1">
        <v>2</v>
      </c>
      <c r="Y125" s="1">
        <v>4</v>
      </c>
      <c r="Z125" s="1">
        <v>8</v>
      </c>
      <c r="AA125" s="1">
        <v>12</v>
      </c>
      <c r="AB125" s="1">
        <v>16</v>
      </c>
      <c r="AC125" s="1">
        <v>24</v>
      </c>
      <c r="AD125" s="1">
        <v>32</v>
      </c>
      <c r="AE125" s="1">
        <v>2</v>
      </c>
      <c r="AF125" s="1">
        <v>4</v>
      </c>
      <c r="AG125" s="1">
        <v>8</v>
      </c>
      <c r="AH125" s="1">
        <v>12</v>
      </c>
      <c r="AI125" s="1">
        <v>16</v>
      </c>
      <c r="AJ125" s="1">
        <v>24</v>
      </c>
      <c r="AK125" s="1">
        <v>32</v>
      </c>
      <c r="AL125" s="1">
        <v>2</v>
      </c>
      <c r="AM125" s="1">
        <v>4</v>
      </c>
      <c r="AN125" s="1">
        <v>8</v>
      </c>
      <c r="AO125" s="1">
        <v>12</v>
      </c>
      <c r="AP125" s="1">
        <v>16</v>
      </c>
      <c r="AQ125" s="1">
        <v>24</v>
      </c>
      <c r="AR125" s="1">
        <v>32</v>
      </c>
      <c r="AS125" s="1">
        <v>2</v>
      </c>
      <c r="AT125" s="1">
        <v>4</v>
      </c>
      <c r="AU125" s="1">
        <v>8</v>
      </c>
      <c r="AV125" s="1">
        <v>12</v>
      </c>
      <c r="AW125" s="1">
        <v>16</v>
      </c>
      <c r="AX125" s="1">
        <v>24</v>
      </c>
      <c r="AY125" s="1">
        <v>32</v>
      </c>
      <c r="AZ125" s="1">
        <v>2</v>
      </c>
      <c r="BA125" s="1">
        <v>4</v>
      </c>
      <c r="BB125" s="1">
        <v>8</v>
      </c>
      <c r="BC125" s="1">
        <v>12</v>
      </c>
      <c r="BD125" s="1">
        <v>16</v>
      </c>
      <c r="BE125" s="1">
        <v>24</v>
      </c>
      <c r="BF125" s="1">
        <v>32</v>
      </c>
    </row>
    <row r="126" spans="3:58">
      <c r="C126" s="73">
        <v>9.5258232158555993E-4</v>
      </c>
      <c r="D126" s="73">
        <v>1.8722036381495649E-3</v>
      </c>
      <c r="E126" s="73">
        <v>4.1101041665610842E-3</v>
      </c>
      <c r="F126" s="73">
        <v>5.8897886170376232E-3</v>
      </c>
      <c r="G126" s="73">
        <v>8.141314856590396E-3</v>
      </c>
      <c r="H126" s="73">
        <v>9.4249651985142038E-3</v>
      </c>
      <c r="I126" s="73">
        <v>1.0077230624053243E-2</v>
      </c>
      <c r="J126" s="73">
        <v>7.3897215150261824E-4</v>
      </c>
      <c r="K126" s="73">
        <v>1.4515099769030104E-3</v>
      </c>
      <c r="L126" s="73">
        <v>2.7570726706602337E-3</v>
      </c>
      <c r="M126" s="73">
        <v>4.0813188635465672E-3</v>
      </c>
      <c r="N126" s="73">
        <v>5.239152164141365E-3</v>
      </c>
      <c r="O126" s="73">
        <v>6.7391721428618039E-3</v>
      </c>
      <c r="P126" s="73">
        <v>7.897345132095281E-3</v>
      </c>
      <c r="Q126" s="73">
        <v>8.9612602645957912E-4</v>
      </c>
      <c r="R126" s="73">
        <v>1.788256176740054E-3</v>
      </c>
      <c r="S126" s="73">
        <v>3.9547223067662582E-3</v>
      </c>
      <c r="T126" s="73">
        <v>6.1020243990419082E-3</v>
      </c>
      <c r="U126" s="73">
        <v>7.957036733277606E-3</v>
      </c>
      <c r="V126" s="73">
        <v>9.1288571563880577E-3</v>
      </c>
      <c r="W126" s="73">
        <v>9.8094415267975885E-3</v>
      </c>
      <c r="X126" s="73">
        <v>7.4018196208737593E-4</v>
      </c>
      <c r="Y126" s="73">
        <v>1.4516571858368113E-3</v>
      </c>
      <c r="Z126" s="73">
        <v>2.8083234698769695E-3</v>
      </c>
      <c r="AA126" s="73">
        <v>4.150285462304097E-3</v>
      </c>
      <c r="AB126" s="73">
        <v>5.3766054895463275E-3</v>
      </c>
      <c r="AC126" s="73">
        <v>6.7956116868797423E-3</v>
      </c>
      <c r="AD126" s="73">
        <v>7.8861675055023929E-3</v>
      </c>
      <c r="AE126" s="73">
        <v>1.1224383471840184E-3</v>
      </c>
      <c r="AF126" s="73">
        <v>1.7394854968107907E-3</v>
      </c>
      <c r="AG126" s="73">
        <v>3.8051617678115089E-3</v>
      </c>
      <c r="AH126" s="73">
        <v>5.2035030840806972E-3</v>
      </c>
      <c r="AI126" s="73">
        <v>6.6367798331127088E-3</v>
      </c>
      <c r="AJ126" s="73">
        <v>8.4315139524202415E-3</v>
      </c>
      <c r="AK126" s="73">
        <v>1.0307804626514389E-2</v>
      </c>
      <c r="AL126" s="73">
        <v>7.2267980697032666E-4</v>
      </c>
      <c r="AM126" s="73">
        <v>1.4012802504222237E-3</v>
      </c>
      <c r="AN126" s="73">
        <v>2.5624644683011999E-3</v>
      </c>
      <c r="AO126" s="73">
        <v>3.6852546336210708E-3</v>
      </c>
      <c r="AP126" s="73">
        <v>4.4823456261205517E-3</v>
      </c>
      <c r="AQ126" s="73">
        <v>6.3675355254147617E-3</v>
      </c>
      <c r="AR126" s="73">
        <v>7.9169132075031842E-3</v>
      </c>
      <c r="AS126" s="73">
        <v>8.1965288795022217E-4</v>
      </c>
      <c r="AT126" s="73">
        <v>1.2499270176842023E-3</v>
      </c>
      <c r="AU126" s="73">
        <v>1.7260545073080622E-3</v>
      </c>
      <c r="AV126" s="73">
        <v>1.9733886952810462E-3</v>
      </c>
      <c r="AW126" s="73">
        <v>2.1046744148209831E-3</v>
      </c>
      <c r="AX126" s="73">
        <v>2.2419723595332574E-3</v>
      </c>
      <c r="AY126" s="73">
        <v>2.3067834116490002E-3</v>
      </c>
      <c r="AZ126" s="73">
        <v>5.8633421563422845E-4</v>
      </c>
      <c r="BA126" s="73">
        <v>9.79631677866819E-4</v>
      </c>
      <c r="BB126" s="73">
        <v>1.4771843076687211E-3</v>
      </c>
      <c r="BC126" s="73">
        <v>1.7662440665334538E-3</v>
      </c>
      <c r="BD126" s="73">
        <v>5.0918698553953012E-3</v>
      </c>
      <c r="BE126" s="73">
        <v>2.2131759271847439E-3</v>
      </c>
      <c r="BF126" s="73">
        <v>2.3638447457361546E-3</v>
      </c>
    </row>
    <row r="127" spans="3:58">
      <c r="C127" s="73">
        <v>2.7056602233820381E-3</v>
      </c>
      <c r="D127" s="73">
        <v>4.7931367304105228E-3</v>
      </c>
      <c r="E127" s="73">
        <v>1.0237250821767435E-2</v>
      </c>
      <c r="F127" s="73">
        <v>1.7970885918143099E-2</v>
      </c>
      <c r="G127" s="73">
        <v>3.1817998710924909E-2</v>
      </c>
      <c r="H127" s="73">
        <v>0.2271948253629964</v>
      </c>
      <c r="I127" s="73">
        <v>0.34327894906752093</v>
      </c>
      <c r="J127" s="73">
        <v>2.0770387434075033E-3</v>
      </c>
      <c r="K127" s="73">
        <v>3.9925471434109922E-3</v>
      </c>
      <c r="L127" s="73">
        <v>7.3824046169435296E-3</v>
      </c>
      <c r="M127" s="73">
        <v>1.1291839498311518E-2</v>
      </c>
      <c r="N127" s="73">
        <v>1.4886325294638346E-2</v>
      </c>
      <c r="O127" s="73">
        <v>0.16163676348710185</v>
      </c>
      <c r="P127" s="73">
        <v>0.27236259363397308</v>
      </c>
      <c r="Q127" s="73">
        <v>2.4302417226444153E-3</v>
      </c>
      <c r="R127" s="73">
        <v>4.5782710553490431E-3</v>
      </c>
      <c r="S127" s="73">
        <v>1.0448027388390563E-2</v>
      </c>
      <c r="T127" s="73">
        <v>2.2216621111525326E-2</v>
      </c>
      <c r="U127" s="73">
        <v>3.0422456350645867E-2</v>
      </c>
      <c r="V127" s="73">
        <v>0.21909708205823256</v>
      </c>
      <c r="W127" s="73">
        <v>0.33632648306524421</v>
      </c>
      <c r="X127" s="73">
        <v>2.0264878674305592E-3</v>
      </c>
      <c r="Y127" s="73">
        <v>3.9090953872344012E-3</v>
      </c>
      <c r="Z127" s="73">
        <v>7.5134269996374702E-3</v>
      </c>
      <c r="AA127" s="73">
        <v>1.1418781449573983E-2</v>
      </c>
      <c r="AB127" s="73">
        <v>1.5287009841326622E-2</v>
      </c>
      <c r="AC127" s="73">
        <v>0.16297201753401372</v>
      </c>
      <c r="AD127" s="73">
        <v>0.27204043434312086</v>
      </c>
      <c r="AE127" s="73">
        <v>3.458125976555778E-2</v>
      </c>
      <c r="AF127" s="73">
        <v>6.1147492806311952E-2</v>
      </c>
      <c r="AG127" s="73">
        <v>0.12911394367043114</v>
      </c>
      <c r="AH127" s="73">
        <v>0.17021402312610948</v>
      </c>
      <c r="AI127" s="73">
        <v>0.21766046129392602</v>
      </c>
      <c r="AJ127" s="73">
        <v>0.274819139141802</v>
      </c>
      <c r="AK127" s="73">
        <v>0.33774780340121813</v>
      </c>
      <c r="AL127" s="73">
        <v>2.6936573927309214E-2</v>
      </c>
      <c r="AM127" s="73">
        <v>5.0695507128073775E-2</v>
      </c>
      <c r="AN127" s="73">
        <v>9.0794844370571295E-2</v>
      </c>
      <c r="AO127" s="73">
        <v>0.12667399143417585</v>
      </c>
      <c r="AP127" s="73">
        <v>0.15396190438250273</v>
      </c>
      <c r="AQ127" s="73">
        <v>0.21846198183668641</v>
      </c>
      <c r="AR127" s="73">
        <v>0.27120258862510427</v>
      </c>
      <c r="AS127" s="73">
        <v>0.29881415572817954</v>
      </c>
      <c r="AT127" s="73">
        <v>0.44367979856209738</v>
      </c>
      <c r="AU127" s="73">
        <v>0.57951072283912686</v>
      </c>
      <c r="AV127" s="73">
        <v>0.64216890747264632</v>
      </c>
      <c r="AW127" s="73">
        <v>0.68754291607344376</v>
      </c>
      <c r="AX127" s="73">
        <v>0.73032845144359859</v>
      </c>
      <c r="AY127" s="73">
        <v>0.75076209794922233</v>
      </c>
      <c r="AZ127" s="73">
        <v>0.21123174564772973</v>
      </c>
      <c r="BA127" s="73">
        <v>0.34093953018614448</v>
      </c>
      <c r="BB127" s="73">
        <v>0.48917575752419851</v>
      </c>
      <c r="BC127" s="73">
        <v>0.58482946999208585</v>
      </c>
      <c r="BD127" s="73">
        <v>0.64337099758547056</v>
      </c>
      <c r="BE127" s="73">
        <v>0.73036014973514918</v>
      </c>
      <c r="BF127" s="73">
        <v>0.78295582195431568</v>
      </c>
    </row>
    <row r="128" spans="3:58">
      <c r="C128" s="73">
        <v>0.9232332899329706</v>
      </c>
      <c r="D128" s="73">
        <v>0.90684725246269093</v>
      </c>
      <c r="E128" s="73">
        <v>0.81586936051644399</v>
      </c>
      <c r="F128" s="73">
        <v>0.85643006039099034</v>
      </c>
      <c r="G128" s="73">
        <v>0.87412987431517886</v>
      </c>
      <c r="H128" s="73">
        <v>0.60608215715581504</v>
      </c>
      <c r="I128" s="73">
        <v>0.48438004420273661</v>
      </c>
      <c r="J128" s="73">
        <v>0.87409587091496999</v>
      </c>
      <c r="K128" s="73">
        <v>0.8672985162272967</v>
      </c>
      <c r="L128" s="73">
        <v>0.82655280686608135</v>
      </c>
      <c r="M128" s="73">
        <v>0.81668696745966363</v>
      </c>
      <c r="N128" s="73">
        <v>0.78602479593525876</v>
      </c>
      <c r="O128" s="73">
        <v>0.67326406463106647</v>
      </c>
      <c r="P128" s="73">
        <v>0.59095821539992677</v>
      </c>
      <c r="Q128" s="73">
        <v>0.92750779109031878</v>
      </c>
      <c r="R128" s="73">
        <v>0.91180685774629433</v>
      </c>
      <c r="S128" s="73">
        <v>0.82814017551988117</v>
      </c>
      <c r="T128" s="73">
        <v>0.8490296075717626</v>
      </c>
      <c r="U128" s="73">
        <v>0.86952510133589889</v>
      </c>
      <c r="V128" s="73">
        <v>0.58673429117175468</v>
      </c>
      <c r="W128" s="73">
        <v>0.47326308330016598</v>
      </c>
      <c r="X128" s="73">
        <v>0.87459420936780674</v>
      </c>
      <c r="Y128" s="73">
        <v>0.86962032553377266</v>
      </c>
      <c r="Z128" s="73">
        <v>0.84184082538516192</v>
      </c>
      <c r="AA128" s="73">
        <v>0.82984620318790914</v>
      </c>
      <c r="AB128" s="73">
        <v>0.80596415782436315</v>
      </c>
      <c r="AC128" s="73">
        <v>0.67968993584427706</v>
      </c>
      <c r="AD128" s="73">
        <v>0.58944750368304666</v>
      </c>
      <c r="AE128" s="73">
        <v>0.89320933107279143</v>
      </c>
      <c r="AF128" s="73">
        <v>0.84058759820082274</v>
      </c>
      <c r="AG128" s="73">
        <v>0.73622033514097895</v>
      </c>
      <c r="AH128" s="73">
        <v>0.66970022375962412</v>
      </c>
      <c r="AI128" s="73">
        <v>0.64137276033285595</v>
      </c>
      <c r="AJ128" s="73">
        <v>0.54066225936309542</v>
      </c>
      <c r="AK128" s="73">
        <v>0.49813142323263782</v>
      </c>
      <c r="AL128" s="73">
        <v>0.85300062609919158</v>
      </c>
      <c r="AM128" s="73">
        <v>0.8283041624263171</v>
      </c>
      <c r="AN128" s="73">
        <v>0.76666010405814411</v>
      </c>
      <c r="AO128" s="73">
        <v>0.73619431007525649</v>
      </c>
      <c r="AP128" s="73">
        <v>0.6740820906124444</v>
      </c>
      <c r="AQ128" s="73">
        <v>0.63821819272475244</v>
      </c>
      <c r="AR128" s="73">
        <v>0.59517592816681897</v>
      </c>
      <c r="AS128" s="73">
        <v>0.62346577503361233</v>
      </c>
      <c r="AT128" s="73">
        <v>0.47903880780115521</v>
      </c>
      <c r="AU128" s="73">
        <v>0.33376228496237598</v>
      </c>
      <c r="AV128" s="73">
        <v>0.25361475656753979</v>
      </c>
      <c r="AW128" s="73">
        <v>0.20312577157967016</v>
      </c>
      <c r="AX128" s="73">
        <v>0.14406514406071219</v>
      </c>
      <c r="AY128" s="73">
        <v>0.11083317397005792</v>
      </c>
      <c r="AZ128" s="73">
        <v>0.69283675244997489</v>
      </c>
      <c r="BA128" s="73">
        <v>0.5763750092841522</v>
      </c>
      <c r="BB128" s="73">
        <v>0.44190963305244796</v>
      </c>
      <c r="BC128" s="73">
        <v>0.35251250792695749</v>
      </c>
      <c r="BD128" s="73">
        <v>0.29138484304430073</v>
      </c>
      <c r="BE128" s="73">
        <v>0.22047425764572298</v>
      </c>
      <c r="BF128" s="73">
        <v>0.17720492051393946</v>
      </c>
    </row>
    <row r="129" spans="3:58">
      <c r="C129" s="73">
        <v>5.0942875972644173E-4</v>
      </c>
      <c r="D129" s="73">
        <v>1.1692040965071125E-3</v>
      </c>
      <c r="E129" s="73">
        <v>3.486746814542572E-3</v>
      </c>
      <c r="F129" s="73">
        <v>1.115624248011852E-2</v>
      </c>
      <c r="G129" s="73">
        <v>3.3374959716403483E-3</v>
      </c>
      <c r="H129" s="73">
        <v>4.7742741820776431E-2</v>
      </c>
      <c r="I129" s="73">
        <v>6.0056122575678564E-2</v>
      </c>
      <c r="J129" s="73">
        <v>9.4893338182057622E-5</v>
      </c>
      <c r="K129" s="73">
        <v>4.7080694642814579E-5</v>
      </c>
      <c r="L129" s="73">
        <v>1.515809100906737E-4</v>
      </c>
      <c r="M129" s="73">
        <v>9.0443540202142557E-4</v>
      </c>
      <c r="N129" s="73">
        <v>2.590477352375423E-2</v>
      </c>
      <c r="O129" s="73">
        <v>2.2235697178916596E-2</v>
      </c>
      <c r="P129" s="73">
        <v>1.61289997756013E-2</v>
      </c>
      <c r="Q129" s="73">
        <v>7.4379906338199601E-4</v>
      </c>
      <c r="R129" s="73">
        <v>2.4066910952870585E-3</v>
      </c>
      <c r="S129" s="73">
        <v>2.782845034981845E-3</v>
      </c>
      <c r="T129" s="73">
        <v>6.2725731888246773E-3</v>
      </c>
      <c r="U129" s="73">
        <v>1.0257795372458717E-2</v>
      </c>
      <c r="V129" s="73">
        <v>4.6783137774029211E-2</v>
      </c>
      <c r="W129" s="73">
        <v>5.2160892314562238E-2</v>
      </c>
      <c r="X129" s="73">
        <v>4.9188296337670864E-5</v>
      </c>
      <c r="Y129" s="73">
        <v>6.8972400801149786E-5</v>
      </c>
      <c r="Z129" s="73">
        <v>2.5798070172142537E-4</v>
      </c>
      <c r="AA129" s="73">
        <v>2.3867355693767689E-3</v>
      </c>
      <c r="AB129" s="73">
        <v>7.8385307658582863E-3</v>
      </c>
      <c r="AC129" s="73">
        <v>1.3816237006922957E-2</v>
      </c>
      <c r="AD129" s="73">
        <v>1.9773980469960588E-2</v>
      </c>
      <c r="AE129" s="73">
        <v>7.3073608362770933E-3</v>
      </c>
      <c r="AF129" s="73">
        <v>2.5168066342145811E-2</v>
      </c>
      <c r="AG129" s="73">
        <v>4.3697361767424017E-2</v>
      </c>
      <c r="AH129" s="73">
        <v>4.4010769234721532E-2</v>
      </c>
      <c r="AI129" s="73">
        <v>3.2038948022826849E-2</v>
      </c>
      <c r="AJ129" s="73">
        <v>5.2634094739707919E-2</v>
      </c>
      <c r="AK129" s="73">
        <v>4.5994557642530035E-2</v>
      </c>
      <c r="AL129" s="73">
        <v>3.7660129125054507E-4</v>
      </c>
      <c r="AM129" s="73">
        <v>3.1477207397958808E-4</v>
      </c>
      <c r="AN129" s="73">
        <v>2.569307250512641E-2</v>
      </c>
      <c r="AO129" s="73">
        <v>9.7320677948771438E-3</v>
      </c>
      <c r="AP129" s="73">
        <v>2.1355937920299065E-2</v>
      </c>
      <c r="AQ129" s="73">
        <v>1.2268851916395379E-2</v>
      </c>
      <c r="AR129" s="73">
        <v>4.1810871967777764E-3</v>
      </c>
      <c r="AS129" s="73">
        <v>8.5766708413056291E-3</v>
      </c>
      <c r="AT129" s="73">
        <v>1.1660057432888147E-2</v>
      </c>
      <c r="AU129" s="73">
        <v>2.8229555587080329E-2</v>
      </c>
      <c r="AV129" s="73">
        <v>3.1337217818799605E-2</v>
      </c>
      <c r="AW129" s="73">
        <v>3.9957625819141467E-2</v>
      </c>
      <c r="AX129" s="73">
        <v>4.5302023647351655E-2</v>
      </c>
      <c r="AY129" s="73">
        <v>4.8801588168870431E-2</v>
      </c>
      <c r="AZ129" s="73">
        <v>2.2021819837019329E-4</v>
      </c>
      <c r="BA129" s="73">
        <v>1.6480588141423746E-4</v>
      </c>
      <c r="BB129" s="73">
        <v>3.1997865505437226E-3</v>
      </c>
      <c r="BC129" s="73">
        <v>4.6283791059930366E-3</v>
      </c>
      <c r="BD129" s="73">
        <v>1.0258157923542283E-3</v>
      </c>
      <c r="BE129" s="73">
        <v>2.6080339114613817E-3</v>
      </c>
      <c r="BF129" s="73">
        <v>2.70013196017977E-3</v>
      </c>
    </row>
    <row r="130" spans="3:58">
      <c r="C130" s="73">
        <v>7.2129177284917814E-2</v>
      </c>
      <c r="D130" s="73">
        <v>8.415361486241657E-2</v>
      </c>
      <c r="E130" s="73">
        <v>0.16101675158854767</v>
      </c>
      <c r="F130" s="73">
        <v>9.876086849376231E-2</v>
      </c>
      <c r="G130" s="73">
        <v>7.8510715436674192E-2</v>
      </c>
      <c r="H130" s="73">
        <v>5.505513441418082E-2</v>
      </c>
      <c r="I130" s="73">
        <v>4.3860041222776827E-2</v>
      </c>
      <c r="J130" s="73">
        <v>0.12091716258828544</v>
      </c>
      <c r="K130" s="73">
        <v>0.12322106492894544</v>
      </c>
      <c r="L130" s="73">
        <v>0.16191465781207498</v>
      </c>
      <c r="M130" s="73">
        <v>0.16336085199881392</v>
      </c>
      <c r="N130" s="73">
        <v>0.16034273227040594</v>
      </c>
      <c r="O130" s="73">
        <v>0.11785010343319913</v>
      </c>
      <c r="P130" s="73">
        <v>9.1685878682019842E-2</v>
      </c>
      <c r="Q130" s="73">
        <v>6.7813939363263659E-2</v>
      </c>
      <c r="R130" s="73">
        <v>7.5826649428124143E-2</v>
      </c>
      <c r="S130" s="73">
        <v>0.1515909033632587</v>
      </c>
      <c r="T130" s="73">
        <v>0.10977455864840839</v>
      </c>
      <c r="U130" s="73">
        <v>7.4266990520953272E-2</v>
      </c>
      <c r="V130" s="73">
        <v>5.4161996621781616E-2</v>
      </c>
      <c r="W130" s="73">
        <v>4.3001854134915009E-2</v>
      </c>
      <c r="X130" s="73">
        <v>0.12043618695534461</v>
      </c>
      <c r="Y130" s="73">
        <v>0.12015185526598549</v>
      </c>
      <c r="Z130" s="73">
        <v>0.14392926875430984</v>
      </c>
      <c r="AA130" s="73">
        <v>0.14952181235046139</v>
      </c>
      <c r="AB130" s="73">
        <v>0.15187130444042726</v>
      </c>
      <c r="AC130" s="73">
        <v>0.11802086091079057</v>
      </c>
      <c r="AD130" s="73">
        <v>9.3114820025945177E-2</v>
      </c>
      <c r="AE130" s="73">
        <v>6.0241401384095367E-2</v>
      </c>
      <c r="AF130" s="73">
        <v>6.2042412318486978E-2</v>
      </c>
      <c r="AG130" s="73">
        <v>6.8906558479175262E-2</v>
      </c>
      <c r="AH130" s="73">
        <v>6.6316084232268147E-2</v>
      </c>
      <c r="AI130" s="73">
        <v>6.2319461052797336E-2</v>
      </c>
      <c r="AJ130" s="73">
        <v>4.9011681917655051E-2</v>
      </c>
      <c r="AK130" s="73">
        <v>4.5111323268886151E-2</v>
      </c>
      <c r="AL130" s="73">
        <v>0.1167767895639827</v>
      </c>
      <c r="AM130" s="73">
        <v>0.11274216967365473</v>
      </c>
      <c r="AN130" s="73">
        <v>0.10343178207296995</v>
      </c>
      <c r="AO130" s="73">
        <v>0.10120848963986268</v>
      </c>
      <c r="AP130" s="73">
        <v>0.13109555316085023</v>
      </c>
      <c r="AQ130" s="73">
        <v>0.11168650703436599</v>
      </c>
      <c r="AR130" s="73">
        <v>9.9044786539345772E-2</v>
      </c>
      <c r="AS130" s="73">
        <v>5.8290616272423636E-2</v>
      </c>
      <c r="AT130" s="73">
        <v>4.6386553268366208E-2</v>
      </c>
      <c r="AU130" s="73">
        <v>3.3717794040851713E-2</v>
      </c>
      <c r="AV130" s="73">
        <v>2.4273897591103155E-2</v>
      </c>
      <c r="AW130" s="73">
        <v>1.9671870394887651E-2</v>
      </c>
      <c r="AX130" s="73">
        <v>1.3029698516486833E-2</v>
      </c>
      <c r="AY130" s="73">
        <v>1.00364714238881E-2</v>
      </c>
      <c r="AZ130" s="73">
        <v>9.4729867630046316E-2</v>
      </c>
      <c r="BA130" s="73">
        <v>7.7911149170378821E-2</v>
      </c>
      <c r="BB130" s="73">
        <v>5.9172673420136476E-2</v>
      </c>
      <c r="BC130" s="73">
        <v>4.9334744089609237E-2</v>
      </c>
      <c r="BD130" s="73">
        <v>5.5662475940280363E-2</v>
      </c>
      <c r="BE130" s="73">
        <v>3.9675028257643706E-2</v>
      </c>
      <c r="BF130" s="73">
        <v>2.8641221098926844E-2</v>
      </c>
    </row>
    <row r="131" spans="3:58">
      <c r="C131" s="73">
        <v>3.9864036926166217E-4</v>
      </c>
      <c r="D131" s="73">
        <v>1.019187779347692E-3</v>
      </c>
      <c r="E131" s="73">
        <v>4.9584783188204255E-3</v>
      </c>
      <c r="F131" s="73">
        <v>9.0528500894412889E-3</v>
      </c>
      <c r="G131" s="73">
        <v>3.4603609410248145E-3</v>
      </c>
      <c r="H131" s="73">
        <v>5.2054162071160585E-2</v>
      </c>
      <c r="I131" s="73">
        <v>5.6514937048349846E-2</v>
      </c>
      <c r="J131" s="73">
        <v>2.0733739304992461E-3</v>
      </c>
      <c r="K131" s="73">
        <v>3.9835827011837997E-3</v>
      </c>
      <c r="L131" s="73">
        <v>1.230137385735852E-3</v>
      </c>
      <c r="M131" s="73">
        <v>3.649308214193357E-3</v>
      </c>
      <c r="N131" s="73">
        <v>7.5769193343412774E-3</v>
      </c>
      <c r="O131" s="73">
        <v>1.8136427410776632E-2</v>
      </c>
      <c r="P131" s="73">
        <v>2.0885190314446838E-2</v>
      </c>
      <c r="Q131" s="73">
        <v>5.8592855576203252E-4</v>
      </c>
      <c r="R131" s="73">
        <v>3.5337247735235749E-3</v>
      </c>
      <c r="S131" s="73">
        <v>2.8981911022625275E-3</v>
      </c>
      <c r="T131" s="73">
        <v>6.1955998412236042E-3</v>
      </c>
      <c r="U131" s="73">
        <v>7.0935129252559029E-3</v>
      </c>
      <c r="V131" s="73">
        <v>8.2628786119085584E-2</v>
      </c>
      <c r="W131" s="73">
        <v>8.4035510081251874E-2</v>
      </c>
      <c r="X131" s="73">
        <v>2.1523527468187524E-3</v>
      </c>
      <c r="Y131" s="73">
        <v>4.7951833820143019E-3</v>
      </c>
      <c r="Z131" s="73">
        <v>3.6433468116507774E-3</v>
      </c>
      <c r="AA131" s="73">
        <v>2.6616534098281856E-3</v>
      </c>
      <c r="AB131" s="73">
        <v>1.3642101617839585E-2</v>
      </c>
      <c r="AC131" s="73">
        <v>1.8645242169344017E-2</v>
      </c>
      <c r="AD131" s="73">
        <v>1.7656979363415658E-2</v>
      </c>
      <c r="AE131" s="73">
        <v>3.3632800548948068E-3</v>
      </c>
      <c r="AF131" s="73">
        <v>9.0077883174323001E-3</v>
      </c>
      <c r="AG131" s="73">
        <v>1.7526218610805961E-2</v>
      </c>
      <c r="AH131" s="73">
        <v>4.325419966757181E-2</v>
      </c>
      <c r="AI131" s="73">
        <v>3.8596991960737036E-2</v>
      </c>
      <c r="AJ131" s="73">
        <v>7.2851439509031099E-2</v>
      </c>
      <c r="AK131" s="73">
        <v>6.0841063761353134E-2</v>
      </c>
      <c r="AL131" s="73">
        <v>2.1742167937718782E-3</v>
      </c>
      <c r="AM131" s="73">
        <v>6.5264006658090328E-3</v>
      </c>
      <c r="AN131" s="73">
        <v>1.0832823652401879E-2</v>
      </c>
      <c r="AO131" s="73">
        <v>2.2446174883997569E-2</v>
      </c>
      <c r="AP131" s="73">
        <v>1.4966160232066332E-2</v>
      </c>
      <c r="AQ131" s="73">
        <v>1.2892433570184226E-2</v>
      </c>
      <c r="AR131" s="73">
        <v>2.2380601384800324E-2</v>
      </c>
      <c r="AS131" s="73">
        <v>9.9457688213161217E-3</v>
      </c>
      <c r="AT131" s="73">
        <v>1.7827818107264876E-2</v>
      </c>
      <c r="AU131" s="73">
        <v>2.2768986709380292E-2</v>
      </c>
      <c r="AV131" s="73">
        <v>4.6353464817959149E-2</v>
      </c>
      <c r="AW131" s="73">
        <v>4.7319048161125844E-2</v>
      </c>
      <c r="AX131" s="73">
        <v>6.4715277266112203E-2</v>
      </c>
      <c r="AY131" s="73">
        <v>7.6938312752704616E-2</v>
      </c>
      <c r="AZ131" s="73">
        <v>3.9104870221558349E-4</v>
      </c>
      <c r="BA131" s="73">
        <v>3.6232156997083155E-3</v>
      </c>
      <c r="BB131" s="73">
        <v>5.0535192449374135E-3</v>
      </c>
      <c r="BC131" s="73">
        <v>6.9152674482803418E-3</v>
      </c>
      <c r="BD131" s="73">
        <v>3.4485002571009323E-3</v>
      </c>
      <c r="BE131" s="73">
        <v>4.6507355921034345E-3</v>
      </c>
      <c r="BF131" s="73">
        <v>6.1141348513744382E-3</v>
      </c>
    </row>
    <row r="132" spans="3:58">
      <c r="C132" s="73">
        <v>7.1221108155929716E-5</v>
      </c>
      <c r="D132" s="73">
        <v>1.4540043047759195E-4</v>
      </c>
      <c r="E132" s="73">
        <v>3.2130777331685912E-4</v>
      </c>
      <c r="F132" s="73">
        <v>7.3930401050681469E-4</v>
      </c>
      <c r="G132" s="73">
        <v>6.022397679664841E-4</v>
      </c>
      <c r="H132" s="73">
        <v>2.4460139765565066E-3</v>
      </c>
      <c r="I132" s="73">
        <v>1.8326752588840051E-3</v>
      </c>
      <c r="J132" s="73">
        <v>2.6883331530964682E-6</v>
      </c>
      <c r="K132" s="73">
        <v>5.6983276172853068E-6</v>
      </c>
      <c r="L132" s="73">
        <v>1.1339738413376688E-5</v>
      </c>
      <c r="M132" s="73">
        <v>2.5278563449573437E-5</v>
      </c>
      <c r="N132" s="73">
        <v>2.5301477460079303E-5</v>
      </c>
      <c r="O132" s="73">
        <v>1.3777171607749986E-4</v>
      </c>
      <c r="P132" s="73">
        <v>8.1777061936909242E-5</v>
      </c>
      <c r="Q132" s="73">
        <v>2.2174178169521591E-5</v>
      </c>
      <c r="R132" s="73">
        <v>5.9549724681772885E-5</v>
      </c>
      <c r="S132" s="73">
        <v>1.8513528445891062E-4</v>
      </c>
      <c r="T132" s="73">
        <v>4.0901523921354371E-4</v>
      </c>
      <c r="U132" s="73">
        <v>4.7710676150970776E-4</v>
      </c>
      <c r="V132" s="73">
        <v>1.4658490987283195E-3</v>
      </c>
      <c r="W132" s="73">
        <v>1.4027355770630892E-3</v>
      </c>
      <c r="X132" s="73">
        <v>1.3928041743076698E-6</v>
      </c>
      <c r="Y132" s="73">
        <v>2.9108443551405886E-6</v>
      </c>
      <c r="Z132" s="73">
        <v>6.8278776416493227E-6</v>
      </c>
      <c r="AA132" s="73">
        <v>1.4528570546479645E-5</v>
      </c>
      <c r="AB132" s="73">
        <v>2.029002063874235E-5</v>
      </c>
      <c r="AC132" s="73">
        <v>6.0094847771909847E-5</v>
      </c>
      <c r="AD132" s="73">
        <v>8.0114609008698776E-5</v>
      </c>
      <c r="AE132" s="73">
        <v>1.7492853919953935E-4</v>
      </c>
      <c r="AF132" s="73">
        <v>3.0715651798948437E-4</v>
      </c>
      <c r="AG132" s="73">
        <v>7.3042056337318682E-4</v>
      </c>
      <c r="AH132" s="73">
        <v>1.3011968956242277E-3</v>
      </c>
      <c r="AI132" s="73">
        <v>1.3745975037440558E-3</v>
      </c>
      <c r="AJ132" s="73">
        <v>1.5898713762882634E-3</v>
      </c>
      <c r="AK132" s="73">
        <v>1.8660240668603315E-3</v>
      </c>
      <c r="AL132" s="73">
        <v>1.2512517523744384E-5</v>
      </c>
      <c r="AM132" s="73">
        <v>1.5707781743523363E-5</v>
      </c>
      <c r="AN132" s="73">
        <v>2.4908872485162503E-5</v>
      </c>
      <c r="AO132" s="73">
        <v>5.9711538209165099E-5</v>
      </c>
      <c r="AP132" s="73">
        <v>5.6008065716685664E-5</v>
      </c>
      <c r="AQ132" s="73">
        <v>1.044973922007565E-4</v>
      </c>
      <c r="AR132" s="73">
        <v>9.8094879649729508E-5</v>
      </c>
      <c r="AS132" s="73">
        <v>8.7360415212540894E-5</v>
      </c>
      <c r="AT132" s="73">
        <v>1.570378105439481E-4</v>
      </c>
      <c r="AU132" s="73">
        <v>2.8460135387674919E-4</v>
      </c>
      <c r="AV132" s="73">
        <v>2.7836703667096386E-4</v>
      </c>
      <c r="AW132" s="73">
        <v>2.7809355691015708E-4</v>
      </c>
      <c r="AX132" s="73">
        <v>3.1743270620522774E-4</v>
      </c>
      <c r="AY132" s="73">
        <v>3.215723236076203E-4</v>
      </c>
      <c r="AZ132" s="73">
        <v>4.0331560290969898E-6</v>
      </c>
      <c r="BA132" s="73">
        <v>6.658100335153816E-6</v>
      </c>
      <c r="BB132" s="73">
        <v>1.1445900067161478E-5</v>
      </c>
      <c r="BC132" s="73">
        <v>1.338737054060568E-5</v>
      </c>
      <c r="BD132" s="73">
        <v>1.5497525097903358E-5</v>
      </c>
      <c r="BE132" s="73">
        <v>1.8618930734622552E-5</v>
      </c>
      <c r="BF132" s="73">
        <v>1.9924875527672694E-5</v>
      </c>
    </row>
    <row r="145" spans="5:25">
      <c r="G145" s="1" t="s">
        <v>48</v>
      </c>
      <c r="H145" s="1" t="s">
        <v>49</v>
      </c>
      <c r="I145" s="1" t="s">
        <v>50</v>
      </c>
      <c r="J145" s="1" t="s">
        <v>51</v>
      </c>
      <c r="K145" s="1" t="s">
        <v>52</v>
      </c>
      <c r="L145" s="1" t="s">
        <v>53</v>
      </c>
      <c r="M145" s="1" t="s">
        <v>54</v>
      </c>
    </row>
    <row r="146" spans="5:25">
      <c r="E146" s="130">
        <v>62914560</v>
      </c>
      <c r="F146" s="1">
        <v>2</v>
      </c>
      <c r="G146" s="73">
        <v>7.3897215150261824E-4</v>
      </c>
      <c r="H146" s="73">
        <v>2.0770387434075033E-3</v>
      </c>
      <c r="I146" s="73">
        <v>0.87409587091496999</v>
      </c>
      <c r="J146" s="73">
        <v>9.4893338182057622E-5</v>
      </c>
      <c r="K146" s="73">
        <v>0.12091716258828544</v>
      </c>
      <c r="L146" s="73">
        <v>2.0733739304992461E-3</v>
      </c>
      <c r="M146" s="73">
        <v>2.6883331530964682E-6</v>
      </c>
      <c r="S146" s="1">
        <v>2</v>
      </c>
      <c r="T146" s="1">
        <v>4</v>
      </c>
      <c r="U146" s="1">
        <v>8</v>
      </c>
      <c r="V146" s="1">
        <v>12</v>
      </c>
      <c r="W146" s="1">
        <v>16</v>
      </c>
      <c r="X146" s="1">
        <v>24</v>
      </c>
      <c r="Y146" s="1">
        <v>32</v>
      </c>
    </row>
    <row r="147" spans="5:25">
      <c r="E147" s="130"/>
      <c r="F147" s="1">
        <v>4</v>
      </c>
      <c r="G147" s="73">
        <v>1.4515099769030104E-3</v>
      </c>
      <c r="H147" s="73">
        <v>3.9925471434109922E-3</v>
      </c>
      <c r="I147" s="73">
        <v>0.8672985162272967</v>
      </c>
      <c r="J147" s="73">
        <v>4.7080694642814579E-5</v>
      </c>
      <c r="K147" s="73">
        <v>0.12322106492894544</v>
      </c>
      <c r="L147" s="73">
        <v>3.9835827011837997E-3</v>
      </c>
      <c r="M147" s="73">
        <v>5.6983276172853068E-6</v>
      </c>
      <c r="R147" s="1" t="s">
        <v>48</v>
      </c>
      <c r="S147" s="73">
        <v>7.3897215150261824E-4</v>
      </c>
      <c r="T147" s="73">
        <v>1.4515099769030104E-3</v>
      </c>
      <c r="U147" s="73">
        <v>2.7570726706602337E-3</v>
      </c>
      <c r="V147" s="73">
        <v>4.0813188635465672E-3</v>
      </c>
      <c r="W147" s="73">
        <v>5.239152164141365E-3</v>
      </c>
      <c r="X147" s="73">
        <v>6.7391721428618039E-3</v>
      </c>
      <c r="Y147" s="73">
        <v>7.897345132095281E-3</v>
      </c>
    </row>
    <row r="148" spans="5:25">
      <c r="E148" s="130"/>
      <c r="F148" s="1">
        <v>8</v>
      </c>
      <c r="G148" s="73">
        <v>2.7570726706602337E-3</v>
      </c>
      <c r="H148" s="73">
        <v>7.3824046169435296E-3</v>
      </c>
      <c r="I148" s="73">
        <v>0.82655280686608135</v>
      </c>
      <c r="J148" s="73">
        <v>1.515809100906737E-4</v>
      </c>
      <c r="K148" s="73">
        <v>0.16191465781207498</v>
      </c>
      <c r="L148" s="73">
        <v>1.230137385735852E-3</v>
      </c>
      <c r="M148" s="73">
        <v>1.1339738413376688E-5</v>
      </c>
      <c r="R148" s="1" t="s">
        <v>49</v>
      </c>
      <c r="S148" s="73">
        <v>2.0770387434075033E-3</v>
      </c>
      <c r="T148" s="73">
        <v>3.9925471434109922E-3</v>
      </c>
      <c r="U148" s="73">
        <v>7.3824046169435296E-3</v>
      </c>
      <c r="V148" s="73">
        <v>1.1291839498311518E-2</v>
      </c>
      <c r="W148" s="73">
        <v>1.4886325294638346E-2</v>
      </c>
      <c r="X148" s="73">
        <v>0.16163676348710185</v>
      </c>
      <c r="Y148" s="73">
        <v>0.27236259363397308</v>
      </c>
    </row>
    <row r="149" spans="5:25">
      <c r="E149" s="130"/>
      <c r="F149" s="1">
        <v>12</v>
      </c>
      <c r="G149" s="73">
        <v>4.0813188635465672E-3</v>
      </c>
      <c r="H149" s="73">
        <v>1.1291839498311518E-2</v>
      </c>
      <c r="I149" s="73">
        <v>0.81668696745966363</v>
      </c>
      <c r="J149" s="73">
        <v>9.0443540202142557E-4</v>
      </c>
      <c r="K149" s="73">
        <v>0.16336085199881392</v>
      </c>
      <c r="L149" s="73">
        <v>3.649308214193357E-3</v>
      </c>
      <c r="M149" s="73">
        <v>2.5278563449573437E-5</v>
      </c>
      <c r="R149" s="1" t="s">
        <v>50</v>
      </c>
      <c r="S149" s="73">
        <v>0.87409587091496999</v>
      </c>
      <c r="T149" s="73">
        <v>0.8672985162272967</v>
      </c>
      <c r="U149" s="73">
        <v>0.82655280686608135</v>
      </c>
      <c r="V149" s="73">
        <v>0.81668696745966363</v>
      </c>
      <c r="W149" s="73">
        <v>0.78602479593525876</v>
      </c>
      <c r="X149" s="73">
        <v>0.67326406463106647</v>
      </c>
      <c r="Y149" s="73">
        <v>0.59095821539992677</v>
      </c>
    </row>
    <row r="150" spans="5:25">
      <c r="E150" s="130"/>
      <c r="F150" s="1">
        <v>16</v>
      </c>
      <c r="G150" s="73">
        <v>5.239152164141365E-3</v>
      </c>
      <c r="H150" s="73">
        <v>1.4886325294638346E-2</v>
      </c>
      <c r="I150" s="73">
        <v>0.78602479593525876</v>
      </c>
      <c r="J150" s="73">
        <v>2.590477352375423E-2</v>
      </c>
      <c r="K150" s="73">
        <v>0.16034273227040594</v>
      </c>
      <c r="L150" s="73">
        <v>7.5769193343412774E-3</v>
      </c>
      <c r="M150" s="73">
        <v>2.5301477460079303E-5</v>
      </c>
      <c r="R150" s="1" t="s">
        <v>51</v>
      </c>
      <c r="S150" s="73">
        <v>9.4893338182057622E-5</v>
      </c>
      <c r="T150" s="73">
        <v>4.7080694642814579E-5</v>
      </c>
      <c r="U150" s="73">
        <v>1.515809100906737E-4</v>
      </c>
      <c r="V150" s="73">
        <v>9.0443540202142557E-4</v>
      </c>
      <c r="W150" s="73">
        <v>2.590477352375423E-2</v>
      </c>
      <c r="X150" s="73">
        <v>2.2235697178916596E-2</v>
      </c>
      <c r="Y150" s="73">
        <v>1.61289997756013E-2</v>
      </c>
    </row>
    <row r="151" spans="5:25">
      <c r="E151" s="130"/>
      <c r="F151" s="1">
        <v>24</v>
      </c>
      <c r="G151" s="73">
        <v>6.7391721428618039E-3</v>
      </c>
      <c r="H151" s="73">
        <v>0.16163676348710185</v>
      </c>
      <c r="I151" s="73">
        <v>0.67326406463106647</v>
      </c>
      <c r="J151" s="73">
        <v>2.2235697178916596E-2</v>
      </c>
      <c r="K151" s="73">
        <v>0.11785010343319913</v>
      </c>
      <c r="L151" s="73">
        <v>1.8136427410776632E-2</v>
      </c>
      <c r="M151" s="73">
        <v>1.3777171607749986E-4</v>
      </c>
      <c r="R151" s="1" t="s">
        <v>52</v>
      </c>
      <c r="S151" s="73">
        <v>0.12091716258828544</v>
      </c>
      <c r="T151" s="73">
        <v>0.12322106492894544</v>
      </c>
      <c r="U151" s="73">
        <v>0.16191465781207498</v>
      </c>
      <c r="V151" s="73">
        <v>0.16336085199881392</v>
      </c>
      <c r="W151" s="73">
        <v>0.16034273227040594</v>
      </c>
      <c r="X151" s="73">
        <v>0.11785010343319913</v>
      </c>
      <c r="Y151" s="73">
        <v>9.1685878682019842E-2</v>
      </c>
    </row>
    <row r="152" spans="5:25">
      <c r="E152" s="130"/>
      <c r="F152" s="1">
        <v>32</v>
      </c>
      <c r="G152" s="73">
        <v>7.897345132095281E-3</v>
      </c>
      <c r="H152" s="73">
        <v>0.27236259363397308</v>
      </c>
      <c r="I152" s="73">
        <v>0.59095821539992677</v>
      </c>
      <c r="J152" s="73">
        <v>1.61289997756013E-2</v>
      </c>
      <c r="K152" s="73">
        <v>9.1685878682019842E-2</v>
      </c>
      <c r="L152" s="73">
        <v>2.0885190314446838E-2</v>
      </c>
      <c r="M152" s="73">
        <v>8.1777061936909242E-5</v>
      </c>
      <c r="R152" s="1" t="s">
        <v>53</v>
      </c>
      <c r="S152" s="73">
        <v>2.0733739304992461E-3</v>
      </c>
      <c r="T152" s="73">
        <v>3.9835827011837997E-3</v>
      </c>
      <c r="U152" s="73">
        <v>1.230137385735852E-3</v>
      </c>
      <c r="V152" s="73">
        <v>3.649308214193357E-3</v>
      </c>
      <c r="W152" s="73">
        <v>7.5769193343412774E-3</v>
      </c>
      <c r="X152" s="73">
        <v>1.8136427410776632E-2</v>
      </c>
      <c r="Y152" s="73">
        <v>2.0885190314446838E-2</v>
      </c>
    </row>
    <row r="153" spans="5:25">
      <c r="R153" s="1" t="s">
        <v>54</v>
      </c>
      <c r="S153" s="73">
        <v>2.6883331530964682E-6</v>
      </c>
      <c r="T153" s="73">
        <v>5.6983276172853068E-6</v>
      </c>
      <c r="U153" s="73">
        <v>1.1339738413376688E-5</v>
      </c>
      <c r="V153" s="73">
        <v>2.5278563449573437E-5</v>
      </c>
      <c r="W153" s="73">
        <v>2.5301477460079303E-5</v>
      </c>
      <c r="X153" s="73">
        <v>1.3777171607749986E-4</v>
      </c>
      <c r="Y153" s="73">
        <v>8.1777061936909242E-5</v>
      </c>
    </row>
    <row r="161" spans="5:25">
      <c r="E161" s="130">
        <v>62914560</v>
      </c>
      <c r="F161" s="1">
        <v>2</v>
      </c>
      <c r="G161" s="73">
        <v>7.2267980697032666E-4</v>
      </c>
      <c r="H161" s="73">
        <v>2.6936573927309214E-2</v>
      </c>
      <c r="I161" s="73">
        <v>0.85300062609919158</v>
      </c>
      <c r="J161" s="73">
        <v>3.7660129125054507E-4</v>
      </c>
      <c r="K161" s="73">
        <v>0.1167767895639827</v>
      </c>
      <c r="L161" s="73">
        <v>2.1742167937718782E-3</v>
      </c>
      <c r="M161" s="73">
        <v>1.2512517523744384E-5</v>
      </c>
      <c r="S161" s="1">
        <v>2</v>
      </c>
      <c r="T161" s="1">
        <v>4</v>
      </c>
      <c r="U161" s="1">
        <v>8</v>
      </c>
      <c r="V161" s="1">
        <v>12</v>
      </c>
      <c r="W161" s="1">
        <v>16</v>
      </c>
      <c r="X161" s="1">
        <v>24</v>
      </c>
      <c r="Y161" s="1">
        <v>32</v>
      </c>
    </row>
    <row r="162" spans="5:25">
      <c r="E162" s="130"/>
      <c r="F162" s="1">
        <v>4</v>
      </c>
      <c r="G162" s="73">
        <v>1.4012802504222237E-3</v>
      </c>
      <c r="H162" s="73">
        <v>5.0695507128073775E-2</v>
      </c>
      <c r="I162" s="73">
        <v>0.8283041624263171</v>
      </c>
      <c r="J162" s="73">
        <v>3.1477207397958808E-4</v>
      </c>
      <c r="K162" s="73">
        <v>0.11274216967365473</v>
      </c>
      <c r="L162" s="73">
        <v>6.5264006658090328E-3</v>
      </c>
      <c r="M162" s="73">
        <v>1.5707781743523363E-5</v>
      </c>
      <c r="R162" s="1" t="s">
        <v>48</v>
      </c>
      <c r="S162" s="73">
        <v>7.2267980697032666E-4</v>
      </c>
      <c r="T162" s="73">
        <v>1.4012802504222237E-3</v>
      </c>
      <c r="U162" s="73">
        <v>2.5624644683011999E-3</v>
      </c>
      <c r="V162" s="73">
        <v>3.6852546336210708E-3</v>
      </c>
      <c r="W162" s="73">
        <v>4.4823456261205517E-3</v>
      </c>
      <c r="X162" s="73">
        <v>6.3675355254147617E-3</v>
      </c>
      <c r="Y162" s="73">
        <v>7.9169132075031842E-3</v>
      </c>
    </row>
    <row r="163" spans="5:25">
      <c r="E163" s="130"/>
      <c r="F163" s="1">
        <v>8</v>
      </c>
      <c r="G163" s="73">
        <v>2.5624644683011999E-3</v>
      </c>
      <c r="H163" s="73">
        <v>9.0794844370571295E-2</v>
      </c>
      <c r="I163" s="73">
        <v>0.76666010405814411</v>
      </c>
      <c r="J163" s="73">
        <v>2.569307250512641E-2</v>
      </c>
      <c r="K163" s="73">
        <v>0.10343178207296995</v>
      </c>
      <c r="L163" s="73">
        <v>1.0832823652401879E-2</v>
      </c>
      <c r="M163" s="73">
        <v>2.4908872485162503E-5</v>
      </c>
      <c r="R163" s="1" t="s">
        <v>49</v>
      </c>
      <c r="S163" s="73">
        <v>2.6936573927309214E-2</v>
      </c>
      <c r="T163" s="73">
        <v>5.0695507128073775E-2</v>
      </c>
      <c r="U163" s="73">
        <v>9.0794844370571295E-2</v>
      </c>
      <c r="V163" s="73">
        <v>0.12667399143417585</v>
      </c>
      <c r="W163" s="73">
        <v>0.15396190438250273</v>
      </c>
      <c r="X163" s="73">
        <v>0.21846198183668641</v>
      </c>
      <c r="Y163" s="73">
        <v>0.27120258862510427</v>
      </c>
    </row>
    <row r="164" spans="5:25">
      <c r="E164" s="130"/>
      <c r="F164" s="1">
        <v>12</v>
      </c>
      <c r="G164" s="73">
        <v>3.6852546336210708E-3</v>
      </c>
      <c r="H164" s="73">
        <v>0.12667399143417585</v>
      </c>
      <c r="I164" s="73">
        <v>0.73619431007525649</v>
      </c>
      <c r="J164" s="73">
        <v>9.7320677948771438E-3</v>
      </c>
      <c r="K164" s="73">
        <v>0.10120848963986268</v>
      </c>
      <c r="L164" s="73">
        <v>2.2446174883997569E-2</v>
      </c>
      <c r="M164" s="73">
        <v>5.9711538209165099E-5</v>
      </c>
      <c r="R164" s="1" t="s">
        <v>50</v>
      </c>
      <c r="S164" s="73">
        <v>0.85300062609919158</v>
      </c>
      <c r="T164" s="73">
        <v>0.8283041624263171</v>
      </c>
      <c r="U164" s="73">
        <v>0.76666010405814411</v>
      </c>
      <c r="V164" s="73">
        <v>0.73619431007525649</v>
      </c>
      <c r="W164" s="73">
        <v>0.6740820906124444</v>
      </c>
      <c r="X164" s="73">
        <v>0.63821819272475244</v>
      </c>
      <c r="Y164" s="73">
        <v>0.59517592816681897</v>
      </c>
    </row>
    <row r="165" spans="5:25">
      <c r="E165" s="130"/>
      <c r="F165" s="1">
        <v>16</v>
      </c>
      <c r="G165" s="73">
        <v>4.4823456261205517E-3</v>
      </c>
      <c r="H165" s="73">
        <v>0.15396190438250273</v>
      </c>
      <c r="I165" s="73">
        <v>0.6740820906124444</v>
      </c>
      <c r="J165" s="73">
        <v>2.1355937920299065E-2</v>
      </c>
      <c r="K165" s="73">
        <v>0.13109555316085023</v>
      </c>
      <c r="L165" s="73">
        <v>1.4966160232066332E-2</v>
      </c>
      <c r="M165" s="73">
        <v>5.6008065716685664E-5</v>
      </c>
      <c r="R165" s="1" t="s">
        <v>51</v>
      </c>
      <c r="S165" s="73">
        <v>3.7660129125054507E-4</v>
      </c>
      <c r="T165" s="73">
        <v>3.1477207397958808E-4</v>
      </c>
      <c r="U165" s="73">
        <v>2.569307250512641E-2</v>
      </c>
      <c r="V165" s="73">
        <v>9.7320677948771438E-3</v>
      </c>
      <c r="W165" s="73">
        <v>2.1355937920299065E-2</v>
      </c>
      <c r="X165" s="73">
        <v>1.2268851916395379E-2</v>
      </c>
      <c r="Y165" s="73">
        <v>4.1810871967777764E-3</v>
      </c>
    </row>
    <row r="166" spans="5:25">
      <c r="E166" s="130"/>
      <c r="F166" s="1">
        <v>24</v>
      </c>
      <c r="G166" s="73">
        <v>6.3675355254147617E-3</v>
      </c>
      <c r="H166" s="73">
        <v>0.21846198183668641</v>
      </c>
      <c r="I166" s="73">
        <v>0.63821819272475244</v>
      </c>
      <c r="J166" s="73">
        <v>1.2268851916395379E-2</v>
      </c>
      <c r="K166" s="73">
        <v>0.11168650703436599</v>
      </c>
      <c r="L166" s="73">
        <v>1.2892433570184226E-2</v>
      </c>
      <c r="M166" s="73">
        <v>1.044973922007565E-4</v>
      </c>
      <c r="R166" s="1" t="s">
        <v>52</v>
      </c>
      <c r="S166" s="73">
        <v>0.1167767895639827</v>
      </c>
      <c r="T166" s="73">
        <v>0.11274216967365473</v>
      </c>
      <c r="U166" s="73">
        <v>0.10343178207296995</v>
      </c>
      <c r="V166" s="73">
        <v>0.10120848963986268</v>
      </c>
      <c r="W166" s="73">
        <v>0.13109555316085023</v>
      </c>
      <c r="X166" s="73">
        <v>0.11168650703436599</v>
      </c>
      <c r="Y166" s="73">
        <v>9.9044786539345772E-2</v>
      </c>
    </row>
    <row r="167" spans="5:25">
      <c r="E167" s="130"/>
      <c r="F167" s="1">
        <v>32</v>
      </c>
      <c r="G167" s="73">
        <v>7.9169132075031842E-3</v>
      </c>
      <c r="H167" s="73">
        <v>0.27120258862510427</v>
      </c>
      <c r="I167" s="73">
        <v>0.59517592816681897</v>
      </c>
      <c r="J167" s="73">
        <v>4.1810871967777764E-3</v>
      </c>
      <c r="K167" s="73">
        <v>9.9044786539345772E-2</v>
      </c>
      <c r="L167" s="73">
        <v>2.2380601384800324E-2</v>
      </c>
      <c r="M167" s="73">
        <v>9.8094879649729508E-5</v>
      </c>
      <c r="R167" s="1" t="s">
        <v>53</v>
      </c>
      <c r="S167" s="73">
        <v>2.1742167937718782E-3</v>
      </c>
      <c r="T167" s="73">
        <v>6.5264006658090328E-3</v>
      </c>
      <c r="U167" s="73">
        <v>1.0832823652401879E-2</v>
      </c>
      <c r="V167" s="73">
        <v>2.2446174883997569E-2</v>
      </c>
      <c r="W167" s="73">
        <v>1.4966160232066332E-2</v>
      </c>
      <c r="X167" s="73">
        <v>1.2892433570184226E-2</v>
      </c>
      <c r="Y167" s="73">
        <v>2.2380601384800324E-2</v>
      </c>
    </row>
    <row r="168" spans="5:25">
      <c r="R168" s="1" t="s">
        <v>54</v>
      </c>
      <c r="S168" s="73">
        <v>1.2512517523744384E-5</v>
      </c>
      <c r="T168" s="73">
        <v>1.5707781743523363E-5</v>
      </c>
      <c r="U168" s="73">
        <v>2.4908872485162503E-5</v>
      </c>
      <c r="V168" s="73">
        <v>5.9711538209165099E-5</v>
      </c>
      <c r="W168" s="73">
        <v>5.6008065716685664E-5</v>
      </c>
      <c r="X168" s="73">
        <v>1.044973922007565E-4</v>
      </c>
      <c r="Y168" s="73">
        <v>9.8094879649729508E-5</v>
      </c>
    </row>
  </sheetData>
  <mergeCells count="38">
    <mergeCell ref="E146:E152"/>
    <mergeCell ref="E161:E167"/>
    <mergeCell ref="C123:P123"/>
    <mergeCell ref="Q123:AD123"/>
    <mergeCell ref="AE123:AR123"/>
    <mergeCell ref="AS123:BF123"/>
    <mergeCell ref="C124:I124"/>
    <mergeCell ref="J124:P124"/>
    <mergeCell ref="Q124:W124"/>
    <mergeCell ref="X124:AD124"/>
    <mergeCell ref="AE124:AK124"/>
    <mergeCell ref="AL124:AR124"/>
    <mergeCell ref="AS124:AY124"/>
    <mergeCell ref="AZ124:BF124"/>
    <mergeCell ref="C93:C106"/>
    <mergeCell ref="D93:D99"/>
    <mergeCell ref="D100:D106"/>
    <mergeCell ref="C107:C120"/>
    <mergeCell ref="D107:D113"/>
    <mergeCell ref="D114:D120"/>
    <mergeCell ref="C65:C78"/>
    <mergeCell ref="D65:D71"/>
    <mergeCell ref="D72:D78"/>
    <mergeCell ref="C79:C92"/>
    <mergeCell ref="D79:D85"/>
    <mergeCell ref="D86:D92"/>
    <mergeCell ref="D47:D53"/>
    <mergeCell ref="D54:D60"/>
    <mergeCell ref="C5:C18"/>
    <mergeCell ref="D5:D11"/>
    <mergeCell ref="D12:D18"/>
    <mergeCell ref="C19:C32"/>
    <mergeCell ref="D19:D25"/>
    <mergeCell ref="D26:D32"/>
    <mergeCell ref="C33:C46"/>
    <mergeCell ref="D33:D39"/>
    <mergeCell ref="D40:D46"/>
    <mergeCell ref="C47:C6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DE08-9B68-6748-9474-30CEAA49B8B2}">
  <dimension ref="A1:I360"/>
  <sheetViews>
    <sheetView topLeftCell="A234" zoomScale="25" workbookViewId="0">
      <selection activeCell="K15" sqref="K15"/>
    </sheetView>
  </sheetViews>
  <sheetFormatPr baseColWidth="10" defaultRowHeight="30"/>
  <cols>
    <col min="1" max="1" width="8.1640625" style="116" customWidth="1"/>
    <col min="2" max="2" width="40.1640625" style="116" customWidth="1"/>
    <col min="3" max="8" width="18" style="116" bestFit="1" customWidth="1"/>
    <col min="9" max="9" width="31.1640625" style="116" bestFit="1" customWidth="1"/>
    <col min="10" max="15" width="12.1640625" style="116" bestFit="1" customWidth="1"/>
    <col min="16" max="16" width="28.1640625" style="116" bestFit="1" customWidth="1"/>
    <col min="17" max="36" width="12.1640625" style="116" bestFit="1" customWidth="1"/>
    <col min="37" max="39" width="11.5" style="116" bestFit="1" customWidth="1"/>
    <col min="40" max="43" width="11" style="116" bestFit="1" customWidth="1"/>
    <col min="44" max="52" width="10.83203125" style="116"/>
    <col min="53" max="53" width="30.5" style="116" bestFit="1" customWidth="1"/>
    <col min="54" max="57" width="31.5" style="116" bestFit="1" customWidth="1"/>
    <col min="58" max="16384" width="10.83203125" style="116"/>
  </cols>
  <sheetData>
    <row r="1" spans="1:8">
      <c r="A1" s="94"/>
      <c r="B1" s="135" t="s">
        <v>87</v>
      </c>
      <c r="C1" s="135"/>
      <c r="D1" s="135"/>
      <c r="E1" s="135"/>
      <c r="F1" s="135"/>
      <c r="G1" s="135"/>
      <c r="H1" s="135"/>
    </row>
    <row r="2" spans="1:8">
      <c r="A2" s="103" t="s">
        <v>55</v>
      </c>
      <c r="B2" s="94">
        <v>3250225</v>
      </c>
      <c r="C2" s="94">
        <v>1773115</v>
      </c>
      <c r="D2" s="94">
        <v>973711</v>
      </c>
      <c r="E2" s="94">
        <v>627109</v>
      </c>
      <c r="F2" s="94">
        <v>463435</v>
      </c>
      <c r="G2" s="94">
        <v>440398</v>
      </c>
      <c r="H2" s="94">
        <v>419407</v>
      </c>
    </row>
    <row r="3" spans="1:8">
      <c r="A3" s="103" t="s">
        <v>56</v>
      </c>
      <c r="B3" s="94">
        <v>3250228</v>
      </c>
      <c r="C3" s="94">
        <v>1772714</v>
      </c>
      <c r="D3" s="94">
        <v>973413</v>
      </c>
      <c r="E3" s="94">
        <v>626933</v>
      </c>
      <c r="F3" s="94">
        <v>462724</v>
      </c>
      <c r="G3" s="94">
        <v>441614</v>
      </c>
      <c r="H3" s="94">
        <v>419194</v>
      </c>
    </row>
    <row r="4" spans="1:8">
      <c r="A4" s="103" t="s">
        <v>57</v>
      </c>
      <c r="B4" s="103" t="s">
        <v>88</v>
      </c>
      <c r="C4" s="94">
        <v>1773034</v>
      </c>
      <c r="D4" s="94">
        <v>973340</v>
      </c>
      <c r="E4" s="94">
        <v>626604</v>
      </c>
      <c r="F4" s="94">
        <v>462799</v>
      </c>
      <c r="G4" s="94">
        <v>440323</v>
      </c>
      <c r="H4" s="94">
        <v>419984</v>
      </c>
    </row>
    <row r="5" spans="1:8">
      <c r="A5" s="103" t="s">
        <v>58</v>
      </c>
      <c r="B5" s="103" t="s">
        <v>88</v>
      </c>
      <c r="C5" s="94">
        <v>1772687</v>
      </c>
      <c r="D5" s="94">
        <v>973459</v>
      </c>
      <c r="E5" s="94">
        <v>626168</v>
      </c>
      <c r="F5" s="94">
        <v>462175</v>
      </c>
      <c r="G5" s="94">
        <v>442058</v>
      </c>
      <c r="H5" s="94">
        <v>418862</v>
      </c>
    </row>
    <row r="6" spans="1:8">
      <c r="A6" s="103" t="s">
        <v>59</v>
      </c>
      <c r="B6" s="103" t="s">
        <v>88</v>
      </c>
      <c r="C6" s="103" t="s">
        <v>88</v>
      </c>
      <c r="D6" s="94">
        <v>973083</v>
      </c>
      <c r="E6" s="94">
        <v>626173</v>
      </c>
      <c r="F6" s="94">
        <v>462340</v>
      </c>
      <c r="G6" s="94">
        <v>441660</v>
      </c>
      <c r="H6" s="94">
        <v>419297</v>
      </c>
    </row>
    <row r="7" spans="1:8">
      <c r="A7" s="103" t="s">
        <v>60</v>
      </c>
      <c r="B7" s="103" t="s">
        <v>88</v>
      </c>
      <c r="C7" s="103" t="s">
        <v>88</v>
      </c>
      <c r="D7" s="94">
        <v>973139</v>
      </c>
      <c r="E7" s="94">
        <v>626069</v>
      </c>
      <c r="F7" s="94">
        <v>462194</v>
      </c>
      <c r="G7" s="94">
        <v>440175</v>
      </c>
      <c r="H7" s="94">
        <v>418218</v>
      </c>
    </row>
    <row r="8" spans="1:8">
      <c r="A8" s="103" t="s">
        <v>61</v>
      </c>
      <c r="B8" s="103" t="s">
        <v>88</v>
      </c>
      <c r="C8" s="103" t="s">
        <v>88</v>
      </c>
      <c r="D8" s="94">
        <v>972885</v>
      </c>
      <c r="E8" s="94">
        <v>626059</v>
      </c>
      <c r="F8" s="94">
        <v>462350</v>
      </c>
      <c r="G8" s="94">
        <v>441756</v>
      </c>
      <c r="H8" s="94">
        <v>416986</v>
      </c>
    </row>
    <row r="9" spans="1:8">
      <c r="A9" s="103" t="s">
        <v>62</v>
      </c>
      <c r="B9" s="103" t="s">
        <v>88</v>
      </c>
      <c r="C9" s="103" t="s">
        <v>88</v>
      </c>
      <c r="D9" s="94">
        <v>973190</v>
      </c>
      <c r="E9" s="94">
        <v>684428</v>
      </c>
      <c r="F9" s="94">
        <v>465260</v>
      </c>
      <c r="G9" s="94">
        <v>437604</v>
      </c>
      <c r="H9" s="94">
        <v>415664</v>
      </c>
    </row>
    <row r="10" spans="1:8">
      <c r="A10" s="103" t="s">
        <v>63</v>
      </c>
      <c r="B10" s="103" t="s">
        <v>88</v>
      </c>
      <c r="C10" s="103" t="s">
        <v>88</v>
      </c>
      <c r="D10" s="103" t="s">
        <v>88</v>
      </c>
      <c r="E10" s="94">
        <v>684601</v>
      </c>
      <c r="F10" s="94">
        <v>463795</v>
      </c>
      <c r="G10" s="94">
        <v>438268</v>
      </c>
      <c r="H10" s="94">
        <v>417197</v>
      </c>
    </row>
    <row r="11" spans="1:8">
      <c r="A11" s="103" t="s">
        <v>64</v>
      </c>
      <c r="B11" s="103" t="s">
        <v>88</v>
      </c>
      <c r="C11" s="103" t="s">
        <v>88</v>
      </c>
      <c r="D11" s="103" t="s">
        <v>88</v>
      </c>
      <c r="E11" s="94">
        <v>626825</v>
      </c>
      <c r="F11" s="94">
        <v>462869</v>
      </c>
      <c r="G11" s="94">
        <v>438323</v>
      </c>
      <c r="H11" s="94">
        <v>416684</v>
      </c>
    </row>
    <row r="12" spans="1:8">
      <c r="A12" s="103" t="s">
        <v>65</v>
      </c>
      <c r="B12" s="103" t="s">
        <v>88</v>
      </c>
      <c r="C12" s="103" t="s">
        <v>88</v>
      </c>
      <c r="D12" s="103" t="s">
        <v>88</v>
      </c>
      <c r="E12" s="94">
        <v>684599</v>
      </c>
      <c r="F12" s="94">
        <v>463348</v>
      </c>
      <c r="G12" s="94">
        <v>436440</v>
      </c>
      <c r="H12" s="94">
        <v>415836</v>
      </c>
    </row>
    <row r="13" spans="1:8">
      <c r="A13" s="103" t="s">
        <v>66</v>
      </c>
      <c r="B13" s="103" t="s">
        <v>88</v>
      </c>
      <c r="C13" s="103" t="s">
        <v>88</v>
      </c>
      <c r="D13" s="103" t="s">
        <v>88</v>
      </c>
      <c r="E13" s="94">
        <v>684722</v>
      </c>
      <c r="F13" s="94">
        <v>463745</v>
      </c>
      <c r="G13" s="94">
        <v>438373</v>
      </c>
      <c r="H13" s="94">
        <v>419485</v>
      </c>
    </row>
    <row r="14" spans="1:8">
      <c r="A14" s="103" t="s">
        <v>68</v>
      </c>
      <c r="B14" s="103" t="s">
        <v>88</v>
      </c>
      <c r="C14" s="103" t="s">
        <v>88</v>
      </c>
      <c r="D14" s="103" t="s">
        <v>88</v>
      </c>
      <c r="E14" s="103" t="s">
        <v>88</v>
      </c>
      <c r="F14" s="94">
        <v>463088</v>
      </c>
      <c r="G14" s="94">
        <v>438238</v>
      </c>
      <c r="H14" s="94">
        <v>419174</v>
      </c>
    </row>
    <row r="15" spans="1:8">
      <c r="A15" s="103" t="s">
        <v>67</v>
      </c>
      <c r="B15" s="103" t="s">
        <v>88</v>
      </c>
      <c r="C15" s="103" t="s">
        <v>88</v>
      </c>
      <c r="D15" s="103" t="s">
        <v>88</v>
      </c>
      <c r="E15" s="103" t="s">
        <v>88</v>
      </c>
      <c r="F15" s="94">
        <v>463060</v>
      </c>
      <c r="G15" s="94">
        <v>438374</v>
      </c>
      <c r="H15" s="94">
        <v>419421</v>
      </c>
    </row>
    <row r="16" spans="1:8">
      <c r="A16" s="103" t="s">
        <v>69</v>
      </c>
      <c r="B16" s="103" t="s">
        <v>88</v>
      </c>
      <c r="C16" s="103" t="s">
        <v>88</v>
      </c>
      <c r="D16" s="103" t="s">
        <v>88</v>
      </c>
      <c r="E16" s="103" t="s">
        <v>88</v>
      </c>
      <c r="F16" s="94">
        <v>463086</v>
      </c>
      <c r="G16" s="94">
        <v>438125</v>
      </c>
      <c r="H16" s="94">
        <v>419515</v>
      </c>
    </row>
    <row r="17" spans="1:8">
      <c r="A17" s="103" t="s">
        <v>70</v>
      </c>
      <c r="B17" s="103" t="s">
        <v>88</v>
      </c>
      <c r="C17" s="103" t="s">
        <v>88</v>
      </c>
      <c r="D17" s="103" t="s">
        <v>88</v>
      </c>
      <c r="E17" s="103" t="s">
        <v>88</v>
      </c>
      <c r="F17" s="94">
        <v>463438</v>
      </c>
      <c r="G17" s="94">
        <v>451492</v>
      </c>
      <c r="H17" s="94">
        <v>430961</v>
      </c>
    </row>
    <row r="18" spans="1:8">
      <c r="A18" s="103" t="s">
        <v>71</v>
      </c>
      <c r="B18" s="103" t="s">
        <v>88</v>
      </c>
      <c r="C18" s="103" t="s">
        <v>88</v>
      </c>
      <c r="D18" s="103" t="s">
        <v>88</v>
      </c>
      <c r="E18" s="103" t="s">
        <v>88</v>
      </c>
      <c r="F18" s="103" t="s">
        <v>88</v>
      </c>
      <c r="G18" s="94">
        <v>449151</v>
      </c>
      <c r="H18" s="94">
        <v>427549</v>
      </c>
    </row>
    <row r="19" spans="1:8">
      <c r="A19" s="103" t="s">
        <v>72</v>
      </c>
      <c r="B19" s="103" t="s">
        <v>88</v>
      </c>
      <c r="C19" s="103" t="s">
        <v>88</v>
      </c>
      <c r="D19" s="103" t="s">
        <v>88</v>
      </c>
      <c r="E19" s="103" t="s">
        <v>88</v>
      </c>
      <c r="F19" s="103" t="s">
        <v>88</v>
      </c>
      <c r="G19" s="94">
        <v>445565</v>
      </c>
      <c r="H19" s="94">
        <v>425934</v>
      </c>
    </row>
    <row r="20" spans="1:8">
      <c r="A20" s="103" t="s">
        <v>73</v>
      </c>
      <c r="B20" s="103" t="s">
        <v>88</v>
      </c>
      <c r="C20" s="103" t="s">
        <v>88</v>
      </c>
      <c r="D20" s="103" t="s">
        <v>88</v>
      </c>
      <c r="E20" s="103" t="s">
        <v>88</v>
      </c>
      <c r="F20" s="103" t="s">
        <v>88</v>
      </c>
      <c r="G20" s="94">
        <v>444617</v>
      </c>
      <c r="H20" s="94">
        <v>423470</v>
      </c>
    </row>
    <row r="21" spans="1:8">
      <c r="A21" s="103" t="s">
        <v>74</v>
      </c>
      <c r="B21" s="103" t="s">
        <v>88</v>
      </c>
      <c r="C21" s="103" t="s">
        <v>88</v>
      </c>
      <c r="D21" s="103" t="s">
        <v>88</v>
      </c>
      <c r="E21" s="103" t="s">
        <v>88</v>
      </c>
      <c r="F21" s="103" t="s">
        <v>88</v>
      </c>
      <c r="G21" s="94">
        <v>444137</v>
      </c>
      <c r="H21" s="94">
        <v>423015</v>
      </c>
    </row>
    <row r="22" spans="1:8">
      <c r="A22" s="103" t="s">
        <v>75</v>
      </c>
      <c r="B22" s="103" t="s">
        <v>88</v>
      </c>
      <c r="C22" s="103" t="s">
        <v>88</v>
      </c>
      <c r="D22" s="103" t="s">
        <v>88</v>
      </c>
      <c r="E22" s="103" t="s">
        <v>88</v>
      </c>
      <c r="F22" s="103" t="s">
        <v>88</v>
      </c>
      <c r="G22" s="94">
        <v>445233</v>
      </c>
      <c r="H22" s="94">
        <v>423530</v>
      </c>
    </row>
    <row r="23" spans="1:8">
      <c r="A23" s="103" t="s">
        <v>76</v>
      </c>
      <c r="B23" s="103" t="s">
        <v>88</v>
      </c>
      <c r="C23" s="103" t="s">
        <v>88</v>
      </c>
      <c r="D23" s="103" t="s">
        <v>88</v>
      </c>
      <c r="E23" s="103" t="s">
        <v>88</v>
      </c>
      <c r="F23" s="103" t="s">
        <v>88</v>
      </c>
      <c r="G23" s="94">
        <v>445975</v>
      </c>
      <c r="H23" s="94">
        <v>424788</v>
      </c>
    </row>
    <row r="24" spans="1:8">
      <c r="A24" s="103" t="s">
        <v>77</v>
      </c>
      <c r="B24" s="103" t="s">
        <v>88</v>
      </c>
      <c r="C24" s="103" t="s">
        <v>88</v>
      </c>
      <c r="D24" s="103" t="s">
        <v>88</v>
      </c>
      <c r="E24" s="103" t="s">
        <v>88</v>
      </c>
      <c r="F24" s="103" t="s">
        <v>88</v>
      </c>
      <c r="G24" s="94">
        <v>447211</v>
      </c>
      <c r="H24" s="94">
        <v>425460</v>
      </c>
    </row>
    <row r="25" spans="1:8">
      <c r="A25" s="103" t="s">
        <v>78</v>
      </c>
      <c r="B25" s="103" t="s">
        <v>88</v>
      </c>
      <c r="C25" s="103" t="s">
        <v>88</v>
      </c>
      <c r="D25" s="103" t="s">
        <v>88</v>
      </c>
      <c r="E25" s="103" t="s">
        <v>88</v>
      </c>
      <c r="F25" s="103" t="s">
        <v>88</v>
      </c>
      <c r="G25" s="94">
        <v>456848</v>
      </c>
      <c r="H25" s="94">
        <v>439437</v>
      </c>
    </row>
    <row r="26" spans="1:8">
      <c r="A26" s="103" t="s">
        <v>79</v>
      </c>
      <c r="B26" s="103" t="s">
        <v>88</v>
      </c>
      <c r="C26" s="103" t="s">
        <v>88</v>
      </c>
      <c r="D26" s="103" t="s">
        <v>88</v>
      </c>
      <c r="E26" s="103" t="s">
        <v>88</v>
      </c>
      <c r="F26" s="103" t="s">
        <v>88</v>
      </c>
      <c r="G26" s="103" t="s">
        <v>88</v>
      </c>
      <c r="H26" s="94">
        <v>434067</v>
      </c>
    </row>
    <row r="27" spans="1:8">
      <c r="A27" s="103" t="s">
        <v>80</v>
      </c>
      <c r="B27" s="103" t="s">
        <v>88</v>
      </c>
      <c r="C27" s="103" t="s">
        <v>88</v>
      </c>
      <c r="D27" s="103" t="s">
        <v>88</v>
      </c>
      <c r="E27" s="103" t="s">
        <v>88</v>
      </c>
      <c r="F27" s="103" t="s">
        <v>88</v>
      </c>
      <c r="G27" s="103" t="s">
        <v>88</v>
      </c>
      <c r="H27" s="94">
        <v>429440</v>
      </c>
    </row>
    <row r="28" spans="1:8">
      <c r="A28" s="103" t="s">
        <v>81</v>
      </c>
      <c r="B28" s="103" t="s">
        <v>88</v>
      </c>
      <c r="C28" s="103" t="s">
        <v>88</v>
      </c>
      <c r="D28" s="103" t="s">
        <v>88</v>
      </c>
      <c r="E28" s="103" t="s">
        <v>88</v>
      </c>
      <c r="F28" s="103" t="s">
        <v>88</v>
      </c>
      <c r="G28" s="103" t="s">
        <v>88</v>
      </c>
      <c r="H28" s="94">
        <v>428112</v>
      </c>
    </row>
    <row r="29" spans="1:8">
      <c r="A29" s="103" t="s">
        <v>82</v>
      </c>
      <c r="B29" s="103" t="s">
        <v>88</v>
      </c>
      <c r="C29" s="103" t="s">
        <v>88</v>
      </c>
      <c r="D29" s="103" t="s">
        <v>88</v>
      </c>
      <c r="E29" s="103" t="s">
        <v>88</v>
      </c>
      <c r="F29" s="103" t="s">
        <v>88</v>
      </c>
      <c r="G29" s="103" t="s">
        <v>88</v>
      </c>
      <c r="H29" s="94">
        <v>428037</v>
      </c>
    </row>
    <row r="30" spans="1:8">
      <c r="A30" s="103" t="s">
        <v>83</v>
      </c>
      <c r="B30" s="103" t="s">
        <v>88</v>
      </c>
      <c r="C30" s="103" t="s">
        <v>88</v>
      </c>
      <c r="D30" s="103" t="s">
        <v>88</v>
      </c>
      <c r="E30" s="103" t="s">
        <v>88</v>
      </c>
      <c r="F30" s="103" t="s">
        <v>88</v>
      </c>
      <c r="G30" s="103" t="s">
        <v>88</v>
      </c>
      <c r="H30" s="94">
        <v>428467</v>
      </c>
    </row>
    <row r="31" spans="1:8">
      <c r="A31" s="103" t="s">
        <v>84</v>
      </c>
      <c r="B31" s="103" t="s">
        <v>88</v>
      </c>
      <c r="C31" s="103" t="s">
        <v>88</v>
      </c>
      <c r="D31" s="103" t="s">
        <v>88</v>
      </c>
      <c r="E31" s="103" t="s">
        <v>88</v>
      </c>
      <c r="F31" s="103" t="s">
        <v>88</v>
      </c>
      <c r="G31" s="103" t="s">
        <v>88</v>
      </c>
      <c r="H31" s="94">
        <v>429372</v>
      </c>
    </row>
    <row r="32" spans="1:8">
      <c r="A32" s="103" t="s">
        <v>85</v>
      </c>
      <c r="B32" s="103" t="s">
        <v>88</v>
      </c>
      <c r="C32" s="103" t="s">
        <v>88</v>
      </c>
      <c r="D32" s="103" t="s">
        <v>88</v>
      </c>
      <c r="E32" s="103" t="s">
        <v>88</v>
      </c>
      <c r="F32" s="103" t="s">
        <v>88</v>
      </c>
      <c r="G32" s="103" t="s">
        <v>88</v>
      </c>
      <c r="H32" s="94">
        <v>431790</v>
      </c>
    </row>
    <row r="33" spans="1:9">
      <c r="A33" s="103" t="s">
        <v>86</v>
      </c>
      <c r="B33" s="103" t="s">
        <v>88</v>
      </c>
      <c r="C33" s="103" t="s">
        <v>88</v>
      </c>
      <c r="D33" s="103" t="s">
        <v>88</v>
      </c>
      <c r="E33" s="103" t="s">
        <v>88</v>
      </c>
      <c r="F33" s="103" t="s">
        <v>88</v>
      </c>
      <c r="G33" s="103" t="s">
        <v>88</v>
      </c>
      <c r="H33" s="94">
        <v>442305</v>
      </c>
    </row>
    <row r="34" spans="1:9">
      <c r="A34" s="119"/>
      <c r="B34" s="119"/>
      <c r="C34" s="119"/>
      <c r="D34" s="119"/>
      <c r="E34" s="119"/>
      <c r="F34" s="119"/>
      <c r="G34" s="119"/>
      <c r="H34" s="119"/>
      <c r="I34" s="119"/>
    </row>
    <row r="35" spans="1:9">
      <c r="A35" s="119"/>
      <c r="B35" s="119"/>
      <c r="C35" s="119"/>
      <c r="D35" s="119"/>
      <c r="E35" s="119"/>
      <c r="F35" s="119"/>
      <c r="G35" s="119"/>
      <c r="H35" s="119"/>
      <c r="I35" s="119"/>
    </row>
    <row r="36" spans="1:9">
      <c r="A36" s="128"/>
      <c r="B36" s="135" t="s">
        <v>89</v>
      </c>
      <c r="C36" s="135"/>
      <c r="D36" s="135"/>
      <c r="E36" s="135"/>
      <c r="F36" s="135"/>
      <c r="G36" s="135"/>
      <c r="H36" s="135"/>
    </row>
    <row r="37" spans="1:9">
      <c r="A37" s="103" t="s">
        <v>55</v>
      </c>
      <c r="B37" s="94">
        <v>161036295</v>
      </c>
      <c r="C37" s="94">
        <v>86903623</v>
      </c>
      <c r="D37" s="94">
        <v>47109528</v>
      </c>
      <c r="E37" s="94">
        <v>31552725</v>
      </c>
      <c r="F37" s="94">
        <v>24556621</v>
      </c>
      <c r="G37" s="94">
        <v>20064670</v>
      </c>
      <c r="H37" s="94">
        <v>17661518</v>
      </c>
    </row>
    <row r="38" spans="1:9">
      <c r="A38" s="103" t="s">
        <v>56</v>
      </c>
      <c r="B38" s="94">
        <v>161036272</v>
      </c>
      <c r="C38" s="94">
        <v>86903302</v>
      </c>
      <c r="D38" s="94">
        <v>47110309</v>
      </c>
      <c r="E38" s="94">
        <v>31553172</v>
      </c>
      <c r="F38" s="94">
        <v>24555431</v>
      </c>
      <c r="G38" s="94">
        <v>20067490</v>
      </c>
      <c r="H38" s="94">
        <v>17654873</v>
      </c>
    </row>
    <row r="39" spans="1:9">
      <c r="A39" s="103" t="s">
        <v>57</v>
      </c>
      <c r="B39" s="103" t="s">
        <v>88</v>
      </c>
      <c r="C39" s="94">
        <v>86903602</v>
      </c>
      <c r="D39" s="94">
        <v>47109988</v>
      </c>
      <c r="E39" s="94">
        <v>31551525</v>
      </c>
      <c r="F39" s="94">
        <v>24554672</v>
      </c>
      <c r="G39" s="94">
        <v>20062099</v>
      </c>
      <c r="H39" s="94">
        <v>17655962</v>
      </c>
    </row>
    <row r="40" spans="1:9">
      <c r="A40" s="103" t="s">
        <v>58</v>
      </c>
      <c r="B40" s="103" t="s">
        <v>88</v>
      </c>
      <c r="C40" s="94">
        <v>86903415</v>
      </c>
      <c r="D40" s="94">
        <v>47109397</v>
      </c>
      <c r="E40" s="94">
        <v>31551204</v>
      </c>
      <c r="F40" s="94">
        <v>24554053</v>
      </c>
      <c r="G40" s="94">
        <v>20062325</v>
      </c>
      <c r="H40" s="94">
        <v>17654505</v>
      </c>
    </row>
    <row r="41" spans="1:9">
      <c r="A41" s="103" t="s">
        <v>59</v>
      </c>
      <c r="B41" s="103" t="s">
        <v>88</v>
      </c>
      <c r="C41" s="103" t="s">
        <v>88</v>
      </c>
      <c r="D41" s="94">
        <v>47109253</v>
      </c>
      <c r="E41" s="94">
        <v>31551154</v>
      </c>
      <c r="F41" s="94">
        <v>24554340</v>
      </c>
      <c r="G41" s="94">
        <v>20068430</v>
      </c>
      <c r="H41" s="94">
        <v>17663347</v>
      </c>
    </row>
    <row r="42" spans="1:9">
      <c r="A42" s="103" t="s">
        <v>60</v>
      </c>
      <c r="B42" s="103" t="s">
        <v>88</v>
      </c>
      <c r="C42" s="103" t="s">
        <v>88</v>
      </c>
      <c r="D42" s="94">
        <v>47109643</v>
      </c>
      <c r="E42" s="94">
        <v>31550735</v>
      </c>
      <c r="F42" s="94">
        <v>24554593</v>
      </c>
      <c r="G42" s="94">
        <v>20068649</v>
      </c>
      <c r="H42" s="94">
        <v>17663313</v>
      </c>
    </row>
    <row r="43" spans="1:9">
      <c r="A43" s="103" t="s">
        <v>61</v>
      </c>
      <c r="B43" s="103" t="s">
        <v>88</v>
      </c>
      <c r="C43" s="103" t="s">
        <v>88</v>
      </c>
      <c r="D43" s="94">
        <v>47109673</v>
      </c>
      <c r="E43" s="94">
        <v>31550827</v>
      </c>
      <c r="F43" s="94">
        <v>24554901</v>
      </c>
      <c r="G43" s="94">
        <v>20069067</v>
      </c>
      <c r="H43" s="94">
        <v>17663703</v>
      </c>
    </row>
    <row r="44" spans="1:9">
      <c r="A44" s="103" t="s">
        <v>62</v>
      </c>
      <c r="B44" s="103" t="s">
        <v>88</v>
      </c>
      <c r="C44" s="103" t="s">
        <v>88</v>
      </c>
      <c r="D44" s="94">
        <v>47109670</v>
      </c>
      <c r="E44" s="94">
        <v>31614591</v>
      </c>
      <c r="F44" s="94">
        <v>24558898</v>
      </c>
      <c r="G44" s="94">
        <v>20068447</v>
      </c>
      <c r="H44" s="94">
        <v>17655587</v>
      </c>
    </row>
    <row r="45" spans="1:9">
      <c r="A45" s="103" t="s">
        <v>63</v>
      </c>
      <c r="B45" s="103" t="s">
        <v>88</v>
      </c>
      <c r="C45" s="103" t="s">
        <v>88</v>
      </c>
      <c r="D45" s="103" t="s">
        <v>88</v>
      </c>
      <c r="E45" s="94">
        <v>31614057</v>
      </c>
      <c r="F45" s="94">
        <v>24556431</v>
      </c>
      <c r="G45" s="94">
        <v>20064589</v>
      </c>
      <c r="H45" s="94">
        <v>17645346</v>
      </c>
    </row>
    <row r="46" spans="1:9">
      <c r="A46" s="103" t="s">
        <v>64</v>
      </c>
      <c r="B46" s="103" t="s">
        <v>88</v>
      </c>
      <c r="C46" s="103" t="s">
        <v>88</v>
      </c>
      <c r="D46" s="103" t="s">
        <v>88</v>
      </c>
      <c r="E46" s="94">
        <v>31613559</v>
      </c>
      <c r="F46" s="94">
        <v>24554585</v>
      </c>
      <c r="G46" s="94">
        <v>20048186</v>
      </c>
      <c r="H46" s="94">
        <v>17637659</v>
      </c>
    </row>
    <row r="47" spans="1:9">
      <c r="A47" s="103" t="s">
        <v>65</v>
      </c>
      <c r="B47" s="103" t="s">
        <v>88</v>
      </c>
      <c r="C47" s="103" t="s">
        <v>88</v>
      </c>
      <c r="D47" s="103" t="s">
        <v>88</v>
      </c>
      <c r="E47" s="94">
        <v>31613406</v>
      </c>
      <c r="F47" s="94">
        <v>24554226</v>
      </c>
      <c r="G47" s="94">
        <v>20046218</v>
      </c>
      <c r="H47" s="94">
        <v>17649617</v>
      </c>
    </row>
    <row r="48" spans="1:9">
      <c r="A48" s="103" t="s">
        <v>66</v>
      </c>
      <c r="B48" s="103" t="s">
        <v>88</v>
      </c>
      <c r="C48" s="103" t="s">
        <v>88</v>
      </c>
      <c r="D48" s="103" t="s">
        <v>88</v>
      </c>
      <c r="E48" s="94">
        <v>31550456</v>
      </c>
      <c r="F48" s="94">
        <v>24554414</v>
      </c>
      <c r="G48" s="94">
        <v>20061102</v>
      </c>
      <c r="H48" s="94">
        <v>17649142</v>
      </c>
    </row>
    <row r="49" spans="1:8">
      <c r="A49" s="103" t="s">
        <v>68</v>
      </c>
      <c r="B49" s="103" t="s">
        <v>88</v>
      </c>
      <c r="C49" s="103" t="s">
        <v>88</v>
      </c>
      <c r="D49" s="103" t="s">
        <v>88</v>
      </c>
      <c r="E49" s="103" t="s">
        <v>88</v>
      </c>
      <c r="F49" s="94">
        <v>24554743</v>
      </c>
      <c r="G49" s="94">
        <v>20061019</v>
      </c>
      <c r="H49" s="94">
        <v>17649595</v>
      </c>
    </row>
    <row r="50" spans="1:8">
      <c r="A50" s="103" t="s">
        <v>67</v>
      </c>
      <c r="B50" s="103" t="s">
        <v>88</v>
      </c>
      <c r="C50" s="103" t="s">
        <v>88</v>
      </c>
      <c r="D50" s="103" t="s">
        <v>88</v>
      </c>
      <c r="E50" s="103" t="s">
        <v>88</v>
      </c>
      <c r="F50" s="94">
        <v>24554733</v>
      </c>
      <c r="G50" s="94">
        <v>20061336</v>
      </c>
      <c r="H50" s="94">
        <v>17649584</v>
      </c>
    </row>
    <row r="51" spans="1:8">
      <c r="A51" s="103" t="s">
        <v>69</v>
      </c>
      <c r="B51" s="103" t="s">
        <v>88</v>
      </c>
      <c r="C51" s="103" t="s">
        <v>88</v>
      </c>
      <c r="D51" s="103" t="s">
        <v>88</v>
      </c>
      <c r="E51" s="103" t="s">
        <v>88</v>
      </c>
      <c r="F51" s="94">
        <v>24556432</v>
      </c>
      <c r="G51" s="94">
        <v>20061479</v>
      </c>
      <c r="H51" s="94">
        <v>17649440</v>
      </c>
    </row>
    <row r="52" spans="1:8">
      <c r="A52" s="103" t="s">
        <v>70</v>
      </c>
      <c r="B52" s="103" t="s">
        <v>88</v>
      </c>
      <c r="C52" s="103" t="s">
        <v>88</v>
      </c>
      <c r="D52" s="103" t="s">
        <v>88</v>
      </c>
      <c r="E52" s="103" t="s">
        <v>88</v>
      </c>
      <c r="F52" s="94">
        <v>24554742</v>
      </c>
      <c r="G52" s="94">
        <v>20110732</v>
      </c>
      <c r="H52" s="94">
        <v>17729604</v>
      </c>
    </row>
    <row r="53" spans="1:8">
      <c r="A53" s="103" t="s">
        <v>71</v>
      </c>
      <c r="B53" s="103" t="s">
        <v>88</v>
      </c>
      <c r="C53" s="103" t="s">
        <v>88</v>
      </c>
      <c r="D53" s="103" t="s">
        <v>88</v>
      </c>
      <c r="E53" s="103" t="s">
        <v>88</v>
      </c>
      <c r="F53" s="103" t="s">
        <v>88</v>
      </c>
      <c r="G53" s="94">
        <v>20105073</v>
      </c>
      <c r="H53" s="94">
        <v>17731499</v>
      </c>
    </row>
    <row r="54" spans="1:8">
      <c r="A54" s="103" t="s">
        <v>72</v>
      </c>
      <c r="B54" s="103" t="s">
        <v>88</v>
      </c>
      <c r="C54" s="103" t="s">
        <v>88</v>
      </c>
      <c r="D54" s="103" t="s">
        <v>88</v>
      </c>
      <c r="E54" s="103" t="s">
        <v>88</v>
      </c>
      <c r="F54" s="103" t="s">
        <v>88</v>
      </c>
      <c r="G54" s="94">
        <v>20092806</v>
      </c>
      <c r="H54" s="94">
        <v>17729184</v>
      </c>
    </row>
    <row r="55" spans="1:8">
      <c r="A55" s="103" t="s">
        <v>73</v>
      </c>
      <c r="B55" s="103" t="s">
        <v>88</v>
      </c>
      <c r="C55" s="103" t="s">
        <v>88</v>
      </c>
      <c r="D55" s="103" t="s">
        <v>88</v>
      </c>
      <c r="E55" s="103" t="s">
        <v>88</v>
      </c>
      <c r="F55" s="103" t="s">
        <v>88</v>
      </c>
      <c r="G55" s="94">
        <v>20092534</v>
      </c>
      <c r="H55" s="94">
        <v>17724946</v>
      </c>
    </row>
    <row r="56" spans="1:8">
      <c r="A56" s="103" t="s">
        <v>74</v>
      </c>
      <c r="B56" s="103" t="s">
        <v>88</v>
      </c>
      <c r="C56" s="103" t="s">
        <v>88</v>
      </c>
      <c r="D56" s="103" t="s">
        <v>88</v>
      </c>
      <c r="E56" s="103" t="s">
        <v>88</v>
      </c>
      <c r="F56" s="103" t="s">
        <v>88</v>
      </c>
      <c r="G56" s="94">
        <v>20092555</v>
      </c>
      <c r="H56" s="94">
        <v>17739526</v>
      </c>
    </row>
    <row r="57" spans="1:8">
      <c r="A57" s="103" t="s">
        <v>75</v>
      </c>
      <c r="B57" s="103" t="s">
        <v>88</v>
      </c>
      <c r="C57" s="103" t="s">
        <v>88</v>
      </c>
      <c r="D57" s="103" t="s">
        <v>88</v>
      </c>
      <c r="E57" s="103" t="s">
        <v>88</v>
      </c>
      <c r="F57" s="103" t="s">
        <v>88</v>
      </c>
      <c r="G57" s="94">
        <v>20093093</v>
      </c>
      <c r="H57" s="94">
        <v>17729173</v>
      </c>
    </row>
    <row r="58" spans="1:8">
      <c r="A58" s="103" t="s">
        <v>76</v>
      </c>
      <c r="B58" s="103" t="s">
        <v>88</v>
      </c>
      <c r="C58" s="103" t="s">
        <v>88</v>
      </c>
      <c r="D58" s="103" t="s">
        <v>88</v>
      </c>
      <c r="E58" s="103" t="s">
        <v>88</v>
      </c>
      <c r="F58" s="103" t="s">
        <v>88</v>
      </c>
      <c r="G58" s="94">
        <v>20111303</v>
      </c>
      <c r="H58" s="94">
        <v>17726664</v>
      </c>
    </row>
    <row r="59" spans="1:8">
      <c r="A59" s="103" t="s">
        <v>77</v>
      </c>
      <c r="B59" s="103" t="s">
        <v>88</v>
      </c>
      <c r="C59" s="103" t="s">
        <v>88</v>
      </c>
      <c r="D59" s="103" t="s">
        <v>88</v>
      </c>
      <c r="E59" s="103" t="s">
        <v>88</v>
      </c>
      <c r="F59" s="103" t="s">
        <v>88</v>
      </c>
      <c r="G59" s="94">
        <v>20110182</v>
      </c>
      <c r="H59" s="94">
        <v>17725191</v>
      </c>
    </row>
    <row r="60" spans="1:8">
      <c r="A60" s="103" t="s">
        <v>78</v>
      </c>
      <c r="B60" s="103" t="s">
        <v>88</v>
      </c>
      <c r="C60" s="103" t="s">
        <v>88</v>
      </c>
      <c r="D60" s="103" t="s">
        <v>88</v>
      </c>
      <c r="E60" s="103" t="s">
        <v>88</v>
      </c>
      <c r="F60" s="103" t="s">
        <v>88</v>
      </c>
      <c r="G60" s="94">
        <v>20137692</v>
      </c>
      <c r="H60" s="94">
        <v>17715527</v>
      </c>
    </row>
    <row r="61" spans="1:8">
      <c r="A61" s="103" t="s">
        <v>79</v>
      </c>
      <c r="B61" s="103" t="s">
        <v>88</v>
      </c>
      <c r="C61" s="103" t="s">
        <v>88</v>
      </c>
      <c r="D61" s="103" t="s">
        <v>88</v>
      </c>
      <c r="E61" s="103" t="s">
        <v>88</v>
      </c>
      <c r="F61" s="103" t="s">
        <v>88</v>
      </c>
      <c r="G61" s="103" t="s">
        <v>88</v>
      </c>
      <c r="H61" s="94">
        <v>17724934</v>
      </c>
    </row>
    <row r="62" spans="1:8">
      <c r="A62" s="103" t="s">
        <v>80</v>
      </c>
      <c r="B62" s="103" t="s">
        <v>88</v>
      </c>
      <c r="C62" s="103" t="s">
        <v>88</v>
      </c>
      <c r="D62" s="103" t="s">
        <v>88</v>
      </c>
      <c r="E62" s="103" t="s">
        <v>88</v>
      </c>
      <c r="F62" s="103" t="s">
        <v>88</v>
      </c>
      <c r="G62" s="103" t="s">
        <v>88</v>
      </c>
      <c r="H62" s="94">
        <v>17724229</v>
      </c>
    </row>
    <row r="63" spans="1:8">
      <c r="A63" s="103" t="s">
        <v>81</v>
      </c>
      <c r="B63" s="103" t="s">
        <v>88</v>
      </c>
      <c r="C63" s="103" t="s">
        <v>88</v>
      </c>
      <c r="D63" s="103" t="s">
        <v>88</v>
      </c>
      <c r="E63" s="103" t="s">
        <v>88</v>
      </c>
      <c r="F63" s="103" t="s">
        <v>88</v>
      </c>
      <c r="G63" s="103" t="s">
        <v>88</v>
      </c>
      <c r="H63" s="94">
        <v>17719171</v>
      </c>
    </row>
    <row r="64" spans="1:8">
      <c r="A64" s="103" t="s">
        <v>82</v>
      </c>
      <c r="B64" s="103" t="s">
        <v>88</v>
      </c>
      <c r="C64" s="103" t="s">
        <v>88</v>
      </c>
      <c r="D64" s="103" t="s">
        <v>88</v>
      </c>
      <c r="E64" s="103" t="s">
        <v>88</v>
      </c>
      <c r="F64" s="103" t="s">
        <v>88</v>
      </c>
      <c r="G64" s="103" t="s">
        <v>88</v>
      </c>
      <c r="H64" s="94">
        <v>17728725</v>
      </c>
    </row>
    <row r="65" spans="1:8">
      <c r="A65" s="103" t="s">
        <v>83</v>
      </c>
      <c r="B65" s="103" t="s">
        <v>88</v>
      </c>
      <c r="C65" s="103" t="s">
        <v>88</v>
      </c>
      <c r="D65" s="103" t="s">
        <v>88</v>
      </c>
      <c r="E65" s="103" t="s">
        <v>88</v>
      </c>
      <c r="F65" s="103" t="s">
        <v>88</v>
      </c>
      <c r="G65" s="103" t="s">
        <v>88</v>
      </c>
      <c r="H65" s="94">
        <v>17724437</v>
      </c>
    </row>
    <row r="66" spans="1:8">
      <c r="A66" s="103" t="s">
        <v>84</v>
      </c>
      <c r="B66" s="103" t="s">
        <v>88</v>
      </c>
      <c r="C66" s="103" t="s">
        <v>88</v>
      </c>
      <c r="D66" s="103" t="s">
        <v>88</v>
      </c>
      <c r="E66" s="103" t="s">
        <v>88</v>
      </c>
      <c r="F66" s="103" t="s">
        <v>88</v>
      </c>
      <c r="G66" s="103" t="s">
        <v>88</v>
      </c>
      <c r="H66" s="94">
        <v>17717284</v>
      </c>
    </row>
    <row r="67" spans="1:8">
      <c r="A67" s="103" t="s">
        <v>85</v>
      </c>
      <c r="B67" s="103" t="s">
        <v>88</v>
      </c>
      <c r="C67" s="103" t="s">
        <v>88</v>
      </c>
      <c r="D67" s="103" t="s">
        <v>88</v>
      </c>
      <c r="E67" s="103" t="s">
        <v>88</v>
      </c>
      <c r="F67" s="103" t="s">
        <v>88</v>
      </c>
      <c r="G67" s="103" t="s">
        <v>88</v>
      </c>
      <c r="H67" s="94">
        <v>17718655</v>
      </c>
    </row>
    <row r="68" spans="1:8">
      <c r="A68" s="103" t="s">
        <v>86</v>
      </c>
      <c r="B68" s="103" t="s">
        <v>88</v>
      </c>
      <c r="C68" s="103" t="s">
        <v>88</v>
      </c>
      <c r="D68" s="103" t="s">
        <v>88</v>
      </c>
      <c r="E68" s="103" t="s">
        <v>88</v>
      </c>
      <c r="F68" s="103" t="s">
        <v>88</v>
      </c>
      <c r="G68" s="103" t="s">
        <v>88</v>
      </c>
      <c r="H68" s="94">
        <v>17731028</v>
      </c>
    </row>
    <row r="70" spans="1:8">
      <c r="A70" s="126"/>
      <c r="B70" s="135" t="s">
        <v>90</v>
      </c>
      <c r="C70" s="135"/>
      <c r="D70" s="135"/>
      <c r="E70" s="135"/>
      <c r="F70" s="135"/>
      <c r="G70" s="135"/>
      <c r="H70" s="135"/>
    </row>
    <row r="71" spans="1:8">
      <c r="A71" s="103" t="s">
        <v>55</v>
      </c>
      <c r="B71" s="94">
        <v>3155165</v>
      </c>
      <c r="C71" s="94">
        <v>1773472</v>
      </c>
      <c r="D71" s="94">
        <v>969258</v>
      </c>
      <c r="E71" s="94">
        <v>629323</v>
      </c>
      <c r="F71" s="94">
        <v>463229</v>
      </c>
      <c r="G71" s="94">
        <v>457348</v>
      </c>
      <c r="H71" s="94">
        <v>426766</v>
      </c>
    </row>
    <row r="72" spans="1:8">
      <c r="A72" s="103" t="s">
        <v>56</v>
      </c>
      <c r="B72" s="94">
        <v>3155159</v>
      </c>
      <c r="C72" s="94">
        <v>1773300</v>
      </c>
      <c r="D72" s="94">
        <v>969267</v>
      </c>
      <c r="E72" s="94">
        <v>629085</v>
      </c>
      <c r="F72" s="94">
        <v>463575</v>
      </c>
      <c r="G72" s="94">
        <v>455275</v>
      </c>
      <c r="H72" s="94">
        <v>425985</v>
      </c>
    </row>
    <row r="73" spans="1:8">
      <c r="A73" s="103" t="s">
        <v>57</v>
      </c>
      <c r="B73" s="103" t="s">
        <v>88</v>
      </c>
      <c r="C73" s="94">
        <v>1773329</v>
      </c>
      <c r="D73" s="94">
        <v>968355</v>
      </c>
      <c r="E73" s="94">
        <v>628792</v>
      </c>
      <c r="F73" s="94">
        <v>463863</v>
      </c>
      <c r="G73" s="94">
        <v>455341</v>
      </c>
      <c r="H73" s="94">
        <v>428254</v>
      </c>
    </row>
    <row r="74" spans="1:8">
      <c r="A74" s="103" t="s">
        <v>58</v>
      </c>
      <c r="B74" s="103" t="s">
        <v>88</v>
      </c>
      <c r="C74" s="94">
        <v>1773150</v>
      </c>
      <c r="D74" s="94">
        <v>967825</v>
      </c>
      <c r="E74" s="94">
        <v>628633</v>
      </c>
      <c r="F74" s="94">
        <v>463768</v>
      </c>
      <c r="G74" s="94">
        <v>453822</v>
      </c>
      <c r="H74" s="94">
        <v>428263</v>
      </c>
    </row>
    <row r="75" spans="1:8">
      <c r="A75" s="103" t="s">
        <v>59</v>
      </c>
      <c r="B75" s="103" t="s">
        <v>88</v>
      </c>
      <c r="C75" s="103" t="s">
        <v>88</v>
      </c>
      <c r="D75" s="94">
        <v>967844</v>
      </c>
      <c r="E75" s="94">
        <v>628562</v>
      </c>
      <c r="F75" s="94">
        <v>463448</v>
      </c>
      <c r="G75" s="94">
        <v>456861</v>
      </c>
      <c r="H75" s="94">
        <v>427903</v>
      </c>
    </row>
    <row r="76" spans="1:8">
      <c r="A76" s="103" t="s">
        <v>60</v>
      </c>
      <c r="B76" s="103" t="s">
        <v>88</v>
      </c>
      <c r="C76" s="103" t="s">
        <v>88</v>
      </c>
      <c r="D76" s="94">
        <v>967869</v>
      </c>
      <c r="E76" s="94">
        <v>628682</v>
      </c>
      <c r="F76" s="94">
        <v>463236</v>
      </c>
      <c r="G76" s="94">
        <v>456830</v>
      </c>
      <c r="H76" s="94">
        <v>421403</v>
      </c>
    </row>
    <row r="77" spans="1:8">
      <c r="A77" s="103" t="s">
        <v>61</v>
      </c>
      <c r="B77" s="103" t="s">
        <v>88</v>
      </c>
      <c r="C77" s="103" t="s">
        <v>88</v>
      </c>
      <c r="D77" s="94">
        <v>967419</v>
      </c>
      <c r="E77" s="94">
        <v>628531</v>
      </c>
      <c r="F77" s="94">
        <v>463248</v>
      </c>
      <c r="G77" s="94">
        <v>456727</v>
      </c>
      <c r="H77" s="94">
        <v>425675</v>
      </c>
    </row>
    <row r="78" spans="1:8">
      <c r="A78" s="103" t="s">
        <v>62</v>
      </c>
      <c r="B78" s="103" t="s">
        <v>88</v>
      </c>
      <c r="C78" s="103" t="s">
        <v>88</v>
      </c>
      <c r="D78" s="94">
        <v>967891</v>
      </c>
      <c r="E78" s="94">
        <v>629650</v>
      </c>
      <c r="F78" s="94">
        <v>465361</v>
      </c>
      <c r="G78" s="94">
        <v>455240</v>
      </c>
      <c r="H78" s="94">
        <v>427316</v>
      </c>
    </row>
    <row r="79" spans="1:8">
      <c r="A79" s="103" t="s">
        <v>63</v>
      </c>
      <c r="B79" s="103" t="s">
        <v>88</v>
      </c>
      <c r="C79" s="103" t="s">
        <v>88</v>
      </c>
      <c r="D79" s="103" t="s">
        <v>88</v>
      </c>
      <c r="E79" s="94">
        <v>685234</v>
      </c>
      <c r="F79" s="94">
        <v>464185</v>
      </c>
      <c r="G79" s="94">
        <v>454487</v>
      </c>
      <c r="H79" s="94">
        <v>424097</v>
      </c>
    </row>
    <row r="80" spans="1:8">
      <c r="A80" s="103" t="s">
        <v>64</v>
      </c>
      <c r="B80" s="103" t="s">
        <v>88</v>
      </c>
      <c r="C80" s="103" t="s">
        <v>88</v>
      </c>
      <c r="D80" s="103" t="s">
        <v>88</v>
      </c>
      <c r="E80" s="94">
        <v>685122</v>
      </c>
      <c r="F80" s="94">
        <v>464263</v>
      </c>
      <c r="G80" s="94">
        <v>456525</v>
      </c>
      <c r="H80" s="94">
        <v>424099</v>
      </c>
    </row>
    <row r="81" spans="1:8">
      <c r="A81" s="103" t="s">
        <v>65</v>
      </c>
      <c r="B81" s="103" t="s">
        <v>88</v>
      </c>
      <c r="C81" s="103" t="s">
        <v>88</v>
      </c>
      <c r="D81" s="103" t="s">
        <v>88</v>
      </c>
      <c r="E81" s="94">
        <v>685000</v>
      </c>
      <c r="F81" s="94">
        <v>463539</v>
      </c>
      <c r="G81" s="94">
        <v>454288</v>
      </c>
      <c r="H81" s="94">
        <v>422376</v>
      </c>
    </row>
    <row r="82" spans="1:8">
      <c r="A82" s="103" t="s">
        <v>66</v>
      </c>
      <c r="B82" s="103" t="s">
        <v>88</v>
      </c>
      <c r="C82" s="103" t="s">
        <v>88</v>
      </c>
      <c r="D82" s="103" t="s">
        <v>88</v>
      </c>
      <c r="E82" s="94">
        <v>685183</v>
      </c>
      <c r="F82" s="94">
        <v>463298</v>
      </c>
      <c r="G82" s="94">
        <v>456141</v>
      </c>
      <c r="H82" s="94">
        <v>423693</v>
      </c>
    </row>
    <row r="83" spans="1:8">
      <c r="A83" s="103" t="s">
        <v>68</v>
      </c>
      <c r="B83" s="103" t="s">
        <v>88</v>
      </c>
      <c r="C83" s="103" t="s">
        <v>88</v>
      </c>
      <c r="D83" s="103" t="s">
        <v>88</v>
      </c>
      <c r="E83" s="103" t="s">
        <v>88</v>
      </c>
      <c r="F83" s="94">
        <v>463325</v>
      </c>
      <c r="G83" s="94">
        <v>455947</v>
      </c>
      <c r="H83" s="94">
        <v>423801</v>
      </c>
    </row>
    <row r="84" spans="1:8">
      <c r="A84" s="103" t="s">
        <v>67</v>
      </c>
      <c r="B84" s="103" t="s">
        <v>88</v>
      </c>
      <c r="C84" s="103" t="s">
        <v>88</v>
      </c>
      <c r="D84" s="103" t="s">
        <v>88</v>
      </c>
      <c r="E84" s="103" t="s">
        <v>88</v>
      </c>
      <c r="F84" s="94">
        <v>463330</v>
      </c>
      <c r="G84" s="94">
        <v>456260</v>
      </c>
      <c r="H84" s="94">
        <v>424189</v>
      </c>
    </row>
    <row r="85" spans="1:8">
      <c r="A85" s="103" t="s">
        <v>69</v>
      </c>
      <c r="B85" s="103" t="s">
        <v>88</v>
      </c>
      <c r="C85" s="103" t="s">
        <v>88</v>
      </c>
      <c r="D85" s="103" t="s">
        <v>88</v>
      </c>
      <c r="E85" s="103" t="s">
        <v>88</v>
      </c>
      <c r="F85" s="94">
        <v>464449</v>
      </c>
      <c r="G85" s="94">
        <v>456018</v>
      </c>
      <c r="H85" s="94">
        <v>424031</v>
      </c>
    </row>
    <row r="86" spans="1:8">
      <c r="A86" s="103" t="s">
        <v>70</v>
      </c>
      <c r="B86" s="103" t="s">
        <v>88</v>
      </c>
      <c r="C86" s="103" t="s">
        <v>88</v>
      </c>
      <c r="D86" s="103" t="s">
        <v>88</v>
      </c>
      <c r="E86" s="103" t="s">
        <v>88</v>
      </c>
      <c r="F86" s="94">
        <v>463483</v>
      </c>
      <c r="G86" s="94">
        <v>460912</v>
      </c>
      <c r="H86" s="94">
        <v>434469</v>
      </c>
    </row>
    <row r="87" spans="1:8">
      <c r="A87" s="103" t="s">
        <v>71</v>
      </c>
      <c r="B87" s="103" t="s">
        <v>88</v>
      </c>
      <c r="C87" s="103" t="s">
        <v>88</v>
      </c>
      <c r="D87" s="103" t="s">
        <v>88</v>
      </c>
      <c r="E87" s="103" t="s">
        <v>88</v>
      </c>
      <c r="F87" s="103" t="s">
        <v>88</v>
      </c>
      <c r="G87" s="94">
        <v>463963</v>
      </c>
      <c r="H87" s="94">
        <v>432236</v>
      </c>
    </row>
    <row r="88" spans="1:8">
      <c r="A88" s="103" t="s">
        <v>72</v>
      </c>
      <c r="B88" s="103" t="s">
        <v>88</v>
      </c>
      <c r="C88" s="103" t="s">
        <v>88</v>
      </c>
      <c r="D88" s="103" t="s">
        <v>88</v>
      </c>
      <c r="E88" s="103" t="s">
        <v>88</v>
      </c>
      <c r="F88" s="103" t="s">
        <v>88</v>
      </c>
      <c r="G88" s="94">
        <v>461663</v>
      </c>
      <c r="H88" s="94">
        <v>426899</v>
      </c>
    </row>
    <row r="89" spans="1:8">
      <c r="A89" s="103" t="s">
        <v>73</v>
      </c>
      <c r="B89" s="103" t="s">
        <v>88</v>
      </c>
      <c r="C89" s="103" t="s">
        <v>88</v>
      </c>
      <c r="D89" s="103" t="s">
        <v>88</v>
      </c>
      <c r="E89" s="103" t="s">
        <v>88</v>
      </c>
      <c r="F89" s="103" t="s">
        <v>88</v>
      </c>
      <c r="G89" s="94">
        <v>457791</v>
      </c>
      <c r="H89" s="94">
        <v>426685</v>
      </c>
    </row>
    <row r="90" spans="1:8">
      <c r="A90" s="103" t="s">
        <v>74</v>
      </c>
      <c r="B90" s="103" t="s">
        <v>88</v>
      </c>
      <c r="C90" s="103" t="s">
        <v>88</v>
      </c>
      <c r="D90" s="103" t="s">
        <v>88</v>
      </c>
      <c r="E90" s="103" t="s">
        <v>88</v>
      </c>
      <c r="F90" s="103" t="s">
        <v>88</v>
      </c>
      <c r="G90" s="94">
        <v>458454</v>
      </c>
      <c r="H90" s="94">
        <v>427310</v>
      </c>
    </row>
    <row r="91" spans="1:8">
      <c r="A91" s="103" t="s">
        <v>75</v>
      </c>
      <c r="B91" s="103" t="s">
        <v>88</v>
      </c>
      <c r="C91" s="103" t="s">
        <v>88</v>
      </c>
      <c r="D91" s="103" t="s">
        <v>88</v>
      </c>
      <c r="E91" s="103" t="s">
        <v>88</v>
      </c>
      <c r="F91" s="103" t="s">
        <v>88</v>
      </c>
      <c r="G91" s="94">
        <v>459891</v>
      </c>
      <c r="H91" s="94">
        <v>428651</v>
      </c>
    </row>
    <row r="92" spans="1:8">
      <c r="A92" s="103" t="s">
        <v>76</v>
      </c>
      <c r="B92" s="103" t="s">
        <v>88</v>
      </c>
      <c r="C92" s="103" t="s">
        <v>88</v>
      </c>
      <c r="D92" s="103" t="s">
        <v>88</v>
      </c>
      <c r="E92" s="103" t="s">
        <v>88</v>
      </c>
      <c r="F92" s="103" t="s">
        <v>88</v>
      </c>
      <c r="G92" s="94">
        <v>458462</v>
      </c>
      <c r="H92" s="94">
        <v>429390</v>
      </c>
    </row>
    <row r="93" spans="1:8">
      <c r="A93" s="103" t="s">
        <v>77</v>
      </c>
      <c r="B93" s="103" t="s">
        <v>88</v>
      </c>
      <c r="C93" s="103" t="s">
        <v>88</v>
      </c>
      <c r="D93" s="103" t="s">
        <v>88</v>
      </c>
      <c r="E93" s="103" t="s">
        <v>88</v>
      </c>
      <c r="F93" s="103" t="s">
        <v>88</v>
      </c>
      <c r="G93" s="94">
        <v>460641</v>
      </c>
      <c r="H93" s="94">
        <v>431757</v>
      </c>
    </row>
    <row r="94" spans="1:8">
      <c r="A94" s="103" t="s">
        <v>78</v>
      </c>
      <c r="B94" s="103" t="s">
        <v>88</v>
      </c>
      <c r="C94" s="103" t="s">
        <v>88</v>
      </c>
      <c r="D94" s="103" t="s">
        <v>88</v>
      </c>
      <c r="E94" s="103" t="s">
        <v>88</v>
      </c>
      <c r="F94" s="103" t="s">
        <v>88</v>
      </c>
      <c r="G94" s="94">
        <v>471793</v>
      </c>
      <c r="H94" s="94">
        <v>444969</v>
      </c>
    </row>
    <row r="95" spans="1:8">
      <c r="A95" s="103" t="s">
        <v>79</v>
      </c>
      <c r="B95" s="103" t="s">
        <v>88</v>
      </c>
      <c r="C95" s="103" t="s">
        <v>88</v>
      </c>
      <c r="D95" s="103" t="s">
        <v>88</v>
      </c>
      <c r="E95" s="103" t="s">
        <v>88</v>
      </c>
      <c r="F95" s="103" t="s">
        <v>88</v>
      </c>
      <c r="G95" s="103" t="s">
        <v>88</v>
      </c>
      <c r="H95" s="94">
        <v>440127</v>
      </c>
    </row>
    <row r="96" spans="1:8">
      <c r="A96" s="103" t="s">
        <v>80</v>
      </c>
      <c r="B96" s="103" t="s">
        <v>88</v>
      </c>
      <c r="C96" s="103" t="s">
        <v>88</v>
      </c>
      <c r="D96" s="103" t="s">
        <v>88</v>
      </c>
      <c r="E96" s="103" t="s">
        <v>88</v>
      </c>
      <c r="F96" s="103" t="s">
        <v>88</v>
      </c>
      <c r="G96" s="103" t="s">
        <v>88</v>
      </c>
      <c r="H96" s="94">
        <v>432119</v>
      </c>
    </row>
    <row r="97" spans="1:8">
      <c r="A97" s="103" t="s">
        <v>81</v>
      </c>
      <c r="B97" s="103" t="s">
        <v>88</v>
      </c>
      <c r="C97" s="103" t="s">
        <v>88</v>
      </c>
      <c r="D97" s="103" t="s">
        <v>88</v>
      </c>
      <c r="E97" s="103" t="s">
        <v>88</v>
      </c>
      <c r="F97" s="103" t="s">
        <v>88</v>
      </c>
      <c r="G97" s="103" t="s">
        <v>88</v>
      </c>
      <c r="H97" s="94">
        <v>430071</v>
      </c>
    </row>
    <row r="98" spans="1:8">
      <c r="A98" s="103" t="s">
        <v>82</v>
      </c>
      <c r="B98" s="103" t="s">
        <v>88</v>
      </c>
      <c r="C98" s="103" t="s">
        <v>88</v>
      </c>
      <c r="D98" s="103" t="s">
        <v>88</v>
      </c>
      <c r="E98" s="103" t="s">
        <v>88</v>
      </c>
      <c r="F98" s="103" t="s">
        <v>88</v>
      </c>
      <c r="G98" s="103" t="s">
        <v>88</v>
      </c>
      <c r="H98" s="94">
        <v>430724</v>
      </c>
    </row>
    <row r="99" spans="1:8">
      <c r="A99" s="103" t="s">
        <v>83</v>
      </c>
      <c r="B99" s="103" t="s">
        <v>88</v>
      </c>
      <c r="C99" s="103" t="s">
        <v>88</v>
      </c>
      <c r="D99" s="103" t="s">
        <v>88</v>
      </c>
      <c r="E99" s="103" t="s">
        <v>88</v>
      </c>
      <c r="F99" s="103" t="s">
        <v>88</v>
      </c>
      <c r="G99" s="103" t="s">
        <v>88</v>
      </c>
      <c r="H99" s="94">
        <v>431578</v>
      </c>
    </row>
    <row r="100" spans="1:8">
      <c r="A100" s="103" t="s">
        <v>84</v>
      </c>
      <c r="B100" s="103" t="s">
        <v>88</v>
      </c>
      <c r="C100" s="103" t="s">
        <v>88</v>
      </c>
      <c r="D100" s="103" t="s">
        <v>88</v>
      </c>
      <c r="E100" s="103" t="s">
        <v>88</v>
      </c>
      <c r="F100" s="103" t="s">
        <v>88</v>
      </c>
      <c r="G100" s="103" t="s">
        <v>88</v>
      </c>
      <c r="H100" s="94">
        <v>432446</v>
      </c>
    </row>
    <row r="101" spans="1:8">
      <c r="A101" s="103" t="s">
        <v>85</v>
      </c>
      <c r="B101" s="103" t="s">
        <v>88</v>
      </c>
      <c r="C101" s="103" t="s">
        <v>88</v>
      </c>
      <c r="D101" s="103" t="s">
        <v>88</v>
      </c>
      <c r="E101" s="103" t="s">
        <v>88</v>
      </c>
      <c r="F101" s="103" t="s">
        <v>88</v>
      </c>
      <c r="G101" s="103" t="s">
        <v>88</v>
      </c>
      <c r="H101" s="94">
        <v>433717</v>
      </c>
    </row>
    <row r="102" spans="1:8">
      <c r="A102" s="103" t="s">
        <v>86</v>
      </c>
      <c r="B102" s="103" t="s">
        <v>88</v>
      </c>
      <c r="C102" s="103" t="s">
        <v>88</v>
      </c>
      <c r="D102" s="103" t="s">
        <v>88</v>
      </c>
      <c r="E102" s="103" t="s">
        <v>88</v>
      </c>
      <c r="F102" s="103" t="s">
        <v>88</v>
      </c>
      <c r="G102" s="103" t="s">
        <v>88</v>
      </c>
      <c r="H102" s="94">
        <v>450662</v>
      </c>
    </row>
    <row r="105" spans="1:8">
      <c r="A105" s="126"/>
      <c r="B105" s="135" t="s">
        <v>91</v>
      </c>
      <c r="C105" s="135"/>
      <c r="D105" s="135"/>
      <c r="E105" s="135"/>
      <c r="F105" s="135"/>
      <c r="G105" s="135"/>
      <c r="H105" s="135"/>
    </row>
    <row r="106" spans="1:8">
      <c r="A106" s="103" t="s">
        <v>55</v>
      </c>
      <c r="B106" s="94">
        <v>161043479</v>
      </c>
      <c r="C106" s="94">
        <v>86514848</v>
      </c>
      <c r="D106" s="94">
        <v>47501097</v>
      </c>
      <c r="E106" s="94">
        <v>31445145</v>
      </c>
      <c r="F106" s="94">
        <v>24232983</v>
      </c>
      <c r="G106" s="94">
        <v>19922419</v>
      </c>
      <c r="H106" s="94">
        <v>17513921</v>
      </c>
    </row>
    <row r="107" spans="1:8">
      <c r="A107" s="103" t="s">
        <v>56</v>
      </c>
      <c r="B107" s="94">
        <v>161043479</v>
      </c>
      <c r="C107" s="94">
        <v>86515047</v>
      </c>
      <c r="D107" s="94">
        <v>47500784</v>
      </c>
      <c r="E107" s="94">
        <v>31444821</v>
      </c>
      <c r="F107" s="94">
        <v>24231747</v>
      </c>
      <c r="G107" s="94">
        <v>19913484</v>
      </c>
      <c r="H107" s="94">
        <v>17518168</v>
      </c>
    </row>
    <row r="108" spans="1:8">
      <c r="A108" s="103" t="s">
        <v>57</v>
      </c>
      <c r="B108" s="103" t="s">
        <v>88</v>
      </c>
      <c r="C108" s="94">
        <v>86514986</v>
      </c>
      <c r="D108" s="94">
        <v>47500782</v>
      </c>
      <c r="E108" s="94">
        <v>31444295</v>
      </c>
      <c r="F108" s="94">
        <v>24230803</v>
      </c>
      <c r="G108" s="94">
        <v>19923246</v>
      </c>
      <c r="H108" s="94">
        <v>17521297</v>
      </c>
    </row>
    <row r="109" spans="1:8">
      <c r="A109" s="103" t="s">
        <v>58</v>
      </c>
      <c r="B109" s="103" t="s">
        <v>88</v>
      </c>
      <c r="C109" s="94">
        <v>86514874</v>
      </c>
      <c r="D109" s="94">
        <v>47500174</v>
      </c>
      <c r="E109" s="94">
        <v>31443949</v>
      </c>
      <c r="F109" s="94">
        <v>24230478</v>
      </c>
      <c r="G109" s="94">
        <v>19918035</v>
      </c>
      <c r="H109" s="94">
        <v>17522094</v>
      </c>
    </row>
    <row r="110" spans="1:8">
      <c r="A110" s="103" t="s">
        <v>59</v>
      </c>
      <c r="B110" s="103" t="s">
        <v>88</v>
      </c>
      <c r="C110" s="103" t="s">
        <v>88</v>
      </c>
      <c r="D110" s="94">
        <v>47500072</v>
      </c>
      <c r="E110" s="94">
        <v>31443558</v>
      </c>
      <c r="F110" s="94">
        <v>24230583</v>
      </c>
      <c r="G110" s="94">
        <v>19924570</v>
      </c>
      <c r="H110" s="94">
        <v>17521869</v>
      </c>
    </row>
    <row r="111" spans="1:8">
      <c r="A111" s="103" t="s">
        <v>60</v>
      </c>
      <c r="B111" s="103" t="s">
        <v>88</v>
      </c>
      <c r="C111" s="103" t="s">
        <v>88</v>
      </c>
      <c r="D111" s="94">
        <v>47500157</v>
      </c>
      <c r="E111" s="94">
        <v>31444069</v>
      </c>
      <c r="F111" s="94">
        <v>24230692</v>
      </c>
      <c r="G111" s="94">
        <v>19923958</v>
      </c>
      <c r="H111" s="94">
        <v>17522383</v>
      </c>
    </row>
    <row r="112" spans="1:8">
      <c r="A112" s="103" t="s">
        <v>61</v>
      </c>
      <c r="B112" s="103" t="s">
        <v>88</v>
      </c>
      <c r="C112" s="103" t="s">
        <v>88</v>
      </c>
      <c r="D112" s="94">
        <v>47500080</v>
      </c>
      <c r="E112" s="94">
        <v>31443946</v>
      </c>
      <c r="F112" s="94">
        <v>24231144</v>
      </c>
      <c r="G112" s="94">
        <v>19924761</v>
      </c>
      <c r="H112" s="94">
        <v>17522524</v>
      </c>
    </row>
    <row r="113" spans="1:8">
      <c r="A113" s="103" t="s">
        <v>62</v>
      </c>
      <c r="B113" s="103" t="s">
        <v>88</v>
      </c>
      <c r="C113" s="103" t="s">
        <v>88</v>
      </c>
      <c r="D113" s="94">
        <v>47500116</v>
      </c>
      <c r="E113" s="94">
        <v>31501773</v>
      </c>
      <c r="F113" s="94">
        <v>24236718</v>
      </c>
      <c r="G113" s="94">
        <v>19918781</v>
      </c>
      <c r="H113" s="94">
        <v>17514292</v>
      </c>
    </row>
    <row r="114" spans="1:8">
      <c r="A114" s="103" t="s">
        <v>63</v>
      </c>
      <c r="B114" s="103" t="s">
        <v>88</v>
      </c>
      <c r="C114" s="103" t="s">
        <v>88</v>
      </c>
      <c r="D114" s="103" t="s">
        <v>88</v>
      </c>
      <c r="E114" s="94">
        <v>31501621</v>
      </c>
      <c r="F114" s="94">
        <v>24233419</v>
      </c>
      <c r="G114" s="94">
        <v>19898834</v>
      </c>
      <c r="H114" s="94">
        <v>17506906</v>
      </c>
    </row>
    <row r="115" spans="1:8">
      <c r="A115" s="103" t="s">
        <v>64</v>
      </c>
      <c r="B115" s="103" t="s">
        <v>88</v>
      </c>
      <c r="C115" s="103" t="s">
        <v>88</v>
      </c>
      <c r="D115" s="103" t="s">
        <v>88</v>
      </c>
      <c r="E115" s="94">
        <v>31501374</v>
      </c>
      <c r="F115" s="94">
        <v>24231317</v>
      </c>
      <c r="G115" s="94">
        <v>19905524</v>
      </c>
      <c r="H115" s="94">
        <v>17497493</v>
      </c>
    </row>
    <row r="116" spans="1:8">
      <c r="A116" s="103" t="s">
        <v>65</v>
      </c>
      <c r="B116" s="103" t="s">
        <v>88</v>
      </c>
      <c r="C116" s="103" t="s">
        <v>88</v>
      </c>
      <c r="D116" s="103" t="s">
        <v>88</v>
      </c>
      <c r="E116" s="94">
        <v>31501286</v>
      </c>
      <c r="F116" s="94">
        <v>24231905</v>
      </c>
      <c r="G116" s="94">
        <v>19911501</v>
      </c>
      <c r="H116" s="94">
        <v>17515602</v>
      </c>
    </row>
    <row r="117" spans="1:8">
      <c r="A117" s="103" t="s">
        <v>66</v>
      </c>
      <c r="B117" s="103" t="s">
        <v>88</v>
      </c>
      <c r="C117" s="103" t="s">
        <v>88</v>
      </c>
      <c r="D117" s="103" t="s">
        <v>88</v>
      </c>
      <c r="E117" s="94">
        <v>31444044</v>
      </c>
      <c r="F117" s="94">
        <v>24231744</v>
      </c>
      <c r="G117" s="94">
        <v>19911038</v>
      </c>
      <c r="H117" s="94">
        <v>17515644</v>
      </c>
    </row>
    <row r="118" spans="1:8">
      <c r="A118" s="103" t="s">
        <v>68</v>
      </c>
      <c r="B118" s="103" t="s">
        <v>88</v>
      </c>
      <c r="C118" s="103" t="s">
        <v>88</v>
      </c>
      <c r="D118" s="103" t="s">
        <v>88</v>
      </c>
      <c r="E118" s="103" t="s">
        <v>88</v>
      </c>
      <c r="F118" s="94">
        <v>24232067</v>
      </c>
      <c r="G118" s="94">
        <v>19910336</v>
      </c>
      <c r="H118" s="94">
        <v>17516258</v>
      </c>
    </row>
    <row r="119" spans="1:8">
      <c r="A119" s="103" t="s">
        <v>67</v>
      </c>
      <c r="B119" s="103" t="s">
        <v>88</v>
      </c>
      <c r="C119" s="103" t="s">
        <v>88</v>
      </c>
      <c r="D119" s="103" t="s">
        <v>88</v>
      </c>
      <c r="E119" s="103" t="s">
        <v>88</v>
      </c>
      <c r="F119" s="94">
        <v>24232127</v>
      </c>
      <c r="G119" s="94">
        <v>19910098</v>
      </c>
      <c r="H119" s="94">
        <v>17515932</v>
      </c>
    </row>
    <row r="120" spans="1:8">
      <c r="A120" s="103" t="s">
        <v>69</v>
      </c>
      <c r="B120" s="103" t="s">
        <v>88</v>
      </c>
      <c r="C120" s="103" t="s">
        <v>88</v>
      </c>
      <c r="D120" s="103" t="s">
        <v>88</v>
      </c>
      <c r="E120" s="103" t="s">
        <v>88</v>
      </c>
      <c r="F120" s="94">
        <v>24232183</v>
      </c>
      <c r="G120" s="94">
        <v>19910120</v>
      </c>
      <c r="H120" s="94">
        <v>17515908</v>
      </c>
    </row>
    <row r="121" spans="1:8">
      <c r="A121" s="103" t="s">
        <v>70</v>
      </c>
      <c r="B121" s="103" t="s">
        <v>88</v>
      </c>
      <c r="C121" s="103" t="s">
        <v>88</v>
      </c>
      <c r="D121" s="103" t="s">
        <v>88</v>
      </c>
      <c r="E121" s="103" t="s">
        <v>88</v>
      </c>
      <c r="F121" s="94">
        <v>24233318</v>
      </c>
      <c r="G121" s="94">
        <v>20114950</v>
      </c>
      <c r="H121" s="94">
        <v>17593285</v>
      </c>
    </row>
    <row r="122" spans="1:8">
      <c r="A122" s="103" t="s">
        <v>71</v>
      </c>
      <c r="B122" s="103" t="s">
        <v>88</v>
      </c>
      <c r="C122" s="103" t="s">
        <v>88</v>
      </c>
      <c r="D122" s="103" t="s">
        <v>88</v>
      </c>
      <c r="E122" s="103" t="s">
        <v>88</v>
      </c>
      <c r="F122" s="103" t="s">
        <v>88</v>
      </c>
      <c r="G122" s="94">
        <v>20103959</v>
      </c>
      <c r="H122" s="94">
        <v>17591275</v>
      </c>
    </row>
    <row r="123" spans="1:8">
      <c r="A123" s="103" t="s">
        <v>72</v>
      </c>
      <c r="B123" s="103" t="s">
        <v>88</v>
      </c>
      <c r="C123" s="103" t="s">
        <v>88</v>
      </c>
      <c r="D123" s="103" t="s">
        <v>88</v>
      </c>
      <c r="E123" s="103" t="s">
        <v>88</v>
      </c>
      <c r="F123" s="103" t="s">
        <v>88</v>
      </c>
      <c r="G123" s="94">
        <v>20101632</v>
      </c>
      <c r="H123" s="94">
        <v>17590966</v>
      </c>
    </row>
    <row r="124" spans="1:8">
      <c r="A124" s="103" t="s">
        <v>73</v>
      </c>
      <c r="B124" s="103" t="s">
        <v>88</v>
      </c>
      <c r="C124" s="103" t="s">
        <v>88</v>
      </c>
      <c r="D124" s="103" t="s">
        <v>88</v>
      </c>
      <c r="E124" s="103" t="s">
        <v>88</v>
      </c>
      <c r="F124" s="103" t="s">
        <v>88</v>
      </c>
      <c r="G124" s="94">
        <v>20095424</v>
      </c>
      <c r="H124" s="94">
        <v>17603031</v>
      </c>
    </row>
    <row r="125" spans="1:8">
      <c r="A125" s="103" t="s">
        <v>74</v>
      </c>
      <c r="B125" s="103" t="s">
        <v>88</v>
      </c>
      <c r="C125" s="103" t="s">
        <v>88</v>
      </c>
      <c r="D125" s="103" t="s">
        <v>88</v>
      </c>
      <c r="E125" s="103" t="s">
        <v>88</v>
      </c>
      <c r="F125" s="103" t="s">
        <v>88</v>
      </c>
      <c r="G125" s="94">
        <v>20101151</v>
      </c>
      <c r="H125" s="94">
        <v>17592016</v>
      </c>
    </row>
    <row r="126" spans="1:8">
      <c r="A126" s="103" t="s">
        <v>75</v>
      </c>
      <c r="B126" s="103" t="s">
        <v>88</v>
      </c>
      <c r="C126" s="103" t="s">
        <v>88</v>
      </c>
      <c r="D126" s="103" t="s">
        <v>88</v>
      </c>
      <c r="E126" s="103" t="s">
        <v>88</v>
      </c>
      <c r="F126" s="103" t="s">
        <v>88</v>
      </c>
      <c r="G126" s="94">
        <v>20100805</v>
      </c>
      <c r="H126" s="94">
        <v>17573031</v>
      </c>
    </row>
    <row r="127" spans="1:8">
      <c r="A127" s="103" t="s">
        <v>76</v>
      </c>
      <c r="B127" s="103" t="s">
        <v>88</v>
      </c>
      <c r="C127" s="103" t="s">
        <v>88</v>
      </c>
      <c r="D127" s="103" t="s">
        <v>88</v>
      </c>
      <c r="E127" s="103" t="s">
        <v>88</v>
      </c>
      <c r="F127" s="103" t="s">
        <v>88</v>
      </c>
      <c r="G127" s="94">
        <v>20125474</v>
      </c>
      <c r="H127" s="94">
        <v>17584302</v>
      </c>
    </row>
    <row r="128" spans="1:8">
      <c r="A128" s="103" t="s">
        <v>77</v>
      </c>
      <c r="B128" s="103" t="s">
        <v>88</v>
      </c>
      <c r="C128" s="103" t="s">
        <v>88</v>
      </c>
      <c r="D128" s="103" t="s">
        <v>88</v>
      </c>
      <c r="E128" s="103" t="s">
        <v>88</v>
      </c>
      <c r="F128" s="103" t="s">
        <v>88</v>
      </c>
      <c r="G128" s="94">
        <v>20146462</v>
      </c>
      <c r="H128" s="94">
        <v>17592072</v>
      </c>
    </row>
    <row r="129" spans="1:8">
      <c r="A129" s="103" t="s">
        <v>78</v>
      </c>
      <c r="B129" s="103" t="s">
        <v>88</v>
      </c>
      <c r="C129" s="103" t="s">
        <v>88</v>
      </c>
      <c r="D129" s="103" t="s">
        <v>88</v>
      </c>
      <c r="E129" s="103" t="s">
        <v>88</v>
      </c>
      <c r="F129" s="103" t="s">
        <v>88</v>
      </c>
      <c r="G129" s="94">
        <v>20122313</v>
      </c>
      <c r="H129" s="94">
        <v>17600156</v>
      </c>
    </row>
    <row r="130" spans="1:8">
      <c r="A130" s="103" t="s">
        <v>79</v>
      </c>
      <c r="B130" s="103" t="s">
        <v>88</v>
      </c>
      <c r="C130" s="103" t="s">
        <v>88</v>
      </c>
      <c r="D130" s="103" t="s">
        <v>88</v>
      </c>
      <c r="E130" s="103" t="s">
        <v>88</v>
      </c>
      <c r="F130" s="103" t="s">
        <v>88</v>
      </c>
      <c r="G130" s="103" t="s">
        <v>88</v>
      </c>
      <c r="H130" s="94">
        <v>17588067</v>
      </c>
    </row>
    <row r="131" spans="1:8">
      <c r="A131" s="103" t="s">
        <v>80</v>
      </c>
      <c r="B131" s="103" t="s">
        <v>88</v>
      </c>
      <c r="C131" s="103" t="s">
        <v>88</v>
      </c>
      <c r="D131" s="103" t="s">
        <v>88</v>
      </c>
      <c r="E131" s="103" t="s">
        <v>88</v>
      </c>
      <c r="F131" s="103" t="s">
        <v>88</v>
      </c>
      <c r="G131" s="103" t="s">
        <v>88</v>
      </c>
      <c r="H131" s="94">
        <v>17585896</v>
      </c>
    </row>
    <row r="132" spans="1:8">
      <c r="A132" s="103" t="s">
        <v>81</v>
      </c>
      <c r="B132" s="103" t="s">
        <v>88</v>
      </c>
      <c r="C132" s="103" t="s">
        <v>88</v>
      </c>
      <c r="D132" s="103" t="s">
        <v>88</v>
      </c>
      <c r="E132" s="103" t="s">
        <v>88</v>
      </c>
      <c r="F132" s="103" t="s">
        <v>88</v>
      </c>
      <c r="G132" s="103" t="s">
        <v>88</v>
      </c>
      <c r="H132" s="94">
        <v>17588863</v>
      </c>
    </row>
    <row r="133" spans="1:8">
      <c r="A133" s="103" t="s">
        <v>82</v>
      </c>
      <c r="B133" s="103" t="s">
        <v>88</v>
      </c>
      <c r="C133" s="103" t="s">
        <v>88</v>
      </c>
      <c r="D133" s="103" t="s">
        <v>88</v>
      </c>
      <c r="E133" s="103" t="s">
        <v>88</v>
      </c>
      <c r="F133" s="103" t="s">
        <v>88</v>
      </c>
      <c r="G133" s="103" t="s">
        <v>88</v>
      </c>
      <c r="H133" s="94">
        <v>17580339</v>
      </c>
    </row>
    <row r="134" spans="1:8">
      <c r="A134" s="103" t="s">
        <v>83</v>
      </c>
      <c r="B134" s="103" t="s">
        <v>88</v>
      </c>
      <c r="C134" s="103" t="s">
        <v>88</v>
      </c>
      <c r="D134" s="103" t="s">
        <v>88</v>
      </c>
      <c r="E134" s="103" t="s">
        <v>88</v>
      </c>
      <c r="F134" s="103" t="s">
        <v>88</v>
      </c>
      <c r="G134" s="103" t="s">
        <v>88</v>
      </c>
      <c r="H134" s="94">
        <v>17573667</v>
      </c>
    </row>
    <row r="135" spans="1:8">
      <c r="A135" s="103" t="s">
        <v>84</v>
      </c>
      <c r="B135" s="103" t="s">
        <v>88</v>
      </c>
      <c r="C135" s="103" t="s">
        <v>88</v>
      </c>
      <c r="D135" s="103" t="s">
        <v>88</v>
      </c>
      <c r="E135" s="103" t="s">
        <v>88</v>
      </c>
      <c r="F135" s="103" t="s">
        <v>88</v>
      </c>
      <c r="G135" s="103" t="s">
        <v>88</v>
      </c>
      <c r="H135" s="94">
        <v>17577871</v>
      </c>
    </row>
    <row r="136" spans="1:8">
      <c r="A136" s="103" t="s">
        <v>85</v>
      </c>
      <c r="B136" s="103" t="s">
        <v>88</v>
      </c>
      <c r="C136" s="103" t="s">
        <v>88</v>
      </c>
      <c r="D136" s="103" t="s">
        <v>88</v>
      </c>
      <c r="E136" s="103" t="s">
        <v>88</v>
      </c>
      <c r="F136" s="103" t="s">
        <v>88</v>
      </c>
      <c r="G136" s="103" t="s">
        <v>88</v>
      </c>
      <c r="H136" s="94">
        <v>17578234</v>
      </c>
    </row>
    <row r="137" spans="1:8">
      <c r="A137" s="103" t="s">
        <v>86</v>
      </c>
      <c r="B137" s="103" t="s">
        <v>88</v>
      </c>
      <c r="C137" s="103" t="s">
        <v>88</v>
      </c>
      <c r="D137" s="103" t="s">
        <v>88</v>
      </c>
      <c r="E137" s="103" t="s">
        <v>88</v>
      </c>
      <c r="F137" s="103" t="s">
        <v>88</v>
      </c>
      <c r="G137" s="103" t="s">
        <v>88</v>
      </c>
      <c r="H137" s="94">
        <v>17592524</v>
      </c>
    </row>
    <row r="139" spans="1:8">
      <c r="A139" s="126"/>
      <c r="B139" s="132" t="s">
        <v>92</v>
      </c>
      <c r="C139" s="133"/>
      <c r="D139" s="133"/>
      <c r="E139" s="133"/>
      <c r="F139" s="133"/>
      <c r="G139" s="133"/>
      <c r="H139" s="134"/>
    </row>
    <row r="140" spans="1:8">
      <c r="A140" s="103" t="s">
        <v>55</v>
      </c>
      <c r="B140" s="94">
        <v>3231829</v>
      </c>
      <c r="C140" s="94">
        <v>1821536</v>
      </c>
      <c r="D140" s="94">
        <v>1059013</v>
      </c>
      <c r="E140" s="94">
        <v>801655</v>
      </c>
      <c r="F140" s="94">
        <v>635935</v>
      </c>
      <c r="G140" s="94">
        <v>506297</v>
      </c>
      <c r="H140" s="94">
        <v>414972</v>
      </c>
    </row>
    <row r="141" spans="1:8">
      <c r="A141" s="103" t="s">
        <v>56</v>
      </c>
      <c r="B141" s="94">
        <v>3231527</v>
      </c>
      <c r="C141" s="94">
        <v>1816871</v>
      </c>
      <c r="D141" s="94">
        <v>1059890</v>
      </c>
      <c r="E141" s="94">
        <v>801138</v>
      </c>
      <c r="F141" s="94">
        <v>630146</v>
      </c>
      <c r="G141" s="94">
        <v>502961</v>
      </c>
      <c r="H141" s="94">
        <v>415135</v>
      </c>
    </row>
    <row r="142" spans="1:8">
      <c r="A142" s="103" t="s">
        <v>57</v>
      </c>
      <c r="B142" s="103" t="s">
        <v>88</v>
      </c>
      <c r="C142" s="94">
        <v>1819714</v>
      </c>
      <c r="D142" s="94">
        <v>1058749</v>
      </c>
      <c r="E142" s="94">
        <v>801263</v>
      </c>
      <c r="F142" s="94">
        <v>627646</v>
      </c>
      <c r="G142" s="94">
        <v>519818</v>
      </c>
      <c r="H142" s="94">
        <v>414517</v>
      </c>
    </row>
    <row r="143" spans="1:8">
      <c r="A143" s="103" t="s">
        <v>58</v>
      </c>
      <c r="B143" s="103" t="s">
        <v>88</v>
      </c>
      <c r="C143" s="94">
        <v>1822751</v>
      </c>
      <c r="D143" s="94">
        <v>1061166</v>
      </c>
      <c r="E143" s="94">
        <v>801104</v>
      </c>
      <c r="F143" s="94">
        <v>629996</v>
      </c>
      <c r="G143" s="94">
        <v>503805</v>
      </c>
      <c r="H143" s="94">
        <v>408036</v>
      </c>
    </row>
    <row r="144" spans="1:8">
      <c r="A144" s="103" t="s">
        <v>59</v>
      </c>
      <c r="B144" s="103" t="s">
        <v>88</v>
      </c>
      <c r="C144" s="127" t="s">
        <v>88</v>
      </c>
      <c r="D144" s="94">
        <v>1056222</v>
      </c>
      <c r="E144" s="94">
        <v>805210</v>
      </c>
      <c r="F144" s="94">
        <v>629514</v>
      </c>
      <c r="G144" s="94">
        <v>509146</v>
      </c>
      <c r="H144" s="94">
        <v>410984</v>
      </c>
    </row>
    <row r="145" spans="1:8">
      <c r="A145" s="103" t="s">
        <v>60</v>
      </c>
      <c r="B145" s="103" t="s">
        <v>88</v>
      </c>
      <c r="C145" s="127" t="s">
        <v>88</v>
      </c>
      <c r="D145" s="94">
        <v>1056193</v>
      </c>
      <c r="E145" s="94">
        <v>801396</v>
      </c>
      <c r="F145" s="94">
        <v>629894</v>
      </c>
      <c r="G145" s="94">
        <v>507517</v>
      </c>
      <c r="H145" s="94">
        <v>409270</v>
      </c>
    </row>
    <row r="146" spans="1:8">
      <c r="A146" s="103" t="s">
        <v>61</v>
      </c>
      <c r="B146" s="103" t="s">
        <v>88</v>
      </c>
      <c r="C146" s="127" t="s">
        <v>88</v>
      </c>
      <c r="D146" s="94">
        <v>1058738</v>
      </c>
      <c r="E146" s="94">
        <v>801124</v>
      </c>
      <c r="F146" s="94">
        <v>663297</v>
      </c>
      <c r="G146" s="94">
        <v>500848</v>
      </c>
      <c r="H146" s="94">
        <v>406187</v>
      </c>
    </row>
    <row r="147" spans="1:8">
      <c r="A147" s="103" t="s">
        <v>62</v>
      </c>
      <c r="B147" s="103" t="s">
        <v>88</v>
      </c>
      <c r="C147" s="127" t="s">
        <v>88</v>
      </c>
      <c r="D147" s="94">
        <v>1070490</v>
      </c>
      <c r="E147" s="94">
        <v>799820</v>
      </c>
      <c r="F147" s="94">
        <v>633851</v>
      </c>
      <c r="G147" s="94">
        <v>501307</v>
      </c>
      <c r="H147" s="94">
        <v>405575</v>
      </c>
    </row>
    <row r="148" spans="1:8">
      <c r="A148" s="103" t="s">
        <v>63</v>
      </c>
      <c r="B148" s="103" t="s">
        <v>88</v>
      </c>
      <c r="C148" s="127" t="s">
        <v>88</v>
      </c>
      <c r="D148" s="127" t="s">
        <v>88</v>
      </c>
      <c r="E148" s="94">
        <v>798066</v>
      </c>
      <c r="F148" s="94">
        <v>640142</v>
      </c>
      <c r="G148" s="94">
        <v>502101</v>
      </c>
      <c r="H148" s="94">
        <v>411021</v>
      </c>
    </row>
    <row r="149" spans="1:8">
      <c r="A149" s="103" t="s">
        <v>64</v>
      </c>
      <c r="B149" s="103" t="s">
        <v>88</v>
      </c>
      <c r="C149" s="127" t="s">
        <v>88</v>
      </c>
      <c r="D149" s="127" t="s">
        <v>88</v>
      </c>
      <c r="E149" s="94">
        <v>803408</v>
      </c>
      <c r="F149" s="94">
        <v>634748</v>
      </c>
      <c r="G149" s="94">
        <v>502972</v>
      </c>
      <c r="H149" s="94">
        <v>404724</v>
      </c>
    </row>
    <row r="150" spans="1:8">
      <c r="A150" s="103" t="s">
        <v>65</v>
      </c>
      <c r="B150" s="103" t="s">
        <v>88</v>
      </c>
      <c r="C150" s="127" t="s">
        <v>88</v>
      </c>
      <c r="D150" s="127" t="s">
        <v>88</v>
      </c>
      <c r="E150" s="94">
        <v>804454</v>
      </c>
      <c r="F150" s="94">
        <v>636100</v>
      </c>
      <c r="G150" s="94">
        <v>503457</v>
      </c>
      <c r="H150" s="94">
        <v>411568</v>
      </c>
    </row>
    <row r="151" spans="1:8">
      <c r="A151" s="103" t="s">
        <v>66</v>
      </c>
      <c r="B151" s="103" t="s">
        <v>88</v>
      </c>
      <c r="C151" s="127" t="s">
        <v>88</v>
      </c>
      <c r="D151" s="127" t="s">
        <v>88</v>
      </c>
      <c r="E151" s="94">
        <v>816201</v>
      </c>
      <c r="F151" s="94">
        <v>636252</v>
      </c>
      <c r="G151" s="94">
        <v>555165</v>
      </c>
      <c r="H151" s="94">
        <v>406693</v>
      </c>
    </row>
    <row r="152" spans="1:8">
      <c r="A152" s="103" t="s">
        <v>68</v>
      </c>
      <c r="B152" s="103" t="s">
        <v>88</v>
      </c>
      <c r="C152" s="103" t="s">
        <v>88</v>
      </c>
      <c r="D152" s="103" t="s">
        <v>88</v>
      </c>
      <c r="E152" s="103" t="s">
        <v>88</v>
      </c>
      <c r="F152" s="94">
        <v>636537</v>
      </c>
      <c r="G152" s="94">
        <v>503835</v>
      </c>
      <c r="H152" s="94">
        <v>413451</v>
      </c>
    </row>
    <row r="153" spans="1:8">
      <c r="A153" s="103" t="s">
        <v>67</v>
      </c>
      <c r="B153" s="103" t="s">
        <v>88</v>
      </c>
      <c r="C153" s="103" t="s">
        <v>88</v>
      </c>
      <c r="D153" s="103" t="s">
        <v>88</v>
      </c>
      <c r="E153" s="103" t="s">
        <v>88</v>
      </c>
      <c r="F153" s="94">
        <v>639326</v>
      </c>
      <c r="G153" s="94">
        <v>503365</v>
      </c>
      <c r="H153" s="94">
        <v>408818</v>
      </c>
    </row>
    <row r="154" spans="1:8">
      <c r="A154" s="103" t="s">
        <v>69</v>
      </c>
      <c r="B154" s="103" t="s">
        <v>88</v>
      </c>
      <c r="C154" s="103" t="s">
        <v>88</v>
      </c>
      <c r="D154" s="103" t="s">
        <v>88</v>
      </c>
      <c r="E154" s="103" t="s">
        <v>88</v>
      </c>
      <c r="F154" s="94">
        <v>641984</v>
      </c>
      <c r="G154" s="94">
        <v>552707</v>
      </c>
      <c r="H154" s="94">
        <v>421303</v>
      </c>
    </row>
    <row r="155" spans="1:8">
      <c r="A155" s="103" t="s">
        <v>70</v>
      </c>
      <c r="B155" s="103" t="s">
        <v>88</v>
      </c>
      <c r="C155" s="103" t="s">
        <v>88</v>
      </c>
      <c r="D155" s="103" t="s">
        <v>88</v>
      </c>
      <c r="E155" s="103" t="s">
        <v>88</v>
      </c>
      <c r="F155" s="94">
        <v>646885</v>
      </c>
      <c r="G155" s="94">
        <v>550597</v>
      </c>
      <c r="H155" s="94">
        <v>409550</v>
      </c>
    </row>
    <row r="156" spans="1:8">
      <c r="A156" s="103" t="s">
        <v>71</v>
      </c>
      <c r="B156" s="103" t="s">
        <v>88</v>
      </c>
      <c r="C156" s="103" t="s">
        <v>88</v>
      </c>
      <c r="D156" s="103" t="s">
        <v>88</v>
      </c>
      <c r="E156" s="103" t="s">
        <v>88</v>
      </c>
      <c r="F156" s="103" t="s">
        <v>88</v>
      </c>
      <c r="G156" s="94">
        <v>504925</v>
      </c>
      <c r="H156" s="94">
        <v>417559</v>
      </c>
    </row>
    <row r="157" spans="1:8">
      <c r="A157" s="103" t="s">
        <v>72</v>
      </c>
      <c r="B157" s="103" t="s">
        <v>88</v>
      </c>
      <c r="C157" s="103" t="s">
        <v>88</v>
      </c>
      <c r="D157" s="103" t="s">
        <v>88</v>
      </c>
      <c r="E157" s="103" t="s">
        <v>88</v>
      </c>
      <c r="F157" s="103" t="s">
        <v>88</v>
      </c>
      <c r="G157" s="94">
        <v>507141</v>
      </c>
      <c r="H157" s="94">
        <v>420760</v>
      </c>
    </row>
    <row r="158" spans="1:8">
      <c r="A158" s="103" t="s">
        <v>73</v>
      </c>
      <c r="B158" s="103" t="s">
        <v>88</v>
      </c>
      <c r="C158" s="103" t="s">
        <v>88</v>
      </c>
      <c r="D158" s="103" t="s">
        <v>88</v>
      </c>
      <c r="E158" s="103" t="s">
        <v>88</v>
      </c>
      <c r="F158" s="103" t="s">
        <v>88</v>
      </c>
      <c r="G158" s="94">
        <v>554562</v>
      </c>
      <c r="H158" s="94">
        <v>410092</v>
      </c>
    </row>
    <row r="159" spans="1:8">
      <c r="A159" s="103" t="s">
        <v>74</v>
      </c>
      <c r="B159" s="103" t="s">
        <v>88</v>
      </c>
      <c r="C159" s="103" t="s">
        <v>88</v>
      </c>
      <c r="D159" s="103" t="s">
        <v>88</v>
      </c>
      <c r="E159" s="103" t="s">
        <v>88</v>
      </c>
      <c r="F159" s="103" t="s">
        <v>88</v>
      </c>
      <c r="G159" s="94">
        <v>556582</v>
      </c>
      <c r="H159" s="94">
        <v>412163</v>
      </c>
    </row>
    <row r="160" spans="1:8">
      <c r="A160" s="103" t="s">
        <v>75</v>
      </c>
      <c r="B160" s="103" t="s">
        <v>88</v>
      </c>
      <c r="C160" s="103" t="s">
        <v>88</v>
      </c>
      <c r="D160" s="103" t="s">
        <v>88</v>
      </c>
      <c r="E160" s="103" t="s">
        <v>88</v>
      </c>
      <c r="F160" s="103" t="s">
        <v>88</v>
      </c>
      <c r="G160" s="94">
        <v>555876</v>
      </c>
      <c r="H160" s="94">
        <v>409823</v>
      </c>
    </row>
    <row r="161" spans="1:8">
      <c r="A161" s="103" t="s">
        <v>76</v>
      </c>
      <c r="B161" s="103" t="s">
        <v>88</v>
      </c>
      <c r="C161" s="103" t="s">
        <v>88</v>
      </c>
      <c r="D161" s="103" t="s">
        <v>88</v>
      </c>
      <c r="E161" s="103" t="s">
        <v>88</v>
      </c>
      <c r="F161" s="103" t="s">
        <v>88</v>
      </c>
      <c r="G161" s="94">
        <v>555418</v>
      </c>
      <c r="H161" s="94">
        <v>410641</v>
      </c>
    </row>
    <row r="162" spans="1:8">
      <c r="A162" s="103" t="s">
        <v>77</v>
      </c>
      <c r="B162" s="103" t="s">
        <v>88</v>
      </c>
      <c r="C162" s="103" t="s">
        <v>88</v>
      </c>
      <c r="D162" s="103" t="s">
        <v>88</v>
      </c>
      <c r="E162" s="103" t="s">
        <v>88</v>
      </c>
      <c r="F162" s="103" t="s">
        <v>88</v>
      </c>
      <c r="G162" s="94">
        <v>554854</v>
      </c>
      <c r="H162" s="94">
        <v>409554</v>
      </c>
    </row>
    <row r="163" spans="1:8">
      <c r="A163" s="103" t="s">
        <v>78</v>
      </c>
      <c r="B163" s="103" t="s">
        <v>88</v>
      </c>
      <c r="C163" s="103" t="s">
        <v>88</v>
      </c>
      <c r="D163" s="103" t="s">
        <v>88</v>
      </c>
      <c r="E163" s="103" t="s">
        <v>88</v>
      </c>
      <c r="F163" s="103" t="s">
        <v>88</v>
      </c>
      <c r="G163" s="94">
        <v>517967</v>
      </c>
      <c r="H163" s="94">
        <v>408006</v>
      </c>
    </row>
    <row r="164" spans="1:8">
      <c r="A164" s="103" t="s">
        <v>79</v>
      </c>
      <c r="B164" s="103" t="s">
        <v>88</v>
      </c>
      <c r="C164" s="103" t="s">
        <v>88</v>
      </c>
      <c r="D164" s="103" t="s">
        <v>88</v>
      </c>
      <c r="E164" s="103" t="s">
        <v>88</v>
      </c>
      <c r="F164" s="103" t="s">
        <v>88</v>
      </c>
      <c r="G164" s="103" t="s">
        <v>88</v>
      </c>
      <c r="H164" s="94">
        <v>410303</v>
      </c>
    </row>
    <row r="165" spans="1:8">
      <c r="A165" s="103" t="s">
        <v>80</v>
      </c>
      <c r="B165" s="103" t="s">
        <v>88</v>
      </c>
      <c r="C165" s="103" t="s">
        <v>88</v>
      </c>
      <c r="D165" s="103" t="s">
        <v>88</v>
      </c>
      <c r="E165" s="103" t="s">
        <v>88</v>
      </c>
      <c r="F165" s="103" t="s">
        <v>88</v>
      </c>
      <c r="G165" s="103" t="s">
        <v>88</v>
      </c>
      <c r="H165" s="94">
        <v>407059</v>
      </c>
    </row>
    <row r="166" spans="1:8">
      <c r="A166" s="103" t="s">
        <v>81</v>
      </c>
      <c r="B166" s="103" t="s">
        <v>88</v>
      </c>
      <c r="C166" s="103" t="s">
        <v>88</v>
      </c>
      <c r="D166" s="103" t="s">
        <v>88</v>
      </c>
      <c r="E166" s="103" t="s">
        <v>88</v>
      </c>
      <c r="F166" s="103" t="s">
        <v>88</v>
      </c>
      <c r="G166" s="103" t="s">
        <v>88</v>
      </c>
      <c r="H166" s="94">
        <v>411123</v>
      </c>
    </row>
    <row r="167" spans="1:8">
      <c r="A167" s="103" t="s">
        <v>82</v>
      </c>
      <c r="B167" s="103" t="s">
        <v>88</v>
      </c>
      <c r="C167" s="103" t="s">
        <v>88</v>
      </c>
      <c r="D167" s="103" t="s">
        <v>88</v>
      </c>
      <c r="E167" s="103" t="s">
        <v>88</v>
      </c>
      <c r="F167" s="103" t="s">
        <v>88</v>
      </c>
      <c r="G167" s="103" t="s">
        <v>88</v>
      </c>
      <c r="H167" s="94">
        <v>412023</v>
      </c>
    </row>
    <row r="168" spans="1:8">
      <c r="A168" s="103" t="s">
        <v>83</v>
      </c>
      <c r="B168" s="103" t="s">
        <v>88</v>
      </c>
      <c r="C168" s="103" t="s">
        <v>88</v>
      </c>
      <c r="D168" s="103" t="s">
        <v>88</v>
      </c>
      <c r="E168" s="103" t="s">
        <v>88</v>
      </c>
      <c r="F168" s="103" t="s">
        <v>88</v>
      </c>
      <c r="G168" s="103" t="s">
        <v>88</v>
      </c>
      <c r="H168" s="94">
        <v>407639</v>
      </c>
    </row>
    <row r="169" spans="1:8">
      <c r="A169" s="103" t="s">
        <v>84</v>
      </c>
      <c r="B169" s="103" t="s">
        <v>88</v>
      </c>
      <c r="C169" s="103" t="s">
        <v>88</v>
      </c>
      <c r="D169" s="103" t="s">
        <v>88</v>
      </c>
      <c r="E169" s="103" t="s">
        <v>88</v>
      </c>
      <c r="F169" s="103" t="s">
        <v>88</v>
      </c>
      <c r="G169" s="103" t="s">
        <v>88</v>
      </c>
      <c r="H169" s="94">
        <v>408557</v>
      </c>
    </row>
    <row r="170" spans="1:8">
      <c r="A170" s="103" t="s">
        <v>85</v>
      </c>
      <c r="B170" s="103" t="s">
        <v>88</v>
      </c>
      <c r="C170" s="103" t="s">
        <v>88</v>
      </c>
      <c r="D170" s="103" t="s">
        <v>88</v>
      </c>
      <c r="E170" s="103" t="s">
        <v>88</v>
      </c>
      <c r="F170" s="103" t="s">
        <v>88</v>
      </c>
      <c r="G170" s="103" t="s">
        <v>88</v>
      </c>
      <c r="H170" s="94">
        <v>410155</v>
      </c>
    </row>
    <row r="171" spans="1:8">
      <c r="A171" s="103" t="s">
        <v>86</v>
      </c>
      <c r="B171" s="103" t="s">
        <v>88</v>
      </c>
      <c r="C171" s="103" t="s">
        <v>88</v>
      </c>
      <c r="D171" s="103" t="s">
        <v>88</v>
      </c>
      <c r="E171" s="103" t="s">
        <v>88</v>
      </c>
      <c r="F171" s="103" t="s">
        <v>88</v>
      </c>
      <c r="G171" s="103" t="s">
        <v>88</v>
      </c>
      <c r="H171" s="94">
        <v>428619</v>
      </c>
    </row>
    <row r="173" spans="1:8">
      <c r="A173" s="94"/>
      <c r="B173" s="132" t="s">
        <v>93</v>
      </c>
      <c r="C173" s="133"/>
      <c r="D173" s="133"/>
      <c r="E173" s="133"/>
      <c r="F173" s="133"/>
      <c r="G173" s="133"/>
      <c r="H173" s="134"/>
    </row>
    <row r="174" spans="1:8">
      <c r="A174" s="103" t="s">
        <v>55</v>
      </c>
      <c r="B174" s="94">
        <v>165669824</v>
      </c>
      <c r="C174" s="94">
        <v>88673686</v>
      </c>
      <c r="D174" s="94">
        <v>50697079</v>
      </c>
      <c r="E174" s="94">
        <v>35301892</v>
      </c>
      <c r="F174" s="94">
        <v>30006547</v>
      </c>
      <c r="G174" s="94">
        <v>21629653</v>
      </c>
      <c r="H174" s="94">
        <v>17669833</v>
      </c>
    </row>
    <row r="175" spans="1:8">
      <c r="A175" s="103" t="s">
        <v>56</v>
      </c>
      <c r="B175" s="94">
        <v>165668525</v>
      </c>
      <c r="C175" s="94">
        <v>88669452</v>
      </c>
      <c r="D175" s="94">
        <v>50694332</v>
      </c>
      <c r="E175" s="94">
        <v>35306792</v>
      </c>
      <c r="F175" s="94">
        <v>29985782</v>
      </c>
      <c r="G175" s="94">
        <v>21614941</v>
      </c>
      <c r="H175" s="94">
        <v>17678305</v>
      </c>
    </row>
    <row r="176" spans="1:8">
      <c r="A176" s="103" t="s">
        <v>57</v>
      </c>
      <c r="B176" s="103" t="s">
        <v>88</v>
      </c>
      <c r="C176" s="94">
        <v>88672332</v>
      </c>
      <c r="D176" s="94">
        <v>50696845</v>
      </c>
      <c r="E176" s="94">
        <v>35308445</v>
      </c>
      <c r="F176" s="94">
        <v>29978377</v>
      </c>
      <c r="G176" s="94">
        <v>21619709</v>
      </c>
      <c r="H176" s="94">
        <v>17676724</v>
      </c>
    </row>
    <row r="177" spans="1:8">
      <c r="A177" s="103" t="s">
        <v>58</v>
      </c>
      <c r="B177" s="103" t="s">
        <v>88</v>
      </c>
      <c r="C177" s="94">
        <v>88674666</v>
      </c>
      <c r="D177" s="94">
        <v>50690407</v>
      </c>
      <c r="E177" s="94">
        <v>35309697</v>
      </c>
      <c r="F177" s="94">
        <v>29972569</v>
      </c>
      <c r="G177" s="94">
        <v>21606586</v>
      </c>
      <c r="H177" s="94">
        <v>17670924</v>
      </c>
    </row>
    <row r="178" spans="1:8">
      <c r="A178" s="103" t="s">
        <v>59</v>
      </c>
      <c r="B178" s="103" t="s">
        <v>88</v>
      </c>
      <c r="C178" s="103" t="s">
        <v>88</v>
      </c>
      <c r="D178" s="94">
        <v>50689378</v>
      </c>
      <c r="E178" s="94">
        <v>35311755</v>
      </c>
      <c r="F178" s="94">
        <v>29977817</v>
      </c>
      <c r="G178" s="94">
        <v>21616073</v>
      </c>
      <c r="H178" s="94">
        <v>17674100</v>
      </c>
    </row>
    <row r="179" spans="1:8">
      <c r="A179" s="103" t="s">
        <v>60</v>
      </c>
      <c r="B179" s="103" t="s">
        <v>88</v>
      </c>
      <c r="C179" s="103" t="s">
        <v>88</v>
      </c>
      <c r="D179" s="94">
        <v>50685830</v>
      </c>
      <c r="E179" s="94">
        <v>35990818</v>
      </c>
      <c r="F179" s="94">
        <v>29975799</v>
      </c>
      <c r="G179" s="94">
        <v>21617664</v>
      </c>
      <c r="H179" s="94">
        <v>17673696</v>
      </c>
    </row>
    <row r="180" spans="1:8">
      <c r="A180" s="103" t="s">
        <v>61</v>
      </c>
      <c r="B180" s="103" t="s">
        <v>88</v>
      </c>
      <c r="C180" s="103" t="s">
        <v>88</v>
      </c>
      <c r="D180" s="94">
        <v>50688896</v>
      </c>
      <c r="E180" s="94">
        <v>35995895</v>
      </c>
      <c r="F180" s="94">
        <v>29976594</v>
      </c>
      <c r="G180" s="94">
        <v>21624602</v>
      </c>
      <c r="H180" s="94">
        <v>17674380</v>
      </c>
    </row>
    <row r="181" spans="1:8">
      <c r="A181" s="103" t="s">
        <v>62</v>
      </c>
      <c r="B181" s="103" t="s">
        <v>88</v>
      </c>
      <c r="C181" s="103" t="s">
        <v>88</v>
      </c>
      <c r="D181" s="94">
        <v>50711100</v>
      </c>
      <c r="E181" s="94">
        <v>36331200</v>
      </c>
      <c r="F181" s="94">
        <v>30035776</v>
      </c>
      <c r="G181" s="94">
        <v>21674330</v>
      </c>
      <c r="H181" s="94">
        <v>17739876</v>
      </c>
    </row>
    <row r="182" spans="1:8">
      <c r="A182" s="103" t="s">
        <v>63</v>
      </c>
      <c r="B182" s="103" t="s">
        <v>88</v>
      </c>
      <c r="C182" s="103" t="s">
        <v>88</v>
      </c>
      <c r="D182" s="103" t="s">
        <v>88</v>
      </c>
      <c r="E182" s="94">
        <v>36336452</v>
      </c>
      <c r="F182" s="94">
        <v>30022202</v>
      </c>
      <c r="G182" s="94">
        <v>21665539</v>
      </c>
      <c r="H182" s="94">
        <v>17741001</v>
      </c>
    </row>
    <row r="183" spans="1:8">
      <c r="A183" s="103" t="s">
        <v>64</v>
      </c>
      <c r="B183" s="103" t="s">
        <v>88</v>
      </c>
      <c r="C183" s="103" t="s">
        <v>88</v>
      </c>
      <c r="D183" s="103" t="s">
        <v>88</v>
      </c>
      <c r="E183" s="94">
        <v>36343867</v>
      </c>
      <c r="F183" s="94">
        <v>30021443</v>
      </c>
      <c r="G183" s="94">
        <v>21665492</v>
      </c>
      <c r="H183" s="94">
        <v>17735519</v>
      </c>
    </row>
    <row r="184" spans="1:8">
      <c r="A184" s="103" t="s">
        <v>65</v>
      </c>
      <c r="B184" s="103" t="s">
        <v>88</v>
      </c>
      <c r="C184" s="103" t="s">
        <v>88</v>
      </c>
      <c r="D184" s="103" t="s">
        <v>88</v>
      </c>
      <c r="E184" s="94">
        <v>36350064</v>
      </c>
      <c r="F184" s="94">
        <v>30029102</v>
      </c>
      <c r="G184" s="94">
        <v>21679318</v>
      </c>
      <c r="H184" s="94">
        <v>17719898</v>
      </c>
    </row>
    <row r="185" spans="1:8">
      <c r="A185" s="103" t="s">
        <v>66</v>
      </c>
      <c r="B185" s="103" t="s">
        <v>88</v>
      </c>
      <c r="C185" s="103" t="s">
        <v>88</v>
      </c>
      <c r="D185" s="103" t="s">
        <v>88</v>
      </c>
      <c r="E185" s="94">
        <v>36349503</v>
      </c>
      <c r="F185" s="94">
        <v>30017281</v>
      </c>
      <c r="G185" s="94">
        <v>21685348</v>
      </c>
      <c r="H185" s="94">
        <v>17719166</v>
      </c>
    </row>
    <row r="186" spans="1:8">
      <c r="A186" s="103" t="s">
        <v>68</v>
      </c>
      <c r="B186" s="103" t="s">
        <v>88</v>
      </c>
      <c r="C186" s="103" t="s">
        <v>88</v>
      </c>
      <c r="D186" s="103" t="s">
        <v>88</v>
      </c>
      <c r="E186" s="103" t="s">
        <v>88</v>
      </c>
      <c r="F186" s="94">
        <v>30054683</v>
      </c>
      <c r="G186" s="94">
        <v>21684497</v>
      </c>
      <c r="H186" s="94">
        <v>17717961</v>
      </c>
    </row>
    <row r="187" spans="1:8">
      <c r="A187" s="103" t="s">
        <v>67</v>
      </c>
      <c r="B187" s="103" t="s">
        <v>88</v>
      </c>
      <c r="C187" s="103" t="s">
        <v>88</v>
      </c>
      <c r="D187" s="103" t="s">
        <v>88</v>
      </c>
      <c r="E187" s="103" t="s">
        <v>88</v>
      </c>
      <c r="F187" s="94">
        <v>30026517</v>
      </c>
      <c r="G187" s="94">
        <v>21683520</v>
      </c>
      <c r="H187" s="94">
        <v>17718203</v>
      </c>
    </row>
    <row r="188" spans="1:8">
      <c r="A188" s="103" t="s">
        <v>69</v>
      </c>
      <c r="B188" s="103" t="s">
        <v>88</v>
      </c>
      <c r="C188" s="103" t="s">
        <v>88</v>
      </c>
      <c r="D188" s="103" t="s">
        <v>88</v>
      </c>
      <c r="E188" s="103" t="s">
        <v>88</v>
      </c>
      <c r="F188" s="94">
        <v>30027522</v>
      </c>
      <c r="G188" s="94">
        <v>21680122</v>
      </c>
      <c r="H188" s="94">
        <v>17727836</v>
      </c>
    </row>
    <row r="189" spans="1:8">
      <c r="A189" s="103" t="s">
        <v>70</v>
      </c>
      <c r="B189" s="103" t="s">
        <v>88</v>
      </c>
      <c r="C189" s="103" t="s">
        <v>88</v>
      </c>
      <c r="D189" s="103" t="s">
        <v>88</v>
      </c>
      <c r="E189" s="103" t="s">
        <v>88</v>
      </c>
      <c r="F189" s="94">
        <v>30044368</v>
      </c>
      <c r="G189" s="94">
        <v>21681035</v>
      </c>
      <c r="H189" s="94">
        <v>17746496</v>
      </c>
    </row>
    <row r="190" spans="1:8">
      <c r="A190" s="103" t="s">
        <v>71</v>
      </c>
      <c r="B190" s="103" t="s">
        <v>88</v>
      </c>
      <c r="C190" s="103" t="s">
        <v>88</v>
      </c>
      <c r="D190" s="103" t="s">
        <v>88</v>
      </c>
      <c r="E190" s="103" t="s">
        <v>88</v>
      </c>
      <c r="F190" s="103" t="s">
        <v>88</v>
      </c>
      <c r="G190" s="94">
        <v>21684465</v>
      </c>
      <c r="H190" s="94">
        <v>17729964</v>
      </c>
    </row>
    <row r="191" spans="1:8">
      <c r="A191" s="103" t="s">
        <v>72</v>
      </c>
      <c r="B191" s="103" t="s">
        <v>88</v>
      </c>
      <c r="C191" s="103" t="s">
        <v>88</v>
      </c>
      <c r="D191" s="103" t="s">
        <v>88</v>
      </c>
      <c r="E191" s="103" t="s">
        <v>88</v>
      </c>
      <c r="F191" s="103" t="s">
        <v>88</v>
      </c>
      <c r="G191" s="94">
        <v>21663192</v>
      </c>
      <c r="H191" s="94">
        <v>17749670</v>
      </c>
    </row>
    <row r="192" spans="1:8">
      <c r="A192" s="103" t="s">
        <v>73</v>
      </c>
      <c r="B192" s="103" t="s">
        <v>88</v>
      </c>
      <c r="C192" s="103" t="s">
        <v>88</v>
      </c>
      <c r="D192" s="103" t="s">
        <v>88</v>
      </c>
      <c r="E192" s="103" t="s">
        <v>88</v>
      </c>
      <c r="F192" s="103" t="s">
        <v>88</v>
      </c>
      <c r="G192" s="94">
        <v>21686930</v>
      </c>
      <c r="H192" s="94">
        <v>17744322</v>
      </c>
    </row>
    <row r="193" spans="1:8">
      <c r="A193" s="103" t="s">
        <v>74</v>
      </c>
      <c r="B193" s="103" t="s">
        <v>88</v>
      </c>
      <c r="C193" s="103" t="s">
        <v>88</v>
      </c>
      <c r="D193" s="103" t="s">
        <v>88</v>
      </c>
      <c r="E193" s="103" t="s">
        <v>88</v>
      </c>
      <c r="F193" s="103" t="s">
        <v>88</v>
      </c>
      <c r="G193" s="94">
        <v>21678638</v>
      </c>
      <c r="H193" s="94">
        <v>17750931</v>
      </c>
    </row>
    <row r="194" spans="1:8">
      <c r="A194" s="103" t="s">
        <v>75</v>
      </c>
      <c r="B194" s="103" t="s">
        <v>88</v>
      </c>
      <c r="C194" s="103" t="s">
        <v>88</v>
      </c>
      <c r="D194" s="103" t="s">
        <v>88</v>
      </c>
      <c r="E194" s="103" t="s">
        <v>88</v>
      </c>
      <c r="F194" s="103" t="s">
        <v>88</v>
      </c>
      <c r="G194" s="94">
        <v>21677458</v>
      </c>
      <c r="H194" s="94">
        <v>17751519</v>
      </c>
    </row>
    <row r="195" spans="1:8">
      <c r="A195" s="103" t="s">
        <v>76</v>
      </c>
      <c r="B195" s="103" t="s">
        <v>88</v>
      </c>
      <c r="C195" s="103" t="s">
        <v>88</v>
      </c>
      <c r="D195" s="103" t="s">
        <v>88</v>
      </c>
      <c r="E195" s="103" t="s">
        <v>88</v>
      </c>
      <c r="F195" s="103" t="s">
        <v>88</v>
      </c>
      <c r="G195" s="94">
        <v>21672803</v>
      </c>
      <c r="H195" s="94">
        <v>17727006</v>
      </c>
    </row>
    <row r="196" spans="1:8">
      <c r="A196" s="103" t="s">
        <v>77</v>
      </c>
      <c r="B196" s="103" t="s">
        <v>88</v>
      </c>
      <c r="C196" s="103" t="s">
        <v>88</v>
      </c>
      <c r="D196" s="103" t="s">
        <v>88</v>
      </c>
      <c r="E196" s="103" t="s">
        <v>88</v>
      </c>
      <c r="F196" s="103" t="s">
        <v>88</v>
      </c>
      <c r="G196" s="94">
        <v>21672027</v>
      </c>
      <c r="H196" s="94">
        <v>17728112</v>
      </c>
    </row>
    <row r="197" spans="1:8">
      <c r="A197" s="103" t="s">
        <v>78</v>
      </c>
      <c r="B197" s="103" t="s">
        <v>88</v>
      </c>
      <c r="C197" s="103" t="s">
        <v>88</v>
      </c>
      <c r="D197" s="103" t="s">
        <v>88</v>
      </c>
      <c r="E197" s="103" t="s">
        <v>88</v>
      </c>
      <c r="F197" s="103" t="s">
        <v>88</v>
      </c>
      <c r="G197" s="94">
        <v>21682548</v>
      </c>
      <c r="H197" s="94">
        <v>17745140</v>
      </c>
    </row>
    <row r="198" spans="1:8">
      <c r="A198" s="103" t="s">
        <v>79</v>
      </c>
      <c r="B198" s="103" t="s">
        <v>88</v>
      </c>
      <c r="C198" s="103" t="s">
        <v>88</v>
      </c>
      <c r="D198" s="103" t="s">
        <v>88</v>
      </c>
      <c r="E198" s="103" t="s">
        <v>88</v>
      </c>
      <c r="F198" s="103" t="s">
        <v>88</v>
      </c>
      <c r="G198" s="103" t="s">
        <v>88</v>
      </c>
      <c r="H198" s="94">
        <v>17742407</v>
      </c>
    </row>
    <row r="199" spans="1:8">
      <c r="A199" s="103" t="s">
        <v>80</v>
      </c>
      <c r="B199" s="103" t="s">
        <v>88</v>
      </c>
      <c r="C199" s="103" t="s">
        <v>88</v>
      </c>
      <c r="D199" s="103" t="s">
        <v>88</v>
      </c>
      <c r="E199" s="103" t="s">
        <v>88</v>
      </c>
      <c r="F199" s="103" t="s">
        <v>88</v>
      </c>
      <c r="G199" s="103" t="s">
        <v>88</v>
      </c>
      <c r="H199" s="94">
        <v>17715518</v>
      </c>
    </row>
    <row r="200" spans="1:8">
      <c r="A200" s="103" t="s">
        <v>81</v>
      </c>
      <c r="B200" s="103" t="s">
        <v>88</v>
      </c>
      <c r="C200" s="103" t="s">
        <v>88</v>
      </c>
      <c r="D200" s="103" t="s">
        <v>88</v>
      </c>
      <c r="E200" s="103" t="s">
        <v>88</v>
      </c>
      <c r="F200" s="103" t="s">
        <v>88</v>
      </c>
      <c r="G200" s="103" t="s">
        <v>88</v>
      </c>
      <c r="H200" s="94">
        <v>17742753</v>
      </c>
    </row>
    <row r="201" spans="1:8">
      <c r="A201" s="103" t="s">
        <v>82</v>
      </c>
      <c r="B201" s="103" t="s">
        <v>88</v>
      </c>
      <c r="C201" s="103" t="s">
        <v>88</v>
      </c>
      <c r="D201" s="103" t="s">
        <v>88</v>
      </c>
      <c r="E201" s="103" t="s">
        <v>88</v>
      </c>
      <c r="F201" s="103" t="s">
        <v>88</v>
      </c>
      <c r="G201" s="103" t="s">
        <v>88</v>
      </c>
      <c r="H201" s="94">
        <v>17737345</v>
      </c>
    </row>
    <row r="202" spans="1:8">
      <c r="A202" s="103" t="s">
        <v>83</v>
      </c>
      <c r="B202" s="103" t="s">
        <v>88</v>
      </c>
      <c r="C202" s="103" t="s">
        <v>88</v>
      </c>
      <c r="D202" s="103" t="s">
        <v>88</v>
      </c>
      <c r="E202" s="103" t="s">
        <v>88</v>
      </c>
      <c r="F202" s="103" t="s">
        <v>88</v>
      </c>
      <c r="G202" s="103" t="s">
        <v>88</v>
      </c>
      <c r="H202" s="94">
        <v>17743104</v>
      </c>
    </row>
    <row r="203" spans="1:8">
      <c r="A203" s="103" t="s">
        <v>84</v>
      </c>
      <c r="B203" s="103" t="s">
        <v>88</v>
      </c>
      <c r="C203" s="103" t="s">
        <v>88</v>
      </c>
      <c r="D203" s="103" t="s">
        <v>88</v>
      </c>
      <c r="E203" s="103" t="s">
        <v>88</v>
      </c>
      <c r="F203" s="103" t="s">
        <v>88</v>
      </c>
      <c r="G203" s="103" t="s">
        <v>88</v>
      </c>
      <c r="H203" s="94">
        <v>17729228</v>
      </c>
    </row>
    <row r="204" spans="1:8">
      <c r="A204" s="103" t="s">
        <v>85</v>
      </c>
      <c r="B204" s="103" t="s">
        <v>88</v>
      </c>
      <c r="C204" s="103" t="s">
        <v>88</v>
      </c>
      <c r="D204" s="103" t="s">
        <v>88</v>
      </c>
      <c r="E204" s="103" t="s">
        <v>88</v>
      </c>
      <c r="F204" s="103" t="s">
        <v>88</v>
      </c>
      <c r="G204" s="103" t="s">
        <v>88</v>
      </c>
      <c r="H204" s="94">
        <v>17731266</v>
      </c>
    </row>
    <row r="205" spans="1:8">
      <c r="A205" s="103" t="s">
        <v>86</v>
      </c>
      <c r="B205" s="103" t="s">
        <v>88</v>
      </c>
      <c r="C205" s="103" t="s">
        <v>88</v>
      </c>
      <c r="D205" s="103" t="s">
        <v>88</v>
      </c>
      <c r="E205" s="103" t="s">
        <v>88</v>
      </c>
      <c r="F205" s="103" t="s">
        <v>88</v>
      </c>
      <c r="G205" s="103" t="s">
        <v>88</v>
      </c>
      <c r="H205" s="94">
        <v>17745877</v>
      </c>
    </row>
    <row r="207" spans="1:8">
      <c r="A207" s="94"/>
      <c r="B207" s="132" t="s">
        <v>94</v>
      </c>
      <c r="C207" s="133"/>
      <c r="D207" s="133"/>
      <c r="E207" s="133"/>
      <c r="F207" s="133"/>
      <c r="G207" s="133"/>
      <c r="H207" s="134"/>
    </row>
    <row r="208" spans="1:8">
      <c r="A208" s="103" t="s">
        <v>55</v>
      </c>
      <c r="B208" s="94">
        <v>4769571</v>
      </c>
      <c r="C208" s="94">
        <v>3319116</v>
      </c>
      <c r="D208" s="94">
        <v>2852045</v>
      </c>
      <c r="E208" s="94">
        <v>2795192</v>
      </c>
      <c r="F208" s="94">
        <v>2626630</v>
      </c>
      <c r="G208" s="94">
        <v>2590025</v>
      </c>
      <c r="H208" s="94">
        <v>3486717</v>
      </c>
    </row>
    <row r="209" spans="1:8">
      <c r="A209" s="103" t="s">
        <v>56</v>
      </c>
      <c r="B209" s="94">
        <v>4763137</v>
      </c>
      <c r="C209" s="94">
        <v>3218843</v>
      </c>
      <c r="D209" s="94">
        <v>2855613</v>
      </c>
      <c r="E209" s="94">
        <v>2574420</v>
      </c>
      <c r="F209" s="94">
        <v>2628842</v>
      </c>
      <c r="G209" s="94">
        <v>2579839</v>
      </c>
      <c r="H209" s="94">
        <v>3482236</v>
      </c>
    </row>
    <row r="210" spans="1:8">
      <c r="A210" s="103" t="s">
        <v>57</v>
      </c>
      <c r="B210" s="103" t="s">
        <v>88</v>
      </c>
      <c r="C210" s="94">
        <v>3398992</v>
      </c>
      <c r="D210" s="94">
        <v>2665578</v>
      </c>
      <c r="E210" s="94">
        <v>2575431</v>
      </c>
      <c r="F210" s="94">
        <v>2632587</v>
      </c>
      <c r="G210" s="94">
        <v>2567779</v>
      </c>
      <c r="H210" s="94">
        <v>3484764</v>
      </c>
    </row>
    <row r="211" spans="1:8">
      <c r="A211" s="103" t="s">
        <v>58</v>
      </c>
      <c r="B211" s="103" t="s">
        <v>88</v>
      </c>
      <c r="C211" s="94">
        <v>3399891</v>
      </c>
      <c r="D211" s="94">
        <v>2486828</v>
      </c>
      <c r="E211" s="94">
        <v>2614688</v>
      </c>
      <c r="F211" s="94">
        <v>2591595</v>
      </c>
      <c r="G211" s="94">
        <v>2559504</v>
      </c>
      <c r="H211" s="94">
        <v>3486592</v>
      </c>
    </row>
    <row r="212" spans="1:8">
      <c r="A212" s="103" t="s">
        <v>59</v>
      </c>
      <c r="B212" s="103" t="s">
        <v>88</v>
      </c>
      <c r="C212" s="127" t="s">
        <v>88</v>
      </c>
      <c r="D212" s="94">
        <v>3096521</v>
      </c>
      <c r="E212" s="94">
        <v>2527876</v>
      </c>
      <c r="F212" s="94">
        <v>2591737</v>
      </c>
      <c r="G212" s="94">
        <v>2561690</v>
      </c>
      <c r="H212" s="94">
        <v>3482755</v>
      </c>
    </row>
    <row r="213" spans="1:8">
      <c r="A213" s="103" t="s">
        <v>60</v>
      </c>
      <c r="B213" s="103" t="s">
        <v>88</v>
      </c>
      <c r="C213" s="127" t="s">
        <v>88</v>
      </c>
      <c r="D213" s="94">
        <v>3078220</v>
      </c>
      <c r="E213" s="94">
        <v>2870354</v>
      </c>
      <c r="F213" s="94">
        <v>2586427</v>
      </c>
      <c r="G213" s="94">
        <v>2561645</v>
      </c>
      <c r="H213" s="94">
        <v>3484954</v>
      </c>
    </row>
    <row r="214" spans="1:8">
      <c r="A214" s="103" t="s">
        <v>61</v>
      </c>
      <c r="B214" s="103" t="s">
        <v>88</v>
      </c>
      <c r="C214" s="127" t="s">
        <v>88</v>
      </c>
      <c r="D214" s="94">
        <v>2874649</v>
      </c>
      <c r="E214" s="94">
        <v>2603084</v>
      </c>
      <c r="F214" s="94">
        <v>2588170</v>
      </c>
      <c r="G214" s="94">
        <v>2566731</v>
      </c>
      <c r="H214" s="94">
        <v>3930841</v>
      </c>
    </row>
    <row r="215" spans="1:8">
      <c r="A215" s="103" t="s">
        <v>62</v>
      </c>
      <c r="B215" s="103" t="s">
        <v>88</v>
      </c>
      <c r="C215" s="127" t="s">
        <v>88</v>
      </c>
      <c r="D215" s="94">
        <v>2875481</v>
      </c>
      <c r="E215" s="94">
        <v>2861190</v>
      </c>
      <c r="F215" s="94">
        <v>2453687</v>
      </c>
      <c r="G215" s="94">
        <v>2596578</v>
      </c>
      <c r="H215" s="94">
        <v>3931305</v>
      </c>
    </row>
    <row r="216" spans="1:8">
      <c r="A216" s="103" t="s">
        <v>63</v>
      </c>
      <c r="B216" s="103" t="s">
        <v>88</v>
      </c>
      <c r="C216" s="103" t="s">
        <v>88</v>
      </c>
      <c r="D216" s="103" t="s">
        <v>88</v>
      </c>
      <c r="E216" s="94">
        <v>2685506</v>
      </c>
      <c r="F216" s="94">
        <v>2381884</v>
      </c>
      <c r="G216" s="94">
        <v>2145319</v>
      </c>
      <c r="H216" s="94">
        <v>3687572</v>
      </c>
    </row>
    <row r="217" spans="1:8">
      <c r="A217" s="103" t="s">
        <v>64</v>
      </c>
      <c r="B217" s="103" t="s">
        <v>88</v>
      </c>
      <c r="C217" s="103" t="s">
        <v>88</v>
      </c>
      <c r="D217" s="103" t="s">
        <v>88</v>
      </c>
      <c r="E217" s="94">
        <v>2660669</v>
      </c>
      <c r="F217" s="94">
        <v>2607978</v>
      </c>
      <c r="G217" s="94">
        <v>2144296</v>
      </c>
      <c r="H217" s="94">
        <v>3685494</v>
      </c>
    </row>
    <row r="218" spans="1:8">
      <c r="A218" s="103" t="s">
        <v>65</v>
      </c>
      <c r="B218" s="103" t="s">
        <v>88</v>
      </c>
      <c r="C218" s="103" t="s">
        <v>88</v>
      </c>
      <c r="D218" s="103" t="s">
        <v>88</v>
      </c>
      <c r="E218" s="94">
        <v>2571919</v>
      </c>
      <c r="F218" s="94">
        <v>2360296</v>
      </c>
      <c r="G218" s="94">
        <v>2111990</v>
      </c>
      <c r="H218" s="94">
        <v>3688690</v>
      </c>
    </row>
    <row r="219" spans="1:8">
      <c r="A219" s="103" t="s">
        <v>66</v>
      </c>
      <c r="B219" s="103" t="s">
        <v>88</v>
      </c>
      <c r="C219" s="103" t="s">
        <v>88</v>
      </c>
      <c r="D219" s="103" t="s">
        <v>88</v>
      </c>
      <c r="E219" s="94">
        <v>2814330</v>
      </c>
      <c r="F219" s="94">
        <v>2909931</v>
      </c>
      <c r="G219" s="94">
        <v>2155428</v>
      </c>
      <c r="H219" s="94">
        <v>3699763</v>
      </c>
    </row>
    <row r="220" spans="1:8">
      <c r="A220" s="103" t="s">
        <v>68</v>
      </c>
      <c r="B220" s="103" t="s">
        <v>88</v>
      </c>
      <c r="C220" s="103" t="s">
        <v>88</v>
      </c>
      <c r="D220" s="103" t="s">
        <v>88</v>
      </c>
      <c r="E220" s="103" t="s">
        <v>88</v>
      </c>
      <c r="F220" s="94">
        <v>2617342</v>
      </c>
      <c r="G220" s="94">
        <v>2115365</v>
      </c>
      <c r="H220" s="94">
        <v>3239476</v>
      </c>
    </row>
    <row r="221" spans="1:8">
      <c r="A221" s="103" t="s">
        <v>67</v>
      </c>
      <c r="B221" s="103" t="s">
        <v>88</v>
      </c>
      <c r="C221" s="103" t="s">
        <v>88</v>
      </c>
      <c r="D221" s="103" t="s">
        <v>88</v>
      </c>
      <c r="E221" s="103" t="s">
        <v>88</v>
      </c>
      <c r="F221" s="94">
        <v>2835887</v>
      </c>
      <c r="G221" s="94">
        <v>2605731</v>
      </c>
      <c r="H221" s="94">
        <v>3241517</v>
      </c>
    </row>
    <row r="222" spans="1:8">
      <c r="A222" s="103" t="s">
        <v>69</v>
      </c>
      <c r="B222" s="103" t="s">
        <v>88</v>
      </c>
      <c r="C222" s="103" t="s">
        <v>88</v>
      </c>
      <c r="D222" s="103" t="s">
        <v>88</v>
      </c>
      <c r="E222" s="103" t="s">
        <v>88</v>
      </c>
      <c r="F222" s="94">
        <v>2439940</v>
      </c>
      <c r="G222" s="94">
        <v>2547792</v>
      </c>
      <c r="H222" s="94">
        <v>3239300</v>
      </c>
    </row>
    <row r="223" spans="1:8">
      <c r="A223" s="103" t="s">
        <v>70</v>
      </c>
      <c r="B223" s="103" t="s">
        <v>88</v>
      </c>
      <c r="C223" s="103" t="s">
        <v>88</v>
      </c>
      <c r="D223" s="103" t="s">
        <v>88</v>
      </c>
      <c r="E223" s="103" t="s">
        <v>88</v>
      </c>
      <c r="F223" s="94">
        <v>2710503</v>
      </c>
      <c r="G223" s="94">
        <v>2806348</v>
      </c>
      <c r="H223" s="94">
        <v>2802772</v>
      </c>
    </row>
    <row r="224" spans="1:8">
      <c r="A224" s="103" t="s">
        <v>71</v>
      </c>
      <c r="B224" s="103" t="s">
        <v>88</v>
      </c>
      <c r="C224" s="103" t="s">
        <v>88</v>
      </c>
      <c r="D224" s="103" t="s">
        <v>88</v>
      </c>
      <c r="E224" s="103" t="s">
        <v>88</v>
      </c>
      <c r="F224" s="103" t="s">
        <v>88</v>
      </c>
      <c r="G224" s="94">
        <v>2615661</v>
      </c>
      <c r="H224" s="94">
        <v>2803609</v>
      </c>
    </row>
    <row r="225" spans="1:8">
      <c r="A225" s="103" t="s">
        <v>72</v>
      </c>
      <c r="B225" s="103" t="s">
        <v>88</v>
      </c>
      <c r="C225" s="103" t="s">
        <v>88</v>
      </c>
      <c r="D225" s="103" t="s">
        <v>88</v>
      </c>
      <c r="E225" s="103" t="s">
        <v>88</v>
      </c>
      <c r="F225" s="103" t="s">
        <v>88</v>
      </c>
      <c r="G225" s="94">
        <v>2820762</v>
      </c>
      <c r="H225" s="94">
        <v>2561643</v>
      </c>
    </row>
    <row r="226" spans="1:8">
      <c r="A226" s="103" t="s">
        <v>73</v>
      </c>
      <c r="B226" s="103" t="s">
        <v>88</v>
      </c>
      <c r="C226" s="103" t="s">
        <v>88</v>
      </c>
      <c r="D226" s="103" t="s">
        <v>88</v>
      </c>
      <c r="E226" s="103" t="s">
        <v>88</v>
      </c>
      <c r="F226" s="103" t="s">
        <v>88</v>
      </c>
      <c r="G226" s="94">
        <v>2851583</v>
      </c>
      <c r="H226" s="94">
        <v>2563217</v>
      </c>
    </row>
    <row r="227" spans="1:8">
      <c r="A227" s="103" t="s">
        <v>74</v>
      </c>
      <c r="B227" s="103" t="s">
        <v>88</v>
      </c>
      <c r="C227" s="103" t="s">
        <v>88</v>
      </c>
      <c r="D227" s="103" t="s">
        <v>88</v>
      </c>
      <c r="E227" s="103" t="s">
        <v>88</v>
      </c>
      <c r="F227" s="103" t="s">
        <v>88</v>
      </c>
      <c r="G227" s="94">
        <v>2165686</v>
      </c>
      <c r="H227" s="94">
        <v>3683784</v>
      </c>
    </row>
    <row r="228" spans="1:8">
      <c r="A228" s="103" t="s">
        <v>75</v>
      </c>
      <c r="B228" s="103" t="s">
        <v>88</v>
      </c>
      <c r="C228" s="103" t="s">
        <v>88</v>
      </c>
      <c r="D228" s="103" t="s">
        <v>88</v>
      </c>
      <c r="E228" s="103" t="s">
        <v>88</v>
      </c>
      <c r="F228" s="103" t="s">
        <v>88</v>
      </c>
      <c r="G228" s="94">
        <v>2304310</v>
      </c>
      <c r="H228" s="94">
        <v>3678261</v>
      </c>
    </row>
    <row r="229" spans="1:8">
      <c r="A229" s="103" t="s">
        <v>76</v>
      </c>
      <c r="B229" s="103" t="s">
        <v>88</v>
      </c>
      <c r="C229" s="103" t="s">
        <v>88</v>
      </c>
      <c r="D229" s="103" t="s">
        <v>88</v>
      </c>
      <c r="E229" s="103" t="s">
        <v>88</v>
      </c>
      <c r="F229" s="103" t="s">
        <v>88</v>
      </c>
      <c r="G229" s="94">
        <v>2628671</v>
      </c>
      <c r="H229" s="94">
        <v>3681018</v>
      </c>
    </row>
    <row r="230" spans="1:8">
      <c r="A230" s="103" t="s">
        <v>77</v>
      </c>
      <c r="B230" s="103" t="s">
        <v>88</v>
      </c>
      <c r="C230" s="103" t="s">
        <v>88</v>
      </c>
      <c r="D230" s="103" t="s">
        <v>88</v>
      </c>
      <c r="E230" s="103" t="s">
        <v>88</v>
      </c>
      <c r="F230" s="103" t="s">
        <v>88</v>
      </c>
      <c r="G230" s="94">
        <v>2541785</v>
      </c>
      <c r="H230" s="94">
        <v>3683220</v>
      </c>
    </row>
    <row r="231" spans="1:8">
      <c r="A231" s="103" t="s">
        <v>78</v>
      </c>
      <c r="B231" s="103" t="s">
        <v>88</v>
      </c>
      <c r="C231" s="103" t="s">
        <v>88</v>
      </c>
      <c r="D231" s="103" t="s">
        <v>88</v>
      </c>
      <c r="E231" s="103" t="s">
        <v>88</v>
      </c>
      <c r="F231" s="103" t="s">
        <v>88</v>
      </c>
      <c r="G231" s="94">
        <v>2575586</v>
      </c>
      <c r="H231" s="94">
        <v>3239388</v>
      </c>
    </row>
    <row r="232" spans="1:8">
      <c r="A232" s="103" t="s">
        <v>79</v>
      </c>
      <c r="B232" s="103" t="s">
        <v>88</v>
      </c>
      <c r="C232" s="103" t="s">
        <v>88</v>
      </c>
      <c r="D232" s="103" t="s">
        <v>88</v>
      </c>
      <c r="E232" s="103" t="s">
        <v>88</v>
      </c>
      <c r="F232" s="103" t="s">
        <v>88</v>
      </c>
      <c r="G232" s="103" t="s">
        <v>88</v>
      </c>
      <c r="H232" s="94">
        <v>3240542</v>
      </c>
    </row>
    <row r="233" spans="1:8">
      <c r="A233" s="103" t="s">
        <v>80</v>
      </c>
      <c r="B233" s="103" t="s">
        <v>88</v>
      </c>
      <c r="C233" s="103" t="s">
        <v>88</v>
      </c>
      <c r="D233" s="103" t="s">
        <v>88</v>
      </c>
      <c r="E233" s="103" t="s">
        <v>88</v>
      </c>
      <c r="F233" s="103" t="s">
        <v>88</v>
      </c>
      <c r="G233" s="103" t="s">
        <v>88</v>
      </c>
      <c r="H233" s="94">
        <v>3239705</v>
      </c>
    </row>
    <row r="234" spans="1:8">
      <c r="A234" s="103" t="s">
        <v>81</v>
      </c>
      <c r="B234" s="103" t="s">
        <v>88</v>
      </c>
      <c r="C234" s="103" t="s">
        <v>88</v>
      </c>
      <c r="D234" s="103" t="s">
        <v>88</v>
      </c>
      <c r="E234" s="103" t="s">
        <v>88</v>
      </c>
      <c r="F234" s="103" t="s">
        <v>88</v>
      </c>
      <c r="G234" s="103" t="s">
        <v>88</v>
      </c>
      <c r="H234" s="94">
        <v>2802709</v>
      </c>
    </row>
    <row r="235" spans="1:8">
      <c r="A235" s="103" t="s">
        <v>82</v>
      </c>
      <c r="B235" s="103" t="s">
        <v>88</v>
      </c>
      <c r="C235" s="103" t="s">
        <v>88</v>
      </c>
      <c r="D235" s="103" t="s">
        <v>88</v>
      </c>
      <c r="E235" s="103" t="s">
        <v>88</v>
      </c>
      <c r="F235" s="103" t="s">
        <v>88</v>
      </c>
      <c r="G235" s="103" t="s">
        <v>88</v>
      </c>
      <c r="H235" s="94">
        <v>2803605</v>
      </c>
    </row>
    <row r="236" spans="1:8">
      <c r="A236" s="103" t="s">
        <v>83</v>
      </c>
      <c r="B236" s="103" t="s">
        <v>88</v>
      </c>
      <c r="C236" s="103" t="s">
        <v>88</v>
      </c>
      <c r="D236" s="103" t="s">
        <v>88</v>
      </c>
      <c r="E236" s="103" t="s">
        <v>88</v>
      </c>
      <c r="F236" s="103" t="s">
        <v>88</v>
      </c>
      <c r="G236" s="103" t="s">
        <v>88</v>
      </c>
      <c r="H236" s="94">
        <v>2554067</v>
      </c>
    </row>
    <row r="237" spans="1:8">
      <c r="A237" s="103" t="s">
        <v>84</v>
      </c>
      <c r="B237" s="103" t="s">
        <v>88</v>
      </c>
      <c r="C237" s="103" t="s">
        <v>88</v>
      </c>
      <c r="D237" s="103" t="s">
        <v>88</v>
      </c>
      <c r="E237" s="103" t="s">
        <v>88</v>
      </c>
      <c r="F237" s="103" t="s">
        <v>88</v>
      </c>
      <c r="G237" s="103" t="s">
        <v>88</v>
      </c>
      <c r="H237" s="94">
        <v>2554844</v>
      </c>
    </row>
    <row r="238" spans="1:8">
      <c r="A238" s="103" t="s">
        <v>85</v>
      </c>
      <c r="B238" s="103" t="s">
        <v>88</v>
      </c>
      <c r="C238" s="103" t="s">
        <v>88</v>
      </c>
      <c r="D238" s="103" t="s">
        <v>88</v>
      </c>
      <c r="E238" s="103" t="s">
        <v>88</v>
      </c>
      <c r="F238" s="103" t="s">
        <v>88</v>
      </c>
      <c r="G238" s="103" t="s">
        <v>88</v>
      </c>
      <c r="H238" s="94">
        <v>2556066</v>
      </c>
    </row>
    <row r="239" spans="1:8">
      <c r="A239" s="103" t="s">
        <v>86</v>
      </c>
      <c r="B239" s="103" t="s">
        <v>88</v>
      </c>
      <c r="C239" s="103" t="s">
        <v>88</v>
      </c>
      <c r="D239" s="103" t="s">
        <v>88</v>
      </c>
      <c r="E239" s="103" t="s">
        <v>88</v>
      </c>
      <c r="F239" s="103" t="s">
        <v>88</v>
      </c>
      <c r="G239" s="103" t="s">
        <v>88</v>
      </c>
      <c r="H239" s="94">
        <v>2765386</v>
      </c>
    </row>
    <row r="242" spans="1:8">
      <c r="A242" s="94"/>
      <c r="B242" s="132" t="s">
        <v>95</v>
      </c>
      <c r="C242" s="133"/>
      <c r="D242" s="133"/>
      <c r="E242" s="133"/>
      <c r="F242" s="133"/>
      <c r="G242" s="133"/>
      <c r="H242" s="134"/>
    </row>
    <row r="243" spans="1:8">
      <c r="A243" s="103" t="s">
        <v>55</v>
      </c>
      <c r="B243" s="94">
        <v>166102740</v>
      </c>
      <c r="C243" s="94">
        <v>88960723</v>
      </c>
      <c r="D243" s="94">
        <v>49696011</v>
      </c>
      <c r="E243" s="94">
        <v>36219776</v>
      </c>
      <c r="F243" s="94">
        <v>29716549</v>
      </c>
      <c r="G243" s="94">
        <v>20897737</v>
      </c>
      <c r="H243" s="94">
        <v>17673362</v>
      </c>
    </row>
    <row r="244" spans="1:8">
      <c r="A244" s="103" t="s">
        <v>56</v>
      </c>
      <c r="B244" s="94">
        <v>166103715</v>
      </c>
      <c r="C244" s="94">
        <v>88958579</v>
      </c>
      <c r="D244" s="94">
        <v>49697891</v>
      </c>
      <c r="E244" s="94">
        <v>36220140</v>
      </c>
      <c r="F244" s="94">
        <v>29701424</v>
      </c>
      <c r="G244" s="94">
        <v>20900162</v>
      </c>
      <c r="H244" s="94">
        <v>17660936</v>
      </c>
    </row>
    <row r="245" spans="1:8">
      <c r="A245" s="103" t="s">
        <v>57</v>
      </c>
      <c r="B245" s="103" t="s">
        <v>88</v>
      </c>
      <c r="C245" s="94">
        <v>88960066</v>
      </c>
      <c r="D245" s="94">
        <v>49699290</v>
      </c>
      <c r="E245" s="94">
        <v>36219901</v>
      </c>
      <c r="F245" s="94">
        <v>29699057</v>
      </c>
      <c r="G245" s="94">
        <v>20903363</v>
      </c>
      <c r="H245" s="94">
        <v>17670917</v>
      </c>
    </row>
    <row r="246" spans="1:8">
      <c r="A246" s="103" t="s">
        <v>58</v>
      </c>
      <c r="B246" s="103" t="s">
        <v>88</v>
      </c>
      <c r="C246" s="94">
        <v>88964274</v>
      </c>
      <c r="D246" s="94">
        <v>50741800</v>
      </c>
      <c r="E246" s="94">
        <v>36217366</v>
      </c>
      <c r="F246" s="94">
        <v>29702582</v>
      </c>
      <c r="G246" s="94">
        <v>20909084</v>
      </c>
      <c r="H246" s="94">
        <v>17673707</v>
      </c>
    </row>
    <row r="247" spans="1:8">
      <c r="A247" s="103" t="s">
        <v>59</v>
      </c>
      <c r="B247" s="103" t="s">
        <v>88</v>
      </c>
      <c r="C247" s="103" t="s">
        <v>88</v>
      </c>
      <c r="D247" s="94">
        <v>50733685</v>
      </c>
      <c r="E247" s="94">
        <v>36220259</v>
      </c>
      <c r="F247" s="94">
        <v>29705891</v>
      </c>
      <c r="G247" s="94">
        <v>20911422</v>
      </c>
      <c r="H247" s="94">
        <v>17672952</v>
      </c>
    </row>
    <row r="248" spans="1:8">
      <c r="A248" s="103" t="s">
        <v>60</v>
      </c>
      <c r="B248" s="103" t="s">
        <v>88</v>
      </c>
      <c r="C248" s="103" t="s">
        <v>88</v>
      </c>
      <c r="D248" s="94">
        <v>50735062</v>
      </c>
      <c r="E248" s="94">
        <v>36258872</v>
      </c>
      <c r="F248" s="94">
        <v>29701023</v>
      </c>
      <c r="G248" s="94">
        <v>20912716</v>
      </c>
      <c r="H248" s="94">
        <v>17673383</v>
      </c>
    </row>
    <row r="249" spans="1:8">
      <c r="A249" s="103" t="s">
        <v>61</v>
      </c>
      <c r="B249" s="103" t="s">
        <v>88</v>
      </c>
      <c r="C249" s="103" t="s">
        <v>88</v>
      </c>
      <c r="D249" s="94">
        <v>50737021</v>
      </c>
      <c r="E249" s="94">
        <v>36253880</v>
      </c>
      <c r="F249" s="94">
        <v>29704897</v>
      </c>
      <c r="G249" s="94">
        <v>20935616</v>
      </c>
      <c r="H249" s="94">
        <v>17675606</v>
      </c>
    </row>
    <row r="250" spans="1:8">
      <c r="A250" s="103" t="s">
        <v>62</v>
      </c>
      <c r="B250" s="103" t="s">
        <v>88</v>
      </c>
      <c r="C250" s="103" t="s">
        <v>88</v>
      </c>
      <c r="D250" s="94">
        <v>50738769</v>
      </c>
      <c r="E250" s="94">
        <v>36256008</v>
      </c>
      <c r="F250" s="94">
        <v>29770103</v>
      </c>
      <c r="G250" s="94">
        <v>20982735</v>
      </c>
      <c r="H250" s="94">
        <v>17738255</v>
      </c>
    </row>
    <row r="251" spans="1:8">
      <c r="A251" s="103" t="s">
        <v>63</v>
      </c>
      <c r="B251" s="103" t="s">
        <v>88</v>
      </c>
      <c r="C251" s="103" t="s">
        <v>88</v>
      </c>
      <c r="D251" s="103" t="s">
        <v>88</v>
      </c>
      <c r="E251" s="94">
        <v>36241614</v>
      </c>
      <c r="F251" s="94">
        <v>29770668</v>
      </c>
      <c r="G251" s="94">
        <v>20986214</v>
      </c>
      <c r="H251" s="94">
        <v>17733260</v>
      </c>
    </row>
    <row r="252" spans="1:8">
      <c r="A252" s="103" t="s">
        <v>64</v>
      </c>
      <c r="B252" s="103" t="s">
        <v>88</v>
      </c>
      <c r="C252" s="103" t="s">
        <v>88</v>
      </c>
      <c r="D252" s="103" t="s">
        <v>88</v>
      </c>
      <c r="E252" s="94">
        <v>36241149</v>
      </c>
      <c r="F252" s="94">
        <v>29751542</v>
      </c>
      <c r="G252" s="94">
        <v>21019368</v>
      </c>
      <c r="H252" s="94">
        <v>17739864</v>
      </c>
    </row>
    <row r="253" spans="1:8">
      <c r="A253" s="103" t="s">
        <v>65</v>
      </c>
      <c r="B253" s="103" t="s">
        <v>88</v>
      </c>
      <c r="C253" s="103" t="s">
        <v>88</v>
      </c>
      <c r="D253" s="103" t="s">
        <v>88</v>
      </c>
      <c r="E253" s="94">
        <v>36258416</v>
      </c>
      <c r="F253" s="94">
        <v>29754914</v>
      </c>
      <c r="G253" s="94">
        <v>21071065</v>
      </c>
      <c r="H253" s="94">
        <v>17739348</v>
      </c>
    </row>
    <row r="254" spans="1:8">
      <c r="A254" s="103" t="s">
        <v>66</v>
      </c>
      <c r="B254" s="103" t="s">
        <v>88</v>
      </c>
      <c r="C254" s="103" t="s">
        <v>88</v>
      </c>
      <c r="D254" s="103" t="s">
        <v>88</v>
      </c>
      <c r="E254" s="94">
        <v>36243437</v>
      </c>
      <c r="F254" s="94">
        <v>29772451</v>
      </c>
      <c r="G254" s="94">
        <v>21408312</v>
      </c>
      <c r="H254" s="94">
        <v>17756759</v>
      </c>
    </row>
    <row r="255" spans="1:8">
      <c r="A255" s="103" t="s">
        <v>68</v>
      </c>
      <c r="B255" s="103" t="s">
        <v>88</v>
      </c>
      <c r="C255" s="103" t="s">
        <v>88</v>
      </c>
      <c r="D255" s="103" t="s">
        <v>88</v>
      </c>
      <c r="E255" s="103" t="s">
        <v>88</v>
      </c>
      <c r="F255" s="94">
        <v>29751555</v>
      </c>
      <c r="G255" s="94">
        <v>21417829</v>
      </c>
      <c r="H255" s="94">
        <v>17761854</v>
      </c>
    </row>
    <row r="256" spans="1:8">
      <c r="A256" s="103" t="s">
        <v>67</v>
      </c>
      <c r="B256" s="103" t="s">
        <v>88</v>
      </c>
      <c r="C256" s="103" t="s">
        <v>88</v>
      </c>
      <c r="D256" s="103" t="s">
        <v>88</v>
      </c>
      <c r="E256" s="103" t="s">
        <v>88</v>
      </c>
      <c r="F256" s="94">
        <v>29748729</v>
      </c>
      <c r="G256" s="94">
        <v>21636141</v>
      </c>
      <c r="H256" s="94">
        <v>17771440</v>
      </c>
    </row>
    <row r="257" spans="1:8">
      <c r="A257" s="103" t="s">
        <v>69</v>
      </c>
      <c r="B257" s="103" t="s">
        <v>88</v>
      </c>
      <c r="C257" s="103" t="s">
        <v>88</v>
      </c>
      <c r="D257" s="103" t="s">
        <v>88</v>
      </c>
      <c r="E257" s="103" t="s">
        <v>88</v>
      </c>
      <c r="F257" s="94">
        <v>29754814</v>
      </c>
      <c r="G257" s="94">
        <v>21712246</v>
      </c>
      <c r="H257" s="94">
        <v>17771898</v>
      </c>
    </row>
    <row r="258" spans="1:8">
      <c r="A258" s="103" t="s">
        <v>70</v>
      </c>
      <c r="B258" s="103" t="s">
        <v>88</v>
      </c>
      <c r="C258" s="103" t="s">
        <v>88</v>
      </c>
      <c r="D258" s="103" t="s">
        <v>88</v>
      </c>
      <c r="E258" s="103" t="s">
        <v>88</v>
      </c>
      <c r="F258" s="94">
        <v>29766501</v>
      </c>
      <c r="G258" s="94">
        <v>21758064</v>
      </c>
      <c r="H258" s="94">
        <v>17708460</v>
      </c>
    </row>
    <row r="259" spans="1:8">
      <c r="A259" s="103" t="s">
        <v>71</v>
      </c>
      <c r="B259" s="103" t="s">
        <v>88</v>
      </c>
      <c r="C259" s="103" t="s">
        <v>88</v>
      </c>
      <c r="D259" s="103" t="s">
        <v>88</v>
      </c>
      <c r="E259" s="103" t="s">
        <v>88</v>
      </c>
      <c r="F259" s="103" t="s">
        <v>88</v>
      </c>
      <c r="G259" s="94">
        <v>21770251</v>
      </c>
      <c r="H259" s="94">
        <v>17690599</v>
      </c>
    </row>
    <row r="260" spans="1:8">
      <c r="A260" s="103" t="s">
        <v>72</v>
      </c>
      <c r="B260" s="103" t="s">
        <v>88</v>
      </c>
      <c r="C260" s="103" t="s">
        <v>88</v>
      </c>
      <c r="D260" s="103" t="s">
        <v>88</v>
      </c>
      <c r="E260" s="103" t="s">
        <v>88</v>
      </c>
      <c r="F260" s="103" t="s">
        <v>88</v>
      </c>
      <c r="G260" s="94">
        <v>21817116</v>
      </c>
      <c r="H260" s="94">
        <v>17782136</v>
      </c>
    </row>
    <row r="261" spans="1:8">
      <c r="A261" s="103" t="s">
        <v>73</v>
      </c>
      <c r="B261" s="103" t="s">
        <v>88</v>
      </c>
      <c r="C261" s="103" t="s">
        <v>88</v>
      </c>
      <c r="D261" s="103" t="s">
        <v>88</v>
      </c>
      <c r="E261" s="103" t="s">
        <v>88</v>
      </c>
      <c r="F261" s="103" t="s">
        <v>88</v>
      </c>
      <c r="G261" s="94">
        <v>21824528</v>
      </c>
      <c r="H261" s="94">
        <v>17730952</v>
      </c>
    </row>
    <row r="262" spans="1:8">
      <c r="A262" s="103" t="s">
        <v>74</v>
      </c>
      <c r="B262" s="103" t="s">
        <v>88</v>
      </c>
      <c r="C262" s="103" t="s">
        <v>88</v>
      </c>
      <c r="D262" s="103" t="s">
        <v>88</v>
      </c>
      <c r="E262" s="103" t="s">
        <v>88</v>
      </c>
      <c r="F262" s="103" t="s">
        <v>88</v>
      </c>
      <c r="G262" s="94">
        <v>21904103</v>
      </c>
      <c r="H262" s="94">
        <v>17732214</v>
      </c>
    </row>
    <row r="263" spans="1:8">
      <c r="A263" s="103" t="s">
        <v>75</v>
      </c>
      <c r="B263" s="103" t="s">
        <v>88</v>
      </c>
      <c r="C263" s="103" t="s">
        <v>88</v>
      </c>
      <c r="D263" s="103" t="s">
        <v>88</v>
      </c>
      <c r="E263" s="103" t="s">
        <v>88</v>
      </c>
      <c r="F263" s="103" t="s">
        <v>88</v>
      </c>
      <c r="G263" s="94">
        <v>21925369</v>
      </c>
      <c r="H263" s="94">
        <v>17739886</v>
      </c>
    </row>
    <row r="264" spans="1:8">
      <c r="A264" s="103" t="s">
        <v>76</v>
      </c>
      <c r="B264" s="103" t="s">
        <v>88</v>
      </c>
      <c r="C264" s="103" t="s">
        <v>88</v>
      </c>
      <c r="D264" s="103" t="s">
        <v>88</v>
      </c>
      <c r="E264" s="103" t="s">
        <v>88</v>
      </c>
      <c r="F264" s="103" t="s">
        <v>88</v>
      </c>
      <c r="G264" s="94">
        <v>21988943</v>
      </c>
      <c r="H264" s="94">
        <v>17728491</v>
      </c>
    </row>
    <row r="265" spans="1:8">
      <c r="A265" s="103" t="s">
        <v>77</v>
      </c>
      <c r="B265" s="103" t="s">
        <v>88</v>
      </c>
      <c r="C265" s="103" t="s">
        <v>88</v>
      </c>
      <c r="D265" s="103" t="s">
        <v>88</v>
      </c>
      <c r="E265" s="103" t="s">
        <v>88</v>
      </c>
      <c r="F265" s="103" t="s">
        <v>88</v>
      </c>
      <c r="G265" s="94">
        <v>21998948</v>
      </c>
      <c r="H265" s="94">
        <v>17740739</v>
      </c>
    </row>
    <row r="266" spans="1:8">
      <c r="A266" s="103" t="s">
        <v>78</v>
      </c>
      <c r="B266" s="103" t="s">
        <v>88</v>
      </c>
      <c r="C266" s="103" t="s">
        <v>88</v>
      </c>
      <c r="D266" s="103" t="s">
        <v>88</v>
      </c>
      <c r="E266" s="103" t="s">
        <v>88</v>
      </c>
      <c r="F266" s="103" t="s">
        <v>88</v>
      </c>
      <c r="G266" s="94">
        <v>21961429</v>
      </c>
      <c r="H266" s="94">
        <v>17717975</v>
      </c>
    </row>
    <row r="267" spans="1:8">
      <c r="A267" s="103" t="s">
        <v>79</v>
      </c>
      <c r="B267" s="103" t="s">
        <v>88</v>
      </c>
      <c r="C267" s="103" t="s">
        <v>88</v>
      </c>
      <c r="D267" s="103" t="s">
        <v>88</v>
      </c>
      <c r="E267" s="103" t="s">
        <v>88</v>
      </c>
      <c r="F267" s="103" t="s">
        <v>88</v>
      </c>
      <c r="G267" s="103" t="s">
        <v>88</v>
      </c>
      <c r="H267" s="94">
        <v>17848321</v>
      </c>
    </row>
    <row r="268" spans="1:8">
      <c r="A268" s="103" t="s">
        <v>80</v>
      </c>
      <c r="B268" s="103" t="s">
        <v>88</v>
      </c>
      <c r="C268" s="103" t="s">
        <v>88</v>
      </c>
      <c r="D268" s="103" t="s">
        <v>88</v>
      </c>
      <c r="E268" s="103" t="s">
        <v>88</v>
      </c>
      <c r="F268" s="103" t="s">
        <v>88</v>
      </c>
      <c r="G268" s="103" t="s">
        <v>88</v>
      </c>
      <c r="H268" s="94">
        <v>17723676</v>
      </c>
    </row>
    <row r="269" spans="1:8">
      <c r="A269" s="103" t="s">
        <v>81</v>
      </c>
      <c r="B269" s="103" t="s">
        <v>88</v>
      </c>
      <c r="C269" s="103" t="s">
        <v>88</v>
      </c>
      <c r="D269" s="103" t="s">
        <v>88</v>
      </c>
      <c r="E269" s="103" t="s">
        <v>88</v>
      </c>
      <c r="F269" s="103" t="s">
        <v>88</v>
      </c>
      <c r="G269" s="103" t="s">
        <v>88</v>
      </c>
      <c r="H269" s="94">
        <v>17791483</v>
      </c>
    </row>
    <row r="270" spans="1:8">
      <c r="A270" s="103" t="s">
        <v>82</v>
      </c>
      <c r="B270" s="103" t="s">
        <v>88</v>
      </c>
      <c r="C270" s="103" t="s">
        <v>88</v>
      </c>
      <c r="D270" s="103" t="s">
        <v>88</v>
      </c>
      <c r="E270" s="103" t="s">
        <v>88</v>
      </c>
      <c r="F270" s="103" t="s">
        <v>88</v>
      </c>
      <c r="G270" s="103" t="s">
        <v>88</v>
      </c>
      <c r="H270" s="94">
        <v>17718393</v>
      </c>
    </row>
    <row r="271" spans="1:8">
      <c r="A271" s="103" t="s">
        <v>83</v>
      </c>
      <c r="B271" s="103" t="s">
        <v>88</v>
      </c>
      <c r="C271" s="103" t="s">
        <v>88</v>
      </c>
      <c r="D271" s="103" t="s">
        <v>88</v>
      </c>
      <c r="E271" s="103" t="s">
        <v>88</v>
      </c>
      <c r="F271" s="103" t="s">
        <v>88</v>
      </c>
      <c r="G271" s="103" t="s">
        <v>88</v>
      </c>
      <c r="H271" s="94">
        <v>17743480</v>
      </c>
    </row>
    <row r="272" spans="1:8">
      <c r="A272" s="103" t="s">
        <v>84</v>
      </c>
      <c r="B272" s="103" t="s">
        <v>88</v>
      </c>
      <c r="C272" s="103" t="s">
        <v>88</v>
      </c>
      <c r="D272" s="103" t="s">
        <v>88</v>
      </c>
      <c r="E272" s="103" t="s">
        <v>88</v>
      </c>
      <c r="F272" s="103" t="s">
        <v>88</v>
      </c>
      <c r="G272" s="103" t="s">
        <v>88</v>
      </c>
      <c r="H272" s="94">
        <v>17727001</v>
      </c>
    </row>
    <row r="273" spans="1:8">
      <c r="A273" s="103" t="s">
        <v>85</v>
      </c>
      <c r="B273" s="103" t="s">
        <v>88</v>
      </c>
      <c r="C273" s="103" t="s">
        <v>88</v>
      </c>
      <c r="D273" s="103" t="s">
        <v>88</v>
      </c>
      <c r="E273" s="103" t="s">
        <v>88</v>
      </c>
      <c r="F273" s="103" t="s">
        <v>88</v>
      </c>
      <c r="G273" s="103" t="s">
        <v>88</v>
      </c>
      <c r="H273" s="94">
        <v>17726600</v>
      </c>
    </row>
    <row r="274" spans="1:8">
      <c r="A274" s="103" t="s">
        <v>86</v>
      </c>
      <c r="B274" s="103" t="s">
        <v>88</v>
      </c>
      <c r="C274" s="103" t="s">
        <v>88</v>
      </c>
      <c r="D274" s="103" t="s">
        <v>88</v>
      </c>
      <c r="E274" s="103" t="s">
        <v>88</v>
      </c>
      <c r="F274" s="103" t="s">
        <v>88</v>
      </c>
      <c r="G274" s="103" t="s">
        <v>88</v>
      </c>
      <c r="H274" s="94">
        <v>17740825</v>
      </c>
    </row>
    <row r="360" spans="1:8">
      <c r="A360" s="103" t="s">
        <v>86</v>
      </c>
      <c r="B360" s="103" t="s">
        <v>88</v>
      </c>
      <c r="C360" s="103" t="s">
        <v>88</v>
      </c>
      <c r="D360" s="103" t="s">
        <v>88</v>
      </c>
      <c r="E360" s="103" t="s">
        <v>88</v>
      </c>
      <c r="F360" s="103" t="s">
        <v>88</v>
      </c>
      <c r="G360" s="103" t="s">
        <v>88</v>
      </c>
      <c r="H360" s="94">
        <v>65651333</v>
      </c>
    </row>
  </sheetData>
  <mergeCells count="8">
    <mergeCell ref="B173:H173"/>
    <mergeCell ref="B207:H207"/>
    <mergeCell ref="B242:H242"/>
    <mergeCell ref="B1:H1"/>
    <mergeCell ref="B70:H70"/>
    <mergeCell ref="B36:H36"/>
    <mergeCell ref="B105:H105"/>
    <mergeCell ref="B139:H139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F68A-9A35-594D-86CC-3E16B5E8AAC3}">
  <dimension ref="A1:H5"/>
  <sheetViews>
    <sheetView zoomScale="35" workbookViewId="0">
      <selection activeCell="H5" sqref="A1:H5"/>
    </sheetView>
  </sheetViews>
  <sheetFormatPr baseColWidth="10" defaultRowHeight="16"/>
  <sheetData>
    <row r="1" spans="1:8" ht="22" thickBot="1">
      <c r="B1" s="74">
        <v>2</v>
      </c>
      <c r="C1" s="76">
        <v>4</v>
      </c>
      <c r="D1" s="76">
        <v>8</v>
      </c>
      <c r="E1" s="76">
        <v>12</v>
      </c>
      <c r="F1" s="76">
        <v>16</v>
      </c>
      <c r="G1" s="76">
        <v>24</v>
      </c>
      <c r="H1" s="79">
        <v>32</v>
      </c>
    </row>
    <row r="2" spans="1:8" ht="22" thickBot="1">
      <c r="A2" s="81" t="s">
        <v>38</v>
      </c>
      <c r="B2" s="75">
        <v>704751</v>
      </c>
      <c r="C2" s="78">
        <v>693225</v>
      </c>
      <c r="D2" s="78">
        <v>410924</v>
      </c>
      <c r="E2" s="78">
        <v>502271</v>
      </c>
      <c r="F2" s="78">
        <v>1191592</v>
      </c>
      <c r="G2" s="78">
        <v>3872094</v>
      </c>
      <c r="H2" s="80">
        <v>5070792</v>
      </c>
    </row>
    <row r="3" spans="1:8" ht="22" thickBot="1">
      <c r="A3" s="81" t="s">
        <v>37</v>
      </c>
      <c r="B3" s="75">
        <v>701460</v>
      </c>
      <c r="C3" s="78">
        <v>780882</v>
      </c>
      <c r="D3" s="78">
        <v>525255</v>
      </c>
      <c r="E3" s="78">
        <v>512764</v>
      </c>
      <c r="F3" s="78">
        <v>882982</v>
      </c>
      <c r="G3" s="78">
        <v>3715022</v>
      </c>
      <c r="H3" s="80">
        <v>5077110</v>
      </c>
    </row>
    <row r="4" spans="1:8" ht="22" thickBot="1">
      <c r="A4" s="81" t="s">
        <v>40</v>
      </c>
      <c r="B4" s="75">
        <v>4861436</v>
      </c>
      <c r="C4" s="78">
        <v>5041583</v>
      </c>
      <c r="D4" s="78">
        <v>6226978</v>
      </c>
      <c r="E4" s="78">
        <v>5570158</v>
      </c>
      <c r="F4" s="78">
        <v>5485081</v>
      </c>
      <c r="G4" s="78">
        <v>4942316</v>
      </c>
      <c r="H4" s="80">
        <v>4855319</v>
      </c>
    </row>
    <row r="5" spans="1:8" ht="22" thickBot="1">
      <c r="A5" s="81" t="s">
        <v>41</v>
      </c>
      <c r="B5" s="75">
        <v>43019097</v>
      </c>
      <c r="C5" s="78">
        <v>43337066</v>
      </c>
      <c r="D5" s="78">
        <v>43503608</v>
      </c>
      <c r="E5" s="78">
        <v>43612925</v>
      </c>
      <c r="F5" s="78">
        <v>43058271</v>
      </c>
      <c r="G5" s="78">
        <v>43183195</v>
      </c>
      <c r="H5" s="80">
        <v>43235780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96B2-85C2-E14F-813E-E27B1ED159A8}">
  <sheetPr codeName="Sheet3"/>
  <dimension ref="C1:AT60"/>
  <sheetViews>
    <sheetView tabSelected="1" topLeftCell="A38" zoomScale="50" zoomScaleNormal="25" workbookViewId="0">
      <selection activeCell="Q60" sqref="Q60"/>
    </sheetView>
  </sheetViews>
  <sheetFormatPr baseColWidth="10" defaultRowHeight="30" outlineLevelCol="2"/>
  <cols>
    <col min="1" max="2" width="10.83203125" style="116"/>
    <col min="3" max="3" width="9" style="116" bestFit="1" customWidth="1"/>
    <col min="4" max="4" width="8.33203125" style="116" bestFit="1" customWidth="1"/>
    <col min="5" max="5" width="18.1640625" style="116" bestFit="1" customWidth="1" outlineLevel="1"/>
    <col min="6" max="6" width="14.5" style="116" bestFit="1" customWidth="1" outlineLevel="2"/>
    <col min="7" max="7" width="16" style="116" bestFit="1" customWidth="1" outlineLevel="2"/>
    <col min="8" max="8" width="20.1640625" style="116" bestFit="1" customWidth="1" outlineLevel="2"/>
    <col min="9" max="9" width="16.5" style="116" bestFit="1" customWidth="1" outlineLevel="2"/>
    <col min="10" max="10" width="19" style="116" bestFit="1" customWidth="1" outlineLevel="2"/>
    <col min="11" max="11" width="16.1640625" style="116" customWidth="1" outlineLevel="2"/>
    <col min="12" max="12" width="24.1640625" style="116" bestFit="1" customWidth="1" outlineLevel="2"/>
    <col min="13" max="13" width="20.83203125" style="116" bestFit="1" customWidth="1" outlineLevel="2"/>
    <col min="14" max="14" width="16.83203125" style="116" bestFit="1" customWidth="1" outlineLevel="2"/>
    <col min="15" max="15" width="21.5" style="116" bestFit="1" customWidth="1" outlineLevel="1"/>
    <col min="16" max="16" width="21.5" style="116" bestFit="1" customWidth="1"/>
    <col min="17" max="17" width="11.83203125" style="116" bestFit="1" customWidth="1"/>
    <col min="18" max="18" width="19" style="116" bestFit="1" customWidth="1"/>
    <col min="19" max="19" width="57.5" style="116" customWidth="1"/>
    <col min="20" max="20" width="16.5" style="116" bestFit="1" customWidth="1"/>
    <col min="21" max="21" width="11.83203125" style="116" bestFit="1" customWidth="1"/>
    <col min="22" max="22" width="22.1640625" style="116" bestFit="1" customWidth="1"/>
    <col min="23" max="24" width="20" style="116" bestFit="1" customWidth="1"/>
    <col min="25" max="25" width="34.83203125" style="116" bestFit="1" customWidth="1"/>
    <col min="26" max="27" width="20" style="116" bestFit="1" customWidth="1"/>
    <col min="28" max="28" width="20.6640625" style="116" bestFit="1" customWidth="1"/>
    <col min="29" max="29" width="21" style="116" bestFit="1" customWidth="1"/>
    <col min="30" max="30" width="16.1640625" style="116" bestFit="1" customWidth="1"/>
    <col min="31" max="31" width="12.1640625" style="116" bestFit="1" customWidth="1"/>
    <col min="32" max="32" width="18.33203125" style="116" bestFit="1" customWidth="1"/>
    <col min="33" max="35" width="10.83203125" style="116"/>
    <col min="36" max="36" width="39.83203125" style="116" bestFit="1" customWidth="1"/>
    <col min="37" max="37" width="19.5" style="116" bestFit="1" customWidth="1"/>
    <col min="38" max="38" width="21" style="116" bestFit="1" customWidth="1"/>
    <col min="39" max="39" width="35.83203125" style="116" bestFit="1" customWidth="1"/>
    <col min="40" max="46" width="19.1640625" style="116" bestFit="1" customWidth="1"/>
    <col min="47" max="16384" width="10.83203125" style="116"/>
  </cols>
  <sheetData>
    <row r="1" spans="3:46">
      <c r="V1" s="117"/>
      <c r="W1" s="117"/>
      <c r="X1" s="117"/>
    </row>
    <row r="3" spans="3:46" ht="31" thickBot="1"/>
    <row r="4" spans="3:46" ht="31" thickBot="1">
      <c r="C4" s="87" t="s">
        <v>29</v>
      </c>
      <c r="D4" s="87" t="s">
        <v>34</v>
      </c>
      <c r="E4" s="120" t="s">
        <v>35</v>
      </c>
      <c r="F4" s="87" t="s">
        <v>30</v>
      </c>
      <c r="G4" s="87" t="s">
        <v>32</v>
      </c>
      <c r="H4" s="87" t="s">
        <v>31</v>
      </c>
      <c r="I4" s="87" t="s">
        <v>33</v>
      </c>
      <c r="J4" s="87" t="s">
        <v>46</v>
      </c>
      <c r="K4" s="87" t="s">
        <v>36</v>
      </c>
      <c r="L4" s="87" t="s">
        <v>47</v>
      </c>
      <c r="M4" s="88" t="s">
        <v>42</v>
      </c>
      <c r="N4" s="87" t="s">
        <v>44</v>
      </c>
      <c r="O4" s="87" t="s">
        <v>43</v>
      </c>
      <c r="P4" s="87" t="s">
        <v>45</v>
      </c>
      <c r="R4" s="116" t="s">
        <v>0</v>
      </c>
      <c r="S4" s="116" t="s">
        <v>25</v>
      </c>
      <c r="X4" s="115" t="s">
        <v>35</v>
      </c>
      <c r="Y4" s="87" t="s">
        <v>29</v>
      </c>
      <c r="Z4" s="87" t="s">
        <v>32</v>
      </c>
      <c r="AA4" s="87" t="s">
        <v>33</v>
      </c>
      <c r="AB4" s="87" t="s">
        <v>36</v>
      </c>
      <c r="AC4" s="87" t="s">
        <v>47</v>
      </c>
      <c r="AD4" s="116" t="s">
        <v>96</v>
      </c>
      <c r="AM4" s="89"/>
      <c r="AN4" s="101">
        <v>2</v>
      </c>
      <c r="AO4" s="101">
        <v>4</v>
      </c>
      <c r="AP4" s="101">
        <v>8</v>
      </c>
      <c r="AQ4" s="101">
        <v>12</v>
      </c>
      <c r="AR4" s="101">
        <v>16</v>
      </c>
      <c r="AS4" s="101">
        <v>24</v>
      </c>
      <c r="AT4" s="102">
        <v>32</v>
      </c>
    </row>
    <row r="5" spans="3:46" ht="30" customHeight="1">
      <c r="C5" s="136" t="s">
        <v>38</v>
      </c>
      <c r="D5" s="136">
        <v>1966080</v>
      </c>
      <c r="E5" s="121">
        <v>2</v>
      </c>
      <c r="F5" s="110">
        <v>3852</v>
      </c>
      <c r="G5" s="105">
        <v>10941</v>
      </c>
      <c r="H5" s="105">
        <v>2933320</v>
      </c>
      <c r="I5" s="105">
        <v>2060</v>
      </c>
      <c r="J5" s="105">
        <v>291672</v>
      </c>
      <c r="K5" s="105">
        <v>1612</v>
      </c>
      <c r="L5" s="125">
        <v>288</v>
      </c>
      <c r="M5" s="111">
        <f t="shared" ref="M5:M36" si="0">F5+H5+J5</f>
        <v>3228844</v>
      </c>
      <c r="N5" s="90">
        <f t="shared" ref="N5:N36" si="1">G5+I5+K5+L5</f>
        <v>14901</v>
      </c>
      <c r="O5" s="107">
        <f t="shared" ref="O5:O11" si="2">$S$5/(M5+N5)</f>
        <v>1.9572099533101399</v>
      </c>
      <c r="P5" s="92">
        <f t="shared" ref="P5:P36" si="3">O5*(1/E5)</f>
        <v>0.97860497665506996</v>
      </c>
      <c r="R5" s="118">
        <v>1966080</v>
      </c>
      <c r="S5" s="118">
        <v>6348690</v>
      </c>
      <c r="V5" s="116">
        <v>13178000</v>
      </c>
      <c r="X5" s="139">
        <v>2</v>
      </c>
      <c r="Y5" s="84" t="s">
        <v>38</v>
      </c>
      <c r="Z5" s="111">
        <f>G12</f>
        <v>327934</v>
      </c>
      <c r="AA5" s="90">
        <f>I12</f>
        <v>104636</v>
      </c>
      <c r="AB5" s="90">
        <f>K12</f>
        <v>437689</v>
      </c>
      <c r="AC5" s="91">
        <f>L12</f>
        <v>410</v>
      </c>
      <c r="AM5" s="93" t="s">
        <v>38</v>
      </c>
      <c r="AN5" s="94">
        <f>$N12</f>
        <v>870669</v>
      </c>
      <c r="AO5" s="94">
        <f>$N13</f>
        <v>1258459</v>
      </c>
      <c r="AP5" s="94">
        <f>$N14</f>
        <v>1022918</v>
      </c>
      <c r="AQ5" s="94">
        <f>$N15</f>
        <v>700294</v>
      </c>
      <c r="AR5" s="94">
        <f>$N16</f>
        <v>1496103</v>
      </c>
      <c r="AS5" s="94">
        <f>$N17</f>
        <v>3854430</v>
      </c>
      <c r="AT5" s="95">
        <f>$N18</f>
        <v>5205317</v>
      </c>
    </row>
    <row r="6" spans="3:46">
      <c r="C6" s="137"/>
      <c r="D6" s="137"/>
      <c r="E6" s="122">
        <v>4</v>
      </c>
      <c r="F6" s="93">
        <v>4056</v>
      </c>
      <c r="G6" s="94">
        <v>10384</v>
      </c>
      <c r="H6" s="94">
        <v>1564622</v>
      </c>
      <c r="I6" s="94">
        <v>2533</v>
      </c>
      <c r="J6" s="94">
        <v>182313</v>
      </c>
      <c r="K6" s="94">
        <v>2208</v>
      </c>
      <c r="L6" s="95">
        <v>315</v>
      </c>
      <c r="M6" s="112">
        <f t="shared" si="0"/>
        <v>1750991</v>
      </c>
      <c r="N6" s="94">
        <f t="shared" si="1"/>
        <v>15440</v>
      </c>
      <c r="O6" s="104">
        <f t="shared" si="2"/>
        <v>3.5940775495901058</v>
      </c>
      <c r="P6" s="96">
        <f t="shared" si="3"/>
        <v>0.89851938739752646</v>
      </c>
      <c r="R6" s="116">
        <v>62914560</v>
      </c>
      <c r="S6" s="116">
        <v>235880000</v>
      </c>
      <c r="T6" s="116">
        <v>7880000</v>
      </c>
      <c r="V6" s="116">
        <v>7880000</v>
      </c>
      <c r="X6" s="140"/>
      <c r="Y6" s="85" t="s">
        <v>37</v>
      </c>
      <c r="Z6" s="112">
        <f>G26</f>
        <v>4440067</v>
      </c>
      <c r="AA6" s="94">
        <f>I26</f>
        <v>138700</v>
      </c>
      <c r="AB6" s="94">
        <f>K26</f>
        <v>410328</v>
      </c>
      <c r="AC6" s="95">
        <f>L26</f>
        <v>673</v>
      </c>
      <c r="AM6" s="93" t="s">
        <v>37</v>
      </c>
      <c r="AN6" s="94">
        <f>$N26</f>
        <v>4989768</v>
      </c>
      <c r="AO6" s="94">
        <f>$N27</f>
        <v>5013245</v>
      </c>
      <c r="AP6" s="94">
        <f>$N28</f>
        <v>5545218</v>
      </c>
      <c r="AQ6" s="94">
        <f>$N29</f>
        <v>5382388</v>
      </c>
      <c r="AR6" s="94">
        <f>$N30</f>
        <v>5529572</v>
      </c>
      <c r="AS6" s="94">
        <f>$N31</f>
        <v>5315321</v>
      </c>
      <c r="AT6" s="95">
        <f>$N32</f>
        <v>5239398</v>
      </c>
    </row>
    <row r="7" spans="3:46">
      <c r="C7" s="137"/>
      <c r="D7" s="137"/>
      <c r="E7" s="122">
        <v>8</v>
      </c>
      <c r="F7" s="93">
        <v>4055</v>
      </c>
      <c r="G7" s="94">
        <v>10100</v>
      </c>
      <c r="H7" s="94">
        <v>784931</v>
      </c>
      <c r="I7" s="94">
        <v>3440</v>
      </c>
      <c r="J7" s="94">
        <v>158858</v>
      </c>
      <c r="K7" s="94">
        <v>4892</v>
      </c>
      <c r="L7" s="95">
        <v>317</v>
      </c>
      <c r="M7" s="112">
        <f t="shared" si="0"/>
        <v>947844</v>
      </c>
      <c r="N7" s="94">
        <f t="shared" si="1"/>
        <v>18749</v>
      </c>
      <c r="O7" s="104">
        <f t="shared" si="2"/>
        <v>6.5681108801739718</v>
      </c>
      <c r="P7" s="96">
        <f t="shared" si="3"/>
        <v>0.82101386002174648</v>
      </c>
      <c r="X7" s="140"/>
      <c r="Y7" s="85" t="s">
        <v>40</v>
      </c>
      <c r="Z7" s="112">
        <f>G40</f>
        <v>327490</v>
      </c>
      <c r="AA7" s="94">
        <f>I40</f>
        <v>188491</v>
      </c>
      <c r="AB7" s="94">
        <f>K40</f>
        <v>461424</v>
      </c>
      <c r="AC7" s="95">
        <f>L40</f>
        <v>260</v>
      </c>
      <c r="AM7" s="93" t="s">
        <v>40</v>
      </c>
      <c r="AN7" s="94">
        <f>$N40</f>
        <v>977665</v>
      </c>
      <c r="AO7" s="94">
        <f>$N41</f>
        <v>905429</v>
      </c>
      <c r="AP7" s="94">
        <f>$N42</f>
        <v>956227</v>
      </c>
      <c r="AQ7" s="94">
        <f>$N43</f>
        <v>853600</v>
      </c>
      <c r="AR7" s="94">
        <f>$N44</f>
        <v>884366</v>
      </c>
      <c r="AS7" s="94">
        <f>$N45</f>
        <v>3988400</v>
      </c>
      <c r="AT7" s="95">
        <f>$N46</f>
        <v>5077828</v>
      </c>
    </row>
    <row r="8" spans="3:46" ht="31" thickBot="1">
      <c r="C8" s="137"/>
      <c r="D8" s="137"/>
      <c r="E8" s="122">
        <v>12</v>
      </c>
      <c r="F8" s="93">
        <v>4063</v>
      </c>
      <c r="G8" s="94">
        <v>12397</v>
      </c>
      <c r="H8" s="94">
        <v>520798</v>
      </c>
      <c r="I8" s="94">
        <v>7696</v>
      </c>
      <c r="J8" s="94">
        <v>68129</v>
      </c>
      <c r="K8" s="94">
        <v>6245</v>
      </c>
      <c r="L8" s="95">
        <v>510</v>
      </c>
      <c r="M8" s="112">
        <f t="shared" si="0"/>
        <v>592990</v>
      </c>
      <c r="N8" s="94">
        <f t="shared" si="1"/>
        <v>26848</v>
      </c>
      <c r="O8" s="104">
        <f t="shared" si="2"/>
        <v>10.242498846472788</v>
      </c>
      <c r="P8" s="96">
        <f t="shared" si="3"/>
        <v>0.85354157053939894</v>
      </c>
      <c r="X8" s="141"/>
      <c r="Y8" s="86" t="s">
        <v>41</v>
      </c>
      <c r="Z8" s="113">
        <f>G54</f>
        <v>4440012</v>
      </c>
      <c r="AA8" s="97">
        <f>I54</f>
        <v>97986</v>
      </c>
      <c r="AB8" s="97">
        <f>K54</f>
        <v>407394</v>
      </c>
      <c r="AC8" s="98">
        <f>L54</f>
        <v>899</v>
      </c>
      <c r="AM8" s="99" t="s">
        <v>41</v>
      </c>
      <c r="AN8" s="97">
        <f>$N54</f>
        <v>4946291</v>
      </c>
      <c r="AO8" s="97">
        <f>$N55</f>
        <v>5465910</v>
      </c>
      <c r="AP8" s="97">
        <f>$N56</f>
        <v>5524338</v>
      </c>
      <c r="AQ8" s="97">
        <f>$N57</f>
        <v>5368714</v>
      </c>
      <c r="AR8" s="97">
        <f>$N58</f>
        <v>5319137</v>
      </c>
      <c r="AS8" s="97">
        <f>$N59</f>
        <v>5133440</v>
      </c>
      <c r="AT8" s="98">
        <f>$N60</f>
        <v>5202905</v>
      </c>
    </row>
    <row r="9" spans="3:46">
      <c r="C9" s="137"/>
      <c r="D9" s="137"/>
      <c r="E9" s="122">
        <v>16</v>
      </c>
      <c r="F9" s="93">
        <v>4042</v>
      </c>
      <c r="G9" s="94">
        <v>15797</v>
      </c>
      <c r="H9" s="94">
        <v>393988</v>
      </c>
      <c r="I9" s="94">
        <v>1657</v>
      </c>
      <c r="J9" s="94">
        <v>38979</v>
      </c>
      <c r="K9" s="94">
        <v>1718</v>
      </c>
      <c r="L9" s="95">
        <v>299</v>
      </c>
      <c r="M9" s="112">
        <f t="shared" si="0"/>
        <v>437009</v>
      </c>
      <c r="N9" s="94">
        <f t="shared" si="1"/>
        <v>19471</v>
      </c>
      <c r="O9" s="104">
        <f t="shared" si="2"/>
        <v>13.907925867507887</v>
      </c>
      <c r="P9" s="96">
        <f t="shared" si="3"/>
        <v>0.86924536671924291</v>
      </c>
      <c r="X9" s="139">
        <v>4</v>
      </c>
      <c r="Y9" s="84" t="s">
        <v>38</v>
      </c>
      <c r="Z9" s="111">
        <f>G13</f>
        <v>339709</v>
      </c>
      <c r="AA9" s="90">
        <f>I13</f>
        <v>304886</v>
      </c>
      <c r="AB9" s="90">
        <f>K13</f>
        <v>613412</v>
      </c>
      <c r="AC9" s="91">
        <f>L13</f>
        <v>452</v>
      </c>
    </row>
    <row r="10" spans="3:46" ht="31" thickBot="1">
      <c r="C10" s="137"/>
      <c r="D10" s="137"/>
      <c r="E10" s="122">
        <v>24</v>
      </c>
      <c r="F10" s="93">
        <v>4042</v>
      </c>
      <c r="G10" s="94">
        <v>97435</v>
      </c>
      <c r="H10" s="94">
        <v>259925</v>
      </c>
      <c r="I10" s="94">
        <v>20475</v>
      </c>
      <c r="J10" s="94">
        <v>23611</v>
      </c>
      <c r="K10" s="94">
        <v>22324</v>
      </c>
      <c r="L10" s="95">
        <v>1049</v>
      </c>
      <c r="M10" s="112">
        <f t="shared" si="0"/>
        <v>287578</v>
      </c>
      <c r="N10" s="94">
        <f t="shared" si="1"/>
        <v>141283</v>
      </c>
      <c r="O10" s="104">
        <f t="shared" si="2"/>
        <v>14.803607695733582</v>
      </c>
      <c r="P10" s="96">
        <f t="shared" si="3"/>
        <v>0.61681698732223256</v>
      </c>
      <c r="X10" s="140"/>
      <c r="Y10" s="85" t="s">
        <v>37</v>
      </c>
      <c r="Z10" s="112">
        <f>G27</f>
        <v>4440822</v>
      </c>
      <c r="AA10" s="94">
        <f>I27</f>
        <v>177468</v>
      </c>
      <c r="AB10" s="94">
        <f>K27</f>
        <v>393014</v>
      </c>
      <c r="AC10" s="95">
        <f>L27</f>
        <v>1941</v>
      </c>
    </row>
    <row r="11" spans="3:46" ht="31" thickBot="1">
      <c r="C11" s="137"/>
      <c r="D11" s="138"/>
      <c r="E11" s="123">
        <v>32</v>
      </c>
      <c r="F11" s="99">
        <v>4058</v>
      </c>
      <c r="G11" s="97">
        <v>138235</v>
      </c>
      <c r="H11" s="97">
        <v>195055</v>
      </c>
      <c r="I11" s="97">
        <v>24184</v>
      </c>
      <c r="J11" s="97">
        <v>17662</v>
      </c>
      <c r="K11" s="97">
        <v>22758</v>
      </c>
      <c r="L11" s="98">
        <v>738</v>
      </c>
      <c r="M11" s="113">
        <f t="shared" si="0"/>
        <v>216775</v>
      </c>
      <c r="N11" s="97">
        <f t="shared" si="1"/>
        <v>185915</v>
      </c>
      <c r="O11" s="108">
        <f t="shared" si="2"/>
        <v>15.765700663041049</v>
      </c>
      <c r="P11" s="100">
        <f t="shared" si="3"/>
        <v>0.49267814572003277</v>
      </c>
      <c r="X11" s="140"/>
      <c r="Y11" s="85" t="s">
        <v>40</v>
      </c>
      <c r="Z11" s="112">
        <f>G41</f>
        <v>339884</v>
      </c>
      <c r="AA11" s="94">
        <f>I41</f>
        <v>66241</v>
      </c>
      <c r="AB11" s="94">
        <f>K41</f>
        <v>499028</v>
      </c>
      <c r="AC11" s="95">
        <f>L41</f>
        <v>276</v>
      </c>
      <c r="AM11" s="89"/>
      <c r="AN11" s="101">
        <v>2</v>
      </c>
      <c r="AO11" s="101">
        <v>4</v>
      </c>
      <c r="AP11" s="101">
        <v>8</v>
      </c>
      <c r="AQ11" s="101">
        <v>12</v>
      </c>
      <c r="AR11" s="101">
        <v>16</v>
      </c>
      <c r="AS11" s="101">
        <v>24</v>
      </c>
      <c r="AT11" s="102">
        <v>32</v>
      </c>
    </row>
    <row r="12" spans="3:46" ht="31" thickBot="1">
      <c r="C12" s="137"/>
      <c r="D12" s="136">
        <v>62914560</v>
      </c>
      <c r="E12" s="124">
        <v>2</v>
      </c>
      <c r="F12" s="89">
        <v>119867</v>
      </c>
      <c r="G12" s="90">
        <v>327934</v>
      </c>
      <c r="H12" s="90">
        <v>140510764</v>
      </c>
      <c r="I12" s="90">
        <v>104636</v>
      </c>
      <c r="J12" s="90">
        <v>19367473</v>
      </c>
      <c r="K12" s="90">
        <v>437689</v>
      </c>
      <c r="L12" s="91">
        <v>410</v>
      </c>
      <c r="M12" s="114">
        <f t="shared" si="0"/>
        <v>159998104</v>
      </c>
      <c r="N12" s="105">
        <f t="shared" si="1"/>
        <v>870669</v>
      </c>
      <c r="O12" s="106">
        <f t="shared" ref="O12:O18" si="4">$S$6/(M12+N12)</f>
        <v>1.4662883019565269</v>
      </c>
      <c r="P12" s="109">
        <f t="shared" si="3"/>
        <v>0.73314415097826346</v>
      </c>
      <c r="X12" s="141"/>
      <c r="Y12" s="86" t="s">
        <v>41</v>
      </c>
      <c r="Z12" s="113">
        <f>G55</f>
        <v>4503885</v>
      </c>
      <c r="AA12" s="97">
        <f>I55</f>
        <v>281707</v>
      </c>
      <c r="AB12" s="97">
        <f>K55</f>
        <v>679420</v>
      </c>
      <c r="AC12" s="98">
        <f>L55</f>
        <v>898</v>
      </c>
      <c r="AM12" s="93" t="s">
        <v>38</v>
      </c>
      <c r="AN12" s="116">
        <f>AA5+AB5</f>
        <v>542325</v>
      </c>
      <c r="AO12" s="116">
        <f>AA9+AB9</f>
        <v>918298</v>
      </c>
      <c r="AP12" s="116">
        <f>AA13+AB13</f>
        <v>535590</v>
      </c>
      <c r="AQ12" s="116">
        <f>AA17+AB17</f>
        <v>342662</v>
      </c>
      <c r="AR12" s="116">
        <f>AA21+AB21</f>
        <v>1127866</v>
      </c>
      <c r="AS12" s="116">
        <f>AA25+AB25</f>
        <v>625516</v>
      </c>
      <c r="AT12" s="116">
        <f>AA29+AB29</f>
        <v>740922</v>
      </c>
    </row>
    <row r="13" spans="3:46">
      <c r="C13" s="137"/>
      <c r="D13" s="137"/>
      <c r="E13" s="122">
        <v>4</v>
      </c>
      <c r="F13" s="93">
        <v>125355</v>
      </c>
      <c r="G13" s="94">
        <v>339709</v>
      </c>
      <c r="H13" s="94">
        <v>74749431</v>
      </c>
      <c r="I13" s="94">
        <v>304886</v>
      </c>
      <c r="J13" s="94">
        <v>10613476</v>
      </c>
      <c r="K13" s="94">
        <v>613412</v>
      </c>
      <c r="L13" s="95">
        <v>452</v>
      </c>
      <c r="M13" s="112">
        <f t="shared" si="0"/>
        <v>85488262</v>
      </c>
      <c r="N13" s="94">
        <f t="shared" si="1"/>
        <v>1258459</v>
      </c>
      <c r="O13" s="104">
        <f t="shared" si="4"/>
        <v>2.7191805901228245</v>
      </c>
      <c r="P13" s="96">
        <f t="shared" si="3"/>
        <v>0.67979514753070613</v>
      </c>
      <c r="X13" s="139">
        <v>8</v>
      </c>
      <c r="Y13" s="84" t="s">
        <v>38</v>
      </c>
      <c r="Z13" s="111">
        <f>G14</f>
        <v>486805</v>
      </c>
      <c r="AA13" s="90">
        <f>I14</f>
        <v>165926</v>
      </c>
      <c r="AB13" s="90">
        <f>K14</f>
        <v>369664</v>
      </c>
      <c r="AC13" s="91">
        <f>L14</f>
        <v>523</v>
      </c>
      <c r="AM13" s="93" t="s">
        <v>37</v>
      </c>
      <c r="AN13" s="116">
        <f>AA6+AB6</f>
        <v>549028</v>
      </c>
      <c r="AO13" s="116">
        <f>AA10+AB10</f>
        <v>570482</v>
      </c>
      <c r="AP13" s="116">
        <f>AA14+AB14</f>
        <v>1100677</v>
      </c>
      <c r="AQ13" s="116">
        <f>AA18+AB18</f>
        <v>750849</v>
      </c>
      <c r="AR13" s="116">
        <f>AA22+AB22</f>
        <v>1092148</v>
      </c>
      <c r="AS13" s="116">
        <f>AA26+AB26</f>
        <v>808715</v>
      </c>
      <c r="AT13" s="116">
        <f>AA30+AB30</f>
        <v>635617</v>
      </c>
    </row>
    <row r="14" spans="3:46">
      <c r="C14" s="137"/>
      <c r="D14" s="137"/>
      <c r="E14" s="122">
        <v>8</v>
      </c>
      <c r="F14" s="93">
        <v>129143</v>
      </c>
      <c r="G14" s="94">
        <v>486805</v>
      </c>
      <c r="H14" s="94">
        <v>38735215</v>
      </c>
      <c r="I14" s="94">
        <v>165926</v>
      </c>
      <c r="J14" s="94">
        <v>7035672</v>
      </c>
      <c r="K14" s="94">
        <v>369664</v>
      </c>
      <c r="L14" s="95">
        <v>523</v>
      </c>
      <c r="M14" s="112">
        <f t="shared" si="0"/>
        <v>45900030</v>
      </c>
      <c r="N14" s="94">
        <f t="shared" si="1"/>
        <v>1022918</v>
      </c>
      <c r="O14" s="104">
        <f t="shared" si="4"/>
        <v>5.0269646314634793</v>
      </c>
      <c r="P14" s="96">
        <f t="shared" si="3"/>
        <v>0.62837057893293491</v>
      </c>
      <c r="X14" s="140"/>
      <c r="Y14" s="85" t="s">
        <v>37</v>
      </c>
      <c r="Z14" s="112">
        <f>G28</f>
        <v>4442817</v>
      </c>
      <c r="AA14" s="94">
        <f>I28</f>
        <v>410293</v>
      </c>
      <c r="AB14" s="94">
        <f>K28</f>
        <v>690384</v>
      </c>
      <c r="AC14" s="95">
        <f>L28</f>
        <v>1724</v>
      </c>
      <c r="AM14" s="93" t="s">
        <v>40</v>
      </c>
      <c r="AN14" s="116">
        <f>AA7+AB7</f>
        <v>649915</v>
      </c>
      <c r="AO14" s="116">
        <f>AA11+AB11</f>
        <v>565269</v>
      </c>
      <c r="AP14" s="116">
        <f>AA15+AB15</f>
        <v>607838</v>
      </c>
      <c r="AQ14" s="116">
        <f>AA19+AB19</f>
        <v>498397</v>
      </c>
      <c r="AR14" s="116">
        <f>AA23+AB23</f>
        <v>511796</v>
      </c>
      <c r="AS14" s="116">
        <f>AA27+AB27</f>
        <v>890297</v>
      </c>
      <c r="AT14" s="116">
        <f>AA31+AB31</f>
        <v>506743</v>
      </c>
    </row>
    <row r="15" spans="3:46" ht="31" thickBot="1">
      <c r="C15" s="137"/>
      <c r="D15" s="137"/>
      <c r="E15" s="122">
        <v>12</v>
      </c>
      <c r="F15" s="93">
        <v>129177</v>
      </c>
      <c r="G15" s="94">
        <v>356809</v>
      </c>
      <c r="H15" s="94">
        <v>25814212</v>
      </c>
      <c r="I15" s="94">
        <v>35483</v>
      </c>
      <c r="J15" s="94">
        <v>4710272</v>
      </c>
      <c r="K15" s="94">
        <v>307179</v>
      </c>
      <c r="L15" s="95">
        <v>823</v>
      </c>
      <c r="M15" s="112">
        <f t="shared" si="0"/>
        <v>30653661</v>
      </c>
      <c r="N15" s="94">
        <f t="shared" si="1"/>
        <v>700294</v>
      </c>
      <c r="O15" s="104">
        <f t="shared" si="4"/>
        <v>7.5231338438803013</v>
      </c>
      <c r="P15" s="96">
        <f t="shared" si="3"/>
        <v>0.62692782032335836</v>
      </c>
      <c r="X15" s="140"/>
      <c r="Y15" s="85" t="s">
        <v>40</v>
      </c>
      <c r="Z15" s="112">
        <f>G42</f>
        <v>348014</v>
      </c>
      <c r="AA15" s="94">
        <f>I42</f>
        <v>116429</v>
      </c>
      <c r="AB15" s="94">
        <f>K42</f>
        <v>491409</v>
      </c>
      <c r="AC15" s="95">
        <f>L42</f>
        <v>375</v>
      </c>
      <c r="AM15" s="99" t="s">
        <v>41</v>
      </c>
      <c r="AN15" s="116">
        <f>AA8+AB8</f>
        <v>505380</v>
      </c>
      <c r="AO15" s="116">
        <f>AA12+AB12</f>
        <v>961127</v>
      </c>
      <c r="AP15" s="116">
        <f>AA16+AB16</f>
        <v>918066</v>
      </c>
      <c r="AQ15" s="116">
        <f>AA20+AB20</f>
        <v>846685</v>
      </c>
      <c r="AR15" s="116">
        <f>AA24+AB24</f>
        <v>784249</v>
      </c>
      <c r="AS15" s="116">
        <f>AA28+AB28</f>
        <v>534830</v>
      </c>
      <c r="AT15" s="116">
        <f>AA32+AB32</f>
        <v>773754</v>
      </c>
    </row>
    <row r="16" spans="3:46" ht="31" thickBot="1">
      <c r="C16" s="137"/>
      <c r="D16" s="137"/>
      <c r="E16" s="122">
        <v>16</v>
      </c>
      <c r="F16" s="93">
        <v>129293</v>
      </c>
      <c r="G16" s="94">
        <v>367559</v>
      </c>
      <c r="H16" s="94">
        <v>19353071</v>
      </c>
      <c r="I16" s="94">
        <v>310375</v>
      </c>
      <c r="J16" s="94">
        <v>3374313</v>
      </c>
      <c r="K16" s="94">
        <v>817491</v>
      </c>
      <c r="L16" s="95">
        <v>678</v>
      </c>
      <c r="M16" s="112">
        <f t="shared" si="0"/>
        <v>22856677</v>
      </c>
      <c r="N16" s="94">
        <f t="shared" si="1"/>
        <v>1496103</v>
      </c>
      <c r="O16" s="104">
        <f t="shared" si="4"/>
        <v>9.6859578249382619</v>
      </c>
      <c r="P16" s="96">
        <f t="shared" si="3"/>
        <v>0.60537236405864137</v>
      </c>
      <c r="X16" s="141"/>
      <c r="Y16" s="86" t="s">
        <v>41</v>
      </c>
      <c r="Z16" s="113">
        <f>G56</f>
        <v>4605260</v>
      </c>
      <c r="AA16" s="97">
        <f>I56</f>
        <v>142772</v>
      </c>
      <c r="AB16" s="97">
        <f>K56</f>
        <v>775294</v>
      </c>
      <c r="AC16" s="98">
        <f>L56</f>
        <v>1012</v>
      </c>
    </row>
    <row r="17" spans="3:29">
      <c r="C17" s="137"/>
      <c r="D17" s="137"/>
      <c r="E17" s="122">
        <v>24</v>
      </c>
      <c r="F17" s="93">
        <v>129101</v>
      </c>
      <c r="G17" s="94">
        <v>3226181</v>
      </c>
      <c r="H17" s="94">
        <v>12906096</v>
      </c>
      <c r="I17" s="94">
        <v>275339</v>
      </c>
      <c r="J17" s="94">
        <v>2447912</v>
      </c>
      <c r="K17" s="94">
        <v>350177</v>
      </c>
      <c r="L17" s="95">
        <v>2733</v>
      </c>
      <c r="M17" s="112">
        <f t="shared" si="0"/>
        <v>15483109</v>
      </c>
      <c r="N17" s="94">
        <f t="shared" si="1"/>
        <v>3854430</v>
      </c>
      <c r="O17" s="104">
        <f t="shared" si="4"/>
        <v>12.198036161685311</v>
      </c>
      <c r="P17" s="96">
        <f t="shared" si="3"/>
        <v>0.5082515067368879</v>
      </c>
      <c r="X17" s="139">
        <v>12</v>
      </c>
      <c r="Y17" s="84" t="s">
        <v>38</v>
      </c>
      <c r="Z17" s="111">
        <f>G15</f>
        <v>356809</v>
      </c>
      <c r="AA17" s="90">
        <f>I15</f>
        <v>35483</v>
      </c>
      <c r="AB17" s="90">
        <f>K15</f>
        <v>307179</v>
      </c>
      <c r="AC17" s="91">
        <f>L15</f>
        <v>823</v>
      </c>
    </row>
    <row r="18" spans="3:29" ht="31" thickBot="1">
      <c r="C18" s="138"/>
      <c r="D18" s="137"/>
      <c r="E18" s="123">
        <v>32</v>
      </c>
      <c r="F18" s="99">
        <v>129108</v>
      </c>
      <c r="G18" s="97">
        <v>4463043</v>
      </c>
      <c r="H18" s="97">
        <v>9667754</v>
      </c>
      <c r="I18" s="97">
        <v>502062</v>
      </c>
      <c r="J18" s="97">
        <v>1572886</v>
      </c>
      <c r="K18" s="97">
        <v>238860</v>
      </c>
      <c r="L18" s="98">
        <v>1352</v>
      </c>
      <c r="M18" s="113">
        <f t="shared" si="0"/>
        <v>11369748</v>
      </c>
      <c r="N18" s="97">
        <f t="shared" si="1"/>
        <v>5205317</v>
      </c>
      <c r="O18" s="108">
        <f t="shared" si="4"/>
        <v>14.231015081992137</v>
      </c>
      <c r="P18" s="100">
        <f t="shared" si="3"/>
        <v>0.44471922131225428</v>
      </c>
      <c r="X18" s="140"/>
      <c r="Y18" s="85" t="s">
        <v>37</v>
      </c>
      <c r="Z18" s="112">
        <f>G29</f>
        <v>4604427</v>
      </c>
      <c r="AA18" s="94">
        <f>I29</f>
        <v>336026</v>
      </c>
      <c r="AB18" s="94">
        <f>K29</f>
        <v>414823</v>
      </c>
      <c r="AC18" s="95">
        <f>L29</f>
        <v>27112</v>
      </c>
    </row>
    <row r="19" spans="3:29">
      <c r="C19" s="136" t="s">
        <v>37</v>
      </c>
      <c r="D19" s="136">
        <v>1966080</v>
      </c>
      <c r="E19" s="121">
        <v>2</v>
      </c>
      <c r="F19" s="89">
        <v>3718</v>
      </c>
      <c r="G19" s="90">
        <v>10083</v>
      </c>
      <c r="H19" s="90">
        <v>2848202</v>
      </c>
      <c r="I19" s="90">
        <v>3086</v>
      </c>
      <c r="J19" s="90">
        <v>281358</v>
      </c>
      <c r="K19" s="90">
        <v>2431</v>
      </c>
      <c r="L19" s="91">
        <v>92</v>
      </c>
      <c r="M19" s="111">
        <f t="shared" si="0"/>
        <v>3133278</v>
      </c>
      <c r="N19" s="90">
        <f t="shared" si="1"/>
        <v>15692</v>
      </c>
      <c r="O19" s="107">
        <f t="shared" ref="O19:O25" si="5">$S$5/(M19+N19)</f>
        <v>2.0161163809118539</v>
      </c>
      <c r="P19" s="92">
        <f t="shared" si="3"/>
        <v>1.0080581904559269</v>
      </c>
      <c r="X19" s="140"/>
      <c r="Y19" s="85" t="s">
        <v>40</v>
      </c>
      <c r="Z19" s="112">
        <f>G43</f>
        <v>354746</v>
      </c>
      <c r="AA19" s="94">
        <f>I43</f>
        <v>212062</v>
      </c>
      <c r="AB19" s="94">
        <f>K43</f>
        <v>286335</v>
      </c>
      <c r="AC19" s="95">
        <f>L43</f>
        <v>457</v>
      </c>
    </row>
    <row r="20" spans="3:29" ht="31" thickBot="1">
      <c r="C20" s="137"/>
      <c r="D20" s="137"/>
      <c r="E20" s="122">
        <v>4</v>
      </c>
      <c r="F20" s="93">
        <v>4054</v>
      </c>
      <c r="G20" s="94">
        <v>10379</v>
      </c>
      <c r="H20" s="94">
        <v>1567078</v>
      </c>
      <c r="I20" s="94">
        <v>5456</v>
      </c>
      <c r="J20" s="94">
        <v>171900</v>
      </c>
      <c r="K20" s="94">
        <v>8011</v>
      </c>
      <c r="L20" s="95">
        <v>135</v>
      </c>
      <c r="M20" s="112">
        <f t="shared" si="0"/>
        <v>1743032</v>
      </c>
      <c r="N20" s="94">
        <f t="shared" si="1"/>
        <v>23981</v>
      </c>
      <c r="O20" s="104">
        <f t="shared" si="5"/>
        <v>3.5928937704476422</v>
      </c>
      <c r="P20" s="96">
        <f t="shared" si="3"/>
        <v>0.89822344261191056</v>
      </c>
      <c r="X20" s="141"/>
      <c r="Y20" s="86" t="s">
        <v>41</v>
      </c>
      <c r="Z20" s="113">
        <f>G57</f>
        <v>4520930</v>
      </c>
      <c r="AA20" s="97">
        <f>I57</f>
        <v>108235</v>
      </c>
      <c r="AB20" s="97">
        <f>K57</f>
        <v>738450</v>
      </c>
      <c r="AC20" s="98">
        <f>L57</f>
        <v>1099</v>
      </c>
    </row>
    <row r="21" spans="3:29">
      <c r="C21" s="137"/>
      <c r="D21" s="137"/>
      <c r="E21" s="122">
        <v>8</v>
      </c>
      <c r="F21" s="93">
        <v>4080</v>
      </c>
      <c r="G21" s="94">
        <v>10779</v>
      </c>
      <c r="H21" s="94">
        <v>784374</v>
      </c>
      <c r="I21" s="94">
        <v>2871</v>
      </c>
      <c r="J21" s="94">
        <v>156393</v>
      </c>
      <c r="K21" s="94">
        <v>2990</v>
      </c>
      <c r="L21" s="95">
        <v>191</v>
      </c>
      <c r="M21" s="112">
        <f t="shared" si="0"/>
        <v>944847</v>
      </c>
      <c r="N21" s="94">
        <f t="shared" si="1"/>
        <v>16831</v>
      </c>
      <c r="O21" s="104">
        <f t="shared" si="5"/>
        <v>6.6016795642616346</v>
      </c>
      <c r="P21" s="96">
        <f t="shared" si="3"/>
        <v>0.82520994553270433</v>
      </c>
      <c r="X21" s="139">
        <v>16</v>
      </c>
      <c r="Y21" s="84" t="s">
        <v>38</v>
      </c>
      <c r="Z21" s="111">
        <f>G16</f>
        <v>367559</v>
      </c>
      <c r="AA21" s="90">
        <f>I16</f>
        <v>310375</v>
      </c>
      <c r="AB21" s="90">
        <f>K16</f>
        <v>817491</v>
      </c>
      <c r="AC21" s="91">
        <f>L16</f>
        <v>678</v>
      </c>
    </row>
    <row r="22" spans="3:29">
      <c r="C22" s="137"/>
      <c r="D22" s="137"/>
      <c r="E22" s="122">
        <v>12</v>
      </c>
      <c r="F22" s="93">
        <v>4043</v>
      </c>
      <c r="G22" s="94">
        <v>14720</v>
      </c>
      <c r="H22" s="94">
        <v>522539</v>
      </c>
      <c r="I22" s="94">
        <v>4156</v>
      </c>
      <c r="J22" s="94">
        <v>72733</v>
      </c>
      <c r="K22" s="94">
        <v>4105</v>
      </c>
      <c r="L22" s="95">
        <v>271</v>
      </c>
      <c r="M22" s="112">
        <f t="shared" si="0"/>
        <v>599315</v>
      </c>
      <c r="N22" s="94">
        <f t="shared" si="1"/>
        <v>23252</v>
      </c>
      <c r="O22" s="104">
        <f t="shared" si="5"/>
        <v>10.197601222037147</v>
      </c>
      <c r="P22" s="96">
        <f t="shared" si="3"/>
        <v>0.84980010183642885</v>
      </c>
      <c r="X22" s="140"/>
      <c r="Y22" s="85" t="s">
        <v>37</v>
      </c>
      <c r="Z22" s="112">
        <f>G30</f>
        <v>4435777</v>
      </c>
      <c r="AA22" s="94">
        <f>I30</f>
        <v>617265</v>
      </c>
      <c r="AB22" s="94">
        <f>K30</f>
        <v>474883</v>
      </c>
      <c r="AC22" s="95">
        <f>L30</f>
        <v>1647</v>
      </c>
    </row>
    <row r="23" spans="3:29">
      <c r="C23" s="137"/>
      <c r="D23" s="137"/>
      <c r="E23" s="122">
        <v>16</v>
      </c>
      <c r="F23" s="93">
        <v>4036</v>
      </c>
      <c r="G23" s="94">
        <v>15431</v>
      </c>
      <c r="H23" s="94">
        <v>391044</v>
      </c>
      <c r="I23" s="94">
        <v>5203</v>
      </c>
      <c r="J23" s="94">
        <v>37670</v>
      </c>
      <c r="K23" s="94">
        <v>3598</v>
      </c>
      <c r="L23" s="95">
        <v>242</v>
      </c>
      <c r="M23" s="112">
        <f t="shared" si="0"/>
        <v>432750</v>
      </c>
      <c r="N23" s="94">
        <f t="shared" si="1"/>
        <v>24474</v>
      </c>
      <c r="O23" s="104">
        <f t="shared" si="5"/>
        <v>13.885294735184505</v>
      </c>
      <c r="P23" s="96">
        <f t="shared" si="3"/>
        <v>0.86783092094903158</v>
      </c>
      <c r="X23" s="140"/>
      <c r="Y23" s="85" t="s">
        <v>40</v>
      </c>
      <c r="Z23" s="112">
        <f>G44</f>
        <v>371993</v>
      </c>
      <c r="AA23" s="94">
        <f>I44</f>
        <v>213667</v>
      </c>
      <c r="AB23" s="94">
        <f>K44</f>
        <v>298129</v>
      </c>
      <c r="AC23" s="95">
        <f>L44</f>
        <v>577</v>
      </c>
    </row>
    <row r="24" spans="3:29" ht="31" thickBot="1">
      <c r="C24" s="137"/>
      <c r="D24" s="137"/>
      <c r="E24" s="122">
        <v>24</v>
      </c>
      <c r="F24" s="93">
        <v>4048</v>
      </c>
      <c r="G24" s="94">
        <v>97154</v>
      </c>
      <c r="H24" s="94">
        <v>260175</v>
      </c>
      <c r="I24" s="94">
        <v>20745</v>
      </c>
      <c r="J24" s="94">
        <v>24017</v>
      </c>
      <c r="K24" s="94">
        <v>36640</v>
      </c>
      <c r="L24" s="95">
        <v>650</v>
      </c>
      <c r="M24" s="112">
        <f t="shared" si="0"/>
        <v>288240</v>
      </c>
      <c r="N24" s="94">
        <f t="shared" si="1"/>
        <v>155189</v>
      </c>
      <c r="O24" s="104">
        <f t="shared" si="5"/>
        <v>14.317263868623838</v>
      </c>
      <c r="P24" s="96">
        <f t="shared" si="3"/>
        <v>0.59655266119265993</v>
      </c>
      <c r="X24" s="141"/>
      <c r="Y24" s="86" t="s">
        <v>41</v>
      </c>
      <c r="Z24" s="113">
        <f>G58</f>
        <v>4533839</v>
      </c>
      <c r="AA24" s="97">
        <f>I58</f>
        <v>89472</v>
      </c>
      <c r="AB24" s="97">
        <f>K58</f>
        <v>694777</v>
      </c>
      <c r="AC24" s="98">
        <f>L58</f>
        <v>1049</v>
      </c>
    </row>
    <row r="25" spans="3:29" ht="31" thickBot="1">
      <c r="C25" s="137"/>
      <c r="D25" s="138"/>
      <c r="E25" s="123">
        <v>32</v>
      </c>
      <c r="F25" s="99">
        <v>4042</v>
      </c>
      <c r="G25" s="97">
        <v>138584</v>
      </c>
      <c r="H25" s="97">
        <v>195009</v>
      </c>
      <c r="I25" s="97">
        <v>21493</v>
      </c>
      <c r="J25" s="97">
        <v>17719</v>
      </c>
      <c r="K25" s="97">
        <v>34627</v>
      </c>
      <c r="L25" s="98">
        <v>578</v>
      </c>
      <c r="M25" s="113">
        <f t="shared" si="0"/>
        <v>216770</v>
      </c>
      <c r="N25" s="97">
        <f t="shared" si="1"/>
        <v>195282</v>
      </c>
      <c r="O25" s="108">
        <f t="shared" si="5"/>
        <v>15.407497112014989</v>
      </c>
      <c r="P25" s="100">
        <f t="shared" si="3"/>
        <v>0.48148428475046839</v>
      </c>
      <c r="X25" s="139">
        <v>24</v>
      </c>
      <c r="Y25" s="84" t="s">
        <v>38</v>
      </c>
      <c r="Z25" s="111">
        <f>G17</f>
        <v>3226181</v>
      </c>
      <c r="AA25" s="90">
        <f>I17</f>
        <v>275339</v>
      </c>
      <c r="AB25" s="90">
        <f>K17</f>
        <v>350177</v>
      </c>
      <c r="AC25" s="91">
        <f>L17</f>
        <v>2733</v>
      </c>
    </row>
    <row r="26" spans="3:29">
      <c r="C26" s="137"/>
      <c r="D26" s="136">
        <v>62914560</v>
      </c>
      <c r="E26" s="124">
        <v>2</v>
      </c>
      <c r="F26" s="89">
        <v>122547</v>
      </c>
      <c r="G26" s="90">
        <v>4440067</v>
      </c>
      <c r="H26" s="90">
        <v>140603685</v>
      </c>
      <c r="I26" s="90">
        <v>138700</v>
      </c>
      <c r="J26" s="90">
        <v>19228305</v>
      </c>
      <c r="K26" s="90">
        <v>410328</v>
      </c>
      <c r="L26" s="91">
        <v>673</v>
      </c>
      <c r="M26" s="114">
        <f t="shared" si="0"/>
        <v>159954537</v>
      </c>
      <c r="N26" s="105">
        <f t="shared" si="1"/>
        <v>4989768</v>
      </c>
      <c r="O26" s="106">
        <f t="shared" ref="O26:O32" si="6">$S$6/(M26+N26)</f>
        <v>1.4300584673111327</v>
      </c>
      <c r="P26" s="109">
        <f t="shared" si="3"/>
        <v>0.71502923365556637</v>
      </c>
      <c r="X26" s="140"/>
      <c r="Y26" s="85" t="s">
        <v>37</v>
      </c>
      <c r="Z26" s="112">
        <f>G31</f>
        <v>4504625</v>
      </c>
      <c r="AA26" s="94">
        <f>I31</f>
        <v>301278</v>
      </c>
      <c r="AB26" s="94">
        <f>K31</f>
        <v>507437</v>
      </c>
      <c r="AC26" s="95">
        <f>L31</f>
        <v>1981</v>
      </c>
    </row>
    <row r="27" spans="3:29">
      <c r="C27" s="137"/>
      <c r="D27" s="137"/>
      <c r="E27" s="122">
        <v>4</v>
      </c>
      <c r="F27" s="93">
        <v>122595</v>
      </c>
      <c r="G27" s="94">
        <v>4440822</v>
      </c>
      <c r="H27" s="94">
        <v>72382392</v>
      </c>
      <c r="I27" s="94">
        <v>177468</v>
      </c>
      <c r="J27" s="94">
        <v>9822487</v>
      </c>
      <c r="K27" s="94">
        <v>393014</v>
      </c>
      <c r="L27" s="95">
        <v>1941</v>
      </c>
      <c r="M27" s="112">
        <f t="shared" si="0"/>
        <v>82327474</v>
      </c>
      <c r="N27" s="94">
        <f t="shared" si="1"/>
        <v>5013245</v>
      </c>
      <c r="O27" s="104">
        <f t="shared" si="6"/>
        <v>2.700687636885609</v>
      </c>
      <c r="P27" s="96">
        <f t="shared" si="3"/>
        <v>0.67517190922140224</v>
      </c>
      <c r="X27" s="140"/>
      <c r="Y27" s="85" t="s">
        <v>40</v>
      </c>
      <c r="Z27" s="112">
        <f>G45</f>
        <v>3097035</v>
      </c>
      <c r="AA27" s="94">
        <f>I45</f>
        <v>275084</v>
      </c>
      <c r="AB27" s="94">
        <f>K45</f>
        <v>615213</v>
      </c>
      <c r="AC27" s="95">
        <f>L45</f>
        <v>1068</v>
      </c>
    </row>
    <row r="28" spans="3:29" ht="31" thickBot="1">
      <c r="C28" s="137"/>
      <c r="D28" s="137"/>
      <c r="E28" s="122">
        <v>8</v>
      </c>
      <c r="F28" s="93">
        <v>129248</v>
      </c>
      <c r="G28" s="94">
        <v>4442817</v>
      </c>
      <c r="H28" s="94">
        <v>38577540</v>
      </c>
      <c r="I28" s="94">
        <v>410293</v>
      </c>
      <c r="J28" s="94">
        <v>5286089</v>
      </c>
      <c r="K28" s="94">
        <v>690384</v>
      </c>
      <c r="L28" s="95">
        <v>1724</v>
      </c>
      <c r="M28" s="112">
        <f t="shared" si="0"/>
        <v>43992877</v>
      </c>
      <c r="N28" s="94">
        <f t="shared" si="1"/>
        <v>5545218</v>
      </c>
      <c r="O28" s="104">
        <f t="shared" si="6"/>
        <v>4.7615880263461889</v>
      </c>
      <c r="P28" s="96">
        <f t="shared" si="3"/>
        <v>0.59519850329327362</v>
      </c>
      <c r="X28" s="141"/>
      <c r="Y28" s="86" t="s">
        <v>41</v>
      </c>
      <c r="Z28" s="113">
        <f>G59</f>
        <v>4597423</v>
      </c>
      <c r="AA28" s="97">
        <f>I59</f>
        <v>215546</v>
      </c>
      <c r="AB28" s="97">
        <f>K59</f>
        <v>319284</v>
      </c>
      <c r="AC28" s="98">
        <f>L59</f>
        <v>1187</v>
      </c>
    </row>
    <row r="29" spans="3:29">
      <c r="C29" s="137"/>
      <c r="D29" s="137"/>
      <c r="E29" s="122">
        <v>12</v>
      </c>
      <c r="F29" s="93">
        <v>334606</v>
      </c>
      <c r="G29" s="94">
        <v>4604427</v>
      </c>
      <c r="H29" s="94">
        <v>25731221</v>
      </c>
      <c r="I29" s="94">
        <v>336026</v>
      </c>
      <c r="J29" s="94">
        <v>3724202</v>
      </c>
      <c r="K29" s="94">
        <v>414823</v>
      </c>
      <c r="L29" s="95">
        <v>27112</v>
      </c>
      <c r="M29" s="112">
        <f t="shared" si="0"/>
        <v>29790029</v>
      </c>
      <c r="N29" s="94">
        <f t="shared" si="1"/>
        <v>5382388</v>
      </c>
      <c r="O29" s="104">
        <f t="shared" si="6"/>
        <v>6.7063915453976337</v>
      </c>
      <c r="P29" s="96">
        <f t="shared" si="3"/>
        <v>0.55886596211646944</v>
      </c>
      <c r="X29" s="139">
        <v>32</v>
      </c>
      <c r="Y29" s="84" t="s">
        <v>38</v>
      </c>
      <c r="Z29" s="111">
        <f>G18</f>
        <v>4463043</v>
      </c>
      <c r="AA29" s="90">
        <f>I18</f>
        <v>502062</v>
      </c>
      <c r="AB29" s="90">
        <f>K18</f>
        <v>238860</v>
      </c>
      <c r="AC29" s="91">
        <f>L18</f>
        <v>1352</v>
      </c>
    </row>
    <row r="30" spans="3:29">
      <c r="C30" s="137"/>
      <c r="D30" s="137"/>
      <c r="E30" s="122">
        <v>16</v>
      </c>
      <c r="F30" s="93">
        <v>129143</v>
      </c>
      <c r="G30" s="94">
        <v>4435777</v>
      </c>
      <c r="H30" s="94">
        <v>19381429</v>
      </c>
      <c r="I30" s="94">
        <v>617265</v>
      </c>
      <c r="J30" s="94">
        <v>3841440</v>
      </c>
      <c r="K30" s="94">
        <v>474883</v>
      </c>
      <c r="L30" s="95">
        <v>1647</v>
      </c>
      <c r="M30" s="112">
        <f t="shared" si="0"/>
        <v>23352012</v>
      </c>
      <c r="N30" s="94">
        <f t="shared" si="1"/>
        <v>5529572</v>
      </c>
      <c r="O30" s="104">
        <f t="shared" si="6"/>
        <v>8.1671420791879008</v>
      </c>
      <c r="P30" s="96">
        <f t="shared" si="3"/>
        <v>0.5104463799492438</v>
      </c>
      <c r="X30" s="140"/>
      <c r="Y30" s="85" t="s">
        <v>37</v>
      </c>
      <c r="Z30" s="112">
        <f>G32</f>
        <v>4602384</v>
      </c>
      <c r="AA30" s="94">
        <f>I32</f>
        <v>382055</v>
      </c>
      <c r="AB30" s="94">
        <f>K32</f>
        <v>253562</v>
      </c>
      <c r="AC30" s="95">
        <f>L32</f>
        <v>1397</v>
      </c>
    </row>
    <row r="31" spans="3:29">
      <c r="C31" s="137"/>
      <c r="D31" s="137"/>
      <c r="E31" s="122">
        <v>24</v>
      </c>
      <c r="F31" s="93">
        <v>129341</v>
      </c>
      <c r="G31" s="94">
        <v>4504625</v>
      </c>
      <c r="H31" s="94">
        <v>12904209</v>
      </c>
      <c r="I31" s="94">
        <v>301278</v>
      </c>
      <c r="J31" s="94">
        <v>2179953</v>
      </c>
      <c r="K31" s="94">
        <v>507437</v>
      </c>
      <c r="L31" s="95">
        <v>1981</v>
      </c>
      <c r="M31" s="112">
        <f t="shared" si="0"/>
        <v>15213503</v>
      </c>
      <c r="N31" s="94">
        <f t="shared" si="1"/>
        <v>5315321</v>
      </c>
      <c r="O31" s="104">
        <f t="shared" si="6"/>
        <v>11.490185701821011</v>
      </c>
      <c r="P31" s="96">
        <f t="shared" si="3"/>
        <v>0.47875773757587542</v>
      </c>
      <c r="X31" s="140"/>
      <c r="Y31" s="85" t="s">
        <v>40</v>
      </c>
      <c r="Z31" s="112">
        <f>G46</f>
        <v>4569857</v>
      </c>
      <c r="AA31" s="94">
        <f>I46</f>
        <v>262192</v>
      </c>
      <c r="AB31" s="94">
        <f>K46</f>
        <v>244551</v>
      </c>
      <c r="AC31" s="95">
        <f>L46</f>
        <v>1228</v>
      </c>
    </row>
    <row r="32" spans="3:29" ht="31" thickBot="1">
      <c r="C32" s="138"/>
      <c r="D32" s="137"/>
      <c r="E32" s="123">
        <v>32</v>
      </c>
      <c r="F32" s="99">
        <v>129081</v>
      </c>
      <c r="G32" s="97">
        <v>4602384</v>
      </c>
      <c r="H32" s="97">
        <v>9681080</v>
      </c>
      <c r="I32" s="97">
        <v>382055</v>
      </c>
      <c r="J32" s="97">
        <v>1544498</v>
      </c>
      <c r="K32" s="97">
        <v>253562</v>
      </c>
      <c r="L32" s="98">
        <v>1397</v>
      </c>
      <c r="M32" s="113">
        <f t="shared" si="0"/>
        <v>11354659</v>
      </c>
      <c r="N32" s="97">
        <f t="shared" si="1"/>
        <v>5239398</v>
      </c>
      <c r="O32" s="108">
        <f t="shared" si="6"/>
        <v>14.214727597958715</v>
      </c>
      <c r="P32" s="100">
        <f t="shared" si="3"/>
        <v>0.44421023743620985</v>
      </c>
      <c r="X32" s="141"/>
      <c r="Y32" s="86" t="s">
        <v>41</v>
      </c>
      <c r="Z32" s="113">
        <f>G60</f>
        <v>4428023</v>
      </c>
      <c r="AA32" s="97">
        <f>I60</f>
        <v>500334</v>
      </c>
      <c r="AB32" s="97">
        <f>K60</f>
        <v>273420</v>
      </c>
      <c r="AC32" s="98">
        <f>L60</f>
        <v>1128</v>
      </c>
    </row>
    <row r="33" spans="3:28">
      <c r="C33" s="136" t="s">
        <v>40</v>
      </c>
      <c r="D33" s="136">
        <v>1966080</v>
      </c>
      <c r="E33" s="121">
        <v>2</v>
      </c>
      <c r="F33" s="89">
        <v>3729</v>
      </c>
      <c r="G33" s="90">
        <v>135696</v>
      </c>
      <c r="H33" s="90">
        <v>2763224</v>
      </c>
      <c r="I33" s="90">
        <v>20787</v>
      </c>
      <c r="J33" s="90">
        <v>253806</v>
      </c>
      <c r="K33" s="90">
        <v>14170</v>
      </c>
      <c r="L33" s="91">
        <v>737</v>
      </c>
      <c r="M33" s="111">
        <f t="shared" si="0"/>
        <v>3020759</v>
      </c>
      <c r="N33" s="90">
        <f t="shared" si="1"/>
        <v>171390</v>
      </c>
      <c r="O33" s="107">
        <f t="shared" ref="O33:O39" si="7">$S$5/(M33+N33)</f>
        <v>1.9888451322291034</v>
      </c>
      <c r="P33" s="92">
        <f t="shared" si="3"/>
        <v>0.99442256611455171</v>
      </c>
    </row>
    <row r="34" spans="3:28">
      <c r="C34" s="137"/>
      <c r="D34" s="137"/>
      <c r="E34" s="122">
        <v>4</v>
      </c>
      <c r="F34" s="93">
        <v>3800</v>
      </c>
      <c r="G34" s="94">
        <v>133580</v>
      </c>
      <c r="H34" s="94">
        <v>1436309</v>
      </c>
      <c r="I34" s="94">
        <v>54981</v>
      </c>
      <c r="J34" s="94">
        <v>135535</v>
      </c>
      <c r="K34" s="94">
        <v>19678</v>
      </c>
      <c r="L34" s="95">
        <v>671</v>
      </c>
      <c r="M34" s="112">
        <f t="shared" si="0"/>
        <v>1575644</v>
      </c>
      <c r="N34" s="94">
        <f t="shared" si="1"/>
        <v>208910</v>
      </c>
      <c r="O34" s="104">
        <f t="shared" si="7"/>
        <v>3.5575779718629978</v>
      </c>
      <c r="P34" s="96">
        <f t="shared" si="3"/>
        <v>0.88939449296574946</v>
      </c>
    </row>
    <row r="35" spans="3:28">
      <c r="C35" s="137"/>
      <c r="D35" s="137"/>
      <c r="E35" s="122">
        <v>8</v>
      </c>
      <c r="F35" s="93">
        <v>3928</v>
      </c>
      <c r="G35" s="94">
        <v>133282</v>
      </c>
      <c r="H35" s="94">
        <v>759987</v>
      </c>
      <c r="I35" s="94">
        <v>45108</v>
      </c>
      <c r="J35" s="94">
        <v>71131</v>
      </c>
      <c r="K35" s="94">
        <v>18092</v>
      </c>
      <c r="L35" s="95">
        <v>754</v>
      </c>
      <c r="M35" s="112">
        <f t="shared" si="0"/>
        <v>835046</v>
      </c>
      <c r="N35" s="94">
        <f t="shared" si="1"/>
        <v>197236</v>
      </c>
      <c r="O35" s="104">
        <f t="shared" si="7"/>
        <v>6.1501508308776094</v>
      </c>
      <c r="P35" s="96">
        <f t="shared" si="3"/>
        <v>0.76876885385970117</v>
      </c>
    </row>
    <row r="36" spans="3:28">
      <c r="C36" s="137"/>
      <c r="D36" s="137"/>
      <c r="E36" s="122">
        <v>12</v>
      </c>
      <c r="F36" s="93">
        <v>4051</v>
      </c>
      <c r="G36" s="94">
        <v>132514</v>
      </c>
      <c r="H36" s="94">
        <v>521371</v>
      </c>
      <c r="I36" s="94">
        <v>34263</v>
      </c>
      <c r="J36" s="94">
        <v>51628</v>
      </c>
      <c r="K36" s="94">
        <v>33674</v>
      </c>
      <c r="L36" s="95">
        <v>1013</v>
      </c>
      <c r="M36" s="112">
        <f t="shared" si="0"/>
        <v>577050</v>
      </c>
      <c r="N36" s="94">
        <f t="shared" si="1"/>
        <v>201464</v>
      </c>
      <c r="O36" s="104">
        <f t="shared" si="7"/>
        <v>8.1548822500301856</v>
      </c>
      <c r="P36" s="96">
        <f t="shared" si="3"/>
        <v>0.67957352083584877</v>
      </c>
    </row>
    <row r="37" spans="3:28">
      <c r="C37" s="137"/>
      <c r="D37" s="137"/>
      <c r="E37" s="122">
        <v>16</v>
      </c>
      <c r="F37" s="93">
        <v>4046</v>
      </c>
      <c r="G37" s="94">
        <v>132693</v>
      </c>
      <c r="H37" s="94">
        <v>391002</v>
      </c>
      <c r="I37" s="94">
        <v>19532</v>
      </c>
      <c r="J37" s="94">
        <v>37992</v>
      </c>
      <c r="K37" s="94">
        <v>23530</v>
      </c>
      <c r="L37" s="95">
        <v>838</v>
      </c>
      <c r="M37" s="112">
        <f t="shared" ref="M37:M60" si="8">F37+H37+J37</f>
        <v>433040</v>
      </c>
      <c r="N37" s="94">
        <f t="shared" ref="N37:N60" si="9">G37+I37+K37+L37</f>
        <v>176593</v>
      </c>
      <c r="O37" s="104">
        <f t="shared" si="7"/>
        <v>10.413953969027267</v>
      </c>
      <c r="P37" s="96">
        <f t="shared" ref="P37:P60" si="10">O37*(1/E37)</f>
        <v>0.65087212306420417</v>
      </c>
    </row>
    <row r="38" spans="3:28">
      <c r="C38" s="137"/>
      <c r="D38" s="137"/>
      <c r="E38" s="122">
        <v>24</v>
      </c>
      <c r="F38" s="93">
        <v>4057</v>
      </c>
      <c r="G38" s="94">
        <v>132235</v>
      </c>
      <c r="H38" s="94">
        <v>260151</v>
      </c>
      <c r="I38" s="94">
        <v>25326</v>
      </c>
      <c r="J38" s="94">
        <v>23583</v>
      </c>
      <c r="K38" s="94">
        <v>35054</v>
      </c>
      <c r="L38" s="95">
        <v>765</v>
      </c>
      <c r="M38" s="112">
        <f t="shared" si="8"/>
        <v>287791</v>
      </c>
      <c r="N38" s="94">
        <f t="shared" si="9"/>
        <v>193380</v>
      </c>
      <c r="O38" s="104">
        <f t="shared" si="7"/>
        <v>13.194249029970635</v>
      </c>
      <c r="P38" s="96">
        <f t="shared" si="10"/>
        <v>0.54976037624877638</v>
      </c>
    </row>
    <row r="39" spans="3:28" ht="31" thickBot="1">
      <c r="C39" s="137"/>
      <c r="D39" s="138"/>
      <c r="E39" s="123">
        <v>32</v>
      </c>
      <c r="F39" s="99">
        <v>4038</v>
      </c>
      <c r="G39" s="97">
        <v>132310</v>
      </c>
      <c r="H39" s="97">
        <v>195139</v>
      </c>
      <c r="I39" s="97">
        <v>18018</v>
      </c>
      <c r="J39" s="97">
        <v>17672</v>
      </c>
      <c r="K39" s="97">
        <v>23834</v>
      </c>
      <c r="L39" s="98">
        <v>731</v>
      </c>
      <c r="M39" s="113">
        <f t="shared" si="8"/>
        <v>216849</v>
      </c>
      <c r="N39" s="97">
        <f t="shared" si="9"/>
        <v>174893</v>
      </c>
      <c r="O39" s="108">
        <f t="shared" si="7"/>
        <v>16.206304149159397</v>
      </c>
      <c r="P39" s="100">
        <f t="shared" si="10"/>
        <v>0.50644700466123116</v>
      </c>
    </row>
    <row r="40" spans="3:28" ht="31" thickBot="1">
      <c r="C40" s="137"/>
      <c r="D40" s="136">
        <v>62914560</v>
      </c>
      <c r="E40" s="121">
        <v>2</v>
      </c>
      <c r="F40" s="89">
        <v>119232</v>
      </c>
      <c r="G40" s="90">
        <v>327490</v>
      </c>
      <c r="H40" s="90">
        <v>140431413</v>
      </c>
      <c r="I40" s="90">
        <v>188491</v>
      </c>
      <c r="J40" s="90">
        <v>19347515</v>
      </c>
      <c r="K40" s="90">
        <v>461424</v>
      </c>
      <c r="L40" s="91">
        <v>260</v>
      </c>
      <c r="M40" s="111">
        <f t="shared" si="8"/>
        <v>159898160</v>
      </c>
      <c r="N40" s="90">
        <f t="shared" si="9"/>
        <v>977665</v>
      </c>
      <c r="O40" s="107">
        <f t="shared" ref="O40:O46" si="11">$S$6/(M40+N40)</f>
        <v>1.4662240271339713</v>
      </c>
      <c r="P40" s="92">
        <f t="shared" si="10"/>
        <v>0.73311201356698563</v>
      </c>
      <c r="V40" s="121">
        <v>2</v>
      </c>
      <c r="W40" s="122">
        <v>4</v>
      </c>
      <c r="X40" s="122">
        <v>8</v>
      </c>
      <c r="Y40" s="122">
        <v>12</v>
      </c>
      <c r="Z40" s="122">
        <v>16</v>
      </c>
      <c r="AA40" s="122">
        <v>24</v>
      </c>
      <c r="AB40" s="123">
        <v>32</v>
      </c>
    </row>
    <row r="41" spans="3:28" ht="31" thickBot="1">
      <c r="C41" s="137"/>
      <c r="D41" s="137"/>
      <c r="E41" s="122">
        <v>4</v>
      </c>
      <c r="F41" s="93">
        <v>125158</v>
      </c>
      <c r="G41" s="94">
        <v>339884</v>
      </c>
      <c r="H41" s="94">
        <v>74847516</v>
      </c>
      <c r="I41" s="94">
        <v>66241</v>
      </c>
      <c r="J41" s="94">
        <v>10475654</v>
      </c>
      <c r="K41" s="94">
        <v>499028</v>
      </c>
      <c r="L41" s="95">
        <v>276</v>
      </c>
      <c r="M41" s="112">
        <f t="shared" si="8"/>
        <v>85448328</v>
      </c>
      <c r="N41" s="94">
        <f t="shared" si="9"/>
        <v>905429</v>
      </c>
      <c r="O41" s="104">
        <f t="shared" si="11"/>
        <v>2.7315545749792913</v>
      </c>
      <c r="P41" s="96">
        <f t="shared" si="10"/>
        <v>0.68288864374482283</v>
      </c>
      <c r="U41" s="87" t="s">
        <v>30</v>
      </c>
      <c r="V41" s="89">
        <v>119232</v>
      </c>
      <c r="W41" s="93">
        <v>125158</v>
      </c>
      <c r="X41" s="93">
        <v>129102</v>
      </c>
      <c r="Y41" s="93">
        <v>129346</v>
      </c>
      <c r="Z41" s="93">
        <v>129095</v>
      </c>
      <c r="AA41" s="93">
        <v>129074</v>
      </c>
      <c r="AB41" s="99">
        <v>129379</v>
      </c>
    </row>
    <row r="42" spans="3:28" ht="31" thickBot="1">
      <c r="C42" s="137"/>
      <c r="D42" s="137"/>
      <c r="E42" s="122">
        <v>8</v>
      </c>
      <c r="F42" s="93">
        <v>129102</v>
      </c>
      <c r="G42" s="94">
        <v>348014</v>
      </c>
      <c r="H42" s="94">
        <v>38733360</v>
      </c>
      <c r="I42" s="94">
        <v>116429</v>
      </c>
      <c r="J42" s="94">
        <v>7480125</v>
      </c>
      <c r="K42" s="94">
        <v>491409</v>
      </c>
      <c r="L42" s="95">
        <v>375</v>
      </c>
      <c r="M42" s="112">
        <f t="shared" si="8"/>
        <v>46342587</v>
      </c>
      <c r="N42" s="94">
        <f t="shared" si="9"/>
        <v>956227</v>
      </c>
      <c r="O42" s="104">
        <f t="shared" si="11"/>
        <v>4.9870172220385909</v>
      </c>
      <c r="P42" s="96">
        <f t="shared" si="10"/>
        <v>0.62337715275482386</v>
      </c>
      <c r="U42" s="87" t="s">
        <v>32</v>
      </c>
      <c r="V42" s="90">
        <v>327490</v>
      </c>
      <c r="W42" s="94">
        <v>339884</v>
      </c>
      <c r="X42" s="94">
        <v>348014</v>
      </c>
      <c r="Y42" s="94">
        <v>354746</v>
      </c>
      <c r="Z42" s="94">
        <v>371993</v>
      </c>
      <c r="AA42" s="94">
        <v>3097035</v>
      </c>
      <c r="AB42" s="97">
        <v>4569857</v>
      </c>
    </row>
    <row r="43" spans="3:28" ht="31" thickBot="1">
      <c r="C43" s="137"/>
      <c r="D43" s="137"/>
      <c r="E43" s="122">
        <v>12</v>
      </c>
      <c r="F43" s="93">
        <v>129346</v>
      </c>
      <c r="G43" s="94">
        <v>354746</v>
      </c>
      <c r="H43" s="94">
        <v>25816293</v>
      </c>
      <c r="I43" s="94">
        <v>212062</v>
      </c>
      <c r="J43" s="94">
        <v>4449540</v>
      </c>
      <c r="K43" s="94">
        <v>286335</v>
      </c>
      <c r="L43" s="95">
        <v>457</v>
      </c>
      <c r="M43" s="112">
        <f t="shared" si="8"/>
        <v>30395179</v>
      </c>
      <c r="N43" s="94">
        <f t="shared" si="9"/>
        <v>853600</v>
      </c>
      <c r="O43" s="104">
        <f t="shared" si="11"/>
        <v>7.5484549332311515</v>
      </c>
      <c r="P43" s="96">
        <f t="shared" si="10"/>
        <v>0.62903791110259588</v>
      </c>
      <c r="U43" s="87" t="s">
        <v>31</v>
      </c>
      <c r="V43" s="90">
        <v>140431413</v>
      </c>
      <c r="W43" s="94">
        <v>74847516</v>
      </c>
      <c r="X43" s="94">
        <v>38733360</v>
      </c>
      <c r="Y43" s="94">
        <v>25816293</v>
      </c>
      <c r="Z43" s="94">
        <v>19347313</v>
      </c>
      <c r="AA43" s="94">
        <v>12894660</v>
      </c>
      <c r="AB43" s="97">
        <v>9666304</v>
      </c>
    </row>
    <row r="44" spans="3:28" ht="31" thickBot="1">
      <c r="C44" s="137"/>
      <c r="D44" s="137"/>
      <c r="E44" s="122">
        <v>16</v>
      </c>
      <c r="F44" s="93">
        <v>129095</v>
      </c>
      <c r="G44" s="94">
        <v>371993</v>
      </c>
      <c r="H44" s="94">
        <v>19347313</v>
      </c>
      <c r="I44" s="94">
        <v>213667</v>
      </c>
      <c r="J44" s="94">
        <v>3682195</v>
      </c>
      <c r="K44" s="94">
        <v>298129</v>
      </c>
      <c r="L44" s="95">
        <v>577</v>
      </c>
      <c r="M44" s="112">
        <f t="shared" si="8"/>
        <v>23158603</v>
      </c>
      <c r="N44" s="94">
        <f t="shared" si="9"/>
        <v>884366</v>
      </c>
      <c r="O44" s="104">
        <f t="shared" si="11"/>
        <v>9.8107683788969648</v>
      </c>
      <c r="P44" s="96">
        <f t="shared" si="10"/>
        <v>0.6131730236810603</v>
      </c>
      <c r="U44" s="87" t="s">
        <v>33</v>
      </c>
      <c r="V44" s="90">
        <v>188491</v>
      </c>
      <c r="W44" s="94">
        <v>66241</v>
      </c>
      <c r="X44" s="94">
        <v>116429</v>
      </c>
      <c r="Y44" s="94">
        <v>212062</v>
      </c>
      <c r="Z44" s="94">
        <v>213667</v>
      </c>
      <c r="AA44" s="94">
        <v>275084</v>
      </c>
      <c r="AB44" s="97">
        <v>262192</v>
      </c>
    </row>
    <row r="45" spans="3:28" ht="31" thickBot="1">
      <c r="C45" s="137"/>
      <c r="D45" s="137"/>
      <c r="E45" s="122">
        <v>24</v>
      </c>
      <c r="F45" s="93">
        <v>129074</v>
      </c>
      <c r="G45" s="94">
        <v>3097035</v>
      </c>
      <c r="H45" s="94">
        <v>12894660</v>
      </c>
      <c r="I45" s="94">
        <v>275084</v>
      </c>
      <c r="J45" s="94">
        <v>2334210</v>
      </c>
      <c r="K45" s="94">
        <v>615213</v>
      </c>
      <c r="L45" s="95">
        <v>1068</v>
      </c>
      <c r="M45" s="112">
        <f t="shared" si="8"/>
        <v>15357944</v>
      </c>
      <c r="N45" s="94">
        <f t="shared" si="9"/>
        <v>3988400</v>
      </c>
      <c r="O45" s="104">
        <f t="shared" si="11"/>
        <v>12.192484533511861</v>
      </c>
      <c r="P45" s="96">
        <f t="shared" si="10"/>
        <v>0.5080201888963275</v>
      </c>
      <c r="U45" s="87" t="s">
        <v>46</v>
      </c>
      <c r="V45" s="90">
        <v>19347515</v>
      </c>
      <c r="W45" s="94">
        <v>10475654</v>
      </c>
      <c r="X45" s="94">
        <v>7480125</v>
      </c>
      <c r="Y45" s="94">
        <v>4449540</v>
      </c>
      <c r="Z45" s="94">
        <v>3682195</v>
      </c>
      <c r="AA45" s="94">
        <v>2334210</v>
      </c>
      <c r="AB45" s="97">
        <v>1562557</v>
      </c>
    </row>
    <row r="46" spans="3:28" ht="31" thickBot="1">
      <c r="C46" s="138"/>
      <c r="D46" s="137"/>
      <c r="E46" s="123">
        <v>32</v>
      </c>
      <c r="F46" s="99">
        <v>129379</v>
      </c>
      <c r="G46" s="97">
        <v>4569857</v>
      </c>
      <c r="H46" s="97">
        <v>9666304</v>
      </c>
      <c r="I46" s="97">
        <v>262192</v>
      </c>
      <c r="J46" s="97">
        <v>1562557</v>
      </c>
      <c r="K46" s="97">
        <v>244551</v>
      </c>
      <c r="L46" s="98">
        <v>1228</v>
      </c>
      <c r="M46" s="113">
        <f t="shared" si="8"/>
        <v>11358240</v>
      </c>
      <c r="N46" s="97">
        <f t="shared" si="9"/>
        <v>5077828</v>
      </c>
      <c r="O46" s="108">
        <f t="shared" si="11"/>
        <v>14.351364328743347</v>
      </c>
      <c r="P46" s="100">
        <f t="shared" si="10"/>
        <v>0.44848013527322961</v>
      </c>
      <c r="U46" s="87" t="s">
        <v>36</v>
      </c>
      <c r="V46" s="90">
        <v>461424</v>
      </c>
      <c r="W46" s="94">
        <v>499028</v>
      </c>
      <c r="X46" s="94">
        <v>491409</v>
      </c>
      <c r="Y46" s="94">
        <v>286335</v>
      </c>
      <c r="Z46" s="94">
        <v>298129</v>
      </c>
      <c r="AA46" s="94">
        <v>615213</v>
      </c>
      <c r="AB46" s="97">
        <v>244551</v>
      </c>
    </row>
    <row r="47" spans="3:28" ht="31" thickBot="1">
      <c r="C47" s="136" t="s">
        <v>41</v>
      </c>
      <c r="D47" s="136">
        <v>1966080</v>
      </c>
      <c r="E47" s="121">
        <v>2</v>
      </c>
      <c r="F47" s="89">
        <v>3631</v>
      </c>
      <c r="G47" s="90">
        <v>1323724</v>
      </c>
      <c r="H47" s="90">
        <v>2761906</v>
      </c>
      <c r="I47" s="90">
        <v>37994</v>
      </c>
      <c r="J47" s="90">
        <v>258223</v>
      </c>
      <c r="K47" s="90">
        <v>44059</v>
      </c>
      <c r="L47" s="91">
        <v>387</v>
      </c>
      <c r="M47" s="111">
        <f t="shared" si="8"/>
        <v>3023760</v>
      </c>
      <c r="N47" s="90">
        <f t="shared" si="9"/>
        <v>1406164</v>
      </c>
      <c r="O47" s="107">
        <f t="shared" ref="O47:O53" si="12">$S$5/(M47+N47)</f>
        <v>1.4331374533739178</v>
      </c>
      <c r="P47" s="92">
        <f t="shared" si="10"/>
        <v>0.71656872668695892</v>
      </c>
      <c r="U47" s="87" t="s">
        <v>47</v>
      </c>
      <c r="V47" s="91">
        <v>260</v>
      </c>
      <c r="W47" s="95">
        <v>276</v>
      </c>
      <c r="X47" s="95">
        <v>375</v>
      </c>
      <c r="Y47" s="95">
        <v>457</v>
      </c>
      <c r="Z47" s="95">
        <v>577</v>
      </c>
      <c r="AA47" s="95">
        <v>1068</v>
      </c>
      <c r="AB47" s="98">
        <v>1228</v>
      </c>
    </row>
    <row r="48" spans="3:28">
      <c r="C48" s="137"/>
      <c r="D48" s="137"/>
      <c r="E48" s="122">
        <v>4</v>
      </c>
      <c r="F48" s="93">
        <v>3725</v>
      </c>
      <c r="G48" s="94">
        <v>1322243</v>
      </c>
      <c r="H48" s="94">
        <v>1427619</v>
      </c>
      <c r="I48" s="94">
        <v>34749</v>
      </c>
      <c r="J48" s="94">
        <v>138240</v>
      </c>
      <c r="K48" s="94">
        <v>53130</v>
      </c>
      <c r="L48" s="95">
        <v>468</v>
      </c>
      <c r="M48" s="112">
        <f t="shared" si="8"/>
        <v>1569584</v>
      </c>
      <c r="N48" s="94">
        <f t="shared" si="9"/>
        <v>1410590</v>
      </c>
      <c r="O48" s="104">
        <f t="shared" si="12"/>
        <v>2.1303084987655083</v>
      </c>
      <c r="P48" s="96">
        <f t="shared" si="10"/>
        <v>0.53257712469137708</v>
      </c>
    </row>
    <row r="49" spans="3:24">
      <c r="C49" s="137"/>
      <c r="D49" s="137"/>
      <c r="E49" s="122">
        <v>8</v>
      </c>
      <c r="F49" s="93">
        <v>3930</v>
      </c>
      <c r="G49" s="94">
        <v>1319470</v>
      </c>
      <c r="H49" s="94">
        <v>759933</v>
      </c>
      <c r="I49" s="94">
        <v>64275</v>
      </c>
      <c r="J49" s="94">
        <v>76771</v>
      </c>
      <c r="K49" s="94">
        <v>51842</v>
      </c>
      <c r="L49" s="95">
        <v>648</v>
      </c>
      <c r="M49" s="112">
        <f t="shared" si="8"/>
        <v>840634</v>
      </c>
      <c r="N49" s="94">
        <f t="shared" si="9"/>
        <v>1436235</v>
      </c>
      <c r="O49" s="104">
        <f t="shared" si="12"/>
        <v>2.7883422366416339</v>
      </c>
      <c r="P49" s="96">
        <f t="shared" si="10"/>
        <v>0.34854277958020424</v>
      </c>
    </row>
    <row r="50" spans="3:24">
      <c r="C50" s="137"/>
      <c r="D50" s="137"/>
      <c r="E50" s="122">
        <v>12</v>
      </c>
      <c r="F50" s="93">
        <v>4055</v>
      </c>
      <c r="G50" s="94">
        <v>1319555</v>
      </c>
      <c r="H50" s="94">
        <v>521138</v>
      </c>
      <c r="I50" s="94">
        <v>64393</v>
      </c>
      <c r="J50" s="94">
        <v>49879</v>
      </c>
      <c r="K50" s="94">
        <v>95249</v>
      </c>
      <c r="L50" s="95">
        <v>572</v>
      </c>
      <c r="M50" s="112">
        <f t="shared" si="8"/>
        <v>575072</v>
      </c>
      <c r="N50" s="94">
        <f t="shared" si="9"/>
        <v>1479769</v>
      </c>
      <c r="O50" s="104">
        <f t="shared" si="12"/>
        <v>3.0896259126618557</v>
      </c>
      <c r="P50" s="96">
        <f t="shared" si="10"/>
        <v>0.25746882605515464</v>
      </c>
    </row>
    <row r="51" spans="3:24">
      <c r="C51" s="137"/>
      <c r="D51" s="137"/>
      <c r="E51" s="122">
        <v>16</v>
      </c>
      <c r="F51" s="93">
        <v>4049</v>
      </c>
      <c r="G51" s="94">
        <v>1322704</v>
      </c>
      <c r="H51" s="94">
        <v>390776</v>
      </c>
      <c r="I51" s="94">
        <v>76871</v>
      </c>
      <c r="J51" s="94">
        <v>37845</v>
      </c>
      <c r="K51" s="94">
        <v>91033</v>
      </c>
      <c r="L51" s="95">
        <v>535</v>
      </c>
      <c r="M51" s="112">
        <f t="shared" si="8"/>
        <v>432670</v>
      </c>
      <c r="N51" s="94">
        <f t="shared" si="9"/>
        <v>1491143</v>
      </c>
      <c r="O51" s="104">
        <f t="shared" si="12"/>
        <v>3.3000556706914863</v>
      </c>
      <c r="P51" s="96">
        <f t="shared" si="10"/>
        <v>0.20625347941821789</v>
      </c>
    </row>
    <row r="52" spans="3:24">
      <c r="C52" s="137"/>
      <c r="D52" s="137"/>
      <c r="E52" s="122">
        <v>24</v>
      </c>
      <c r="F52" s="93">
        <v>4047</v>
      </c>
      <c r="G52" s="94">
        <v>1318321</v>
      </c>
      <c r="H52" s="94">
        <v>260053</v>
      </c>
      <c r="I52" s="94">
        <v>81775</v>
      </c>
      <c r="J52" s="94">
        <v>23520</v>
      </c>
      <c r="K52" s="94">
        <v>116818</v>
      </c>
      <c r="L52" s="95">
        <v>573</v>
      </c>
      <c r="M52" s="112">
        <f t="shared" si="8"/>
        <v>287620</v>
      </c>
      <c r="N52" s="94">
        <f t="shared" si="9"/>
        <v>1517487</v>
      </c>
      <c r="O52" s="104">
        <f t="shared" si="12"/>
        <v>3.5170712871868539</v>
      </c>
      <c r="P52" s="96">
        <f t="shared" si="10"/>
        <v>0.14654463696611891</v>
      </c>
    </row>
    <row r="53" spans="3:24" ht="31" thickBot="1">
      <c r="C53" s="137"/>
      <c r="D53" s="138"/>
      <c r="E53" s="123">
        <v>32</v>
      </c>
      <c r="F53" s="99">
        <v>4053</v>
      </c>
      <c r="G53" s="97">
        <v>1319083</v>
      </c>
      <c r="H53" s="97">
        <v>194733</v>
      </c>
      <c r="I53" s="97">
        <v>85744</v>
      </c>
      <c r="J53" s="97">
        <v>17634</v>
      </c>
      <c r="K53" s="97">
        <v>135180</v>
      </c>
      <c r="L53" s="98">
        <v>565</v>
      </c>
      <c r="M53" s="113">
        <f t="shared" si="8"/>
        <v>216420</v>
      </c>
      <c r="N53" s="97">
        <f t="shared" si="9"/>
        <v>1540572</v>
      </c>
      <c r="O53" s="108">
        <f t="shared" si="12"/>
        <v>3.613385832149492</v>
      </c>
      <c r="P53" s="100">
        <f t="shared" si="10"/>
        <v>0.11291830725467163</v>
      </c>
    </row>
    <row r="54" spans="3:24">
      <c r="C54" s="137"/>
      <c r="D54" s="136">
        <v>62914560</v>
      </c>
      <c r="E54" s="121">
        <v>2</v>
      </c>
      <c r="F54" s="89">
        <v>122525</v>
      </c>
      <c r="G54" s="90">
        <v>4440012</v>
      </c>
      <c r="H54" s="90">
        <v>140576693</v>
      </c>
      <c r="I54" s="90">
        <v>97986</v>
      </c>
      <c r="J54" s="90">
        <v>19238309</v>
      </c>
      <c r="K54" s="90">
        <v>407394</v>
      </c>
      <c r="L54" s="91">
        <v>899</v>
      </c>
      <c r="M54" s="111">
        <f t="shared" si="8"/>
        <v>159937527</v>
      </c>
      <c r="N54" s="90">
        <f t="shared" si="9"/>
        <v>4946291</v>
      </c>
      <c r="O54" s="107">
        <f t="shared" ref="O54:O60" si="13">$S$6/(M54+N54)</f>
        <v>1.4305830788076486</v>
      </c>
      <c r="P54" s="92">
        <f t="shared" si="10"/>
        <v>0.71529153940382428</v>
      </c>
      <c r="Q54" s="116">
        <v>1.4105850451610387</v>
      </c>
      <c r="R54" s="116">
        <v>1.4105850451610387</v>
      </c>
      <c r="S54" s="116">
        <v>2.7337962671237195</v>
      </c>
      <c r="T54" s="116">
        <v>5.0409986068490973</v>
      </c>
      <c r="U54" s="116">
        <v>6.9906929978343815</v>
      </c>
      <c r="V54" s="116">
        <v>8.6474376478701718</v>
      </c>
      <c r="W54" s="116">
        <v>11.491353302802594</v>
      </c>
      <c r="X54" s="116">
        <v>14.789734918730227</v>
      </c>
    </row>
    <row r="55" spans="3:24">
      <c r="C55" s="137"/>
      <c r="D55" s="137"/>
      <c r="E55" s="122">
        <v>4</v>
      </c>
      <c r="F55" s="93">
        <v>122621</v>
      </c>
      <c r="G55" s="94">
        <v>4503885</v>
      </c>
      <c r="H55" s="94">
        <v>72369142</v>
      </c>
      <c r="I55" s="94">
        <v>281707</v>
      </c>
      <c r="J55" s="94">
        <v>9820695</v>
      </c>
      <c r="K55" s="94">
        <v>679420</v>
      </c>
      <c r="L55" s="95">
        <v>898</v>
      </c>
      <c r="M55" s="112">
        <f t="shared" si="8"/>
        <v>82312458</v>
      </c>
      <c r="N55" s="94">
        <f t="shared" si="9"/>
        <v>5465910</v>
      </c>
      <c r="O55" s="104">
        <f t="shared" si="13"/>
        <v>2.6872224373093836</v>
      </c>
      <c r="P55" s="96">
        <f t="shared" si="10"/>
        <v>0.6718056093273459</v>
      </c>
      <c r="Q55" s="116">
        <v>2.7337962671237195</v>
      </c>
    </row>
    <row r="56" spans="3:24">
      <c r="C56" s="137"/>
      <c r="D56" s="137"/>
      <c r="E56" s="122">
        <v>8</v>
      </c>
      <c r="F56" s="93">
        <v>330498</v>
      </c>
      <c r="G56" s="94">
        <v>4605260</v>
      </c>
      <c r="H56" s="94">
        <v>38512003</v>
      </c>
      <c r="I56" s="94">
        <v>142772</v>
      </c>
      <c r="J56" s="94">
        <v>5200366</v>
      </c>
      <c r="K56" s="94">
        <v>775294</v>
      </c>
      <c r="L56" s="95">
        <v>1012</v>
      </c>
      <c r="M56" s="112">
        <f t="shared" si="8"/>
        <v>44042867</v>
      </c>
      <c r="N56" s="94">
        <f t="shared" si="9"/>
        <v>5524338</v>
      </c>
      <c r="O56" s="104">
        <f t="shared" si="13"/>
        <v>4.7587916244218329</v>
      </c>
      <c r="P56" s="96">
        <f t="shared" si="10"/>
        <v>0.59484895305272911</v>
      </c>
      <c r="Q56" s="116">
        <v>5.0409986068490973</v>
      </c>
    </row>
    <row r="57" spans="3:24">
      <c r="C57" s="137"/>
      <c r="D57" s="137"/>
      <c r="E57" s="122">
        <v>12</v>
      </c>
      <c r="F57" s="93">
        <v>129083</v>
      </c>
      <c r="G57" s="94">
        <v>4520930</v>
      </c>
      <c r="H57" s="94">
        <v>25785296</v>
      </c>
      <c r="I57" s="94">
        <v>108235</v>
      </c>
      <c r="J57" s="94">
        <v>3808792</v>
      </c>
      <c r="K57" s="94">
        <v>738450</v>
      </c>
      <c r="L57" s="95">
        <v>1099</v>
      </c>
      <c r="M57" s="112">
        <f t="shared" si="8"/>
        <v>29723171</v>
      </c>
      <c r="N57" s="94">
        <f t="shared" si="9"/>
        <v>5368714</v>
      </c>
      <c r="O57" s="104">
        <f t="shared" si="13"/>
        <v>6.7217819732396817</v>
      </c>
      <c r="P57" s="96">
        <f t="shared" si="10"/>
        <v>0.56014849776997344</v>
      </c>
      <c r="Q57" s="116">
        <v>6.9906929978343815</v>
      </c>
    </row>
    <row r="58" spans="3:24">
      <c r="C58" s="137"/>
      <c r="D58" s="137"/>
      <c r="E58" s="122">
        <v>16</v>
      </c>
      <c r="F58" s="93">
        <v>129115</v>
      </c>
      <c r="G58" s="94">
        <v>4533839</v>
      </c>
      <c r="H58" s="94">
        <v>19350088</v>
      </c>
      <c r="I58" s="94">
        <v>89472</v>
      </c>
      <c r="J58" s="94">
        <v>3800976</v>
      </c>
      <c r="K58" s="94">
        <v>694777</v>
      </c>
      <c r="L58" s="95">
        <v>1049</v>
      </c>
      <c r="M58" s="112">
        <f t="shared" si="8"/>
        <v>23280179</v>
      </c>
      <c r="N58" s="94">
        <f t="shared" si="9"/>
        <v>5319137</v>
      </c>
      <c r="O58" s="104">
        <f t="shared" si="13"/>
        <v>8.2477497014264252</v>
      </c>
      <c r="P58" s="96">
        <f t="shared" si="10"/>
        <v>0.51548435633915157</v>
      </c>
      <c r="Q58" s="116">
        <v>8.6474376478701718</v>
      </c>
    </row>
    <row r="59" spans="3:24">
      <c r="C59" s="137"/>
      <c r="D59" s="137"/>
      <c r="E59" s="122">
        <v>24</v>
      </c>
      <c r="F59" s="93">
        <v>307903</v>
      </c>
      <c r="G59" s="94">
        <v>4597423</v>
      </c>
      <c r="H59" s="94">
        <v>12913950</v>
      </c>
      <c r="I59" s="94">
        <v>215546</v>
      </c>
      <c r="J59" s="94">
        <v>2398987</v>
      </c>
      <c r="K59" s="94">
        <v>319284</v>
      </c>
      <c r="L59" s="95">
        <v>1187</v>
      </c>
      <c r="M59" s="112">
        <f t="shared" si="8"/>
        <v>15620840</v>
      </c>
      <c r="N59" s="94">
        <f t="shared" si="9"/>
        <v>5133440</v>
      </c>
      <c r="O59" s="104">
        <f t="shared" si="13"/>
        <v>11.365366565354231</v>
      </c>
      <c r="P59" s="96">
        <f t="shared" si="10"/>
        <v>0.47355694022309291</v>
      </c>
      <c r="Q59" s="116">
        <v>11.491353302802594</v>
      </c>
    </row>
    <row r="60" spans="3:24" ht="31" thickBot="1">
      <c r="C60" s="138"/>
      <c r="D60" s="138"/>
      <c r="E60" s="123">
        <v>32</v>
      </c>
      <c r="F60" s="99">
        <v>129079</v>
      </c>
      <c r="G60" s="97">
        <v>4428023</v>
      </c>
      <c r="H60" s="97">
        <v>9679964</v>
      </c>
      <c r="I60" s="97">
        <v>500334</v>
      </c>
      <c r="J60" s="97">
        <v>1576433</v>
      </c>
      <c r="K60" s="97">
        <v>273420</v>
      </c>
      <c r="L60" s="98">
        <v>1128</v>
      </c>
      <c r="M60" s="113">
        <f t="shared" si="8"/>
        <v>11385476</v>
      </c>
      <c r="N60" s="97">
        <f t="shared" si="9"/>
        <v>5202905</v>
      </c>
      <c r="O60" s="108">
        <f t="shared" si="13"/>
        <v>14.219591411603098</v>
      </c>
      <c r="P60" s="100">
        <f t="shared" si="10"/>
        <v>0.4443622316125968</v>
      </c>
      <c r="Q60" s="116">
        <v>14.789734918730227</v>
      </c>
    </row>
  </sheetData>
  <mergeCells count="19">
    <mergeCell ref="X25:X28"/>
    <mergeCell ref="X29:X32"/>
    <mergeCell ref="X5:X8"/>
    <mergeCell ref="X9:X12"/>
    <mergeCell ref="X13:X16"/>
    <mergeCell ref="X17:X20"/>
    <mergeCell ref="X21:X24"/>
    <mergeCell ref="C47:C60"/>
    <mergeCell ref="C33:C46"/>
    <mergeCell ref="C5:C18"/>
    <mergeCell ref="C19:C32"/>
    <mergeCell ref="D5:D11"/>
    <mergeCell ref="D12:D18"/>
    <mergeCell ref="D19:D25"/>
    <mergeCell ref="D26:D32"/>
    <mergeCell ref="D33:D39"/>
    <mergeCell ref="D40:D46"/>
    <mergeCell ref="D47:D53"/>
    <mergeCell ref="D54:D60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EE53-D158-954B-9019-E5342804F0C7}">
  <dimension ref="A1:AF28"/>
  <sheetViews>
    <sheetView workbookViewId="0">
      <selection activeCell="A22" sqref="A22:AF28"/>
    </sheetView>
  </sheetViews>
  <sheetFormatPr baseColWidth="10" defaultRowHeight="16"/>
  <cols>
    <col min="1" max="2" width="10.1640625" bestFit="1" customWidth="1"/>
    <col min="3" max="32" width="9.1640625" bestFit="1" customWidth="1"/>
  </cols>
  <sheetData>
    <row r="1" spans="1:32">
      <c r="A1">
        <v>161036295</v>
      </c>
      <c r="B1">
        <v>161036272</v>
      </c>
      <c r="C1" t="s">
        <v>88</v>
      </c>
      <c r="D1" t="s">
        <v>88</v>
      </c>
      <c r="E1" t="s">
        <v>88</v>
      </c>
      <c r="F1" t="s">
        <v>88</v>
      </c>
      <c r="G1" t="s">
        <v>88</v>
      </c>
      <c r="H1" t="s">
        <v>88</v>
      </c>
      <c r="I1" t="s">
        <v>88</v>
      </c>
      <c r="J1" t="s">
        <v>88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  <c r="S1" t="s">
        <v>88</v>
      </c>
      <c r="T1" t="s">
        <v>88</v>
      </c>
      <c r="U1" t="s">
        <v>88</v>
      </c>
      <c r="V1" t="s">
        <v>88</v>
      </c>
      <c r="W1" t="s">
        <v>88</v>
      </c>
      <c r="X1" t="s">
        <v>88</v>
      </c>
      <c r="Y1" t="s">
        <v>88</v>
      </c>
      <c r="Z1" t="s">
        <v>88</v>
      </c>
      <c r="AA1" t="s">
        <v>88</v>
      </c>
      <c r="AB1" t="s">
        <v>88</v>
      </c>
      <c r="AC1" t="s">
        <v>88</v>
      </c>
      <c r="AD1" t="s">
        <v>88</v>
      </c>
      <c r="AE1" t="s">
        <v>88</v>
      </c>
      <c r="AF1" t="s">
        <v>88</v>
      </c>
    </row>
    <row r="2" spans="1:32">
      <c r="A2">
        <v>86903623</v>
      </c>
      <c r="B2">
        <v>86903302</v>
      </c>
      <c r="C2">
        <v>86903602</v>
      </c>
      <c r="D2">
        <v>86903415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88</v>
      </c>
      <c r="M2" t="s">
        <v>88</v>
      </c>
      <c r="N2" t="s">
        <v>88</v>
      </c>
      <c r="O2" t="s">
        <v>88</v>
      </c>
      <c r="P2" t="s">
        <v>88</v>
      </c>
      <c r="Q2" t="s">
        <v>88</v>
      </c>
      <c r="R2" t="s">
        <v>88</v>
      </c>
      <c r="S2" t="s">
        <v>88</v>
      </c>
      <c r="T2" t="s">
        <v>88</v>
      </c>
      <c r="U2" t="s">
        <v>88</v>
      </c>
      <c r="V2" t="s">
        <v>88</v>
      </c>
      <c r="W2" t="s">
        <v>88</v>
      </c>
      <c r="X2" t="s">
        <v>88</v>
      </c>
      <c r="Y2" t="s">
        <v>88</v>
      </c>
      <c r="Z2" t="s">
        <v>88</v>
      </c>
      <c r="AA2" t="s">
        <v>88</v>
      </c>
      <c r="AB2" t="s">
        <v>88</v>
      </c>
      <c r="AC2" t="s">
        <v>88</v>
      </c>
      <c r="AD2" t="s">
        <v>88</v>
      </c>
      <c r="AE2" t="s">
        <v>88</v>
      </c>
      <c r="AF2" t="s">
        <v>88</v>
      </c>
    </row>
    <row r="3" spans="1:32">
      <c r="A3">
        <v>47109528</v>
      </c>
      <c r="B3">
        <v>47110309</v>
      </c>
      <c r="C3">
        <v>47109988</v>
      </c>
      <c r="D3">
        <v>47109397</v>
      </c>
      <c r="E3">
        <v>47109253</v>
      </c>
      <c r="F3">
        <v>47109643</v>
      </c>
      <c r="G3">
        <v>47109673</v>
      </c>
      <c r="H3">
        <v>47109670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88</v>
      </c>
      <c r="AA3" t="s">
        <v>88</v>
      </c>
      <c r="AB3" t="s">
        <v>88</v>
      </c>
      <c r="AC3" t="s">
        <v>88</v>
      </c>
      <c r="AD3" t="s">
        <v>88</v>
      </c>
      <c r="AE3" t="s">
        <v>88</v>
      </c>
      <c r="AF3" t="s">
        <v>88</v>
      </c>
    </row>
    <row r="4" spans="1:32">
      <c r="A4">
        <v>31552725</v>
      </c>
      <c r="B4">
        <v>31553172</v>
      </c>
      <c r="C4">
        <v>31551525</v>
      </c>
      <c r="D4">
        <v>31551204</v>
      </c>
      <c r="E4">
        <v>31551154</v>
      </c>
      <c r="F4">
        <v>31550735</v>
      </c>
      <c r="G4">
        <v>31550827</v>
      </c>
      <c r="H4">
        <v>31614591</v>
      </c>
      <c r="I4">
        <v>31614057</v>
      </c>
      <c r="J4">
        <v>31613559</v>
      </c>
      <c r="K4">
        <v>31613406</v>
      </c>
      <c r="L4">
        <v>31550456</v>
      </c>
      <c r="M4" t="s">
        <v>88</v>
      </c>
      <c r="N4" t="s">
        <v>88</v>
      </c>
      <c r="O4" t="s">
        <v>88</v>
      </c>
      <c r="P4" t="s">
        <v>88</v>
      </c>
      <c r="Q4" t="s">
        <v>88</v>
      </c>
      <c r="R4" t="s">
        <v>88</v>
      </c>
      <c r="S4" t="s">
        <v>88</v>
      </c>
      <c r="T4" t="s">
        <v>88</v>
      </c>
      <c r="U4" t="s">
        <v>88</v>
      </c>
      <c r="V4" t="s">
        <v>88</v>
      </c>
      <c r="W4" t="s">
        <v>88</v>
      </c>
      <c r="X4" t="s">
        <v>88</v>
      </c>
      <c r="Y4" t="s">
        <v>88</v>
      </c>
      <c r="Z4" t="s">
        <v>88</v>
      </c>
      <c r="AA4" t="s">
        <v>88</v>
      </c>
      <c r="AB4" t="s">
        <v>88</v>
      </c>
      <c r="AC4" t="s">
        <v>88</v>
      </c>
      <c r="AD4" t="s">
        <v>88</v>
      </c>
      <c r="AE4" t="s">
        <v>88</v>
      </c>
      <c r="AF4" t="s">
        <v>88</v>
      </c>
    </row>
    <row r="5" spans="1:32">
      <c r="A5">
        <v>24556621</v>
      </c>
      <c r="B5">
        <v>24555431</v>
      </c>
      <c r="C5">
        <v>24554672</v>
      </c>
      <c r="D5">
        <v>24554053</v>
      </c>
      <c r="E5">
        <v>24554340</v>
      </c>
      <c r="F5">
        <v>24554593</v>
      </c>
      <c r="G5">
        <v>24554901</v>
      </c>
      <c r="H5">
        <v>24558898</v>
      </c>
      <c r="I5">
        <v>24556431</v>
      </c>
      <c r="J5">
        <v>24554585</v>
      </c>
      <c r="K5">
        <v>24554226</v>
      </c>
      <c r="L5">
        <v>24554414</v>
      </c>
      <c r="M5">
        <v>24554743</v>
      </c>
      <c r="N5">
        <v>24554733</v>
      </c>
      <c r="O5">
        <v>24556432</v>
      </c>
      <c r="P5">
        <v>24554742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</row>
    <row r="6" spans="1:32">
      <c r="A6">
        <v>20064670</v>
      </c>
      <c r="B6">
        <v>20067490</v>
      </c>
      <c r="C6">
        <v>20062099</v>
      </c>
      <c r="D6">
        <v>20062325</v>
      </c>
      <c r="E6">
        <v>20068430</v>
      </c>
      <c r="F6">
        <v>20068649</v>
      </c>
      <c r="G6">
        <v>20069067</v>
      </c>
      <c r="H6">
        <v>20068447</v>
      </c>
      <c r="I6">
        <v>20064589</v>
      </c>
      <c r="J6">
        <v>20048186</v>
      </c>
      <c r="K6">
        <v>20046218</v>
      </c>
      <c r="L6">
        <v>20061102</v>
      </c>
      <c r="M6">
        <v>20061019</v>
      </c>
      <c r="N6">
        <v>20061336</v>
      </c>
      <c r="O6">
        <v>20061479</v>
      </c>
      <c r="P6">
        <v>20110732</v>
      </c>
      <c r="Q6">
        <v>20105073</v>
      </c>
      <c r="R6">
        <v>20092806</v>
      </c>
      <c r="S6">
        <v>20092534</v>
      </c>
      <c r="T6">
        <v>20092555</v>
      </c>
      <c r="U6">
        <v>20093093</v>
      </c>
      <c r="V6">
        <v>20111303</v>
      </c>
      <c r="W6">
        <v>20110182</v>
      </c>
      <c r="X6">
        <v>20137692</v>
      </c>
      <c r="Y6" t="s">
        <v>88</v>
      </c>
      <c r="Z6" t="s">
        <v>88</v>
      </c>
      <c r="AA6" t="s">
        <v>88</v>
      </c>
      <c r="AB6" t="s">
        <v>88</v>
      </c>
      <c r="AC6" t="s">
        <v>88</v>
      </c>
      <c r="AD6" t="s">
        <v>88</v>
      </c>
      <c r="AE6" t="s">
        <v>88</v>
      </c>
      <c r="AF6" t="s">
        <v>88</v>
      </c>
    </row>
    <row r="7" spans="1:32">
      <c r="A7">
        <v>17661518</v>
      </c>
      <c r="B7">
        <v>17654873</v>
      </c>
      <c r="C7">
        <v>17655962</v>
      </c>
      <c r="D7">
        <v>17654505</v>
      </c>
      <c r="E7">
        <v>17663347</v>
      </c>
      <c r="F7">
        <v>17663313</v>
      </c>
      <c r="G7">
        <v>17663703</v>
      </c>
      <c r="H7">
        <v>17655587</v>
      </c>
      <c r="I7">
        <v>17645346</v>
      </c>
      <c r="J7">
        <v>17637659</v>
      </c>
      <c r="K7">
        <v>17649617</v>
      </c>
      <c r="L7">
        <v>17649142</v>
      </c>
      <c r="M7">
        <v>17649595</v>
      </c>
      <c r="N7">
        <v>17649584</v>
      </c>
      <c r="O7">
        <v>17649440</v>
      </c>
      <c r="P7">
        <v>17729604</v>
      </c>
      <c r="Q7">
        <v>17731499</v>
      </c>
      <c r="R7">
        <v>17729184</v>
      </c>
      <c r="S7">
        <v>17724946</v>
      </c>
      <c r="T7">
        <v>17739526</v>
      </c>
      <c r="U7">
        <v>17729173</v>
      </c>
      <c r="V7">
        <v>17726664</v>
      </c>
      <c r="W7">
        <v>17725191</v>
      </c>
      <c r="X7">
        <v>17715527</v>
      </c>
      <c r="Y7">
        <v>17724934</v>
      </c>
      <c r="Z7">
        <v>17724229</v>
      </c>
      <c r="AA7">
        <v>17719171</v>
      </c>
      <c r="AB7">
        <v>17728725</v>
      </c>
      <c r="AC7">
        <v>17724437</v>
      </c>
      <c r="AD7">
        <v>17717284</v>
      </c>
      <c r="AE7">
        <v>17718655</v>
      </c>
      <c r="AF7">
        <v>17731028</v>
      </c>
    </row>
    <row r="8" spans="1:32">
      <c r="A8">
        <v>161043479</v>
      </c>
      <c r="B8">
        <v>161043479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88</v>
      </c>
      <c r="I8" t="s">
        <v>88</v>
      </c>
      <c r="J8" t="s">
        <v>88</v>
      </c>
      <c r="K8" t="s">
        <v>88</v>
      </c>
      <c r="L8" t="s">
        <v>88</v>
      </c>
      <c r="M8" t="s">
        <v>88</v>
      </c>
      <c r="N8" t="s">
        <v>88</v>
      </c>
      <c r="O8" t="s">
        <v>88</v>
      </c>
      <c r="P8" t="s">
        <v>88</v>
      </c>
      <c r="Q8" t="s">
        <v>88</v>
      </c>
      <c r="R8" t="s">
        <v>88</v>
      </c>
      <c r="S8" t="s">
        <v>88</v>
      </c>
      <c r="T8" t="s">
        <v>88</v>
      </c>
      <c r="U8" t="s">
        <v>88</v>
      </c>
      <c r="V8" t="s">
        <v>88</v>
      </c>
      <c r="W8" t="s">
        <v>88</v>
      </c>
      <c r="X8" t="s">
        <v>88</v>
      </c>
      <c r="Y8" t="s">
        <v>88</v>
      </c>
      <c r="Z8" t="s">
        <v>88</v>
      </c>
      <c r="AA8" t="s">
        <v>88</v>
      </c>
      <c r="AB8" t="s">
        <v>88</v>
      </c>
      <c r="AC8" t="s">
        <v>88</v>
      </c>
      <c r="AD8" t="s">
        <v>88</v>
      </c>
      <c r="AE8" t="s">
        <v>88</v>
      </c>
      <c r="AF8" t="s">
        <v>88</v>
      </c>
    </row>
    <row r="9" spans="1:32">
      <c r="A9">
        <v>86514848</v>
      </c>
      <c r="B9">
        <v>86515047</v>
      </c>
      <c r="C9">
        <v>86514986</v>
      </c>
      <c r="D9">
        <v>86514874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88</v>
      </c>
      <c r="AA9" t="s">
        <v>88</v>
      </c>
      <c r="AB9" t="s">
        <v>88</v>
      </c>
      <c r="AC9" t="s">
        <v>88</v>
      </c>
      <c r="AD9" t="s">
        <v>88</v>
      </c>
      <c r="AE9" t="s">
        <v>88</v>
      </c>
      <c r="AF9" t="s">
        <v>88</v>
      </c>
    </row>
    <row r="10" spans="1:32">
      <c r="A10">
        <v>47501097</v>
      </c>
      <c r="B10">
        <v>47500784</v>
      </c>
      <c r="C10">
        <v>47500782</v>
      </c>
      <c r="D10">
        <v>47500174</v>
      </c>
      <c r="E10">
        <v>47500072</v>
      </c>
      <c r="F10">
        <v>47500157</v>
      </c>
      <c r="G10">
        <v>47500080</v>
      </c>
      <c r="H10">
        <v>47500116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88</v>
      </c>
      <c r="AA10" t="s">
        <v>88</v>
      </c>
      <c r="AB10" t="s">
        <v>88</v>
      </c>
      <c r="AC10" t="s">
        <v>88</v>
      </c>
      <c r="AD10" t="s">
        <v>88</v>
      </c>
      <c r="AE10" t="s">
        <v>88</v>
      </c>
      <c r="AF10" t="s">
        <v>88</v>
      </c>
    </row>
    <row r="11" spans="1:32">
      <c r="A11">
        <v>31445145</v>
      </c>
      <c r="B11">
        <v>31444821</v>
      </c>
      <c r="C11">
        <v>31444295</v>
      </c>
      <c r="D11">
        <v>31443949</v>
      </c>
      <c r="E11">
        <v>31443558</v>
      </c>
      <c r="F11">
        <v>31444069</v>
      </c>
      <c r="G11">
        <v>31443946</v>
      </c>
      <c r="H11">
        <v>31501773</v>
      </c>
      <c r="I11">
        <v>31501621</v>
      </c>
      <c r="J11">
        <v>31501374</v>
      </c>
      <c r="K11">
        <v>31501286</v>
      </c>
      <c r="L11">
        <v>31444044</v>
      </c>
      <c r="M11" t="s">
        <v>88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 t="s">
        <v>88</v>
      </c>
      <c r="Y11" t="s">
        <v>88</v>
      </c>
      <c r="Z11" t="s">
        <v>88</v>
      </c>
      <c r="AA11" t="s">
        <v>88</v>
      </c>
      <c r="AB11" t="s">
        <v>88</v>
      </c>
      <c r="AC11" t="s">
        <v>88</v>
      </c>
      <c r="AD11" t="s">
        <v>88</v>
      </c>
      <c r="AE11" t="s">
        <v>88</v>
      </c>
      <c r="AF11" t="s">
        <v>88</v>
      </c>
    </row>
    <row r="12" spans="1:32">
      <c r="A12">
        <v>24232983</v>
      </c>
      <c r="B12">
        <v>24231747</v>
      </c>
      <c r="C12">
        <v>24230803</v>
      </c>
      <c r="D12">
        <v>24230478</v>
      </c>
      <c r="E12">
        <v>24230583</v>
      </c>
      <c r="F12">
        <v>24230692</v>
      </c>
      <c r="G12">
        <v>24231144</v>
      </c>
      <c r="H12">
        <v>24236718</v>
      </c>
      <c r="I12">
        <v>24233419</v>
      </c>
      <c r="J12">
        <v>24231317</v>
      </c>
      <c r="K12">
        <v>24231905</v>
      </c>
      <c r="L12">
        <v>24231744</v>
      </c>
      <c r="M12">
        <v>24232067</v>
      </c>
      <c r="N12">
        <v>24232127</v>
      </c>
      <c r="O12">
        <v>24232183</v>
      </c>
      <c r="P12">
        <v>24233318</v>
      </c>
      <c r="Q12" t="s">
        <v>88</v>
      </c>
      <c r="R12" t="s">
        <v>88</v>
      </c>
      <c r="S12" t="s">
        <v>88</v>
      </c>
      <c r="T12" t="s">
        <v>88</v>
      </c>
      <c r="U12" t="s">
        <v>88</v>
      </c>
      <c r="V12" t="s">
        <v>88</v>
      </c>
      <c r="W12" t="s">
        <v>88</v>
      </c>
      <c r="X12" t="s">
        <v>88</v>
      </c>
      <c r="Y12" t="s">
        <v>88</v>
      </c>
      <c r="Z12" t="s">
        <v>88</v>
      </c>
      <c r="AA12" t="s">
        <v>88</v>
      </c>
      <c r="AB12" t="s">
        <v>88</v>
      </c>
      <c r="AC12" t="s">
        <v>88</v>
      </c>
      <c r="AD12" t="s">
        <v>88</v>
      </c>
      <c r="AE12" t="s">
        <v>88</v>
      </c>
      <c r="AF12" t="s">
        <v>88</v>
      </c>
    </row>
    <row r="13" spans="1:32">
      <c r="A13">
        <v>19922419</v>
      </c>
      <c r="B13">
        <v>19913484</v>
      </c>
      <c r="C13">
        <v>19923246</v>
      </c>
      <c r="D13">
        <v>19918035</v>
      </c>
      <c r="E13">
        <v>19924570</v>
      </c>
      <c r="F13">
        <v>19923958</v>
      </c>
      <c r="G13">
        <v>19924761</v>
      </c>
      <c r="H13">
        <v>19918781</v>
      </c>
      <c r="I13">
        <v>19898834</v>
      </c>
      <c r="J13">
        <v>19905524</v>
      </c>
      <c r="K13">
        <v>19911501</v>
      </c>
      <c r="L13">
        <v>19911038</v>
      </c>
      <c r="M13">
        <v>19910336</v>
      </c>
      <c r="N13">
        <v>19910098</v>
      </c>
      <c r="O13">
        <v>19910120</v>
      </c>
      <c r="P13">
        <v>20114950</v>
      </c>
      <c r="Q13">
        <v>20103959</v>
      </c>
      <c r="R13">
        <v>20101632</v>
      </c>
      <c r="S13">
        <v>20095424</v>
      </c>
      <c r="T13">
        <v>20101151</v>
      </c>
      <c r="U13">
        <v>20100805</v>
      </c>
      <c r="V13">
        <v>20125474</v>
      </c>
      <c r="W13">
        <v>20146462</v>
      </c>
      <c r="X13">
        <v>20122313</v>
      </c>
      <c r="Y13" t="s">
        <v>88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</row>
    <row r="14" spans="1:32">
      <c r="A14">
        <v>17513921</v>
      </c>
      <c r="B14">
        <v>17518168</v>
      </c>
      <c r="C14">
        <v>17521297</v>
      </c>
      <c r="D14">
        <v>17522094</v>
      </c>
      <c r="E14">
        <v>17521869</v>
      </c>
      <c r="F14">
        <v>17522383</v>
      </c>
      <c r="G14">
        <v>17522524</v>
      </c>
      <c r="H14">
        <v>17514292</v>
      </c>
      <c r="I14">
        <v>17506906</v>
      </c>
      <c r="J14">
        <v>17497493</v>
      </c>
      <c r="K14">
        <v>17515602</v>
      </c>
      <c r="L14">
        <v>17515644</v>
      </c>
      <c r="M14">
        <v>17516258</v>
      </c>
      <c r="N14">
        <v>17515932</v>
      </c>
      <c r="O14">
        <v>17515908</v>
      </c>
      <c r="P14">
        <v>17593285</v>
      </c>
      <c r="Q14">
        <v>17591275</v>
      </c>
      <c r="R14">
        <v>17590966</v>
      </c>
      <c r="S14">
        <v>17603031</v>
      </c>
      <c r="T14">
        <v>17592016</v>
      </c>
      <c r="U14">
        <v>17573031</v>
      </c>
      <c r="V14">
        <v>17584302</v>
      </c>
      <c r="W14">
        <v>17592072</v>
      </c>
      <c r="X14">
        <v>17600156</v>
      </c>
      <c r="Y14">
        <v>17588067</v>
      </c>
      <c r="Z14">
        <v>17585896</v>
      </c>
      <c r="AA14">
        <v>17588863</v>
      </c>
      <c r="AB14">
        <v>17580339</v>
      </c>
      <c r="AC14">
        <v>17573667</v>
      </c>
      <c r="AD14">
        <v>17577871</v>
      </c>
      <c r="AE14">
        <v>17578234</v>
      </c>
      <c r="AF14">
        <v>17592524</v>
      </c>
    </row>
    <row r="15" spans="1:32">
      <c r="A15">
        <v>165669824</v>
      </c>
      <c r="B15">
        <v>165668525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J15" t="s">
        <v>88</v>
      </c>
      <c r="K15" t="s">
        <v>88</v>
      </c>
      <c r="L15" t="s">
        <v>88</v>
      </c>
      <c r="M15" t="s">
        <v>88</v>
      </c>
      <c r="N15" t="s">
        <v>88</v>
      </c>
      <c r="O15" t="s">
        <v>88</v>
      </c>
      <c r="P15" t="s">
        <v>88</v>
      </c>
      <c r="Q15" t="s">
        <v>88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88</v>
      </c>
      <c r="X15" t="s">
        <v>88</v>
      </c>
      <c r="Y15" t="s">
        <v>88</v>
      </c>
      <c r="Z15" t="s">
        <v>88</v>
      </c>
      <c r="AA15" t="s">
        <v>88</v>
      </c>
      <c r="AB15" t="s">
        <v>88</v>
      </c>
      <c r="AC15" t="s">
        <v>88</v>
      </c>
      <c r="AD15" t="s">
        <v>88</v>
      </c>
      <c r="AE15" t="s">
        <v>88</v>
      </c>
      <c r="AF15" t="s">
        <v>88</v>
      </c>
    </row>
    <row r="16" spans="1:32">
      <c r="A16">
        <v>88673686</v>
      </c>
      <c r="B16">
        <v>88669452</v>
      </c>
      <c r="C16">
        <v>88672332</v>
      </c>
      <c r="D16">
        <v>88674666</v>
      </c>
      <c r="E16" t="s">
        <v>88</v>
      </c>
      <c r="F16" t="s">
        <v>88</v>
      </c>
      <c r="G16" t="s">
        <v>88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</row>
    <row r="17" spans="1:32">
      <c r="A17">
        <v>50697079</v>
      </c>
      <c r="B17">
        <v>50694332</v>
      </c>
      <c r="C17">
        <v>50696845</v>
      </c>
      <c r="D17">
        <v>50690407</v>
      </c>
      <c r="E17">
        <v>50689378</v>
      </c>
      <c r="F17">
        <v>50685830</v>
      </c>
      <c r="G17">
        <v>50688896</v>
      </c>
      <c r="H17">
        <v>50711100</v>
      </c>
      <c r="I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 t="s">
        <v>88</v>
      </c>
      <c r="X17" t="s">
        <v>88</v>
      </c>
      <c r="Y17" t="s">
        <v>88</v>
      </c>
      <c r="Z17" t="s">
        <v>88</v>
      </c>
      <c r="AA17" t="s">
        <v>88</v>
      </c>
      <c r="AB17" t="s">
        <v>88</v>
      </c>
      <c r="AC17" t="s">
        <v>88</v>
      </c>
      <c r="AD17" t="s">
        <v>88</v>
      </c>
      <c r="AE17" t="s">
        <v>88</v>
      </c>
      <c r="AF17" t="s">
        <v>88</v>
      </c>
    </row>
    <row r="18" spans="1:32">
      <c r="A18">
        <v>35301892</v>
      </c>
      <c r="B18">
        <v>35306792</v>
      </c>
      <c r="C18">
        <v>35308445</v>
      </c>
      <c r="D18">
        <v>35309697</v>
      </c>
      <c r="E18">
        <v>35311755</v>
      </c>
      <c r="F18">
        <v>35990818</v>
      </c>
      <c r="G18">
        <v>35995895</v>
      </c>
      <c r="H18">
        <v>36331200</v>
      </c>
      <c r="I18">
        <v>36336452</v>
      </c>
      <c r="J18">
        <v>36343867</v>
      </c>
      <c r="K18">
        <v>36350064</v>
      </c>
      <c r="L18">
        <v>36349503</v>
      </c>
      <c r="M18" t="s">
        <v>88</v>
      </c>
      <c r="N18" t="s">
        <v>88</v>
      </c>
      <c r="O18" t="s">
        <v>88</v>
      </c>
      <c r="P18" t="s">
        <v>88</v>
      </c>
      <c r="Q18" t="s">
        <v>88</v>
      </c>
      <c r="R18" t="s">
        <v>88</v>
      </c>
      <c r="S18" t="s">
        <v>88</v>
      </c>
      <c r="T18" t="s">
        <v>88</v>
      </c>
      <c r="U18" t="s">
        <v>88</v>
      </c>
      <c r="V18" t="s">
        <v>88</v>
      </c>
      <c r="W18" t="s">
        <v>88</v>
      </c>
      <c r="X18" t="s">
        <v>88</v>
      </c>
      <c r="Y18" t="s">
        <v>88</v>
      </c>
      <c r="Z18" t="s">
        <v>88</v>
      </c>
      <c r="AA18" t="s">
        <v>88</v>
      </c>
      <c r="AB18" t="s">
        <v>88</v>
      </c>
      <c r="AC18" t="s">
        <v>88</v>
      </c>
      <c r="AD18" t="s">
        <v>88</v>
      </c>
      <c r="AE18" t="s">
        <v>88</v>
      </c>
      <c r="AF18" t="s">
        <v>88</v>
      </c>
    </row>
    <row r="19" spans="1:32">
      <c r="A19">
        <v>30006547</v>
      </c>
      <c r="B19">
        <v>29985782</v>
      </c>
      <c r="C19">
        <v>29978377</v>
      </c>
      <c r="D19">
        <v>29972569</v>
      </c>
      <c r="E19">
        <v>29977817</v>
      </c>
      <c r="F19">
        <v>29975799</v>
      </c>
      <c r="G19">
        <v>29976594</v>
      </c>
      <c r="H19">
        <v>30035776</v>
      </c>
      <c r="I19">
        <v>30022202</v>
      </c>
      <c r="J19">
        <v>30021443</v>
      </c>
      <c r="K19">
        <v>30029102</v>
      </c>
      <c r="L19">
        <v>30017281</v>
      </c>
      <c r="M19">
        <v>30054683</v>
      </c>
      <c r="N19">
        <v>30026517</v>
      </c>
      <c r="O19">
        <v>30027522</v>
      </c>
      <c r="P19">
        <v>30044368</v>
      </c>
      <c r="Q19" t="s">
        <v>88</v>
      </c>
      <c r="R19" t="s">
        <v>88</v>
      </c>
      <c r="S19" t="s">
        <v>88</v>
      </c>
      <c r="T19" t="s">
        <v>88</v>
      </c>
      <c r="U19" t="s">
        <v>88</v>
      </c>
      <c r="V19" t="s">
        <v>88</v>
      </c>
      <c r="W19" t="s">
        <v>88</v>
      </c>
      <c r="X19" t="s">
        <v>88</v>
      </c>
      <c r="Y19" t="s">
        <v>88</v>
      </c>
      <c r="Z19" t="s">
        <v>88</v>
      </c>
      <c r="AA19" t="s">
        <v>88</v>
      </c>
      <c r="AB19" t="s">
        <v>88</v>
      </c>
      <c r="AC19" t="s">
        <v>88</v>
      </c>
      <c r="AD19" t="s">
        <v>88</v>
      </c>
      <c r="AE19" t="s">
        <v>88</v>
      </c>
      <c r="AF19" t="s">
        <v>88</v>
      </c>
    </row>
    <row r="20" spans="1:32">
      <c r="A20">
        <v>21629653</v>
      </c>
      <c r="B20">
        <v>21614941</v>
      </c>
      <c r="C20">
        <v>21619709</v>
      </c>
      <c r="D20">
        <v>21606586</v>
      </c>
      <c r="E20">
        <v>21616073</v>
      </c>
      <c r="F20">
        <v>21617664</v>
      </c>
      <c r="G20">
        <v>21624602</v>
      </c>
      <c r="H20">
        <v>21674330</v>
      </c>
      <c r="I20">
        <v>21665539</v>
      </c>
      <c r="J20">
        <v>21665492</v>
      </c>
      <c r="K20">
        <v>21679318</v>
      </c>
      <c r="L20">
        <v>21685348</v>
      </c>
      <c r="M20">
        <v>21684497</v>
      </c>
      <c r="N20">
        <v>21683520</v>
      </c>
      <c r="O20">
        <v>21680122</v>
      </c>
      <c r="P20">
        <v>21681035</v>
      </c>
      <c r="Q20">
        <v>21684465</v>
      </c>
      <c r="R20">
        <v>21663192</v>
      </c>
      <c r="S20">
        <v>21686930</v>
      </c>
      <c r="T20">
        <v>21678638</v>
      </c>
      <c r="U20">
        <v>21677458</v>
      </c>
      <c r="V20">
        <v>21672803</v>
      </c>
      <c r="W20">
        <v>21672027</v>
      </c>
      <c r="X20">
        <v>21682548</v>
      </c>
      <c r="Y20" t="s">
        <v>88</v>
      </c>
      <c r="Z20" t="s">
        <v>88</v>
      </c>
      <c r="AA20" t="s">
        <v>88</v>
      </c>
      <c r="AB20" t="s">
        <v>88</v>
      </c>
      <c r="AC20" t="s">
        <v>88</v>
      </c>
      <c r="AD20" t="s">
        <v>88</v>
      </c>
      <c r="AE20" t="s">
        <v>88</v>
      </c>
      <c r="AF20" t="s">
        <v>88</v>
      </c>
    </row>
    <row r="21" spans="1:32">
      <c r="A21">
        <v>17669833</v>
      </c>
      <c r="B21">
        <v>17678305</v>
      </c>
      <c r="C21">
        <v>17676724</v>
      </c>
      <c r="D21">
        <v>17670924</v>
      </c>
      <c r="E21">
        <v>17674100</v>
      </c>
      <c r="F21">
        <v>17673696</v>
      </c>
      <c r="G21">
        <v>17674380</v>
      </c>
      <c r="H21">
        <v>17739876</v>
      </c>
      <c r="I21">
        <v>17741001</v>
      </c>
      <c r="J21">
        <v>17735519</v>
      </c>
      <c r="K21">
        <v>17719898</v>
      </c>
      <c r="L21">
        <v>17719166</v>
      </c>
      <c r="M21">
        <v>17717961</v>
      </c>
      <c r="N21">
        <v>17718203</v>
      </c>
      <c r="O21">
        <v>17727836</v>
      </c>
      <c r="P21">
        <v>17746496</v>
      </c>
      <c r="Q21">
        <v>17729964</v>
      </c>
      <c r="R21">
        <v>17749670</v>
      </c>
      <c r="S21">
        <v>17744322</v>
      </c>
      <c r="T21">
        <v>17750931</v>
      </c>
      <c r="U21">
        <v>17751519</v>
      </c>
      <c r="V21">
        <v>17727006</v>
      </c>
      <c r="W21">
        <v>17728112</v>
      </c>
      <c r="X21">
        <v>17745140</v>
      </c>
      <c r="Y21">
        <v>17742407</v>
      </c>
      <c r="Z21">
        <v>17715518</v>
      </c>
      <c r="AA21">
        <v>17742753</v>
      </c>
      <c r="AB21">
        <v>17737345</v>
      </c>
      <c r="AC21">
        <v>17743104</v>
      </c>
      <c r="AD21">
        <v>17729228</v>
      </c>
      <c r="AE21">
        <v>17731266</v>
      </c>
      <c r="AF21">
        <v>17745877</v>
      </c>
    </row>
    <row r="22" spans="1:32">
      <c r="A22">
        <v>166102740</v>
      </c>
      <c r="B22">
        <v>166103715</v>
      </c>
      <c r="C22" t="s">
        <v>88</v>
      </c>
      <c r="D22" t="s">
        <v>88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Q22" t="s">
        <v>88</v>
      </c>
      <c r="R22" t="s">
        <v>88</v>
      </c>
      <c r="S22" t="s">
        <v>88</v>
      </c>
      <c r="T22" t="s">
        <v>88</v>
      </c>
      <c r="U22" t="s">
        <v>88</v>
      </c>
      <c r="V22" t="s">
        <v>88</v>
      </c>
      <c r="W22" t="s">
        <v>88</v>
      </c>
      <c r="X22" t="s">
        <v>88</v>
      </c>
      <c r="Y22" t="s">
        <v>88</v>
      </c>
      <c r="Z22" t="s">
        <v>88</v>
      </c>
      <c r="AA22" t="s">
        <v>88</v>
      </c>
      <c r="AB22" t="s">
        <v>88</v>
      </c>
      <c r="AC22" t="s">
        <v>88</v>
      </c>
      <c r="AD22" t="s">
        <v>88</v>
      </c>
      <c r="AE22" t="s">
        <v>88</v>
      </c>
      <c r="AF22" t="s">
        <v>88</v>
      </c>
    </row>
    <row r="23" spans="1:32">
      <c r="A23">
        <v>88960723</v>
      </c>
      <c r="B23">
        <v>88958579</v>
      </c>
      <c r="C23">
        <v>88960066</v>
      </c>
      <c r="D23">
        <v>88964274</v>
      </c>
      <c r="E23" t="s">
        <v>88</v>
      </c>
      <c r="F23" t="s">
        <v>88</v>
      </c>
      <c r="G23" t="s">
        <v>88</v>
      </c>
      <c r="H23" t="s">
        <v>88</v>
      </c>
      <c r="I23" t="s">
        <v>88</v>
      </c>
      <c r="J23" t="s">
        <v>88</v>
      </c>
      <c r="K23" t="s">
        <v>88</v>
      </c>
      <c r="L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 t="s">
        <v>88</v>
      </c>
      <c r="X23" t="s">
        <v>88</v>
      </c>
      <c r="Y23" t="s">
        <v>88</v>
      </c>
      <c r="Z23" t="s">
        <v>88</v>
      </c>
      <c r="AA23" t="s">
        <v>88</v>
      </c>
      <c r="AB23" t="s">
        <v>88</v>
      </c>
      <c r="AC23" t="s">
        <v>88</v>
      </c>
      <c r="AD23" t="s">
        <v>88</v>
      </c>
      <c r="AE23" t="s">
        <v>88</v>
      </c>
      <c r="AF23" t="s">
        <v>88</v>
      </c>
    </row>
    <row r="24" spans="1:32">
      <c r="A24">
        <v>49696011</v>
      </c>
      <c r="B24">
        <v>49697891</v>
      </c>
      <c r="C24">
        <v>49699290</v>
      </c>
      <c r="D24">
        <v>50741800</v>
      </c>
      <c r="E24">
        <v>50733685</v>
      </c>
      <c r="F24">
        <v>50735062</v>
      </c>
      <c r="G24">
        <v>50737021</v>
      </c>
      <c r="H24">
        <v>50738769</v>
      </c>
      <c r="I24" t="s">
        <v>88</v>
      </c>
      <c r="J24" t="s">
        <v>88</v>
      </c>
      <c r="K24" t="s">
        <v>88</v>
      </c>
      <c r="L24" t="s">
        <v>88</v>
      </c>
      <c r="M24" t="s">
        <v>88</v>
      </c>
      <c r="N24" t="s">
        <v>88</v>
      </c>
      <c r="O24" t="s">
        <v>88</v>
      </c>
      <c r="P24" t="s">
        <v>88</v>
      </c>
      <c r="Q24" t="s">
        <v>88</v>
      </c>
      <c r="R24" t="s">
        <v>88</v>
      </c>
      <c r="S24" t="s">
        <v>88</v>
      </c>
      <c r="T24" t="s">
        <v>88</v>
      </c>
      <c r="U24" t="s">
        <v>88</v>
      </c>
      <c r="V24" t="s">
        <v>88</v>
      </c>
      <c r="W24" t="s">
        <v>88</v>
      </c>
      <c r="X24" t="s">
        <v>88</v>
      </c>
      <c r="Y24" t="s">
        <v>88</v>
      </c>
      <c r="Z24" t="s">
        <v>88</v>
      </c>
      <c r="AA24" t="s">
        <v>88</v>
      </c>
      <c r="AB24" t="s">
        <v>88</v>
      </c>
      <c r="AC24" t="s">
        <v>88</v>
      </c>
      <c r="AD24" t="s">
        <v>88</v>
      </c>
      <c r="AE24" t="s">
        <v>88</v>
      </c>
      <c r="AF24" t="s">
        <v>88</v>
      </c>
    </row>
    <row r="25" spans="1:32">
      <c r="A25">
        <v>36219776</v>
      </c>
      <c r="B25">
        <v>36220140</v>
      </c>
      <c r="C25">
        <v>36219901</v>
      </c>
      <c r="D25">
        <v>36217366</v>
      </c>
      <c r="E25">
        <v>36220259</v>
      </c>
      <c r="F25">
        <v>36258872</v>
      </c>
      <c r="G25">
        <v>36253880</v>
      </c>
      <c r="H25">
        <v>36256008</v>
      </c>
      <c r="I25">
        <v>36241614</v>
      </c>
      <c r="J25">
        <v>36241149</v>
      </c>
      <c r="K25">
        <v>36258416</v>
      </c>
      <c r="L25">
        <v>36243437</v>
      </c>
      <c r="M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88</v>
      </c>
      <c r="W25" t="s">
        <v>88</v>
      </c>
      <c r="X25" t="s">
        <v>88</v>
      </c>
      <c r="Y25" t="s">
        <v>88</v>
      </c>
      <c r="Z25" t="s">
        <v>88</v>
      </c>
      <c r="AA25" t="s">
        <v>88</v>
      </c>
      <c r="AB25" t="s">
        <v>88</v>
      </c>
      <c r="AC25" t="s">
        <v>88</v>
      </c>
      <c r="AD25" t="s">
        <v>88</v>
      </c>
      <c r="AE25" t="s">
        <v>88</v>
      </c>
      <c r="AF25" t="s">
        <v>88</v>
      </c>
    </row>
    <row r="26" spans="1:32">
      <c r="A26">
        <v>29716549</v>
      </c>
      <c r="B26">
        <v>29701424</v>
      </c>
      <c r="C26">
        <v>29699057</v>
      </c>
      <c r="D26">
        <v>29702582</v>
      </c>
      <c r="E26">
        <v>29705891</v>
      </c>
      <c r="F26">
        <v>29701023</v>
      </c>
      <c r="G26">
        <v>29704897</v>
      </c>
      <c r="H26">
        <v>29770103</v>
      </c>
      <c r="I26">
        <v>29770668</v>
      </c>
      <c r="J26">
        <v>29751542</v>
      </c>
      <c r="K26">
        <v>29754914</v>
      </c>
      <c r="L26">
        <v>29772451</v>
      </c>
      <c r="M26">
        <v>29751555</v>
      </c>
      <c r="N26">
        <v>29748729</v>
      </c>
      <c r="O26">
        <v>29754814</v>
      </c>
      <c r="P26">
        <v>29766501</v>
      </c>
      <c r="Q26" t="s">
        <v>88</v>
      </c>
      <c r="R26" t="s">
        <v>88</v>
      </c>
      <c r="S26" t="s">
        <v>88</v>
      </c>
      <c r="T26" t="s">
        <v>88</v>
      </c>
      <c r="U26" t="s">
        <v>88</v>
      </c>
      <c r="V26" t="s">
        <v>88</v>
      </c>
      <c r="W26" t="s">
        <v>88</v>
      </c>
      <c r="X26" t="s">
        <v>88</v>
      </c>
      <c r="Y26" t="s">
        <v>88</v>
      </c>
      <c r="Z26" t="s">
        <v>88</v>
      </c>
      <c r="AA26" t="s">
        <v>88</v>
      </c>
      <c r="AB26" t="s">
        <v>88</v>
      </c>
      <c r="AC26" t="s">
        <v>88</v>
      </c>
      <c r="AD26" t="s">
        <v>88</v>
      </c>
      <c r="AE26" t="s">
        <v>88</v>
      </c>
      <c r="AF26" t="s">
        <v>88</v>
      </c>
    </row>
    <row r="27" spans="1:32">
      <c r="A27">
        <v>20897737</v>
      </c>
      <c r="B27">
        <v>20900162</v>
      </c>
      <c r="C27">
        <v>20903363</v>
      </c>
      <c r="D27">
        <v>20909084</v>
      </c>
      <c r="E27">
        <v>20911422</v>
      </c>
      <c r="F27">
        <v>20912716</v>
      </c>
      <c r="G27">
        <v>20935616</v>
      </c>
      <c r="H27">
        <v>20982735</v>
      </c>
      <c r="I27">
        <v>20986214</v>
      </c>
      <c r="J27">
        <v>21019368</v>
      </c>
      <c r="K27">
        <v>21071065</v>
      </c>
      <c r="L27">
        <v>21408312</v>
      </c>
      <c r="M27">
        <v>21417829</v>
      </c>
      <c r="N27">
        <v>21636141</v>
      </c>
      <c r="O27">
        <v>21712246</v>
      </c>
      <c r="P27">
        <v>21758064</v>
      </c>
      <c r="Q27">
        <v>21770251</v>
      </c>
      <c r="R27">
        <v>21817116</v>
      </c>
      <c r="S27">
        <v>21824528</v>
      </c>
      <c r="T27">
        <v>21904103</v>
      </c>
      <c r="U27">
        <v>21925369</v>
      </c>
      <c r="V27">
        <v>21988943</v>
      </c>
      <c r="W27">
        <v>21998948</v>
      </c>
      <c r="X27">
        <v>21961429</v>
      </c>
      <c r="Y27" t="s">
        <v>88</v>
      </c>
      <c r="Z27" t="s">
        <v>88</v>
      </c>
      <c r="AA27" t="s">
        <v>88</v>
      </c>
      <c r="AB27" t="s">
        <v>88</v>
      </c>
      <c r="AC27" t="s">
        <v>88</v>
      </c>
      <c r="AD27" t="s">
        <v>88</v>
      </c>
      <c r="AE27" t="s">
        <v>88</v>
      </c>
      <c r="AF27" t="s">
        <v>88</v>
      </c>
    </row>
    <row r="28" spans="1:32">
      <c r="A28">
        <v>17673362</v>
      </c>
      <c r="B28">
        <v>17660936</v>
      </c>
      <c r="C28">
        <v>17670917</v>
      </c>
      <c r="D28">
        <v>17673707</v>
      </c>
      <c r="E28">
        <v>17672952</v>
      </c>
      <c r="F28">
        <v>17673383</v>
      </c>
      <c r="G28">
        <v>17675606</v>
      </c>
      <c r="H28">
        <v>17738255</v>
      </c>
      <c r="I28">
        <v>17733260</v>
      </c>
      <c r="J28">
        <v>17739864</v>
      </c>
      <c r="K28">
        <v>17739348</v>
      </c>
      <c r="L28">
        <v>17756759</v>
      </c>
      <c r="M28">
        <v>17761854</v>
      </c>
      <c r="N28">
        <v>17771440</v>
      </c>
      <c r="O28">
        <v>17771898</v>
      </c>
      <c r="P28">
        <v>17708460</v>
      </c>
      <c r="Q28">
        <v>17690599</v>
      </c>
      <c r="R28">
        <v>17782136</v>
      </c>
      <c r="S28">
        <v>17730952</v>
      </c>
      <c r="T28">
        <v>17732214</v>
      </c>
      <c r="U28">
        <v>17739886</v>
      </c>
      <c r="V28">
        <v>17728491</v>
      </c>
      <c r="W28">
        <v>17740739</v>
      </c>
      <c r="X28">
        <v>17717975</v>
      </c>
      <c r="Y28">
        <v>17848321</v>
      </c>
      <c r="Z28">
        <v>17723676</v>
      </c>
      <c r="AA28">
        <v>17791483</v>
      </c>
      <c r="AB28">
        <v>17718393</v>
      </c>
      <c r="AC28">
        <v>17743480</v>
      </c>
      <c r="AD28">
        <v>17727001</v>
      </c>
      <c r="AE28">
        <v>17726600</v>
      </c>
      <c r="AF28">
        <v>17740825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7006-B37F-644A-8193-6D66A75D9440}">
  <dimension ref="C1:H44"/>
  <sheetViews>
    <sheetView zoomScale="50" zoomScaleNormal="100" workbookViewId="0">
      <selection activeCell="AD40" sqref="AD40"/>
    </sheetView>
  </sheetViews>
  <sheetFormatPr baseColWidth="10" defaultRowHeight="16"/>
  <cols>
    <col min="4" max="4" width="24.33203125" bestFit="1" customWidth="1"/>
    <col min="5" max="5" width="11.83203125" bestFit="1" customWidth="1"/>
    <col min="6" max="6" width="10.5" bestFit="1" customWidth="1"/>
    <col min="8" max="8" width="14.1640625" bestFit="1" customWidth="1"/>
  </cols>
  <sheetData>
    <row r="1" spans="3:8" ht="21">
      <c r="C1" s="82" t="s">
        <v>35</v>
      </c>
      <c r="D1" s="82" t="s">
        <v>29</v>
      </c>
      <c r="E1" s="82" t="s">
        <v>32</v>
      </c>
      <c r="F1" s="82" t="s">
        <v>33</v>
      </c>
      <c r="G1" s="82" t="s">
        <v>36</v>
      </c>
      <c r="H1" s="82" t="s">
        <v>47</v>
      </c>
    </row>
    <row r="2" spans="3:8" ht="21" customHeight="1">
      <c r="C2" s="142">
        <v>2</v>
      </c>
      <c r="D2" s="83" t="s">
        <v>38</v>
      </c>
      <c r="E2" s="77">
        <v>344585</v>
      </c>
      <c r="F2" s="77">
        <v>15743</v>
      </c>
      <c r="G2" s="77">
        <v>343977</v>
      </c>
      <c r="H2" s="77">
        <v>446</v>
      </c>
    </row>
    <row r="3" spans="3:8" ht="21">
      <c r="C3" s="143"/>
      <c r="D3" s="83" t="s">
        <v>37</v>
      </c>
      <c r="E3" s="77">
        <v>336098</v>
      </c>
      <c r="F3" s="77">
        <v>8158</v>
      </c>
      <c r="G3" s="77">
        <v>356973</v>
      </c>
      <c r="H3" s="77">
        <v>231</v>
      </c>
    </row>
    <row r="4" spans="3:8" ht="21">
      <c r="C4" s="143"/>
      <c r="D4" s="83" t="s">
        <v>40</v>
      </c>
      <c r="E4" s="77">
        <v>4439012</v>
      </c>
      <c r="F4" s="77">
        <v>62062</v>
      </c>
      <c r="G4" s="77">
        <v>358300</v>
      </c>
      <c r="H4" s="77">
        <v>2062</v>
      </c>
    </row>
    <row r="5" spans="3:8" ht="21">
      <c r="C5" s="144"/>
      <c r="D5" s="83" t="s">
        <v>41</v>
      </c>
      <c r="E5" s="77">
        <v>42894150</v>
      </c>
      <c r="F5" s="77">
        <v>44719</v>
      </c>
      <c r="G5" s="77">
        <v>79409</v>
      </c>
      <c r="H5" s="77">
        <v>819</v>
      </c>
    </row>
    <row r="6" spans="3:8" ht="21">
      <c r="C6" s="142">
        <v>4</v>
      </c>
      <c r="D6" s="83" t="s">
        <v>38</v>
      </c>
      <c r="E6" s="77">
        <v>344721</v>
      </c>
      <c r="F6" s="77">
        <v>4065</v>
      </c>
      <c r="G6" s="77">
        <v>343947</v>
      </c>
      <c r="H6" s="77">
        <v>492</v>
      </c>
    </row>
    <row r="7" spans="3:8" ht="21">
      <c r="C7" s="143"/>
      <c r="D7" s="83" t="s">
        <v>37</v>
      </c>
      <c r="E7" s="77">
        <v>347822</v>
      </c>
      <c r="F7" s="77">
        <v>6137</v>
      </c>
      <c r="G7" s="77">
        <v>426664</v>
      </c>
      <c r="H7" s="77">
        <v>259</v>
      </c>
    </row>
    <row r="8" spans="3:8" ht="21">
      <c r="C8" s="143"/>
      <c r="D8" s="83" t="s">
        <v>40</v>
      </c>
      <c r="E8" s="77">
        <v>4440921</v>
      </c>
      <c r="F8" s="77">
        <v>27574</v>
      </c>
      <c r="G8" s="77">
        <v>571712</v>
      </c>
      <c r="H8" s="77">
        <v>1376</v>
      </c>
    </row>
    <row r="9" spans="3:8" ht="21" customHeight="1">
      <c r="C9" s="144"/>
      <c r="D9" s="83" t="s">
        <v>41</v>
      </c>
      <c r="E9" s="77">
        <v>42860031</v>
      </c>
      <c r="F9" s="77">
        <v>20718</v>
      </c>
      <c r="G9" s="77">
        <v>455480</v>
      </c>
      <c r="H9" s="77">
        <v>837</v>
      </c>
    </row>
    <row r="10" spans="3:8" ht="21">
      <c r="C10" s="142">
        <v>8</v>
      </c>
      <c r="D10" s="83" t="s">
        <v>38</v>
      </c>
      <c r="E10" s="77">
        <v>345692</v>
      </c>
      <c r="F10" s="77">
        <v>7098</v>
      </c>
      <c r="G10" s="77">
        <v>57603</v>
      </c>
      <c r="H10" s="77">
        <v>531</v>
      </c>
    </row>
    <row r="11" spans="3:8" ht="21">
      <c r="C11" s="143"/>
      <c r="D11" s="83" t="s">
        <v>37</v>
      </c>
      <c r="E11" s="77">
        <v>345527</v>
      </c>
      <c r="F11" s="77">
        <v>11864</v>
      </c>
      <c r="G11" s="77">
        <v>167550</v>
      </c>
      <c r="H11" s="77">
        <v>314</v>
      </c>
    </row>
    <row r="12" spans="3:8" ht="21">
      <c r="C12" s="143"/>
      <c r="D12" s="83" t="s">
        <v>40</v>
      </c>
      <c r="E12" s="77">
        <v>4439708</v>
      </c>
      <c r="F12" s="77">
        <v>1256346</v>
      </c>
      <c r="G12" s="77">
        <v>529706</v>
      </c>
      <c r="H12" s="77">
        <v>1218</v>
      </c>
    </row>
    <row r="13" spans="3:8" ht="21">
      <c r="C13" s="144"/>
      <c r="D13" s="83" t="s">
        <v>41</v>
      </c>
      <c r="E13" s="77">
        <v>42780815</v>
      </c>
      <c r="F13" s="77">
        <v>279837</v>
      </c>
      <c r="G13" s="77">
        <v>441955</v>
      </c>
      <c r="H13" s="77">
        <v>1001</v>
      </c>
    </row>
    <row r="14" spans="3:8" ht="21">
      <c r="C14" s="142">
        <v>12</v>
      </c>
      <c r="D14" s="83" t="s">
        <v>38</v>
      </c>
      <c r="E14" s="77">
        <v>357357</v>
      </c>
      <c r="F14" s="77">
        <v>28623</v>
      </c>
      <c r="G14" s="77">
        <v>115491</v>
      </c>
      <c r="H14" s="77">
        <v>800</v>
      </c>
    </row>
    <row r="15" spans="3:8" ht="21">
      <c r="C15" s="143"/>
      <c r="D15" s="83" t="s">
        <v>37</v>
      </c>
      <c r="E15" s="77">
        <v>355251</v>
      </c>
      <c r="F15" s="77">
        <v>74254</v>
      </c>
      <c r="G15" s="77">
        <v>82807</v>
      </c>
      <c r="H15" s="77">
        <v>452</v>
      </c>
    </row>
    <row r="16" spans="3:8" ht="21" customHeight="1">
      <c r="C16" s="143"/>
      <c r="D16" s="83" t="s">
        <v>40</v>
      </c>
      <c r="E16" s="77">
        <v>4440158</v>
      </c>
      <c r="F16" s="77">
        <v>341127</v>
      </c>
      <c r="G16" s="77">
        <v>786780</v>
      </c>
      <c r="H16" s="77">
        <v>2093</v>
      </c>
    </row>
    <row r="17" spans="3:8" ht="21">
      <c r="C17" s="144"/>
      <c r="D17" s="83" t="s">
        <v>41</v>
      </c>
      <c r="E17" s="77">
        <v>42767775</v>
      </c>
      <c r="F17" s="77">
        <v>338467</v>
      </c>
      <c r="G17" s="77">
        <v>505704</v>
      </c>
      <c r="H17" s="77">
        <v>979</v>
      </c>
    </row>
    <row r="18" spans="3:8" ht="21">
      <c r="C18" s="142">
        <v>16</v>
      </c>
      <c r="D18" s="83" t="s">
        <v>38</v>
      </c>
      <c r="E18" s="77">
        <v>366547</v>
      </c>
      <c r="F18" s="77">
        <v>637855</v>
      </c>
      <c r="G18" s="77">
        <v>186567</v>
      </c>
      <c r="H18" s="77">
        <v>623</v>
      </c>
    </row>
    <row r="19" spans="3:8" ht="21">
      <c r="C19" s="143"/>
      <c r="D19" s="83" t="s">
        <v>37</v>
      </c>
      <c r="E19" s="77">
        <v>366918</v>
      </c>
      <c r="F19" s="77">
        <v>188140</v>
      </c>
      <c r="G19" s="77">
        <v>327437</v>
      </c>
      <c r="H19" s="77">
        <v>487</v>
      </c>
    </row>
    <row r="20" spans="3:8" ht="21">
      <c r="C20" s="143"/>
      <c r="D20" s="83" t="s">
        <v>40</v>
      </c>
      <c r="E20" s="77">
        <v>4436763</v>
      </c>
      <c r="F20" s="77">
        <v>615420</v>
      </c>
      <c r="G20" s="77">
        <v>431284</v>
      </c>
      <c r="H20" s="77">
        <v>1614</v>
      </c>
    </row>
    <row r="21" spans="3:8" ht="21">
      <c r="C21" s="144"/>
      <c r="D21" s="83" t="s">
        <v>41</v>
      </c>
      <c r="E21" s="77">
        <v>42759868</v>
      </c>
      <c r="F21" s="77">
        <v>68178</v>
      </c>
      <c r="G21" s="77">
        <v>229195</v>
      </c>
      <c r="H21" s="77">
        <v>1030</v>
      </c>
    </row>
    <row r="22" spans="3:8" ht="21">
      <c r="C22" s="142">
        <v>24</v>
      </c>
      <c r="D22" s="83" t="s">
        <v>38</v>
      </c>
      <c r="E22" s="77">
        <v>3096132</v>
      </c>
      <c r="F22" s="77">
        <v>425922</v>
      </c>
      <c r="G22" s="77">
        <v>347401</v>
      </c>
      <c r="H22" s="77">
        <v>2639</v>
      </c>
    </row>
    <row r="23" spans="3:8" ht="21">
      <c r="C23" s="143"/>
      <c r="D23" s="83" t="s">
        <v>37</v>
      </c>
      <c r="E23" s="77">
        <v>3097005</v>
      </c>
      <c r="F23" s="77">
        <v>262554</v>
      </c>
      <c r="G23" s="77">
        <v>354321</v>
      </c>
      <c r="H23" s="77">
        <v>1142</v>
      </c>
    </row>
    <row r="24" spans="3:8" ht="21">
      <c r="C24" s="143"/>
      <c r="D24" s="83" t="s">
        <v>40</v>
      </c>
      <c r="E24" s="77">
        <v>4429976</v>
      </c>
      <c r="F24" s="77">
        <v>248788</v>
      </c>
      <c r="G24" s="77">
        <v>261433</v>
      </c>
      <c r="H24" s="77">
        <v>2119</v>
      </c>
    </row>
    <row r="25" spans="3:8" ht="21">
      <c r="C25" s="144"/>
      <c r="D25" s="83" t="s">
        <v>41</v>
      </c>
      <c r="E25" s="77">
        <v>42757158</v>
      </c>
      <c r="F25" s="77">
        <v>152681</v>
      </c>
      <c r="G25" s="77">
        <v>272266</v>
      </c>
      <c r="H25" s="77">
        <v>1090</v>
      </c>
    </row>
    <row r="26" spans="3:8" ht="21">
      <c r="C26" s="142">
        <v>32</v>
      </c>
      <c r="D26" s="83" t="s">
        <v>38</v>
      </c>
      <c r="E26" s="77">
        <v>4462937</v>
      </c>
      <c r="F26" s="77">
        <v>264290</v>
      </c>
      <c r="G26" s="77">
        <v>342225</v>
      </c>
      <c r="H26" s="77">
        <v>1340</v>
      </c>
    </row>
    <row r="27" spans="3:8" ht="21">
      <c r="C27" s="143"/>
      <c r="D27" s="83" t="s">
        <v>37</v>
      </c>
      <c r="E27" s="77">
        <v>4461872</v>
      </c>
      <c r="F27" s="77">
        <v>324323</v>
      </c>
      <c r="G27" s="77">
        <v>289601</v>
      </c>
      <c r="H27" s="77">
        <v>1314</v>
      </c>
    </row>
    <row r="28" spans="3:8" ht="21">
      <c r="C28" s="143"/>
      <c r="D28" s="83" t="s">
        <v>40</v>
      </c>
      <c r="E28" s="77">
        <v>4420750</v>
      </c>
      <c r="F28" s="77">
        <v>68154</v>
      </c>
      <c r="G28" s="77">
        <v>364816</v>
      </c>
      <c r="H28" s="77">
        <v>1599</v>
      </c>
    </row>
    <row r="29" spans="3:8" ht="21">
      <c r="C29" s="144"/>
      <c r="D29" s="83" t="s">
        <v>41</v>
      </c>
      <c r="E29" s="77">
        <v>42753388</v>
      </c>
      <c r="F29" s="77">
        <v>147441</v>
      </c>
      <c r="G29" s="77">
        <v>333863</v>
      </c>
      <c r="H29" s="77">
        <v>1088</v>
      </c>
    </row>
    <row r="30" spans="3:8" ht="21" customHeight="1"/>
    <row r="44" ht="21" customHeight="1"/>
  </sheetData>
  <mergeCells count="7">
    <mergeCell ref="C22:C25"/>
    <mergeCell ref="C26:C29"/>
    <mergeCell ref="C2:C5"/>
    <mergeCell ref="C6:C9"/>
    <mergeCell ref="C10:C13"/>
    <mergeCell ref="C14:C17"/>
    <mergeCell ref="C18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OpenMP</vt:lpstr>
      <vt:lpstr>Papi</vt:lpstr>
      <vt:lpstr>MPI+Profile</vt:lpstr>
      <vt:lpstr>MPI Balance</vt:lpstr>
      <vt:lpstr>MPI Overall COMM</vt:lpstr>
      <vt:lpstr>MPI Results</vt:lpstr>
      <vt:lpstr>Sheet8</vt:lpstr>
      <vt:lpstr>MPI Specified COMM</vt:lpstr>
      <vt:lpstr>Sheet8!balance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Manuel Pacheco Neto</dc:creator>
  <cp:lastModifiedBy>Trident</cp:lastModifiedBy>
  <dcterms:created xsi:type="dcterms:W3CDTF">2018-11-18T13:02:06Z</dcterms:created>
  <dcterms:modified xsi:type="dcterms:W3CDTF">2019-01-03T19:06:17Z</dcterms:modified>
</cp:coreProperties>
</file>