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masslottery-my.sharepoint.com/personal/aalmeida_masslottery_com/Documents/Desktop/OddsCalcTest/"/>
    </mc:Choice>
  </mc:AlternateContent>
  <xr:revisionPtr revIDLastSave="0" documentId="8_{0E0DEBF3-AD43-4566-8302-B062A647E9E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egabucks" sheetId="1" r:id="rId1"/>
    <sheet name="Mass Cash" sheetId="2" r:id="rId2"/>
    <sheet name="Power Ball" sheetId="3" r:id="rId3"/>
    <sheet name="Lucky for Life" sheetId="4" r:id="rId4"/>
    <sheet name="Mega Millions" sheetId="5" r:id="rId5"/>
    <sheet name="MegaMill $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6" l="1"/>
  <c r="I24" i="6" s="1"/>
  <c r="I22" i="6"/>
  <c r="E22" i="6"/>
  <c r="E20" i="6"/>
  <c r="I20" i="6" s="1"/>
  <c r="E17" i="6"/>
  <c r="I17" i="6" s="1"/>
  <c r="E14" i="6"/>
  <c r="E11" i="6"/>
  <c r="E12" i="6" s="1"/>
  <c r="E6" i="6"/>
  <c r="F22" i="6" s="1"/>
  <c r="I12" i="6" l="1"/>
  <c r="E18" i="6"/>
  <c r="I18" i="6" s="1"/>
  <c r="E15" i="6"/>
  <c r="I15" i="6" s="1"/>
  <c r="F14" i="6"/>
  <c r="F15" i="6" s="1"/>
  <c r="F12" i="6"/>
  <c r="I14" i="6"/>
  <c r="F11" i="6"/>
  <c r="F17" i="6"/>
  <c r="F18" i="6" s="1"/>
  <c r="F24" i="6"/>
  <c r="F20" i="6"/>
  <c r="E24" i="5"/>
  <c r="I24" i="5" s="1"/>
  <c r="I22" i="5"/>
  <c r="E22" i="5"/>
  <c r="E20" i="5"/>
  <c r="I20" i="5" s="1"/>
  <c r="E17" i="5"/>
  <c r="I17" i="5" s="1"/>
  <c r="E14" i="5"/>
  <c r="I14" i="5" s="1"/>
  <c r="E11" i="5"/>
  <c r="E12" i="5" s="1"/>
  <c r="E18" i="5" s="1"/>
  <c r="I18" i="5" s="1"/>
  <c r="E6" i="5"/>
  <c r="F22" i="5" s="1"/>
  <c r="E25" i="4"/>
  <c r="I25" i="4" s="1"/>
  <c r="E23" i="4"/>
  <c r="I23" i="4" s="1"/>
  <c r="E20" i="4"/>
  <c r="E17" i="4"/>
  <c r="I17" i="4" s="1"/>
  <c r="E14" i="4"/>
  <c r="E12" i="4"/>
  <c r="I12" i="4" s="1"/>
  <c r="F11" i="4"/>
  <c r="E11" i="4"/>
  <c r="E6" i="4"/>
  <c r="E24" i="3"/>
  <c r="I24" i="3" s="1"/>
  <c r="E22" i="3"/>
  <c r="I22" i="3" s="1"/>
  <c r="E20" i="3"/>
  <c r="I20" i="3" s="1"/>
  <c r="E17" i="3"/>
  <c r="I17" i="3" s="1"/>
  <c r="E14" i="3"/>
  <c r="E11" i="3"/>
  <c r="E12" i="3" s="1"/>
  <c r="E6" i="3"/>
  <c r="E12" i="2"/>
  <c r="H12" i="2" s="1"/>
  <c r="E11" i="2"/>
  <c r="H11" i="2" s="1"/>
  <c r="E10" i="2"/>
  <c r="E15" i="2" s="1"/>
  <c r="F15" i="2" s="1"/>
  <c r="E6" i="2"/>
  <c r="F11" i="2" s="1"/>
  <c r="E14" i="1"/>
  <c r="H14" i="1" s="1"/>
  <c r="E13" i="1"/>
  <c r="H13" i="1" s="1"/>
  <c r="E12" i="1"/>
  <c r="H12" i="1" s="1"/>
  <c r="E11" i="1"/>
  <c r="H11" i="1" s="1"/>
  <c r="E10" i="1"/>
  <c r="E17" i="1" s="1"/>
  <c r="E6" i="1"/>
  <c r="F13" i="1" s="1"/>
  <c r="F10" i="2" l="1"/>
  <c r="H10" i="2"/>
  <c r="E15" i="4"/>
  <c r="I15" i="4" s="1"/>
  <c r="F23" i="4"/>
  <c r="E21" i="4"/>
  <c r="E15" i="3"/>
  <c r="I15" i="3" s="1"/>
  <c r="F22" i="3"/>
  <c r="I14" i="3"/>
  <c r="I2" i="6"/>
  <c r="E28" i="6"/>
  <c r="F28" i="6" s="1"/>
  <c r="I28" i="6"/>
  <c r="E15" i="5"/>
  <c r="I15" i="5" s="1"/>
  <c r="F20" i="5"/>
  <c r="F12" i="5"/>
  <c r="F11" i="5"/>
  <c r="I12" i="5"/>
  <c r="F17" i="5"/>
  <c r="F18" i="5" s="1"/>
  <c r="F24" i="5"/>
  <c r="F14" i="5"/>
  <c r="F15" i="5" s="1"/>
  <c r="I21" i="4"/>
  <c r="F21" i="4"/>
  <c r="I2" i="4"/>
  <c r="F14" i="4"/>
  <c r="F15" i="4" s="1"/>
  <c r="E18" i="4"/>
  <c r="I18" i="4" s="1"/>
  <c r="F20" i="4"/>
  <c r="I20" i="4"/>
  <c r="F25" i="4"/>
  <c r="F12" i="4"/>
  <c r="I14" i="4"/>
  <c r="F17" i="4"/>
  <c r="F18" i="4" s="1"/>
  <c r="F11" i="3"/>
  <c r="I12" i="3"/>
  <c r="F17" i="3"/>
  <c r="F18" i="3" s="1"/>
  <c r="F24" i="3"/>
  <c r="F14" i="3"/>
  <c r="F15" i="3" s="1"/>
  <c r="E18" i="3"/>
  <c r="I18" i="3" s="1"/>
  <c r="F20" i="3"/>
  <c r="F12" i="3"/>
  <c r="H15" i="2"/>
  <c r="I15" i="2" s="1"/>
  <c r="F12" i="2"/>
  <c r="H17" i="1"/>
  <c r="I17" i="1" s="1"/>
  <c r="F12" i="1"/>
  <c r="F11" i="1"/>
  <c r="F17" i="1"/>
  <c r="F14" i="1"/>
  <c r="F10" i="1"/>
  <c r="G4" i="1"/>
  <c r="I29" i="4" l="1"/>
  <c r="I31" i="4" s="1"/>
  <c r="E28" i="5"/>
  <c r="I28" i="3"/>
  <c r="L11" i="6"/>
  <c r="I30" i="6" s="1"/>
  <c r="I28" i="5"/>
  <c r="I2" i="5"/>
  <c r="F28" i="5"/>
  <c r="E29" i="4"/>
  <c r="F29" i="4" s="1"/>
  <c r="I2" i="3"/>
  <c r="E28" i="3"/>
  <c r="F28" i="3" s="1"/>
  <c r="L11" i="3" l="1"/>
  <c r="I30" i="3" s="1"/>
  <c r="L11" i="5"/>
  <c r="I30" i="5" s="1"/>
</calcChain>
</file>

<file path=xl/sharedStrings.xml><?xml version="1.0" encoding="utf-8"?>
<sst xmlns="http://schemas.openxmlformats.org/spreadsheetml/2006/main" count="130" uniqueCount="24">
  <si>
    <t>Megabucks</t>
  </si>
  <si>
    <t>Matrix :</t>
  </si>
  <si>
    <t xml:space="preserve">out of </t>
  </si>
  <si>
    <t>Match</t>
  </si>
  <si>
    <t>Winners</t>
  </si>
  <si>
    <t>Odds</t>
  </si>
  <si>
    <t>Prize</t>
  </si>
  <si>
    <t>Liability</t>
  </si>
  <si>
    <t>Mass Cash</t>
  </si>
  <si>
    <t>Gross Sales =</t>
  </si>
  <si>
    <t>Power Ball</t>
  </si>
  <si>
    <t xml:space="preserve">Price Point = </t>
  </si>
  <si>
    <t>plus</t>
  </si>
  <si>
    <t>Jackpot</t>
  </si>
  <si>
    <t>Total # of</t>
  </si>
  <si>
    <t>Overall Odds</t>
  </si>
  <si>
    <t>Total Prize</t>
  </si>
  <si>
    <t>winners</t>
  </si>
  <si>
    <t>1 in</t>
  </si>
  <si>
    <t xml:space="preserve">Payout % = </t>
  </si>
  <si>
    <t>Lucky For Life</t>
  </si>
  <si>
    <t>$7,000 a Week for Life</t>
  </si>
  <si>
    <t>$25,000 a Year for Life</t>
  </si>
  <si>
    <t>Mega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</si>
</sst>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#,##0.000"/>
    <numFmt numFmtId="165" formatCode="_(&quot;$&quot;* #,##0_);_(&quot;$&quot;* \(#,##0\);_(&quot;$&quot;* &quot;-&quot;??_);_(@_)"/>
    <numFmt numFmtId="166" formatCode="#,##0.0"/>
    <numFmt numFmtId="167" formatCode="&quot;$&quot;#,##0.0_);[Red]\(&quot;$&quot;#,##0.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FF000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theme="0" tint="-0.14999847407452621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6" fontId="4" fillId="0" borderId="0" xfId="0" applyNumberFormat="1" applyFont="1" applyAlignment="1">
      <alignment horizontal="center"/>
    </xf>
    <xf numFmtId="165" fontId="5" fillId="0" borderId="0" xfId="1" applyNumberFormat="1" applyFont="1"/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4" fontId="0" fillId="0" borderId="0" xfId="0" applyNumberFormat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3" fontId="0" fillId="0" borderId="0" xfId="0" applyNumberFormat="1"/>
    <xf numFmtId="165" fontId="0" fillId="0" borderId="0" xfId="1" applyNumberFormat="1" applyFont="1" applyAlignment="1" applyProtection="1">
      <alignment horizontal="right"/>
      <protection locked="0"/>
    </xf>
    <xf numFmtId="165" fontId="0" fillId="0" borderId="0" xfId="1" applyNumberFormat="1" applyFont="1"/>
    <xf numFmtId="0" fontId="6" fillId="0" borderId="0" xfId="0" applyFont="1"/>
    <xf numFmtId="4" fontId="6" fillId="0" borderId="0" xfId="0" applyNumberFormat="1" applyFont="1"/>
    <xf numFmtId="3" fontId="6" fillId="0" borderId="0" xfId="0" applyNumberFormat="1" applyFont="1"/>
    <xf numFmtId="165" fontId="6" fillId="0" borderId="0" xfId="1" applyNumberFormat="1" applyFont="1" applyAlignment="1" applyProtection="1">
      <alignment horizontal="right"/>
      <protection locked="0"/>
    </xf>
    <xf numFmtId="164" fontId="0" fillId="0" borderId="0" xfId="0" applyNumberFormat="1"/>
    <xf numFmtId="165" fontId="0" fillId="0" borderId="0" xfId="1" applyNumberFormat="1" applyFont="1" applyAlignment="1">
      <alignment horizontal="right"/>
    </xf>
    <xf numFmtId="166" fontId="0" fillId="0" borderId="0" xfId="0" applyNumberFormat="1"/>
    <xf numFmtId="10" fontId="5" fillId="0" borderId="0" xfId="0" applyNumberFormat="1" applyFont="1"/>
    <xf numFmtId="165" fontId="0" fillId="0" borderId="0" xfId="0" applyNumberFormat="1"/>
    <xf numFmtId="165" fontId="5" fillId="0" borderId="0" xfId="0" applyNumberFormat="1" applyFont="1" applyAlignment="1">
      <alignment horizontal="center"/>
    </xf>
    <xf numFmtId="1" fontId="0" fillId="0" borderId="0" xfId="0" applyNumberFormat="1"/>
    <xf numFmtId="165" fontId="0" fillId="0" borderId="0" xfId="1" applyNumberFormat="1" applyFont="1" applyProtection="1">
      <protection locked="0"/>
    </xf>
    <xf numFmtId="44" fontId="0" fillId="0" borderId="0" xfId="1" applyFont="1"/>
    <xf numFmtId="0" fontId="0" fillId="0" borderId="0" xfId="0" applyProtection="1">
      <protection locked="0"/>
    </xf>
    <xf numFmtId="0" fontId="5" fillId="3" borderId="0" xfId="0" applyFont="1" applyFill="1" applyAlignment="1">
      <alignment horizontal="center"/>
    </xf>
    <xf numFmtId="6" fontId="5" fillId="3" borderId="0" xfId="0" applyNumberFormat="1" applyFont="1" applyFill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  <xf numFmtId="6" fontId="7" fillId="3" borderId="0" xfId="0" applyNumberFormat="1" applyFont="1" applyFill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center"/>
    </xf>
    <xf numFmtId="4" fontId="9" fillId="0" borderId="0" xfId="0" applyNumberFormat="1" applyFont="1" applyAlignment="1">
      <alignment horizontal="center"/>
    </xf>
    <xf numFmtId="0" fontId="0" fillId="0" borderId="2" xfId="0" applyBorder="1"/>
    <xf numFmtId="0" fontId="5" fillId="0" borderId="2" xfId="0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165" fontId="8" fillId="0" borderId="2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/>
    <xf numFmtId="165" fontId="5" fillId="0" borderId="2" xfId="1" applyNumberFormat="1" applyFont="1" applyBorder="1" applyAlignment="1">
      <alignment horizontal="center"/>
    </xf>
    <xf numFmtId="165" fontId="4" fillId="0" borderId="2" xfId="1" applyNumberFormat="1" applyFont="1" applyBorder="1" applyAlignment="1" applyProtection="1">
      <alignment horizontal="center"/>
    </xf>
    <xf numFmtId="3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2" applyNumberFormat="1" applyFont="1" applyFill="1" applyAlignment="1">
      <alignment horizontal="center"/>
    </xf>
    <xf numFmtId="0" fontId="5" fillId="0" borderId="0" xfId="0" applyFont="1"/>
    <xf numFmtId="3" fontId="11" fillId="0" borderId="2" xfId="0" applyNumberFormat="1" applyFont="1" applyBorder="1" applyAlignment="1">
      <alignment horizontal="center"/>
    </xf>
    <xf numFmtId="165" fontId="11" fillId="0" borderId="2" xfId="1" applyNumberFormat="1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7" fontId="10" fillId="0" borderId="0" xfId="0" applyNumberFormat="1" applyFont="1"/>
    <xf numFmtId="6" fontId="12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E13" sqref="E13"/>
    </sheetView>
  </sheetViews>
  <sheetFormatPr defaultRowHeight="15" x14ac:dyDescent="0.25"/>
  <cols>
    <col min="1" max="1" width="7.28515625" bestFit="1" customWidth="1"/>
    <col min="2" max="2" width="6.7109375" customWidth="1"/>
    <col min="3" max="3" width="6.140625" bestFit="1" customWidth="1"/>
    <col min="4" max="4" width="6.7109375" customWidth="1"/>
    <col min="5" max="8" width="15.7109375" customWidth="1"/>
    <col min="9" max="9" width="11.425781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2"/>
      <c r="H2" s="1"/>
      <c r="I2" s="1"/>
    </row>
    <row r="3" spans="1:9" ht="18" x14ac:dyDescent="0.25">
      <c r="A3" s="3" t="s">
        <v>0</v>
      </c>
      <c r="B3" s="1"/>
      <c r="C3" s="1"/>
      <c r="D3" s="1"/>
      <c r="E3" s="4">
        <v>2</v>
      </c>
      <c r="F3" s="1"/>
      <c r="G3" s="2"/>
      <c r="H3" s="2"/>
      <c r="I3" s="1"/>
    </row>
    <row r="4" spans="1:9" x14ac:dyDescent="0.25">
      <c r="G4" s="5">
        <f>E3*E6</f>
        <v>14118104.000000006</v>
      </c>
    </row>
    <row r="5" spans="1:9" ht="15.75" thickBot="1" x14ac:dyDescent="0.3"/>
    <row r="6" spans="1:9" ht="15.75" thickBot="1" x14ac:dyDescent="0.3">
      <c r="A6" t="s">
        <v>1</v>
      </c>
      <c r="B6" s="6">
        <v>6</v>
      </c>
      <c r="C6" s="7" t="s">
        <v>2</v>
      </c>
      <c r="D6" s="6">
        <v>44</v>
      </c>
      <c r="E6" s="8">
        <f>(FACT($D$6) / FACT($D$6-$B$6)) / FACT($B$6)</f>
        <v>7059052.0000000028</v>
      </c>
    </row>
    <row r="7" spans="1:9" x14ac:dyDescent="0.25">
      <c r="C7" s="7"/>
      <c r="E7" s="8"/>
    </row>
    <row r="8" spans="1:9" x14ac:dyDescent="0.25">
      <c r="C8" s="9" t="s">
        <v>3</v>
      </c>
      <c r="E8" s="10" t="s">
        <v>4</v>
      </c>
      <c r="F8" s="9" t="s">
        <v>5</v>
      </c>
      <c r="G8" s="9" t="s">
        <v>6</v>
      </c>
      <c r="H8" s="9" t="s">
        <v>7</v>
      </c>
    </row>
    <row r="9" spans="1:9" x14ac:dyDescent="0.25">
      <c r="G9" s="8"/>
    </row>
    <row r="10" spans="1:9" x14ac:dyDescent="0.25">
      <c r="C10">
        <v>6</v>
      </c>
      <c r="E10" s="8">
        <f>(FACT($B$6) / (FACT(C10)*FACT($B$6-C10)))  *  (FACT($D$6-$B$6) / (FACT($B$6-C10)*FACT(($D$6-$B$6)-($B$6-C10))))</f>
        <v>1</v>
      </c>
      <c r="F10" s="11">
        <f>E6/E10</f>
        <v>7059052.0000000028</v>
      </c>
      <c r="G10" s="12">
        <v>5200000</v>
      </c>
      <c r="H10" s="13">
        <v>4800000</v>
      </c>
    </row>
    <row r="11" spans="1:9" x14ac:dyDescent="0.25">
      <c r="C11">
        <v>5</v>
      </c>
      <c r="E11" s="8">
        <f>(FACT($B$6) / (FACT(C11)*FACT($B$6-C11)))  *  (FACT($D$6-$B$6) / (FACT($B$6-C11)*FACT(($D$6-$B$6)-($B$6-C11))))</f>
        <v>227.99999999999994</v>
      </c>
      <c r="F11" s="11">
        <f>E6/E11</f>
        <v>30960.754385964934</v>
      </c>
      <c r="G11" s="12">
        <v>5000</v>
      </c>
      <c r="H11" s="13">
        <f>E11*G11</f>
        <v>1139999.9999999998</v>
      </c>
    </row>
    <row r="12" spans="1:9" x14ac:dyDescent="0.25">
      <c r="C12">
        <v>4</v>
      </c>
      <c r="E12" s="8">
        <f>(FACT($B$6) / (FACT(C12)*FACT($B$6-C12)))  *  (FACT($D$6-$B$6) / (FACT($B$6-C12)*FACT(($D$6-$B$6)-($B$6-C12))))</f>
        <v>10544.999999999995</v>
      </c>
      <c r="F12" s="11">
        <f>E6/E12</f>
        <v>669.42171645329597</v>
      </c>
      <c r="G12" s="12">
        <v>200</v>
      </c>
      <c r="H12" s="13">
        <f t="shared" ref="H12:H14" si="0">E12*G12</f>
        <v>2108999.9999999991</v>
      </c>
    </row>
    <row r="13" spans="1:9" x14ac:dyDescent="0.25">
      <c r="C13">
        <v>3</v>
      </c>
      <c r="E13" s="8">
        <f>(FACT($B$6) / (FACT(C13)*FACT($B$6-C13)))  *  (FACT($D$6-$B$6) / (FACT($B$6-C13)*FACT(($D$6-$B$6)-($B$6-C13))))</f>
        <v>168720</v>
      </c>
      <c r="F13" s="11">
        <f>E6/E13</f>
        <v>41.838857278330977</v>
      </c>
      <c r="G13" s="12">
        <v>4</v>
      </c>
      <c r="H13" s="13">
        <f t="shared" si="0"/>
        <v>674880</v>
      </c>
    </row>
    <row r="14" spans="1:9" x14ac:dyDescent="0.25">
      <c r="C14" s="14">
        <v>2</v>
      </c>
      <c r="D14" s="14"/>
      <c r="E14" s="15">
        <f>(FACT($B$6) / (FACT(C14)*FACT($B$6-C14)))  *  (FACT($D$6-$B$6) / (FACT($B$6-C14)*FACT(($D$6-$B$6)-($B$6-C14))))</f>
        <v>1107225</v>
      </c>
      <c r="F14" s="16">
        <f>$E$6/E14</f>
        <v>6.3754449186028159</v>
      </c>
      <c r="G14" s="17">
        <v>0</v>
      </c>
      <c r="H14" s="13">
        <f t="shared" si="0"/>
        <v>0</v>
      </c>
    </row>
    <row r="15" spans="1:9" x14ac:dyDescent="0.25">
      <c r="E15" s="8"/>
      <c r="F15" s="18"/>
      <c r="G15" s="19"/>
      <c r="H15" s="13"/>
    </row>
    <row r="16" spans="1:9" x14ac:dyDescent="0.25">
      <c r="G16" s="13"/>
      <c r="H16" s="13"/>
    </row>
    <row r="17" spans="5:9" x14ac:dyDescent="0.25">
      <c r="E17" s="8">
        <f>SUM(E10:E13)</f>
        <v>179494</v>
      </c>
      <c r="F17" s="20">
        <f>E6/E17</f>
        <v>39.32750955463694</v>
      </c>
      <c r="G17" s="13"/>
      <c r="H17" s="13">
        <f>SUM(H10:H16)</f>
        <v>8723880</v>
      </c>
      <c r="I17" s="21">
        <f>H17/(2*E6)</f>
        <v>0.61792149994078505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5"/>
  <sheetViews>
    <sheetView workbookViewId="0">
      <selection activeCell="E11" sqref="E11"/>
    </sheetView>
  </sheetViews>
  <sheetFormatPr defaultRowHeight="15" x14ac:dyDescent="0.25"/>
  <cols>
    <col min="2" max="4" width="8.7109375" style="7"/>
    <col min="5" max="5" width="13.42578125" customWidth="1"/>
    <col min="6" max="6" width="14.85546875" customWidth="1"/>
    <col min="7" max="7" width="12.140625" bestFit="1" customWidth="1"/>
    <col min="8" max="8" width="17.5703125" customWidth="1"/>
  </cols>
  <sheetData>
    <row r="3" spans="1:9" ht="18" x14ac:dyDescent="0.25">
      <c r="A3" s="3" t="s">
        <v>8</v>
      </c>
    </row>
    <row r="5" spans="1:9" ht="15.75" thickBot="1" x14ac:dyDescent="0.3"/>
    <row r="6" spans="1:9" ht="15.75" thickBot="1" x14ac:dyDescent="0.3">
      <c r="A6" t="s">
        <v>1</v>
      </c>
      <c r="B6" s="6">
        <v>5</v>
      </c>
      <c r="C6" s="7" t="s">
        <v>2</v>
      </c>
      <c r="D6" s="6">
        <v>35</v>
      </c>
      <c r="E6" s="13">
        <f>(FACT($D$6) / FACT($D$6-$B$6)) / FACT($B$6)</f>
        <v>324631.99999999994</v>
      </c>
    </row>
    <row r="7" spans="1:9" x14ac:dyDescent="0.25">
      <c r="E7" s="22"/>
    </row>
    <row r="8" spans="1:9" x14ac:dyDescent="0.25">
      <c r="C8" s="9" t="s">
        <v>3</v>
      </c>
      <c r="E8" s="23" t="s">
        <v>4</v>
      </c>
      <c r="F8" s="9" t="s">
        <v>5</v>
      </c>
      <c r="G8" s="9" t="s">
        <v>6</v>
      </c>
      <c r="H8" s="9" t="s">
        <v>7</v>
      </c>
    </row>
    <row r="9" spans="1:9" x14ac:dyDescent="0.25">
      <c r="E9" s="22"/>
    </row>
    <row r="10" spans="1:9" x14ac:dyDescent="0.25">
      <c r="C10" s="7">
        <v>5</v>
      </c>
      <c r="E10" s="24">
        <f>(FACT($B$6) / (FACT(C10)*FACT($B$6-C10)))  *  (FACT($D$6-$B$6) / (FACT($B$6-C10)*FACT(($D$6-$B$6)-($B$6-C10))))</f>
        <v>1</v>
      </c>
      <c r="F10" s="18">
        <f>E6/E10</f>
        <v>324631.99999999994</v>
      </c>
      <c r="G10" s="25">
        <v>100000</v>
      </c>
      <c r="H10" s="26">
        <f>E10*G10</f>
        <v>100000</v>
      </c>
    </row>
    <row r="11" spans="1:9" x14ac:dyDescent="0.25">
      <c r="C11" s="7">
        <v>4</v>
      </c>
      <c r="E11" s="24">
        <f>(FACT($B$6) / (FACT(C11)*FACT($B$6-C11)))  *  (FACT($D$6-$B$6) / (FACT($B$6-C11)*FACT(($D$6-$B$6)-($B$6-C11))))</f>
        <v>150.00000000000006</v>
      </c>
      <c r="F11" s="18">
        <f>E6/E11</f>
        <v>2164.2133333333322</v>
      </c>
      <c r="G11" s="25">
        <v>250</v>
      </c>
      <c r="H11" s="26">
        <f>E11*G11</f>
        <v>37500.000000000015</v>
      </c>
    </row>
    <row r="12" spans="1:9" x14ac:dyDescent="0.25">
      <c r="C12" s="7">
        <v>3</v>
      </c>
      <c r="E12" s="24">
        <f>(FACT($B$6) / (FACT(C12)*FACT($B$6-C12)))  *  (FACT($D$6-$B$6) / (FACT($B$6-C12)*FACT(($D$6-$B$6)-($B$6-C12))))</f>
        <v>4350.0000000000018</v>
      </c>
      <c r="F12" s="18">
        <f>E6/E12</f>
        <v>74.628045977011453</v>
      </c>
      <c r="G12" s="25">
        <v>10</v>
      </c>
      <c r="H12" s="26">
        <f>E12*G12</f>
        <v>43500.000000000015</v>
      </c>
    </row>
    <row r="13" spans="1:9" x14ac:dyDescent="0.25">
      <c r="E13" s="22"/>
      <c r="F13" s="18"/>
      <c r="G13" s="27"/>
      <c r="H13" s="26"/>
    </row>
    <row r="14" spans="1:9" x14ac:dyDescent="0.25">
      <c r="E14" s="22"/>
      <c r="H14" s="26"/>
    </row>
    <row r="15" spans="1:9" x14ac:dyDescent="0.25">
      <c r="E15" s="22">
        <f>SUM(E10:E14)</f>
        <v>4501.0000000000018</v>
      </c>
      <c r="F15" s="18">
        <f>E6/E15</f>
        <v>72.124416796267454</v>
      </c>
      <c r="H15" s="26">
        <f>SUM(H10:H14)</f>
        <v>181000</v>
      </c>
      <c r="I15" s="21">
        <f>H15/E6</f>
        <v>0.55755440005914403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"/>
  <sheetViews>
    <sheetView workbookViewId="0">
      <selection activeCell="F11" sqref="F11"/>
    </sheetView>
  </sheetViews>
  <sheetFormatPr defaultRowHeight="15" x14ac:dyDescent="0.25"/>
  <cols>
    <col min="1" max="1" width="7.28515625" bestFit="1" customWidth="1"/>
    <col min="2" max="2" width="6.7109375" customWidth="1"/>
    <col min="3" max="3" width="6.140625" bestFit="1" customWidth="1"/>
    <col min="4" max="4" width="6.7109375" customWidth="1"/>
    <col min="5" max="6" width="15.7109375" customWidth="1"/>
    <col min="7" max="7" width="3" customWidth="1"/>
    <col min="8" max="9" width="15.7109375" customWidth="1"/>
    <col min="10" max="10" width="11.42578125" customWidth="1"/>
    <col min="12" max="12" width="13.42578125" customWidth="1"/>
    <col min="257" max="257" width="7.28515625" bestFit="1" customWidth="1"/>
    <col min="258" max="258" width="6.7109375" customWidth="1"/>
    <col min="259" max="259" width="6.140625" bestFit="1" customWidth="1"/>
    <col min="260" max="260" width="6.7109375" customWidth="1"/>
    <col min="261" max="262" width="15.7109375" customWidth="1"/>
    <col min="263" max="263" width="3" customWidth="1"/>
    <col min="264" max="265" width="15.7109375" customWidth="1"/>
    <col min="266" max="266" width="11.42578125" customWidth="1"/>
    <col min="513" max="513" width="7.28515625" bestFit="1" customWidth="1"/>
    <col min="514" max="514" width="6.7109375" customWidth="1"/>
    <col min="515" max="515" width="6.140625" bestFit="1" customWidth="1"/>
    <col min="516" max="516" width="6.7109375" customWidth="1"/>
    <col min="517" max="518" width="15.7109375" customWidth="1"/>
    <col min="519" max="519" width="3" customWidth="1"/>
    <col min="520" max="521" width="15.7109375" customWidth="1"/>
    <col min="522" max="522" width="11.42578125" customWidth="1"/>
    <col min="769" max="769" width="7.28515625" bestFit="1" customWidth="1"/>
    <col min="770" max="770" width="6.7109375" customWidth="1"/>
    <col min="771" max="771" width="6.140625" bestFit="1" customWidth="1"/>
    <col min="772" max="772" width="6.7109375" customWidth="1"/>
    <col min="773" max="774" width="15.7109375" customWidth="1"/>
    <col min="775" max="775" width="3" customWidth="1"/>
    <col min="776" max="777" width="15.7109375" customWidth="1"/>
    <col min="778" max="778" width="11.42578125" customWidth="1"/>
    <col min="1025" max="1025" width="7.28515625" bestFit="1" customWidth="1"/>
    <col min="1026" max="1026" width="6.7109375" customWidth="1"/>
    <col min="1027" max="1027" width="6.140625" bestFit="1" customWidth="1"/>
    <col min="1028" max="1028" width="6.7109375" customWidth="1"/>
    <col min="1029" max="1030" width="15.7109375" customWidth="1"/>
    <col min="1031" max="1031" width="3" customWidth="1"/>
    <col min="1032" max="1033" width="15.7109375" customWidth="1"/>
    <col min="1034" max="1034" width="11.42578125" customWidth="1"/>
    <col min="1281" max="1281" width="7.28515625" bestFit="1" customWidth="1"/>
    <col min="1282" max="1282" width="6.7109375" customWidth="1"/>
    <col min="1283" max="1283" width="6.140625" bestFit="1" customWidth="1"/>
    <col min="1284" max="1284" width="6.7109375" customWidth="1"/>
    <col min="1285" max="1286" width="15.7109375" customWidth="1"/>
    <col min="1287" max="1287" width="3" customWidth="1"/>
    <col min="1288" max="1289" width="15.7109375" customWidth="1"/>
    <col min="1290" max="1290" width="11.42578125" customWidth="1"/>
    <col min="1537" max="1537" width="7.28515625" bestFit="1" customWidth="1"/>
    <col min="1538" max="1538" width="6.7109375" customWidth="1"/>
    <col min="1539" max="1539" width="6.140625" bestFit="1" customWidth="1"/>
    <col min="1540" max="1540" width="6.7109375" customWidth="1"/>
    <col min="1541" max="1542" width="15.7109375" customWidth="1"/>
    <col min="1543" max="1543" width="3" customWidth="1"/>
    <col min="1544" max="1545" width="15.7109375" customWidth="1"/>
    <col min="1546" max="1546" width="11.42578125" customWidth="1"/>
    <col min="1793" max="1793" width="7.28515625" bestFit="1" customWidth="1"/>
    <col min="1794" max="1794" width="6.7109375" customWidth="1"/>
    <col min="1795" max="1795" width="6.140625" bestFit="1" customWidth="1"/>
    <col min="1796" max="1796" width="6.7109375" customWidth="1"/>
    <col min="1797" max="1798" width="15.7109375" customWidth="1"/>
    <col min="1799" max="1799" width="3" customWidth="1"/>
    <col min="1800" max="1801" width="15.7109375" customWidth="1"/>
    <col min="1802" max="1802" width="11.42578125" customWidth="1"/>
    <col min="2049" max="2049" width="7.28515625" bestFit="1" customWidth="1"/>
    <col min="2050" max="2050" width="6.7109375" customWidth="1"/>
    <col min="2051" max="2051" width="6.140625" bestFit="1" customWidth="1"/>
    <col min="2052" max="2052" width="6.7109375" customWidth="1"/>
    <col min="2053" max="2054" width="15.7109375" customWidth="1"/>
    <col min="2055" max="2055" width="3" customWidth="1"/>
    <col min="2056" max="2057" width="15.7109375" customWidth="1"/>
    <col min="2058" max="2058" width="11.42578125" customWidth="1"/>
    <col min="2305" max="2305" width="7.28515625" bestFit="1" customWidth="1"/>
    <col min="2306" max="2306" width="6.7109375" customWidth="1"/>
    <col min="2307" max="2307" width="6.140625" bestFit="1" customWidth="1"/>
    <col min="2308" max="2308" width="6.7109375" customWidth="1"/>
    <col min="2309" max="2310" width="15.7109375" customWidth="1"/>
    <col min="2311" max="2311" width="3" customWidth="1"/>
    <col min="2312" max="2313" width="15.7109375" customWidth="1"/>
    <col min="2314" max="2314" width="11.42578125" customWidth="1"/>
    <col min="2561" max="2561" width="7.28515625" bestFit="1" customWidth="1"/>
    <col min="2562" max="2562" width="6.7109375" customWidth="1"/>
    <col min="2563" max="2563" width="6.140625" bestFit="1" customWidth="1"/>
    <col min="2564" max="2564" width="6.7109375" customWidth="1"/>
    <col min="2565" max="2566" width="15.7109375" customWidth="1"/>
    <col min="2567" max="2567" width="3" customWidth="1"/>
    <col min="2568" max="2569" width="15.7109375" customWidth="1"/>
    <col min="2570" max="2570" width="11.42578125" customWidth="1"/>
    <col min="2817" max="2817" width="7.28515625" bestFit="1" customWidth="1"/>
    <col min="2818" max="2818" width="6.7109375" customWidth="1"/>
    <col min="2819" max="2819" width="6.140625" bestFit="1" customWidth="1"/>
    <col min="2820" max="2820" width="6.7109375" customWidth="1"/>
    <col min="2821" max="2822" width="15.7109375" customWidth="1"/>
    <col min="2823" max="2823" width="3" customWidth="1"/>
    <col min="2824" max="2825" width="15.7109375" customWidth="1"/>
    <col min="2826" max="2826" width="11.42578125" customWidth="1"/>
    <col min="3073" max="3073" width="7.28515625" bestFit="1" customWidth="1"/>
    <col min="3074" max="3074" width="6.7109375" customWidth="1"/>
    <col min="3075" max="3075" width="6.140625" bestFit="1" customWidth="1"/>
    <col min="3076" max="3076" width="6.7109375" customWidth="1"/>
    <col min="3077" max="3078" width="15.7109375" customWidth="1"/>
    <col min="3079" max="3079" width="3" customWidth="1"/>
    <col min="3080" max="3081" width="15.7109375" customWidth="1"/>
    <col min="3082" max="3082" width="11.42578125" customWidth="1"/>
    <col min="3329" max="3329" width="7.28515625" bestFit="1" customWidth="1"/>
    <col min="3330" max="3330" width="6.7109375" customWidth="1"/>
    <col min="3331" max="3331" width="6.140625" bestFit="1" customWidth="1"/>
    <col min="3332" max="3332" width="6.7109375" customWidth="1"/>
    <col min="3333" max="3334" width="15.7109375" customWidth="1"/>
    <col min="3335" max="3335" width="3" customWidth="1"/>
    <col min="3336" max="3337" width="15.7109375" customWidth="1"/>
    <col min="3338" max="3338" width="11.42578125" customWidth="1"/>
    <col min="3585" max="3585" width="7.28515625" bestFit="1" customWidth="1"/>
    <col min="3586" max="3586" width="6.7109375" customWidth="1"/>
    <col min="3587" max="3587" width="6.140625" bestFit="1" customWidth="1"/>
    <col min="3588" max="3588" width="6.7109375" customWidth="1"/>
    <col min="3589" max="3590" width="15.7109375" customWidth="1"/>
    <col min="3591" max="3591" width="3" customWidth="1"/>
    <col min="3592" max="3593" width="15.7109375" customWidth="1"/>
    <col min="3594" max="3594" width="11.42578125" customWidth="1"/>
    <col min="3841" max="3841" width="7.28515625" bestFit="1" customWidth="1"/>
    <col min="3842" max="3842" width="6.7109375" customWidth="1"/>
    <col min="3843" max="3843" width="6.140625" bestFit="1" customWidth="1"/>
    <col min="3844" max="3844" width="6.7109375" customWidth="1"/>
    <col min="3845" max="3846" width="15.7109375" customWidth="1"/>
    <col min="3847" max="3847" width="3" customWidth="1"/>
    <col min="3848" max="3849" width="15.7109375" customWidth="1"/>
    <col min="3850" max="3850" width="11.42578125" customWidth="1"/>
    <col min="4097" max="4097" width="7.28515625" bestFit="1" customWidth="1"/>
    <col min="4098" max="4098" width="6.7109375" customWidth="1"/>
    <col min="4099" max="4099" width="6.140625" bestFit="1" customWidth="1"/>
    <col min="4100" max="4100" width="6.7109375" customWidth="1"/>
    <col min="4101" max="4102" width="15.7109375" customWidth="1"/>
    <col min="4103" max="4103" width="3" customWidth="1"/>
    <col min="4104" max="4105" width="15.7109375" customWidth="1"/>
    <col min="4106" max="4106" width="11.42578125" customWidth="1"/>
    <col min="4353" max="4353" width="7.28515625" bestFit="1" customWidth="1"/>
    <col min="4354" max="4354" width="6.7109375" customWidth="1"/>
    <col min="4355" max="4355" width="6.140625" bestFit="1" customWidth="1"/>
    <col min="4356" max="4356" width="6.7109375" customWidth="1"/>
    <col min="4357" max="4358" width="15.7109375" customWidth="1"/>
    <col min="4359" max="4359" width="3" customWidth="1"/>
    <col min="4360" max="4361" width="15.7109375" customWidth="1"/>
    <col min="4362" max="4362" width="11.42578125" customWidth="1"/>
    <col min="4609" max="4609" width="7.28515625" bestFit="1" customWidth="1"/>
    <col min="4610" max="4610" width="6.7109375" customWidth="1"/>
    <col min="4611" max="4611" width="6.140625" bestFit="1" customWidth="1"/>
    <col min="4612" max="4612" width="6.7109375" customWidth="1"/>
    <col min="4613" max="4614" width="15.7109375" customWidth="1"/>
    <col min="4615" max="4615" width="3" customWidth="1"/>
    <col min="4616" max="4617" width="15.7109375" customWidth="1"/>
    <col min="4618" max="4618" width="11.42578125" customWidth="1"/>
    <col min="4865" max="4865" width="7.28515625" bestFit="1" customWidth="1"/>
    <col min="4866" max="4866" width="6.7109375" customWidth="1"/>
    <col min="4867" max="4867" width="6.140625" bestFit="1" customWidth="1"/>
    <col min="4868" max="4868" width="6.7109375" customWidth="1"/>
    <col min="4869" max="4870" width="15.7109375" customWidth="1"/>
    <col min="4871" max="4871" width="3" customWidth="1"/>
    <col min="4872" max="4873" width="15.7109375" customWidth="1"/>
    <col min="4874" max="4874" width="11.42578125" customWidth="1"/>
    <col min="5121" max="5121" width="7.28515625" bestFit="1" customWidth="1"/>
    <col min="5122" max="5122" width="6.7109375" customWidth="1"/>
    <col min="5123" max="5123" width="6.140625" bestFit="1" customWidth="1"/>
    <col min="5124" max="5124" width="6.7109375" customWidth="1"/>
    <col min="5125" max="5126" width="15.7109375" customWidth="1"/>
    <col min="5127" max="5127" width="3" customWidth="1"/>
    <col min="5128" max="5129" width="15.7109375" customWidth="1"/>
    <col min="5130" max="5130" width="11.42578125" customWidth="1"/>
    <col min="5377" max="5377" width="7.28515625" bestFit="1" customWidth="1"/>
    <col min="5378" max="5378" width="6.7109375" customWidth="1"/>
    <col min="5379" max="5379" width="6.140625" bestFit="1" customWidth="1"/>
    <col min="5380" max="5380" width="6.7109375" customWidth="1"/>
    <col min="5381" max="5382" width="15.7109375" customWidth="1"/>
    <col min="5383" max="5383" width="3" customWidth="1"/>
    <col min="5384" max="5385" width="15.7109375" customWidth="1"/>
    <col min="5386" max="5386" width="11.42578125" customWidth="1"/>
    <col min="5633" max="5633" width="7.28515625" bestFit="1" customWidth="1"/>
    <col min="5634" max="5634" width="6.7109375" customWidth="1"/>
    <col min="5635" max="5635" width="6.140625" bestFit="1" customWidth="1"/>
    <col min="5636" max="5636" width="6.7109375" customWidth="1"/>
    <col min="5637" max="5638" width="15.7109375" customWidth="1"/>
    <col min="5639" max="5639" width="3" customWidth="1"/>
    <col min="5640" max="5641" width="15.7109375" customWidth="1"/>
    <col min="5642" max="5642" width="11.42578125" customWidth="1"/>
    <col min="5889" max="5889" width="7.28515625" bestFit="1" customWidth="1"/>
    <col min="5890" max="5890" width="6.7109375" customWidth="1"/>
    <col min="5891" max="5891" width="6.140625" bestFit="1" customWidth="1"/>
    <col min="5892" max="5892" width="6.7109375" customWidth="1"/>
    <col min="5893" max="5894" width="15.7109375" customWidth="1"/>
    <col min="5895" max="5895" width="3" customWidth="1"/>
    <col min="5896" max="5897" width="15.7109375" customWidth="1"/>
    <col min="5898" max="5898" width="11.42578125" customWidth="1"/>
    <col min="6145" max="6145" width="7.28515625" bestFit="1" customWidth="1"/>
    <col min="6146" max="6146" width="6.7109375" customWidth="1"/>
    <col min="6147" max="6147" width="6.140625" bestFit="1" customWidth="1"/>
    <col min="6148" max="6148" width="6.7109375" customWidth="1"/>
    <col min="6149" max="6150" width="15.7109375" customWidth="1"/>
    <col min="6151" max="6151" width="3" customWidth="1"/>
    <col min="6152" max="6153" width="15.7109375" customWidth="1"/>
    <col min="6154" max="6154" width="11.42578125" customWidth="1"/>
    <col min="6401" max="6401" width="7.28515625" bestFit="1" customWidth="1"/>
    <col min="6402" max="6402" width="6.7109375" customWidth="1"/>
    <col min="6403" max="6403" width="6.140625" bestFit="1" customWidth="1"/>
    <col min="6404" max="6404" width="6.7109375" customWidth="1"/>
    <col min="6405" max="6406" width="15.7109375" customWidth="1"/>
    <col min="6407" max="6407" width="3" customWidth="1"/>
    <col min="6408" max="6409" width="15.7109375" customWidth="1"/>
    <col min="6410" max="6410" width="11.42578125" customWidth="1"/>
    <col min="6657" max="6657" width="7.28515625" bestFit="1" customWidth="1"/>
    <col min="6658" max="6658" width="6.7109375" customWidth="1"/>
    <col min="6659" max="6659" width="6.140625" bestFit="1" customWidth="1"/>
    <col min="6660" max="6660" width="6.7109375" customWidth="1"/>
    <col min="6661" max="6662" width="15.7109375" customWidth="1"/>
    <col min="6663" max="6663" width="3" customWidth="1"/>
    <col min="6664" max="6665" width="15.7109375" customWidth="1"/>
    <col min="6666" max="6666" width="11.42578125" customWidth="1"/>
    <col min="6913" max="6913" width="7.28515625" bestFit="1" customWidth="1"/>
    <col min="6914" max="6914" width="6.7109375" customWidth="1"/>
    <col min="6915" max="6915" width="6.140625" bestFit="1" customWidth="1"/>
    <col min="6916" max="6916" width="6.7109375" customWidth="1"/>
    <col min="6917" max="6918" width="15.7109375" customWidth="1"/>
    <col min="6919" max="6919" width="3" customWidth="1"/>
    <col min="6920" max="6921" width="15.7109375" customWidth="1"/>
    <col min="6922" max="6922" width="11.42578125" customWidth="1"/>
    <col min="7169" max="7169" width="7.28515625" bestFit="1" customWidth="1"/>
    <col min="7170" max="7170" width="6.7109375" customWidth="1"/>
    <col min="7171" max="7171" width="6.140625" bestFit="1" customWidth="1"/>
    <col min="7172" max="7172" width="6.7109375" customWidth="1"/>
    <col min="7173" max="7174" width="15.7109375" customWidth="1"/>
    <col min="7175" max="7175" width="3" customWidth="1"/>
    <col min="7176" max="7177" width="15.7109375" customWidth="1"/>
    <col min="7178" max="7178" width="11.42578125" customWidth="1"/>
    <col min="7425" max="7425" width="7.28515625" bestFit="1" customWidth="1"/>
    <col min="7426" max="7426" width="6.7109375" customWidth="1"/>
    <col min="7427" max="7427" width="6.140625" bestFit="1" customWidth="1"/>
    <col min="7428" max="7428" width="6.7109375" customWidth="1"/>
    <col min="7429" max="7430" width="15.7109375" customWidth="1"/>
    <col min="7431" max="7431" width="3" customWidth="1"/>
    <col min="7432" max="7433" width="15.7109375" customWidth="1"/>
    <col min="7434" max="7434" width="11.42578125" customWidth="1"/>
    <col min="7681" max="7681" width="7.28515625" bestFit="1" customWidth="1"/>
    <col min="7682" max="7682" width="6.7109375" customWidth="1"/>
    <col min="7683" max="7683" width="6.140625" bestFit="1" customWidth="1"/>
    <col min="7684" max="7684" width="6.7109375" customWidth="1"/>
    <col min="7685" max="7686" width="15.7109375" customWidth="1"/>
    <col min="7687" max="7687" width="3" customWidth="1"/>
    <col min="7688" max="7689" width="15.7109375" customWidth="1"/>
    <col min="7690" max="7690" width="11.42578125" customWidth="1"/>
    <col min="7937" max="7937" width="7.28515625" bestFit="1" customWidth="1"/>
    <col min="7938" max="7938" width="6.7109375" customWidth="1"/>
    <col min="7939" max="7939" width="6.140625" bestFit="1" customWidth="1"/>
    <col min="7940" max="7940" width="6.7109375" customWidth="1"/>
    <col min="7941" max="7942" width="15.7109375" customWidth="1"/>
    <col min="7943" max="7943" width="3" customWidth="1"/>
    <col min="7944" max="7945" width="15.7109375" customWidth="1"/>
    <col min="7946" max="7946" width="11.42578125" customWidth="1"/>
    <col min="8193" max="8193" width="7.28515625" bestFit="1" customWidth="1"/>
    <col min="8194" max="8194" width="6.7109375" customWidth="1"/>
    <col min="8195" max="8195" width="6.140625" bestFit="1" customWidth="1"/>
    <col min="8196" max="8196" width="6.7109375" customWidth="1"/>
    <col min="8197" max="8198" width="15.7109375" customWidth="1"/>
    <col min="8199" max="8199" width="3" customWidth="1"/>
    <col min="8200" max="8201" width="15.7109375" customWidth="1"/>
    <col min="8202" max="8202" width="11.42578125" customWidth="1"/>
    <col min="8449" max="8449" width="7.28515625" bestFit="1" customWidth="1"/>
    <col min="8450" max="8450" width="6.7109375" customWidth="1"/>
    <col min="8451" max="8451" width="6.140625" bestFit="1" customWidth="1"/>
    <col min="8452" max="8452" width="6.7109375" customWidth="1"/>
    <col min="8453" max="8454" width="15.7109375" customWidth="1"/>
    <col min="8455" max="8455" width="3" customWidth="1"/>
    <col min="8456" max="8457" width="15.7109375" customWidth="1"/>
    <col min="8458" max="8458" width="11.42578125" customWidth="1"/>
    <col min="8705" max="8705" width="7.28515625" bestFit="1" customWidth="1"/>
    <col min="8706" max="8706" width="6.7109375" customWidth="1"/>
    <col min="8707" max="8707" width="6.140625" bestFit="1" customWidth="1"/>
    <col min="8708" max="8708" width="6.7109375" customWidth="1"/>
    <col min="8709" max="8710" width="15.7109375" customWidth="1"/>
    <col min="8711" max="8711" width="3" customWidth="1"/>
    <col min="8712" max="8713" width="15.7109375" customWidth="1"/>
    <col min="8714" max="8714" width="11.42578125" customWidth="1"/>
    <col min="8961" max="8961" width="7.28515625" bestFit="1" customWidth="1"/>
    <col min="8962" max="8962" width="6.7109375" customWidth="1"/>
    <col min="8963" max="8963" width="6.140625" bestFit="1" customWidth="1"/>
    <col min="8964" max="8964" width="6.7109375" customWidth="1"/>
    <col min="8965" max="8966" width="15.7109375" customWidth="1"/>
    <col min="8967" max="8967" width="3" customWidth="1"/>
    <col min="8968" max="8969" width="15.7109375" customWidth="1"/>
    <col min="8970" max="8970" width="11.42578125" customWidth="1"/>
    <col min="9217" max="9217" width="7.28515625" bestFit="1" customWidth="1"/>
    <col min="9218" max="9218" width="6.7109375" customWidth="1"/>
    <col min="9219" max="9219" width="6.140625" bestFit="1" customWidth="1"/>
    <col min="9220" max="9220" width="6.7109375" customWidth="1"/>
    <col min="9221" max="9222" width="15.7109375" customWidth="1"/>
    <col min="9223" max="9223" width="3" customWidth="1"/>
    <col min="9224" max="9225" width="15.7109375" customWidth="1"/>
    <col min="9226" max="9226" width="11.42578125" customWidth="1"/>
    <col min="9473" max="9473" width="7.28515625" bestFit="1" customWidth="1"/>
    <col min="9474" max="9474" width="6.7109375" customWidth="1"/>
    <col min="9475" max="9475" width="6.140625" bestFit="1" customWidth="1"/>
    <col min="9476" max="9476" width="6.7109375" customWidth="1"/>
    <col min="9477" max="9478" width="15.7109375" customWidth="1"/>
    <col min="9479" max="9479" width="3" customWidth="1"/>
    <col min="9480" max="9481" width="15.7109375" customWidth="1"/>
    <col min="9482" max="9482" width="11.42578125" customWidth="1"/>
    <col min="9729" max="9729" width="7.28515625" bestFit="1" customWidth="1"/>
    <col min="9730" max="9730" width="6.7109375" customWidth="1"/>
    <col min="9731" max="9731" width="6.140625" bestFit="1" customWidth="1"/>
    <col min="9732" max="9732" width="6.7109375" customWidth="1"/>
    <col min="9733" max="9734" width="15.7109375" customWidth="1"/>
    <col min="9735" max="9735" width="3" customWidth="1"/>
    <col min="9736" max="9737" width="15.7109375" customWidth="1"/>
    <col min="9738" max="9738" width="11.42578125" customWidth="1"/>
    <col min="9985" max="9985" width="7.28515625" bestFit="1" customWidth="1"/>
    <col min="9986" max="9986" width="6.7109375" customWidth="1"/>
    <col min="9987" max="9987" width="6.140625" bestFit="1" customWidth="1"/>
    <col min="9988" max="9988" width="6.7109375" customWidth="1"/>
    <col min="9989" max="9990" width="15.7109375" customWidth="1"/>
    <col min="9991" max="9991" width="3" customWidth="1"/>
    <col min="9992" max="9993" width="15.7109375" customWidth="1"/>
    <col min="9994" max="9994" width="11.42578125" customWidth="1"/>
    <col min="10241" max="10241" width="7.28515625" bestFit="1" customWidth="1"/>
    <col min="10242" max="10242" width="6.7109375" customWidth="1"/>
    <col min="10243" max="10243" width="6.140625" bestFit="1" customWidth="1"/>
    <col min="10244" max="10244" width="6.7109375" customWidth="1"/>
    <col min="10245" max="10246" width="15.7109375" customWidth="1"/>
    <col min="10247" max="10247" width="3" customWidth="1"/>
    <col min="10248" max="10249" width="15.7109375" customWidth="1"/>
    <col min="10250" max="10250" width="11.42578125" customWidth="1"/>
    <col min="10497" max="10497" width="7.28515625" bestFit="1" customWidth="1"/>
    <col min="10498" max="10498" width="6.7109375" customWidth="1"/>
    <col min="10499" max="10499" width="6.140625" bestFit="1" customWidth="1"/>
    <col min="10500" max="10500" width="6.7109375" customWidth="1"/>
    <col min="10501" max="10502" width="15.7109375" customWidth="1"/>
    <col min="10503" max="10503" width="3" customWidth="1"/>
    <col min="10504" max="10505" width="15.7109375" customWidth="1"/>
    <col min="10506" max="10506" width="11.42578125" customWidth="1"/>
    <col min="10753" max="10753" width="7.28515625" bestFit="1" customWidth="1"/>
    <col min="10754" max="10754" width="6.7109375" customWidth="1"/>
    <col min="10755" max="10755" width="6.140625" bestFit="1" customWidth="1"/>
    <col min="10756" max="10756" width="6.7109375" customWidth="1"/>
    <col min="10757" max="10758" width="15.7109375" customWidth="1"/>
    <col min="10759" max="10759" width="3" customWidth="1"/>
    <col min="10760" max="10761" width="15.7109375" customWidth="1"/>
    <col min="10762" max="10762" width="11.42578125" customWidth="1"/>
    <col min="11009" max="11009" width="7.28515625" bestFit="1" customWidth="1"/>
    <col min="11010" max="11010" width="6.7109375" customWidth="1"/>
    <col min="11011" max="11011" width="6.140625" bestFit="1" customWidth="1"/>
    <col min="11012" max="11012" width="6.7109375" customWidth="1"/>
    <col min="11013" max="11014" width="15.7109375" customWidth="1"/>
    <col min="11015" max="11015" width="3" customWidth="1"/>
    <col min="11016" max="11017" width="15.7109375" customWidth="1"/>
    <col min="11018" max="11018" width="11.42578125" customWidth="1"/>
    <col min="11265" max="11265" width="7.28515625" bestFit="1" customWidth="1"/>
    <col min="11266" max="11266" width="6.7109375" customWidth="1"/>
    <col min="11267" max="11267" width="6.140625" bestFit="1" customWidth="1"/>
    <col min="11268" max="11268" width="6.7109375" customWidth="1"/>
    <col min="11269" max="11270" width="15.7109375" customWidth="1"/>
    <col min="11271" max="11271" width="3" customWidth="1"/>
    <col min="11272" max="11273" width="15.7109375" customWidth="1"/>
    <col min="11274" max="11274" width="11.42578125" customWidth="1"/>
    <col min="11521" max="11521" width="7.28515625" bestFit="1" customWidth="1"/>
    <col min="11522" max="11522" width="6.7109375" customWidth="1"/>
    <col min="11523" max="11523" width="6.140625" bestFit="1" customWidth="1"/>
    <col min="11524" max="11524" width="6.7109375" customWidth="1"/>
    <col min="11525" max="11526" width="15.7109375" customWidth="1"/>
    <col min="11527" max="11527" width="3" customWidth="1"/>
    <col min="11528" max="11529" width="15.7109375" customWidth="1"/>
    <col min="11530" max="11530" width="11.42578125" customWidth="1"/>
    <col min="11777" max="11777" width="7.28515625" bestFit="1" customWidth="1"/>
    <col min="11778" max="11778" width="6.7109375" customWidth="1"/>
    <col min="11779" max="11779" width="6.140625" bestFit="1" customWidth="1"/>
    <col min="11780" max="11780" width="6.7109375" customWidth="1"/>
    <col min="11781" max="11782" width="15.7109375" customWidth="1"/>
    <col min="11783" max="11783" width="3" customWidth="1"/>
    <col min="11784" max="11785" width="15.7109375" customWidth="1"/>
    <col min="11786" max="11786" width="11.42578125" customWidth="1"/>
    <col min="12033" max="12033" width="7.28515625" bestFit="1" customWidth="1"/>
    <col min="12034" max="12034" width="6.7109375" customWidth="1"/>
    <col min="12035" max="12035" width="6.140625" bestFit="1" customWidth="1"/>
    <col min="12036" max="12036" width="6.7109375" customWidth="1"/>
    <col min="12037" max="12038" width="15.7109375" customWidth="1"/>
    <col min="12039" max="12039" width="3" customWidth="1"/>
    <col min="12040" max="12041" width="15.7109375" customWidth="1"/>
    <col min="12042" max="12042" width="11.42578125" customWidth="1"/>
    <col min="12289" max="12289" width="7.28515625" bestFit="1" customWidth="1"/>
    <col min="12290" max="12290" width="6.7109375" customWidth="1"/>
    <col min="12291" max="12291" width="6.140625" bestFit="1" customWidth="1"/>
    <col min="12292" max="12292" width="6.7109375" customWidth="1"/>
    <col min="12293" max="12294" width="15.7109375" customWidth="1"/>
    <col min="12295" max="12295" width="3" customWidth="1"/>
    <col min="12296" max="12297" width="15.7109375" customWidth="1"/>
    <col min="12298" max="12298" width="11.42578125" customWidth="1"/>
    <col min="12545" max="12545" width="7.28515625" bestFit="1" customWidth="1"/>
    <col min="12546" max="12546" width="6.7109375" customWidth="1"/>
    <col min="12547" max="12547" width="6.140625" bestFit="1" customWidth="1"/>
    <col min="12548" max="12548" width="6.7109375" customWidth="1"/>
    <col min="12549" max="12550" width="15.7109375" customWidth="1"/>
    <col min="12551" max="12551" width="3" customWidth="1"/>
    <col min="12552" max="12553" width="15.7109375" customWidth="1"/>
    <col min="12554" max="12554" width="11.42578125" customWidth="1"/>
    <col min="12801" max="12801" width="7.28515625" bestFit="1" customWidth="1"/>
    <col min="12802" max="12802" width="6.7109375" customWidth="1"/>
    <col min="12803" max="12803" width="6.140625" bestFit="1" customWidth="1"/>
    <col min="12804" max="12804" width="6.7109375" customWidth="1"/>
    <col min="12805" max="12806" width="15.7109375" customWidth="1"/>
    <col min="12807" max="12807" width="3" customWidth="1"/>
    <col min="12808" max="12809" width="15.7109375" customWidth="1"/>
    <col min="12810" max="12810" width="11.42578125" customWidth="1"/>
    <col min="13057" max="13057" width="7.28515625" bestFit="1" customWidth="1"/>
    <col min="13058" max="13058" width="6.7109375" customWidth="1"/>
    <col min="13059" max="13059" width="6.140625" bestFit="1" customWidth="1"/>
    <col min="13060" max="13060" width="6.7109375" customWidth="1"/>
    <col min="13061" max="13062" width="15.7109375" customWidth="1"/>
    <col min="13063" max="13063" width="3" customWidth="1"/>
    <col min="13064" max="13065" width="15.7109375" customWidth="1"/>
    <col min="13066" max="13066" width="11.42578125" customWidth="1"/>
    <col min="13313" max="13313" width="7.28515625" bestFit="1" customWidth="1"/>
    <col min="13314" max="13314" width="6.7109375" customWidth="1"/>
    <col min="13315" max="13315" width="6.140625" bestFit="1" customWidth="1"/>
    <col min="13316" max="13316" width="6.7109375" customWidth="1"/>
    <col min="13317" max="13318" width="15.7109375" customWidth="1"/>
    <col min="13319" max="13319" width="3" customWidth="1"/>
    <col min="13320" max="13321" width="15.7109375" customWidth="1"/>
    <col min="13322" max="13322" width="11.42578125" customWidth="1"/>
    <col min="13569" max="13569" width="7.28515625" bestFit="1" customWidth="1"/>
    <col min="13570" max="13570" width="6.7109375" customWidth="1"/>
    <col min="13571" max="13571" width="6.140625" bestFit="1" customWidth="1"/>
    <col min="13572" max="13572" width="6.7109375" customWidth="1"/>
    <col min="13573" max="13574" width="15.7109375" customWidth="1"/>
    <col min="13575" max="13575" width="3" customWidth="1"/>
    <col min="13576" max="13577" width="15.7109375" customWidth="1"/>
    <col min="13578" max="13578" width="11.42578125" customWidth="1"/>
    <col min="13825" max="13825" width="7.28515625" bestFit="1" customWidth="1"/>
    <col min="13826" max="13826" width="6.7109375" customWidth="1"/>
    <col min="13827" max="13827" width="6.140625" bestFit="1" customWidth="1"/>
    <col min="13828" max="13828" width="6.7109375" customWidth="1"/>
    <col min="13829" max="13830" width="15.7109375" customWidth="1"/>
    <col min="13831" max="13831" width="3" customWidth="1"/>
    <col min="13832" max="13833" width="15.7109375" customWidth="1"/>
    <col min="13834" max="13834" width="11.42578125" customWidth="1"/>
    <col min="14081" max="14081" width="7.28515625" bestFit="1" customWidth="1"/>
    <col min="14082" max="14082" width="6.7109375" customWidth="1"/>
    <col min="14083" max="14083" width="6.140625" bestFit="1" customWidth="1"/>
    <col min="14084" max="14084" width="6.7109375" customWidth="1"/>
    <col min="14085" max="14086" width="15.7109375" customWidth="1"/>
    <col min="14087" max="14087" width="3" customWidth="1"/>
    <col min="14088" max="14089" width="15.7109375" customWidth="1"/>
    <col min="14090" max="14090" width="11.42578125" customWidth="1"/>
    <col min="14337" max="14337" width="7.28515625" bestFit="1" customWidth="1"/>
    <col min="14338" max="14338" width="6.7109375" customWidth="1"/>
    <col min="14339" max="14339" width="6.140625" bestFit="1" customWidth="1"/>
    <col min="14340" max="14340" width="6.7109375" customWidth="1"/>
    <col min="14341" max="14342" width="15.7109375" customWidth="1"/>
    <col min="14343" max="14343" width="3" customWidth="1"/>
    <col min="14344" max="14345" width="15.7109375" customWidth="1"/>
    <col min="14346" max="14346" width="11.42578125" customWidth="1"/>
    <col min="14593" max="14593" width="7.28515625" bestFit="1" customWidth="1"/>
    <col min="14594" max="14594" width="6.7109375" customWidth="1"/>
    <col min="14595" max="14595" width="6.140625" bestFit="1" customWidth="1"/>
    <col min="14596" max="14596" width="6.7109375" customWidth="1"/>
    <col min="14597" max="14598" width="15.7109375" customWidth="1"/>
    <col min="14599" max="14599" width="3" customWidth="1"/>
    <col min="14600" max="14601" width="15.7109375" customWidth="1"/>
    <col min="14602" max="14602" width="11.42578125" customWidth="1"/>
    <col min="14849" max="14849" width="7.28515625" bestFit="1" customWidth="1"/>
    <col min="14850" max="14850" width="6.7109375" customWidth="1"/>
    <col min="14851" max="14851" width="6.140625" bestFit="1" customWidth="1"/>
    <col min="14852" max="14852" width="6.7109375" customWidth="1"/>
    <col min="14853" max="14854" width="15.7109375" customWidth="1"/>
    <col min="14855" max="14855" width="3" customWidth="1"/>
    <col min="14856" max="14857" width="15.7109375" customWidth="1"/>
    <col min="14858" max="14858" width="11.42578125" customWidth="1"/>
    <col min="15105" max="15105" width="7.28515625" bestFit="1" customWidth="1"/>
    <col min="15106" max="15106" width="6.7109375" customWidth="1"/>
    <col min="15107" max="15107" width="6.140625" bestFit="1" customWidth="1"/>
    <col min="15108" max="15108" width="6.7109375" customWidth="1"/>
    <col min="15109" max="15110" width="15.7109375" customWidth="1"/>
    <col min="15111" max="15111" width="3" customWidth="1"/>
    <col min="15112" max="15113" width="15.7109375" customWidth="1"/>
    <col min="15114" max="15114" width="11.42578125" customWidth="1"/>
    <col min="15361" max="15361" width="7.28515625" bestFit="1" customWidth="1"/>
    <col min="15362" max="15362" width="6.7109375" customWidth="1"/>
    <col min="15363" max="15363" width="6.140625" bestFit="1" customWidth="1"/>
    <col min="15364" max="15364" width="6.7109375" customWidth="1"/>
    <col min="15365" max="15366" width="15.7109375" customWidth="1"/>
    <col min="15367" max="15367" width="3" customWidth="1"/>
    <col min="15368" max="15369" width="15.7109375" customWidth="1"/>
    <col min="15370" max="15370" width="11.42578125" customWidth="1"/>
    <col min="15617" max="15617" width="7.28515625" bestFit="1" customWidth="1"/>
    <col min="15618" max="15618" width="6.7109375" customWidth="1"/>
    <col min="15619" max="15619" width="6.140625" bestFit="1" customWidth="1"/>
    <col min="15620" max="15620" width="6.7109375" customWidth="1"/>
    <col min="15621" max="15622" width="15.7109375" customWidth="1"/>
    <col min="15623" max="15623" width="3" customWidth="1"/>
    <col min="15624" max="15625" width="15.7109375" customWidth="1"/>
    <col min="15626" max="15626" width="11.42578125" customWidth="1"/>
    <col min="15873" max="15873" width="7.28515625" bestFit="1" customWidth="1"/>
    <col min="15874" max="15874" width="6.7109375" customWidth="1"/>
    <col min="15875" max="15875" width="6.140625" bestFit="1" customWidth="1"/>
    <col min="15876" max="15876" width="6.7109375" customWidth="1"/>
    <col min="15877" max="15878" width="15.7109375" customWidth="1"/>
    <col min="15879" max="15879" width="3" customWidth="1"/>
    <col min="15880" max="15881" width="15.7109375" customWidth="1"/>
    <col min="15882" max="15882" width="11.42578125" customWidth="1"/>
    <col min="16129" max="16129" width="7.28515625" bestFit="1" customWidth="1"/>
    <col min="16130" max="16130" width="6.7109375" customWidth="1"/>
    <col min="16131" max="16131" width="6.140625" bestFit="1" customWidth="1"/>
    <col min="16132" max="16132" width="6.7109375" customWidth="1"/>
    <col min="16133" max="16134" width="15.7109375" customWidth="1"/>
    <col min="16135" max="16135" width="3" customWidth="1"/>
    <col min="16136" max="16137" width="15.7109375" customWidth="1"/>
    <col min="16138" max="16138" width="11.425781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2" x14ac:dyDescent="0.25">
      <c r="A2" s="1"/>
      <c r="B2" s="1"/>
      <c r="C2" s="1"/>
      <c r="D2" s="1"/>
      <c r="E2" s="1"/>
      <c r="F2" s="1"/>
      <c r="G2" s="1"/>
      <c r="H2" s="28" t="s">
        <v>9</v>
      </c>
      <c r="I2" s="29">
        <f>F11*I4</f>
        <v>584402676</v>
      </c>
      <c r="J2" s="1"/>
    </row>
    <row r="3" spans="1:12" ht="18" x14ac:dyDescent="0.25">
      <c r="A3" s="1"/>
      <c r="B3" s="1"/>
      <c r="C3" s="1"/>
      <c r="D3" s="1"/>
      <c r="E3" s="3" t="s">
        <v>10</v>
      </c>
      <c r="F3" s="1"/>
      <c r="G3" s="1"/>
      <c r="H3" s="30"/>
      <c r="I3" s="31"/>
      <c r="J3" s="1"/>
    </row>
    <row r="4" spans="1:12" ht="18" x14ac:dyDescent="0.25">
      <c r="H4" s="28" t="s">
        <v>11</v>
      </c>
      <c r="I4" s="32">
        <v>2</v>
      </c>
    </row>
    <row r="6" spans="1:12" ht="15.75" x14ac:dyDescent="0.25">
      <c r="A6" s="9" t="s">
        <v>1</v>
      </c>
      <c r="B6" s="33">
        <v>5</v>
      </c>
      <c r="C6" s="34" t="s">
        <v>2</v>
      </c>
      <c r="D6" s="33">
        <v>69</v>
      </c>
      <c r="E6" s="35">
        <f>(FACT($D$6) / FACT($D$6-$B$6)) / FACT($B$6)</f>
        <v>11238513</v>
      </c>
      <c r="F6" s="9"/>
      <c r="G6" s="9"/>
    </row>
    <row r="7" spans="1:12" ht="15.75" x14ac:dyDescent="0.25">
      <c r="B7" s="34">
        <v>1</v>
      </c>
      <c r="C7" s="34" t="s">
        <v>2</v>
      </c>
      <c r="D7" s="33">
        <v>26</v>
      </c>
      <c r="E7" s="8"/>
    </row>
    <row r="8" spans="1:12" x14ac:dyDescent="0.25">
      <c r="C8" s="7"/>
      <c r="E8" s="8"/>
    </row>
    <row r="9" spans="1:12" x14ac:dyDescent="0.25">
      <c r="B9" s="36"/>
      <c r="C9" s="37" t="s">
        <v>3</v>
      </c>
      <c r="D9" s="36"/>
      <c r="E9" s="38" t="s">
        <v>4</v>
      </c>
      <c r="F9" s="37" t="s">
        <v>5</v>
      </c>
      <c r="G9" s="37"/>
      <c r="H9" s="37" t="s">
        <v>6</v>
      </c>
      <c r="I9" s="37" t="s">
        <v>7</v>
      </c>
    </row>
    <row r="10" spans="1:12" x14ac:dyDescent="0.25">
      <c r="B10" s="36"/>
      <c r="C10" s="36"/>
      <c r="D10" s="36"/>
      <c r="E10" s="36"/>
      <c r="F10" s="36"/>
      <c r="G10" s="36"/>
      <c r="H10" s="36"/>
      <c r="I10" s="36"/>
    </row>
    <row r="11" spans="1:12" ht="15.75" x14ac:dyDescent="0.25">
      <c r="B11" s="37">
        <v>5</v>
      </c>
      <c r="C11" s="37" t="s">
        <v>12</v>
      </c>
      <c r="D11" s="37">
        <v>1</v>
      </c>
      <c r="E11" s="39">
        <f>(FACT($B$6) / (FACT(B11)*FACT($B$6-B11)))  *  (FACT($D$6-$B$6) / (FACT($B$6-B11)*FACT(($D$6-$B$6)-($B$6-B11))))</f>
        <v>1</v>
      </c>
      <c r="F11" s="39">
        <f>D7*E6/E11</f>
        <v>292201338</v>
      </c>
      <c r="G11" s="40"/>
      <c r="H11" s="39" t="s">
        <v>13</v>
      </c>
      <c r="I11" s="41"/>
      <c r="L11" s="42">
        <f>(I2*0.5)-I28</f>
        <v>198735290</v>
      </c>
    </row>
    <row r="12" spans="1:12" ht="15.75" x14ac:dyDescent="0.25">
      <c r="B12" s="37">
        <v>5</v>
      </c>
      <c r="C12" s="37" t="s">
        <v>12</v>
      </c>
      <c r="D12" s="37">
        <v>0</v>
      </c>
      <c r="E12" s="39">
        <f>D7-E11</f>
        <v>25</v>
      </c>
      <c r="F12" s="39">
        <f>(D7*E6/E11)/(D7-E11)</f>
        <v>11688053.52</v>
      </c>
      <c r="G12" s="40"/>
      <c r="H12" s="41">
        <v>1000000</v>
      </c>
      <c r="I12" s="43">
        <f>E12*H12</f>
        <v>25000000</v>
      </c>
      <c r="L12" s="26"/>
    </row>
    <row r="13" spans="1:12" x14ac:dyDescent="0.25">
      <c r="B13" s="37"/>
      <c r="C13" s="37"/>
      <c r="D13" s="37"/>
      <c r="E13" s="39"/>
      <c r="F13" s="39"/>
      <c r="G13" s="40"/>
      <c r="H13" s="43"/>
      <c r="I13" s="43"/>
    </row>
    <row r="14" spans="1:12" ht="15.75" x14ac:dyDescent="0.25">
      <c r="B14" s="37">
        <v>4</v>
      </c>
      <c r="C14" s="37" t="s">
        <v>12</v>
      </c>
      <c r="D14" s="37">
        <v>1</v>
      </c>
      <c r="E14" s="39">
        <f>(FACT($B$6) / (FACT(B14)*FACT($B$6-B14)))  *  (FACT($D$6-$B$6) / (FACT($B$6-B14)*FACT(($D$6-$B$6)-($B$6-B14))))</f>
        <v>320</v>
      </c>
      <c r="F14" s="39">
        <f>D7*E6/E14</f>
        <v>913129.18125000002</v>
      </c>
      <c r="G14" s="40"/>
      <c r="H14" s="41">
        <v>50000</v>
      </c>
      <c r="I14" s="43">
        <f>E14*H14</f>
        <v>16000000</v>
      </c>
    </row>
    <row r="15" spans="1:12" ht="15.75" x14ac:dyDescent="0.25">
      <c r="B15" s="37">
        <v>4</v>
      </c>
      <c r="C15" s="37" t="s">
        <v>12</v>
      </c>
      <c r="D15" s="37">
        <v>0</v>
      </c>
      <c r="E15" s="39">
        <f>E14*E12</f>
        <v>8000</v>
      </c>
      <c r="F15" s="39">
        <f>F14/E12</f>
        <v>36525.167249999999</v>
      </c>
      <c r="G15" s="40"/>
      <c r="H15" s="41">
        <v>100</v>
      </c>
      <c r="I15" s="43">
        <f>E15*H15</f>
        <v>800000</v>
      </c>
    </row>
    <row r="16" spans="1:12" x14ac:dyDescent="0.25">
      <c r="B16" s="37"/>
      <c r="C16" s="37"/>
      <c r="D16" s="37"/>
      <c r="E16" s="39"/>
      <c r="F16" s="39"/>
      <c r="G16" s="40"/>
      <c r="H16" s="44"/>
      <c r="I16" s="43"/>
    </row>
    <row r="17" spans="2:10" ht="15.75" x14ac:dyDescent="0.25">
      <c r="B17" s="37">
        <v>3</v>
      </c>
      <c r="C17" s="37" t="s">
        <v>12</v>
      </c>
      <c r="D17" s="37">
        <v>1</v>
      </c>
      <c r="E17" s="39">
        <f>(FACT($B$6) / (FACT(B17)*FACT($B$6-B17)))  *  (FACT($D$6-$B$6) / (FACT($B$6-B17)*FACT(($D$6-$B$6)-($B$6-B17))))</f>
        <v>20159.999999999996</v>
      </c>
      <c r="F17" s="39">
        <f>D7*E6/E17</f>
        <v>14494.113988095241</v>
      </c>
      <c r="G17" s="40"/>
      <c r="H17" s="41">
        <v>100</v>
      </c>
      <c r="I17" s="43">
        <f>E17*H17</f>
        <v>2015999.9999999995</v>
      </c>
    </row>
    <row r="18" spans="2:10" ht="15.75" x14ac:dyDescent="0.25">
      <c r="B18" s="37">
        <v>3</v>
      </c>
      <c r="C18" s="37" t="s">
        <v>12</v>
      </c>
      <c r="D18" s="37">
        <v>0</v>
      </c>
      <c r="E18" s="39">
        <f>E17*E12</f>
        <v>503999.99999999988</v>
      </c>
      <c r="F18" s="39">
        <f>F17/E12</f>
        <v>579.76455952380968</v>
      </c>
      <c r="G18" s="40"/>
      <c r="H18" s="41">
        <v>7</v>
      </c>
      <c r="I18" s="43">
        <f t="shared" ref="I18:I24" si="0">E18*H18</f>
        <v>3527999.9999999991</v>
      </c>
    </row>
    <row r="19" spans="2:10" x14ac:dyDescent="0.25">
      <c r="B19" s="37"/>
      <c r="C19" s="37"/>
      <c r="D19" s="37"/>
      <c r="E19" s="39"/>
      <c r="F19" s="39"/>
      <c r="G19" s="40"/>
      <c r="H19" s="44"/>
      <c r="I19" s="43"/>
    </row>
    <row r="20" spans="2:10" ht="15.75" x14ac:dyDescent="0.25">
      <c r="B20" s="37">
        <v>2</v>
      </c>
      <c r="C20" s="37" t="s">
        <v>12</v>
      </c>
      <c r="D20" s="37">
        <v>1</v>
      </c>
      <c r="E20" s="39">
        <f>(FACT($B$6) / (FACT(B20)*FACT($B$6-B20)))  *  (FACT($D$6-$B$6) / (FACT($B$6-B20)*FACT(($D$6-$B$6)-($B$6-B20))))</f>
        <v>416640.00000000006</v>
      </c>
      <c r="F20" s="39">
        <f>D7*E6/E20</f>
        <v>701.32809619815657</v>
      </c>
      <c r="G20" s="40"/>
      <c r="H20" s="41">
        <v>7</v>
      </c>
      <c r="I20" s="43">
        <f t="shared" si="0"/>
        <v>2916480.0000000005</v>
      </c>
    </row>
    <row r="21" spans="2:10" x14ac:dyDescent="0.25">
      <c r="B21" s="37"/>
      <c r="C21" s="37"/>
      <c r="D21" s="37"/>
      <c r="E21" s="39"/>
      <c r="F21" s="39"/>
      <c r="G21" s="40"/>
      <c r="H21" s="44"/>
      <c r="I21" s="43"/>
    </row>
    <row r="22" spans="2:10" ht="15.75" x14ac:dyDescent="0.25">
      <c r="B22" s="37">
        <v>1</v>
      </c>
      <c r="C22" s="37" t="s">
        <v>12</v>
      </c>
      <c r="D22" s="37">
        <v>1</v>
      </c>
      <c r="E22" s="39">
        <f>(FACT($B$6) / (FACT(B22)*FACT($B$6-B22)))  *  (FACT($D$6-$B$6) / (FACT($B$6-B22)*FACT(($D$6-$B$6)-($B$6-B22))))</f>
        <v>3176879.9999999995</v>
      </c>
      <c r="F22" s="39">
        <f>D7*E6/E22</f>
        <v>91.977455239102525</v>
      </c>
      <c r="G22" s="40"/>
      <c r="H22" s="41">
        <v>4</v>
      </c>
      <c r="I22" s="43">
        <f t="shared" si="0"/>
        <v>12707519.999999998</v>
      </c>
    </row>
    <row r="23" spans="2:10" x14ac:dyDescent="0.25">
      <c r="B23" s="37"/>
      <c r="C23" s="37"/>
      <c r="D23" s="37"/>
      <c r="E23" s="39"/>
      <c r="F23" s="39"/>
      <c r="G23" s="40"/>
      <c r="H23" s="44"/>
      <c r="I23" s="43"/>
    </row>
    <row r="24" spans="2:10" ht="15.75" x14ac:dyDescent="0.25">
      <c r="B24" s="37">
        <v>0</v>
      </c>
      <c r="C24" s="37" t="s">
        <v>12</v>
      </c>
      <c r="D24" s="37">
        <v>1</v>
      </c>
      <c r="E24" s="39">
        <f>(FACT($B$6) / (FACT(B24)*FACT($B$6-B24)))  *  (FACT($D$6-$B$6) / (FACT($B$6-B24)*FACT(($D$6-$B$6)-($B$6-B24))))</f>
        <v>7624512</v>
      </c>
      <c r="F24" s="39">
        <f>D7*E6/E24</f>
        <v>38.323939682959384</v>
      </c>
      <c r="G24" s="36"/>
      <c r="H24" s="41">
        <v>4</v>
      </c>
      <c r="I24" s="43">
        <f t="shared" si="0"/>
        <v>30498048</v>
      </c>
    </row>
    <row r="25" spans="2:10" x14ac:dyDescent="0.25">
      <c r="E25" s="45"/>
      <c r="F25" s="9"/>
      <c r="H25" s="9"/>
      <c r="I25" s="10"/>
    </row>
    <row r="26" spans="2:10" x14ac:dyDescent="0.25">
      <c r="E26" s="45" t="s">
        <v>14</v>
      </c>
      <c r="F26" s="9" t="s">
        <v>15</v>
      </c>
      <c r="H26" s="9"/>
      <c r="I26" s="10" t="s">
        <v>16</v>
      </c>
    </row>
    <row r="27" spans="2:10" x14ac:dyDescent="0.25">
      <c r="E27" s="45" t="s">
        <v>17</v>
      </c>
      <c r="F27" s="9" t="s">
        <v>18</v>
      </c>
      <c r="H27" s="9"/>
      <c r="I27" s="10" t="s">
        <v>7</v>
      </c>
    </row>
    <row r="28" spans="2:10" x14ac:dyDescent="0.25">
      <c r="E28" s="45">
        <f>SUM(E11:E24)</f>
        <v>11750538</v>
      </c>
      <c r="F28" s="10">
        <f>F11/E28</f>
        <v>24.867060384809616</v>
      </c>
      <c r="G28" s="18"/>
      <c r="H28" s="9"/>
      <c r="I28" s="46">
        <f>SUM(I11:I24)</f>
        <v>93466048</v>
      </c>
      <c r="J28" s="21"/>
    </row>
    <row r="29" spans="2:10" x14ac:dyDescent="0.25">
      <c r="H29" s="9"/>
      <c r="I29" s="9"/>
    </row>
    <row r="30" spans="2:10" x14ac:dyDescent="0.25">
      <c r="H30" s="47" t="s">
        <v>19</v>
      </c>
      <c r="I30" s="48">
        <f>(L11+I28)/(I4*F11)</f>
        <v>0.5</v>
      </c>
    </row>
    <row r="32" spans="2:10" x14ac:dyDescent="0.25">
      <c r="E32" s="49"/>
      <c r="F32" s="49"/>
    </row>
    <row r="33" spans="5:6" x14ac:dyDescent="0.25">
      <c r="E33" s="49"/>
      <c r="F33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workbookViewId="0">
      <selection activeCell="D3" sqref="D3"/>
    </sheetView>
  </sheetViews>
  <sheetFormatPr defaultRowHeight="15" x14ac:dyDescent="0.25"/>
  <cols>
    <col min="1" max="1" width="7.28515625" bestFit="1" customWidth="1"/>
    <col min="2" max="2" width="6.7109375" customWidth="1"/>
    <col min="3" max="3" width="6.140625" bestFit="1" customWidth="1"/>
    <col min="4" max="4" width="6.7109375" customWidth="1"/>
    <col min="5" max="6" width="15.7109375" customWidth="1"/>
    <col min="7" max="7" width="3" customWidth="1"/>
    <col min="8" max="8" width="23.5703125" customWidth="1"/>
    <col min="9" max="9" width="15.7109375" customWidth="1"/>
    <col min="10" max="10" width="11.42578125" customWidth="1"/>
    <col min="257" max="257" width="7.28515625" bestFit="1" customWidth="1"/>
    <col min="258" max="258" width="6.7109375" customWidth="1"/>
    <col min="259" max="259" width="6.140625" bestFit="1" customWidth="1"/>
    <col min="260" max="260" width="6.7109375" customWidth="1"/>
    <col min="261" max="262" width="15.7109375" customWidth="1"/>
    <col min="263" max="263" width="3" customWidth="1"/>
    <col min="264" max="265" width="15.7109375" customWidth="1"/>
    <col min="266" max="266" width="11.42578125" customWidth="1"/>
    <col min="513" max="513" width="7.28515625" bestFit="1" customWidth="1"/>
    <col min="514" max="514" width="6.7109375" customWidth="1"/>
    <col min="515" max="515" width="6.140625" bestFit="1" customWidth="1"/>
    <col min="516" max="516" width="6.7109375" customWidth="1"/>
    <col min="517" max="518" width="15.7109375" customWidth="1"/>
    <col min="519" max="519" width="3" customWidth="1"/>
    <col min="520" max="521" width="15.7109375" customWidth="1"/>
    <col min="522" max="522" width="11.42578125" customWidth="1"/>
    <col min="769" max="769" width="7.28515625" bestFit="1" customWidth="1"/>
    <col min="770" max="770" width="6.7109375" customWidth="1"/>
    <col min="771" max="771" width="6.140625" bestFit="1" customWidth="1"/>
    <col min="772" max="772" width="6.7109375" customWidth="1"/>
    <col min="773" max="774" width="15.7109375" customWidth="1"/>
    <col min="775" max="775" width="3" customWidth="1"/>
    <col min="776" max="777" width="15.7109375" customWidth="1"/>
    <col min="778" max="778" width="11.42578125" customWidth="1"/>
    <col min="1025" max="1025" width="7.28515625" bestFit="1" customWidth="1"/>
    <col min="1026" max="1026" width="6.7109375" customWidth="1"/>
    <col min="1027" max="1027" width="6.140625" bestFit="1" customWidth="1"/>
    <col min="1028" max="1028" width="6.7109375" customWidth="1"/>
    <col min="1029" max="1030" width="15.7109375" customWidth="1"/>
    <col min="1031" max="1031" width="3" customWidth="1"/>
    <col min="1032" max="1033" width="15.7109375" customWidth="1"/>
    <col min="1034" max="1034" width="11.42578125" customWidth="1"/>
    <col min="1281" max="1281" width="7.28515625" bestFit="1" customWidth="1"/>
    <col min="1282" max="1282" width="6.7109375" customWidth="1"/>
    <col min="1283" max="1283" width="6.140625" bestFit="1" customWidth="1"/>
    <col min="1284" max="1284" width="6.7109375" customWidth="1"/>
    <col min="1285" max="1286" width="15.7109375" customWidth="1"/>
    <col min="1287" max="1287" width="3" customWidth="1"/>
    <col min="1288" max="1289" width="15.7109375" customWidth="1"/>
    <col min="1290" max="1290" width="11.42578125" customWidth="1"/>
    <col min="1537" max="1537" width="7.28515625" bestFit="1" customWidth="1"/>
    <col min="1538" max="1538" width="6.7109375" customWidth="1"/>
    <col min="1539" max="1539" width="6.140625" bestFit="1" customWidth="1"/>
    <col min="1540" max="1540" width="6.7109375" customWidth="1"/>
    <col min="1541" max="1542" width="15.7109375" customWidth="1"/>
    <col min="1543" max="1543" width="3" customWidth="1"/>
    <col min="1544" max="1545" width="15.7109375" customWidth="1"/>
    <col min="1546" max="1546" width="11.42578125" customWidth="1"/>
    <col min="1793" max="1793" width="7.28515625" bestFit="1" customWidth="1"/>
    <col min="1794" max="1794" width="6.7109375" customWidth="1"/>
    <col min="1795" max="1795" width="6.140625" bestFit="1" customWidth="1"/>
    <col min="1796" max="1796" width="6.7109375" customWidth="1"/>
    <col min="1797" max="1798" width="15.7109375" customWidth="1"/>
    <col min="1799" max="1799" width="3" customWidth="1"/>
    <col min="1800" max="1801" width="15.7109375" customWidth="1"/>
    <col min="1802" max="1802" width="11.42578125" customWidth="1"/>
    <col min="2049" max="2049" width="7.28515625" bestFit="1" customWidth="1"/>
    <col min="2050" max="2050" width="6.7109375" customWidth="1"/>
    <col min="2051" max="2051" width="6.140625" bestFit="1" customWidth="1"/>
    <col min="2052" max="2052" width="6.7109375" customWidth="1"/>
    <col min="2053" max="2054" width="15.7109375" customWidth="1"/>
    <col min="2055" max="2055" width="3" customWidth="1"/>
    <col min="2056" max="2057" width="15.7109375" customWidth="1"/>
    <col min="2058" max="2058" width="11.42578125" customWidth="1"/>
    <col min="2305" max="2305" width="7.28515625" bestFit="1" customWidth="1"/>
    <col min="2306" max="2306" width="6.7109375" customWidth="1"/>
    <col min="2307" max="2307" width="6.140625" bestFit="1" customWidth="1"/>
    <col min="2308" max="2308" width="6.7109375" customWidth="1"/>
    <col min="2309" max="2310" width="15.7109375" customWidth="1"/>
    <col min="2311" max="2311" width="3" customWidth="1"/>
    <col min="2312" max="2313" width="15.7109375" customWidth="1"/>
    <col min="2314" max="2314" width="11.42578125" customWidth="1"/>
    <col min="2561" max="2561" width="7.28515625" bestFit="1" customWidth="1"/>
    <col min="2562" max="2562" width="6.7109375" customWidth="1"/>
    <col min="2563" max="2563" width="6.140625" bestFit="1" customWidth="1"/>
    <col min="2564" max="2564" width="6.7109375" customWidth="1"/>
    <col min="2565" max="2566" width="15.7109375" customWidth="1"/>
    <col min="2567" max="2567" width="3" customWidth="1"/>
    <col min="2568" max="2569" width="15.7109375" customWidth="1"/>
    <col min="2570" max="2570" width="11.42578125" customWidth="1"/>
    <col min="2817" max="2817" width="7.28515625" bestFit="1" customWidth="1"/>
    <col min="2818" max="2818" width="6.7109375" customWidth="1"/>
    <col min="2819" max="2819" width="6.140625" bestFit="1" customWidth="1"/>
    <col min="2820" max="2820" width="6.7109375" customWidth="1"/>
    <col min="2821" max="2822" width="15.7109375" customWidth="1"/>
    <col min="2823" max="2823" width="3" customWidth="1"/>
    <col min="2824" max="2825" width="15.7109375" customWidth="1"/>
    <col min="2826" max="2826" width="11.42578125" customWidth="1"/>
    <col min="3073" max="3073" width="7.28515625" bestFit="1" customWidth="1"/>
    <col min="3074" max="3074" width="6.7109375" customWidth="1"/>
    <col min="3075" max="3075" width="6.140625" bestFit="1" customWidth="1"/>
    <col min="3076" max="3076" width="6.7109375" customWidth="1"/>
    <col min="3077" max="3078" width="15.7109375" customWidth="1"/>
    <col min="3079" max="3079" width="3" customWidth="1"/>
    <col min="3080" max="3081" width="15.7109375" customWidth="1"/>
    <col min="3082" max="3082" width="11.42578125" customWidth="1"/>
    <col min="3329" max="3329" width="7.28515625" bestFit="1" customWidth="1"/>
    <col min="3330" max="3330" width="6.7109375" customWidth="1"/>
    <col min="3331" max="3331" width="6.140625" bestFit="1" customWidth="1"/>
    <col min="3332" max="3332" width="6.7109375" customWidth="1"/>
    <col min="3333" max="3334" width="15.7109375" customWidth="1"/>
    <col min="3335" max="3335" width="3" customWidth="1"/>
    <col min="3336" max="3337" width="15.7109375" customWidth="1"/>
    <col min="3338" max="3338" width="11.42578125" customWidth="1"/>
    <col min="3585" max="3585" width="7.28515625" bestFit="1" customWidth="1"/>
    <col min="3586" max="3586" width="6.7109375" customWidth="1"/>
    <col min="3587" max="3587" width="6.140625" bestFit="1" customWidth="1"/>
    <col min="3588" max="3588" width="6.7109375" customWidth="1"/>
    <col min="3589" max="3590" width="15.7109375" customWidth="1"/>
    <col min="3591" max="3591" width="3" customWidth="1"/>
    <col min="3592" max="3593" width="15.7109375" customWidth="1"/>
    <col min="3594" max="3594" width="11.42578125" customWidth="1"/>
    <col min="3841" max="3841" width="7.28515625" bestFit="1" customWidth="1"/>
    <col min="3842" max="3842" width="6.7109375" customWidth="1"/>
    <col min="3843" max="3843" width="6.140625" bestFit="1" customWidth="1"/>
    <col min="3844" max="3844" width="6.7109375" customWidth="1"/>
    <col min="3845" max="3846" width="15.7109375" customWidth="1"/>
    <col min="3847" max="3847" width="3" customWidth="1"/>
    <col min="3848" max="3849" width="15.7109375" customWidth="1"/>
    <col min="3850" max="3850" width="11.42578125" customWidth="1"/>
    <col min="4097" max="4097" width="7.28515625" bestFit="1" customWidth="1"/>
    <col min="4098" max="4098" width="6.7109375" customWidth="1"/>
    <col min="4099" max="4099" width="6.140625" bestFit="1" customWidth="1"/>
    <col min="4100" max="4100" width="6.7109375" customWidth="1"/>
    <col min="4101" max="4102" width="15.7109375" customWidth="1"/>
    <col min="4103" max="4103" width="3" customWidth="1"/>
    <col min="4104" max="4105" width="15.7109375" customWidth="1"/>
    <col min="4106" max="4106" width="11.42578125" customWidth="1"/>
    <col min="4353" max="4353" width="7.28515625" bestFit="1" customWidth="1"/>
    <col min="4354" max="4354" width="6.7109375" customWidth="1"/>
    <col min="4355" max="4355" width="6.140625" bestFit="1" customWidth="1"/>
    <col min="4356" max="4356" width="6.7109375" customWidth="1"/>
    <col min="4357" max="4358" width="15.7109375" customWidth="1"/>
    <col min="4359" max="4359" width="3" customWidth="1"/>
    <col min="4360" max="4361" width="15.7109375" customWidth="1"/>
    <col min="4362" max="4362" width="11.42578125" customWidth="1"/>
    <col min="4609" max="4609" width="7.28515625" bestFit="1" customWidth="1"/>
    <col min="4610" max="4610" width="6.7109375" customWidth="1"/>
    <col min="4611" max="4611" width="6.140625" bestFit="1" customWidth="1"/>
    <col min="4612" max="4612" width="6.7109375" customWidth="1"/>
    <col min="4613" max="4614" width="15.7109375" customWidth="1"/>
    <col min="4615" max="4615" width="3" customWidth="1"/>
    <col min="4616" max="4617" width="15.7109375" customWidth="1"/>
    <col min="4618" max="4618" width="11.42578125" customWidth="1"/>
    <col min="4865" max="4865" width="7.28515625" bestFit="1" customWidth="1"/>
    <col min="4866" max="4866" width="6.7109375" customWidth="1"/>
    <col min="4867" max="4867" width="6.140625" bestFit="1" customWidth="1"/>
    <col min="4868" max="4868" width="6.7109375" customWidth="1"/>
    <col min="4869" max="4870" width="15.7109375" customWidth="1"/>
    <col min="4871" max="4871" width="3" customWidth="1"/>
    <col min="4872" max="4873" width="15.7109375" customWidth="1"/>
    <col min="4874" max="4874" width="11.42578125" customWidth="1"/>
    <col min="5121" max="5121" width="7.28515625" bestFit="1" customWidth="1"/>
    <col min="5122" max="5122" width="6.7109375" customWidth="1"/>
    <col min="5123" max="5123" width="6.140625" bestFit="1" customWidth="1"/>
    <col min="5124" max="5124" width="6.7109375" customWidth="1"/>
    <col min="5125" max="5126" width="15.7109375" customWidth="1"/>
    <col min="5127" max="5127" width="3" customWidth="1"/>
    <col min="5128" max="5129" width="15.7109375" customWidth="1"/>
    <col min="5130" max="5130" width="11.42578125" customWidth="1"/>
    <col min="5377" max="5377" width="7.28515625" bestFit="1" customWidth="1"/>
    <col min="5378" max="5378" width="6.7109375" customWidth="1"/>
    <col min="5379" max="5379" width="6.140625" bestFit="1" customWidth="1"/>
    <col min="5380" max="5380" width="6.7109375" customWidth="1"/>
    <col min="5381" max="5382" width="15.7109375" customWidth="1"/>
    <col min="5383" max="5383" width="3" customWidth="1"/>
    <col min="5384" max="5385" width="15.7109375" customWidth="1"/>
    <col min="5386" max="5386" width="11.42578125" customWidth="1"/>
    <col min="5633" max="5633" width="7.28515625" bestFit="1" customWidth="1"/>
    <col min="5634" max="5634" width="6.7109375" customWidth="1"/>
    <col min="5635" max="5635" width="6.140625" bestFit="1" customWidth="1"/>
    <col min="5636" max="5636" width="6.7109375" customWidth="1"/>
    <col min="5637" max="5638" width="15.7109375" customWidth="1"/>
    <col min="5639" max="5639" width="3" customWidth="1"/>
    <col min="5640" max="5641" width="15.7109375" customWidth="1"/>
    <col min="5642" max="5642" width="11.42578125" customWidth="1"/>
    <col min="5889" max="5889" width="7.28515625" bestFit="1" customWidth="1"/>
    <col min="5890" max="5890" width="6.7109375" customWidth="1"/>
    <col min="5891" max="5891" width="6.140625" bestFit="1" customWidth="1"/>
    <col min="5892" max="5892" width="6.7109375" customWidth="1"/>
    <col min="5893" max="5894" width="15.7109375" customWidth="1"/>
    <col min="5895" max="5895" width="3" customWidth="1"/>
    <col min="5896" max="5897" width="15.7109375" customWidth="1"/>
    <col min="5898" max="5898" width="11.42578125" customWidth="1"/>
    <col min="6145" max="6145" width="7.28515625" bestFit="1" customWidth="1"/>
    <col min="6146" max="6146" width="6.7109375" customWidth="1"/>
    <col min="6147" max="6147" width="6.140625" bestFit="1" customWidth="1"/>
    <col min="6148" max="6148" width="6.7109375" customWidth="1"/>
    <col min="6149" max="6150" width="15.7109375" customWidth="1"/>
    <col min="6151" max="6151" width="3" customWidth="1"/>
    <col min="6152" max="6153" width="15.7109375" customWidth="1"/>
    <col min="6154" max="6154" width="11.42578125" customWidth="1"/>
    <col min="6401" max="6401" width="7.28515625" bestFit="1" customWidth="1"/>
    <col min="6402" max="6402" width="6.7109375" customWidth="1"/>
    <col min="6403" max="6403" width="6.140625" bestFit="1" customWidth="1"/>
    <col min="6404" max="6404" width="6.7109375" customWidth="1"/>
    <col min="6405" max="6406" width="15.7109375" customWidth="1"/>
    <col min="6407" max="6407" width="3" customWidth="1"/>
    <col min="6408" max="6409" width="15.7109375" customWidth="1"/>
    <col min="6410" max="6410" width="11.42578125" customWidth="1"/>
    <col min="6657" max="6657" width="7.28515625" bestFit="1" customWidth="1"/>
    <col min="6658" max="6658" width="6.7109375" customWidth="1"/>
    <col min="6659" max="6659" width="6.140625" bestFit="1" customWidth="1"/>
    <col min="6660" max="6660" width="6.7109375" customWidth="1"/>
    <col min="6661" max="6662" width="15.7109375" customWidth="1"/>
    <col min="6663" max="6663" width="3" customWidth="1"/>
    <col min="6664" max="6665" width="15.7109375" customWidth="1"/>
    <col min="6666" max="6666" width="11.42578125" customWidth="1"/>
    <col min="6913" max="6913" width="7.28515625" bestFit="1" customWidth="1"/>
    <col min="6914" max="6914" width="6.7109375" customWidth="1"/>
    <col min="6915" max="6915" width="6.140625" bestFit="1" customWidth="1"/>
    <col min="6916" max="6916" width="6.7109375" customWidth="1"/>
    <col min="6917" max="6918" width="15.7109375" customWidth="1"/>
    <col min="6919" max="6919" width="3" customWidth="1"/>
    <col min="6920" max="6921" width="15.7109375" customWidth="1"/>
    <col min="6922" max="6922" width="11.42578125" customWidth="1"/>
    <col min="7169" max="7169" width="7.28515625" bestFit="1" customWidth="1"/>
    <col min="7170" max="7170" width="6.7109375" customWidth="1"/>
    <col min="7171" max="7171" width="6.140625" bestFit="1" customWidth="1"/>
    <col min="7172" max="7172" width="6.7109375" customWidth="1"/>
    <col min="7173" max="7174" width="15.7109375" customWidth="1"/>
    <col min="7175" max="7175" width="3" customWidth="1"/>
    <col min="7176" max="7177" width="15.7109375" customWidth="1"/>
    <col min="7178" max="7178" width="11.42578125" customWidth="1"/>
    <col min="7425" max="7425" width="7.28515625" bestFit="1" customWidth="1"/>
    <col min="7426" max="7426" width="6.7109375" customWidth="1"/>
    <col min="7427" max="7427" width="6.140625" bestFit="1" customWidth="1"/>
    <col min="7428" max="7428" width="6.7109375" customWidth="1"/>
    <col min="7429" max="7430" width="15.7109375" customWidth="1"/>
    <col min="7431" max="7431" width="3" customWidth="1"/>
    <col min="7432" max="7433" width="15.7109375" customWidth="1"/>
    <col min="7434" max="7434" width="11.42578125" customWidth="1"/>
    <col min="7681" max="7681" width="7.28515625" bestFit="1" customWidth="1"/>
    <col min="7682" max="7682" width="6.7109375" customWidth="1"/>
    <col min="7683" max="7683" width="6.140625" bestFit="1" customWidth="1"/>
    <col min="7684" max="7684" width="6.7109375" customWidth="1"/>
    <col min="7685" max="7686" width="15.7109375" customWidth="1"/>
    <col min="7687" max="7687" width="3" customWidth="1"/>
    <col min="7688" max="7689" width="15.7109375" customWidth="1"/>
    <col min="7690" max="7690" width="11.42578125" customWidth="1"/>
    <col min="7937" max="7937" width="7.28515625" bestFit="1" customWidth="1"/>
    <col min="7938" max="7938" width="6.7109375" customWidth="1"/>
    <col min="7939" max="7939" width="6.140625" bestFit="1" customWidth="1"/>
    <col min="7940" max="7940" width="6.7109375" customWidth="1"/>
    <col min="7941" max="7942" width="15.7109375" customWidth="1"/>
    <col min="7943" max="7943" width="3" customWidth="1"/>
    <col min="7944" max="7945" width="15.7109375" customWidth="1"/>
    <col min="7946" max="7946" width="11.42578125" customWidth="1"/>
    <col min="8193" max="8193" width="7.28515625" bestFit="1" customWidth="1"/>
    <col min="8194" max="8194" width="6.7109375" customWidth="1"/>
    <col min="8195" max="8195" width="6.140625" bestFit="1" customWidth="1"/>
    <col min="8196" max="8196" width="6.7109375" customWidth="1"/>
    <col min="8197" max="8198" width="15.7109375" customWidth="1"/>
    <col min="8199" max="8199" width="3" customWidth="1"/>
    <col min="8200" max="8201" width="15.7109375" customWidth="1"/>
    <col min="8202" max="8202" width="11.42578125" customWidth="1"/>
    <col min="8449" max="8449" width="7.28515625" bestFit="1" customWidth="1"/>
    <col min="8450" max="8450" width="6.7109375" customWidth="1"/>
    <col min="8451" max="8451" width="6.140625" bestFit="1" customWidth="1"/>
    <col min="8452" max="8452" width="6.7109375" customWidth="1"/>
    <col min="8453" max="8454" width="15.7109375" customWidth="1"/>
    <col min="8455" max="8455" width="3" customWidth="1"/>
    <col min="8456" max="8457" width="15.7109375" customWidth="1"/>
    <col min="8458" max="8458" width="11.42578125" customWidth="1"/>
    <col min="8705" max="8705" width="7.28515625" bestFit="1" customWidth="1"/>
    <col min="8706" max="8706" width="6.7109375" customWidth="1"/>
    <col min="8707" max="8707" width="6.140625" bestFit="1" customWidth="1"/>
    <col min="8708" max="8708" width="6.7109375" customWidth="1"/>
    <col min="8709" max="8710" width="15.7109375" customWidth="1"/>
    <col min="8711" max="8711" width="3" customWidth="1"/>
    <col min="8712" max="8713" width="15.7109375" customWidth="1"/>
    <col min="8714" max="8714" width="11.42578125" customWidth="1"/>
    <col min="8961" max="8961" width="7.28515625" bestFit="1" customWidth="1"/>
    <col min="8962" max="8962" width="6.7109375" customWidth="1"/>
    <col min="8963" max="8963" width="6.140625" bestFit="1" customWidth="1"/>
    <col min="8964" max="8964" width="6.7109375" customWidth="1"/>
    <col min="8965" max="8966" width="15.7109375" customWidth="1"/>
    <col min="8967" max="8967" width="3" customWidth="1"/>
    <col min="8968" max="8969" width="15.7109375" customWidth="1"/>
    <col min="8970" max="8970" width="11.42578125" customWidth="1"/>
    <col min="9217" max="9217" width="7.28515625" bestFit="1" customWidth="1"/>
    <col min="9218" max="9218" width="6.7109375" customWidth="1"/>
    <col min="9219" max="9219" width="6.140625" bestFit="1" customWidth="1"/>
    <col min="9220" max="9220" width="6.7109375" customWidth="1"/>
    <col min="9221" max="9222" width="15.7109375" customWidth="1"/>
    <col min="9223" max="9223" width="3" customWidth="1"/>
    <col min="9224" max="9225" width="15.7109375" customWidth="1"/>
    <col min="9226" max="9226" width="11.42578125" customWidth="1"/>
    <col min="9473" max="9473" width="7.28515625" bestFit="1" customWidth="1"/>
    <col min="9474" max="9474" width="6.7109375" customWidth="1"/>
    <col min="9475" max="9475" width="6.140625" bestFit="1" customWidth="1"/>
    <col min="9476" max="9476" width="6.7109375" customWidth="1"/>
    <col min="9477" max="9478" width="15.7109375" customWidth="1"/>
    <col min="9479" max="9479" width="3" customWidth="1"/>
    <col min="9480" max="9481" width="15.7109375" customWidth="1"/>
    <col min="9482" max="9482" width="11.42578125" customWidth="1"/>
    <col min="9729" max="9729" width="7.28515625" bestFit="1" customWidth="1"/>
    <col min="9730" max="9730" width="6.7109375" customWidth="1"/>
    <col min="9731" max="9731" width="6.140625" bestFit="1" customWidth="1"/>
    <col min="9732" max="9732" width="6.7109375" customWidth="1"/>
    <col min="9733" max="9734" width="15.7109375" customWidth="1"/>
    <col min="9735" max="9735" width="3" customWidth="1"/>
    <col min="9736" max="9737" width="15.7109375" customWidth="1"/>
    <col min="9738" max="9738" width="11.42578125" customWidth="1"/>
    <col min="9985" max="9985" width="7.28515625" bestFit="1" customWidth="1"/>
    <col min="9986" max="9986" width="6.7109375" customWidth="1"/>
    <col min="9987" max="9987" width="6.140625" bestFit="1" customWidth="1"/>
    <col min="9988" max="9988" width="6.7109375" customWidth="1"/>
    <col min="9989" max="9990" width="15.7109375" customWidth="1"/>
    <col min="9991" max="9991" width="3" customWidth="1"/>
    <col min="9992" max="9993" width="15.7109375" customWidth="1"/>
    <col min="9994" max="9994" width="11.42578125" customWidth="1"/>
    <col min="10241" max="10241" width="7.28515625" bestFit="1" customWidth="1"/>
    <col min="10242" max="10242" width="6.7109375" customWidth="1"/>
    <col min="10243" max="10243" width="6.140625" bestFit="1" customWidth="1"/>
    <col min="10244" max="10244" width="6.7109375" customWidth="1"/>
    <col min="10245" max="10246" width="15.7109375" customWidth="1"/>
    <col min="10247" max="10247" width="3" customWidth="1"/>
    <col min="10248" max="10249" width="15.7109375" customWidth="1"/>
    <col min="10250" max="10250" width="11.42578125" customWidth="1"/>
    <col min="10497" max="10497" width="7.28515625" bestFit="1" customWidth="1"/>
    <col min="10498" max="10498" width="6.7109375" customWidth="1"/>
    <col min="10499" max="10499" width="6.140625" bestFit="1" customWidth="1"/>
    <col min="10500" max="10500" width="6.7109375" customWidth="1"/>
    <col min="10501" max="10502" width="15.7109375" customWidth="1"/>
    <col min="10503" max="10503" width="3" customWidth="1"/>
    <col min="10504" max="10505" width="15.7109375" customWidth="1"/>
    <col min="10506" max="10506" width="11.42578125" customWidth="1"/>
    <col min="10753" max="10753" width="7.28515625" bestFit="1" customWidth="1"/>
    <col min="10754" max="10754" width="6.7109375" customWidth="1"/>
    <col min="10755" max="10755" width="6.140625" bestFit="1" customWidth="1"/>
    <col min="10756" max="10756" width="6.7109375" customWidth="1"/>
    <col min="10757" max="10758" width="15.7109375" customWidth="1"/>
    <col min="10759" max="10759" width="3" customWidth="1"/>
    <col min="10760" max="10761" width="15.7109375" customWidth="1"/>
    <col min="10762" max="10762" width="11.42578125" customWidth="1"/>
    <col min="11009" max="11009" width="7.28515625" bestFit="1" customWidth="1"/>
    <col min="11010" max="11010" width="6.7109375" customWidth="1"/>
    <col min="11011" max="11011" width="6.140625" bestFit="1" customWidth="1"/>
    <col min="11012" max="11012" width="6.7109375" customWidth="1"/>
    <col min="11013" max="11014" width="15.7109375" customWidth="1"/>
    <col min="11015" max="11015" width="3" customWidth="1"/>
    <col min="11016" max="11017" width="15.7109375" customWidth="1"/>
    <col min="11018" max="11018" width="11.42578125" customWidth="1"/>
    <col min="11265" max="11265" width="7.28515625" bestFit="1" customWidth="1"/>
    <col min="11266" max="11266" width="6.7109375" customWidth="1"/>
    <col min="11267" max="11267" width="6.140625" bestFit="1" customWidth="1"/>
    <col min="11268" max="11268" width="6.7109375" customWidth="1"/>
    <col min="11269" max="11270" width="15.7109375" customWidth="1"/>
    <col min="11271" max="11271" width="3" customWidth="1"/>
    <col min="11272" max="11273" width="15.7109375" customWidth="1"/>
    <col min="11274" max="11274" width="11.42578125" customWidth="1"/>
    <col min="11521" max="11521" width="7.28515625" bestFit="1" customWidth="1"/>
    <col min="11522" max="11522" width="6.7109375" customWidth="1"/>
    <col min="11523" max="11523" width="6.140625" bestFit="1" customWidth="1"/>
    <col min="11524" max="11524" width="6.7109375" customWidth="1"/>
    <col min="11525" max="11526" width="15.7109375" customWidth="1"/>
    <col min="11527" max="11527" width="3" customWidth="1"/>
    <col min="11528" max="11529" width="15.7109375" customWidth="1"/>
    <col min="11530" max="11530" width="11.42578125" customWidth="1"/>
    <col min="11777" max="11777" width="7.28515625" bestFit="1" customWidth="1"/>
    <col min="11778" max="11778" width="6.7109375" customWidth="1"/>
    <col min="11779" max="11779" width="6.140625" bestFit="1" customWidth="1"/>
    <col min="11780" max="11780" width="6.7109375" customWidth="1"/>
    <col min="11781" max="11782" width="15.7109375" customWidth="1"/>
    <col min="11783" max="11783" width="3" customWidth="1"/>
    <col min="11784" max="11785" width="15.7109375" customWidth="1"/>
    <col min="11786" max="11786" width="11.42578125" customWidth="1"/>
    <col min="12033" max="12033" width="7.28515625" bestFit="1" customWidth="1"/>
    <col min="12034" max="12034" width="6.7109375" customWidth="1"/>
    <col min="12035" max="12035" width="6.140625" bestFit="1" customWidth="1"/>
    <col min="12036" max="12036" width="6.7109375" customWidth="1"/>
    <col min="12037" max="12038" width="15.7109375" customWidth="1"/>
    <col min="12039" max="12039" width="3" customWidth="1"/>
    <col min="12040" max="12041" width="15.7109375" customWidth="1"/>
    <col min="12042" max="12042" width="11.42578125" customWidth="1"/>
    <col min="12289" max="12289" width="7.28515625" bestFit="1" customWidth="1"/>
    <col min="12290" max="12290" width="6.7109375" customWidth="1"/>
    <col min="12291" max="12291" width="6.140625" bestFit="1" customWidth="1"/>
    <col min="12292" max="12292" width="6.7109375" customWidth="1"/>
    <col min="12293" max="12294" width="15.7109375" customWidth="1"/>
    <col min="12295" max="12295" width="3" customWidth="1"/>
    <col min="12296" max="12297" width="15.7109375" customWidth="1"/>
    <col min="12298" max="12298" width="11.42578125" customWidth="1"/>
    <col min="12545" max="12545" width="7.28515625" bestFit="1" customWidth="1"/>
    <col min="12546" max="12546" width="6.7109375" customWidth="1"/>
    <col min="12547" max="12547" width="6.140625" bestFit="1" customWidth="1"/>
    <col min="12548" max="12548" width="6.7109375" customWidth="1"/>
    <col min="12549" max="12550" width="15.7109375" customWidth="1"/>
    <col min="12551" max="12551" width="3" customWidth="1"/>
    <col min="12552" max="12553" width="15.7109375" customWidth="1"/>
    <col min="12554" max="12554" width="11.42578125" customWidth="1"/>
    <col min="12801" max="12801" width="7.28515625" bestFit="1" customWidth="1"/>
    <col min="12802" max="12802" width="6.7109375" customWidth="1"/>
    <col min="12803" max="12803" width="6.140625" bestFit="1" customWidth="1"/>
    <col min="12804" max="12804" width="6.7109375" customWidth="1"/>
    <col min="12805" max="12806" width="15.7109375" customWidth="1"/>
    <col min="12807" max="12807" width="3" customWidth="1"/>
    <col min="12808" max="12809" width="15.7109375" customWidth="1"/>
    <col min="12810" max="12810" width="11.42578125" customWidth="1"/>
    <col min="13057" max="13057" width="7.28515625" bestFit="1" customWidth="1"/>
    <col min="13058" max="13058" width="6.7109375" customWidth="1"/>
    <col min="13059" max="13059" width="6.140625" bestFit="1" customWidth="1"/>
    <col min="13060" max="13060" width="6.7109375" customWidth="1"/>
    <col min="13061" max="13062" width="15.7109375" customWidth="1"/>
    <col min="13063" max="13063" width="3" customWidth="1"/>
    <col min="13064" max="13065" width="15.7109375" customWidth="1"/>
    <col min="13066" max="13066" width="11.42578125" customWidth="1"/>
    <col min="13313" max="13313" width="7.28515625" bestFit="1" customWidth="1"/>
    <col min="13314" max="13314" width="6.7109375" customWidth="1"/>
    <col min="13315" max="13315" width="6.140625" bestFit="1" customWidth="1"/>
    <col min="13316" max="13316" width="6.7109375" customWidth="1"/>
    <col min="13317" max="13318" width="15.7109375" customWidth="1"/>
    <col min="13319" max="13319" width="3" customWidth="1"/>
    <col min="13320" max="13321" width="15.7109375" customWidth="1"/>
    <col min="13322" max="13322" width="11.42578125" customWidth="1"/>
    <col min="13569" max="13569" width="7.28515625" bestFit="1" customWidth="1"/>
    <col min="13570" max="13570" width="6.7109375" customWidth="1"/>
    <col min="13571" max="13571" width="6.140625" bestFit="1" customWidth="1"/>
    <col min="13572" max="13572" width="6.7109375" customWidth="1"/>
    <col min="13573" max="13574" width="15.7109375" customWidth="1"/>
    <col min="13575" max="13575" width="3" customWidth="1"/>
    <col min="13576" max="13577" width="15.7109375" customWidth="1"/>
    <col min="13578" max="13578" width="11.42578125" customWidth="1"/>
    <col min="13825" max="13825" width="7.28515625" bestFit="1" customWidth="1"/>
    <col min="13826" max="13826" width="6.7109375" customWidth="1"/>
    <col min="13827" max="13827" width="6.140625" bestFit="1" customWidth="1"/>
    <col min="13828" max="13828" width="6.7109375" customWidth="1"/>
    <col min="13829" max="13830" width="15.7109375" customWidth="1"/>
    <col min="13831" max="13831" width="3" customWidth="1"/>
    <col min="13832" max="13833" width="15.7109375" customWidth="1"/>
    <col min="13834" max="13834" width="11.42578125" customWidth="1"/>
    <col min="14081" max="14081" width="7.28515625" bestFit="1" customWidth="1"/>
    <col min="14082" max="14082" width="6.7109375" customWidth="1"/>
    <col min="14083" max="14083" width="6.140625" bestFit="1" customWidth="1"/>
    <col min="14084" max="14084" width="6.7109375" customWidth="1"/>
    <col min="14085" max="14086" width="15.7109375" customWidth="1"/>
    <col min="14087" max="14087" width="3" customWidth="1"/>
    <col min="14088" max="14089" width="15.7109375" customWidth="1"/>
    <col min="14090" max="14090" width="11.42578125" customWidth="1"/>
    <col min="14337" max="14337" width="7.28515625" bestFit="1" customWidth="1"/>
    <col min="14338" max="14338" width="6.7109375" customWidth="1"/>
    <col min="14339" max="14339" width="6.140625" bestFit="1" customWidth="1"/>
    <col min="14340" max="14340" width="6.7109375" customWidth="1"/>
    <col min="14341" max="14342" width="15.7109375" customWidth="1"/>
    <col min="14343" max="14343" width="3" customWidth="1"/>
    <col min="14344" max="14345" width="15.7109375" customWidth="1"/>
    <col min="14346" max="14346" width="11.42578125" customWidth="1"/>
    <col min="14593" max="14593" width="7.28515625" bestFit="1" customWidth="1"/>
    <col min="14594" max="14594" width="6.7109375" customWidth="1"/>
    <col min="14595" max="14595" width="6.140625" bestFit="1" customWidth="1"/>
    <col min="14596" max="14596" width="6.7109375" customWidth="1"/>
    <col min="14597" max="14598" width="15.7109375" customWidth="1"/>
    <col min="14599" max="14599" width="3" customWidth="1"/>
    <col min="14600" max="14601" width="15.7109375" customWidth="1"/>
    <col min="14602" max="14602" width="11.42578125" customWidth="1"/>
    <col min="14849" max="14849" width="7.28515625" bestFit="1" customWidth="1"/>
    <col min="14850" max="14850" width="6.7109375" customWidth="1"/>
    <col min="14851" max="14851" width="6.140625" bestFit="1" customWidth="1"/>
    <col min="14852" max="14852" width="6.7109375" customWidth="1"/>
    <col min="14853" max="14854" width="15.7109375" customWidth="1"/>
    <col min="14855" max="14855" width="3" customWidth="1"/>
    <col min="14856" max="14857" width="15.7109375" customWidth="1"/>
    <col min="14858" max="14858" width="11.42578125" customWidth="1"/>
    <col min="15105" max="15105" width="7.28515625" bestFit="1" customWidth="1"/>
    <col min="15106" max="15106" width="6.7109375" customWidth="1"/>
    <col min="15107" max="15107" width="6.140625" bestFit="1" customWidth="1"/>
    <col min="15108" max="15108" width="6.7109375" customWidth="1"/>
    <col min="15109" max="15110" width="15.7109375" customWidth="1"/>
    <col min="15111" max="15111" width="3" customWidth="1"/>
    <col min="15112" max="15113" width="15.7109375" customWidth="1"/>
    <col min="15114" max="15114" width="11.42578125" customWidth="1"/>
    <col min="15361" max="15361" width="7.28515625" bestFit="1" customWidth="1"/>
    <col min="15362" max="15362" width="6.7109375" customWidth="1"/>
    <col min="15363" max="15363" width="6.140625" bestFit="1" customWidth="1"/>
    <col min="15364" max="15364" width="6.7109375" customWidth="1"/>
    <col min="15365" max="15366" width="15.7109375" customWidth="1"/>
    <col min="15367" max="15367" width="3" customWidth="1"/>
    <col min="15368" max="15369" width="15.7109375" customWidth="1"/>
    <col min="15370" max="15370" width="11.42578125" customWidth="1"/>
    <col min="15617" max="15617" width="7.28515625" bestFit="1" customWidth="1"/>
    <col min="15618" max="15618" width="6.7109375" customWidth="1"/>
    <col min="15619" max="15619" width="6.140625" bestFit="1" customWidth="1"/>
    <col min="15620" max="15620" width="6.7109375" customWidth="1"/>
    <col min="15621" max="15622" width="15.7109375" customWidth="1"/>
    <col min="15623" max="15623" width="3" customWidth="1"/>
    <col min="15624" max="15625" width="15.7109375" customWidth="1"/>
    <col min="15626" max="15626" width="11.42578125" customWidth="1"/>
    <col min="15873" max="15873" width="7.28515625" bestFit="1" customWidth="1"/>
    <col min="15874" max="15874" width="6.7109375" customWidth="1"/>
    <col min="15875" max="15875" width="6.140625" bestFit="1" customWidth="1"/>
    <col min="15876" max="15876" width="6.7109375" customWidth="1"/>
    <col min="15877" max="15878" width="15.7109375" customWidth="1"/>
    <col min="15879" max="15879" width="3" customWidth="1"/>
    <col min="15880" max="15881" width="15.7109375" customWidth="1"/>
    <col min="15882" max="15882" width="11.42578125" customWidth="1"/>
    <col min="16129" max="16129" width="7.28515625" bestFit="1" customWidth="1"/>
    <col min="16130" max="16130" width="6.7109375" customWidth="1"/>
    <col min="16131" max="16131" width="6.140625" bestFit="1" customWidth="1"/>
    <col min="16132" max="16132" width="6.7109375" customWidth="1"/>
    <col min="16133" max="16134" width="15.7109375" customWidth="1"/>
    <col min="16135" max="16135" width="3" customWidth="1"/>
    <col min="16136" max="16137" width="15.7109375" customWidth="1"/>
    <col min="16138" max="16138" width="11.425781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28" t="s">
        <v>9</v>
      </c>
      <c r="I2" s="29">
        <f>F11*I4</f>
        <v>61642943.999999978</v>
      </c>
      <c r="J2" s="1"/>
    </row>
    <row r="3" spans="1:10" ht="18" x14ac:dyDescent="0.25">
      <c r="A3" s="1"/>
      <c r="B3" s="1"/>
      <c r="C3" s="1"/>
      <c r="D3" s="1"/>
      <c r="E3" s="3" t="s">
        <v>20</v>
      </c>
      <c r="F3" s="1"/>
      <c r="G3" s="1"/>
      <c r="H3" s="30"/>
      <c r="I3" s="31"/>
      <c r="J3" s="1"/>
    </row>
    <row r="4" spans="1:10" ht="18" x14ac:dyDescent="0.25">
      <c r="H4" s="28" t="s">
        <v>11</v>
      </c>
      <c r="I4" s="32">
        <v>2</v>
      </c>
    </row>
    <row r="6" spans="1:10" ht="15.75" x14ac:dyDescent="0.25">
      <c r="A6" s="9" t="s">
        <v>1</v>
      </c>
      <c r="B6" s="33">
        <v>5</v>
      </c>
      <c r="C6" s="34" t="s">
        <v>2</v>
      </c>
      <c r="D6" s="33">
        <v>48</v>
      </c>
      <c r="E6" s="35">
        <f>(FACT($D$6) / FACT($D$6-$B$6)) / FACT($B$6)</f>
        <v>1712303.9999999993</v>
      </c>
      <c r="F6" s="9"/>
      <c r="G6" s="9"/>
    </row>
    <row r="7" spans="1:10" ht="15.75" x14ac:dyDescent="0.25">
      <c r="B7" s="34">
        <v>1</v>
      </c>
      <c r="C7" s="34" t="s">
        <v>2</v>
      </c>
      <c r="D7" s="33">
        <v>18</v>
      </c>
      <c r="E7" s="8"/>
    </row>
    <row r="8" spans="1:10" x14ac:dyDescent="0.25">
      <c r="C8" s="7"/>
      <c r="E8" s="8"/>
    </row>
    <row r="9" spans="1:10" x14ac:dyDescent="0.25">
      <c r="B9" s="36"/>
      <c r="C9" s="37" t="s">
        <v>3</v>
      </c>
      <c r="D9" s="36"/>
      <c r="E9" s="38" t="s">
        <v>4</v>
      </c>
      <c r="F9" s="37" t="s">
        <v>5</v>
      </c>
      <c r="G9" s="37"/>
      <c r="H9" s="37" t="s">
        <v>6</v>
      </c>
      <c r="I9" s="37" t="s">
        <v>7</v>
      </c>
    </row>
    <row r="10" spans="1:10" x14ac:dyDescent="0.25">
      <c r="B10" s="36"/>
      <c r="C10" s="36"/>
      <c r="D10" s="36"/>
      <c r="E10" s="36"/>
      <c r="F10" s="36"/>
      <c r="G10" s="36"/>
      <c r="H10" s="36"/>
      <c r="I10" s="36"/>
    </row>
    <row r="11" spans="1:10" ht="15.75" x14ac:dyDescent="0.25">
      <c r="B11" s="37">
        <v>5</v>
      </c>
      <c r="C11" s="37" t="s">
        <v>12</v>
      </c>
      <c r="D11" s="37">
        <v>1</v>
      </c>
      <c r="E11" s="39">
        <f>(FACT($B$6) / (FACT(B11)*FACT($B$6-B11)))  *  (FACT($D$6-$B$6) / (FACT($B$6-B11)*FACT(($D$6-$B$6)-($B$6-B11))))</f>
        <v>1</v>
      </c>
      <c r="F11" s="39">
        <f>D7*E6/E11</f>
        <v>30821471.999999989</v>
      </c>
      <c r="G11" s="40"/>
      <c r="H11" s="50" t="s">
        <v>21</v>
      </c>
      <c r="I11" s="41">
        <v>5750000</v>
      </c>
    </row>
    <row r="12" spans="1:10" ht="15.75" x14ac:dyDescent="0.25">
      <c r="B12" s="37">
        <v>5</v>
      </c>
      <c r="C12" s="37" t="s">
        <v>12</v>
      </c>
      <c r="D12" s="37">
        <v>0</v>
      </c>
      <c r="E12" s="39">
        <f>D7-E11</f>
        <v>17</v>
      </c>
      <c r="F12" s="39">
        <f>(D7*E6/E11)/(D7-E11)</f>
        <v>1813027.7647058817</v>
      </c>
      <c r="G12" s="40"/>
      <c r="H12" s="41" t="s">
        <v>22</v>
      </c>
      <c r="I12" s="51">
        <f>400000*E12</f>
        <v>6800000</v>
      </c>
    </row>
    <row r="13" spans="1:10" x14ac:dyDescent="0.25">
      <c r="B13" s="37"/>
      <c r="C13" s="37"/>
      <c r="D13" s="37"/>
      <c r="E13" s="39"/>
      <c r="F13" s="39"/>
      <c r="G13" s="40"/>
      <c r="H13" s="43"/>
      <c r="I13" s="43"/>
    </row>
    <row r="14" spans="1:10" ht="15.75" x14ac:dyDescent="0.25">
      <c r="B14" s="37">
        <v>4</v>
      </c>
      <c r="C14" s="37" t="s">
        <v>12</v>
      </c>
      <c r="D14" s="37">
        <v>1</v>
      </c>
      <c r="E14" s="39">
        <f>(FACT($B$6) / (FACT(B14)*FACT($B$6-B14)))  *  (FACT($D$6-$B$6) / (FACT($B$6-B14)*FACT(($D$6-$B$6)-($B$6-B14))))</f>
        <v>215</v>
      </c>
      <c r="F14" s="39">
        <f>D7*E6/E14</f>
        <v>143355.68372093019</v>
      </c>
      <c r="G14" s="40"/>
      <c r="H14" s="41">
        <v>5000</v>
      </c>
      <c r="I14" s="43">
        <f>E14*H14</f>
        <v>1075000</v>
      </c>
    </row>
    <row r="15" spans="1:10" ht="15.75" x14ac:dyDescent="0.25">
      <c r="B15" s="37">
        <v>4</v>
      </c>
      <c r="C15" s="37" t="s">
        <v>12</v>
      </c>
      <c r="D15" s="37">
        <v>0</v>
      </c>
      <c r="E15" s="39">
        <f>E14*E12</f>
        <v>3655</v>
      </c>
      <c r="F15" s="39">
        <f>F14/E12</f>
        <v>8432.6872777017761</v>
      </c>
      <c r="G15" s="40"/>
      <c r="H15" s="41">
        <v>200</v>
      </c>
      <c r="I15" s="43">
        <f>E15*H15</f>
        <v>731000</v>
      </c>
    </row>
    <row r="16" spans="1:10" x14ac:dyDescent="0.25">
      <c r="B16" s="37"/>
      <c r="C16" s="37"/>
      <c r="D16" s="37"/>
      <c r="E16" s="39"/>
      <c r="F16" s="39"/>
      <c r="G16" s="40"/>
      <c r="H16" s="44"/>
      <c r="I16" s="43"/>
    </row>
    <row r="17" spans="2:10" ht="15.75" x14ac:dyDescent="0.25">
      <c r="B17" s="37">
        <v>3</v>
      </c>
      <c r="C17" s="37" t="s">
        <v>12</v>
      </c>
      <c r="D17" s="37">
        <v>1</v>
      </c>
      <c r="E17" s="39">
        <f>(FACT($B$6) / (FACT(B17)*FACT($B$6-B17)))  *  (FACT($D$6-$B$6) / (FACT($B$6-B17)*FACT(($D$6-$B$6)-($B$6-B17))))</f>
        <v>9030.0000000000036</v>
      </c>
      <c r="F17" s="39">
        <f>D7*E6/E17</f>
        <v>3413.2305647840503</v>
      </c>
      <c r="G17" s="40"/>
      <c r="H17" s="41">
        <v>150</v>
      </c>
      <c r="I17" s="43">
        <f>E17*H17</f>
        <v>1354500.0000000005</v>
      </c>
    </row>
    <row r="18" spans="2:10" ht="15.75" x14ac:dyDescent="0.25">
      <c r="B18" s="37">
        <v>3</v>
      </c>
      <c r="C18" s="37" t="s">
        <v>12</v>
      </c>
      <c r="D18" s="37">
        <v>0</v>
      </c>
      <c r="E18" s="39">
        <f>E17*E12</f>
        <v>153510.00000000006</v>
      </c>
      <c r="F18" s="39">
        <f>F17/E12</f>
        <v>200.77826851670883</v>
      </c>
      <c r="G18" s="40"/>
      <c r="H18" s="41">
        <v>20</v>
      </c>
      <c r="I18" s="43">
        <f t="shared" ref="I18:I25" si="0">E18*H18</f>
        <v>3070200.0000000009</v>
      </c>
    </row>
    <row r="19" spans="2:10" x14ac:dyDescent="0.25">
      <c r="B19" s="37"/>
      <c r="C19" s="37"/>
      <c r="D19" s="37"/>
      <c r="E19" s="39"/>
      <c r="F19" s="39"/>
      <c r="G19" s="40"/>
      <c r="H19" s="44"/>
      <c r="I19" s="43"/>
    </row>
    <row r="20" spans="2:10" ht="15.75" x14ac:dyDescent="0.25">
      <c r="B20" s="37">
        <v>2</v>
      </c>
      <c r="C20" s="37" t="s">
        <v>12</v>
      </c>
      <c r="D20" s="37">
        <v>1</v>
      </c>
      <c r="E20" s="39">
        <f>(FACT($B$6) / (FACT(B20)*FACT($B$6-B20)))  *  (FACT($D$6-$B$6) / (FACT($B$6-B20)*FACT(($D$6-$B$6)-($B$6-B20))))</f>
        <v>123409.99999999999</v>
      </c>
      <c r="F20" s="39">
        <f>D7*E6/E20</f>
        <v>249.74857791102821</v>
      </c>
      <c r="G20" s="40"/>
      <c r="H20" s="41">
        <v>25</v>
      </c>
      <c r="I20" s="43">
        <f t="shared" si="0"/>
        <v>3085249.9999999995</v>
      </c>
    </row>
    <row r="21" spans="2:10" ht="15.75" x14ac:dyDescent="0.25">
      <c r="B21" s="37">
        <v>2</v>
      </c>
      <c r="C21" s="37" t="s">
        <v>12</v>
      </c>
      <c r="D21" s="37">
        <v>0</v>
      </c>
      <c r="E21" s="39">
        <f>E20*E12</f>
        <v>2097969.9999999995</v>
      </c>
      <c r="F21" s="39">
        <f>D7*E6/E21</f>
        <v>14.691092818295779</v>
      </c>
      <c r="G21" s="40"/>
      <c r="H21" s="41">
        <v>3</v>
      </c>
      <c r="I21" s="43">
        <f t="shared" si="0"/>
        <v>6293909.9999999981</v>
      </c>
    </row>
    <row r="22" spans="2:10" x14ac:dyDescent="0.25">
      <c r="B22" s="37"/>
      <c r="C22" s="37"/>
      <c r="D22" s="37"/>
      <c r="E22" s="39"/>
      <c r="F22" s="39"/>
      <c r="G22" s="40"/>
      <c r="H22" s="44"/>
      <c r="I22" s="43"/>
    </row>
    <row r="23" spans="2:10" ht="15.75" x14ac:dyDescent="0.25">
      <c r="B23" s="37">
        <v>1</v>
      </c>
      <c r="C23" s="37" t="s">
        <v>12</v>
      </c>
      <c r="D23" s="37">
        <v>1</v>
      </c>
      <c r="E23" s="39">
        <f>(FACT($B$6) / (FACT(B23)*FACT($B$6-B23)))  *  (FACT($D$6-$B$6) / (FACT($B$6-B23)*FACT(($D$6-$B$6)-($B$6-B23))))</f>
        <v>617050</v>
      </c>
      <c r="F23" s="39">
        <f>D7*E6/E23</f>
        <v>49.949715582205641</v>
      </c>
      <c r="G23" s="40"/>
      <c r="H23" s="41">
        <v>6</v>
      </c>
      <c r="I23" s="43">
        <f t="shared" si="0"/>
        <v>3702300</v>
      </c>
    </row>
    <row r="24" spans="2:10" x14ac:dyDescent="0.25">
      <c r="B24" s="37"/>
      <c r="C24" s="37"/>
      <c r="D24" s="37"/>
      <c r="E24" s="39"/>
      <c r="F24" s="39"/>
      <c r="G24" s="40"/>
      <c r="H24" s="44"/>
      <c r="I24" s="43"/>
    </row>
    <row r="25" spans="2:10" ht="15.75" x14ac:dyDescent="0.25">
      <c r="B25" s="37">
        <v>0</v>
      </c>
      <c r="C25" s="37" t="s">
        <v>12</v>
      </c>
      <c r="D25" s="37">
        <v>1</v>
      </c>
      <c r="E25" s="39">
        <f>(FACT($B$6) / (FACT(B25)*FACT($B$6-B25)))  *  (FACT($D$6-$B$6) / (FACT($B$6-B25)*FACT(($D$6-$B$6)-($B$6-B25))))</f>
        <v>962598.00000000035</v>
      </c>
      <c r="F25" s="39">
        <f>D7*E6/E25</f>
        <v>32.019048450131805</v>
      </c>
      <c r="G25" s="36"/>
      <c r="H25" s="41">
        <v>4</v>
      </c>
      <c r="I25" s="43">
        <f t="shared" si="0"/>
        <v>3850392.0000000014</v>
      </c>
    </row>
    <row r="26" spans="2:10" x14ac:dyDescent="0.25">
      <c r="E26" s="45"/>
      <c r="F26" s="9"/>
      <c r="H26" s="9"/>
      <c r="I26" s="10"/>
    </row>
    <row r="27" spans="2:10" x14ac:dyDescent="0.25">
      <c r="E27" s="45" t="s">
        <v>14</v>
      </c>
      <c r="F27" s="9" t="s">
        <v>15</v>
      </c>
      <c r="H27" s="9"/>
      <c r="I27" s="10" t="s">
        <v>16</v>
      </c>
    </row>
    <row r="28" spans="2:10" x14ac:dyDescent="0.25">
      <c r="E28" s="45" t="s">
        <v>17</v>
      </c>
      <c r="F28" s="9" t="s">
        <v>18</v>
      </c>
      <c r="H28" s="9"/>
      <c r="I28" s="10" t="s">
        <v>7</v>
      </c>
    </row>
    <row r="29" spans="2:10" x14ac:dyDescent="0.25">
      <c r="E29" s="45">
        <f>SUM(E11:E25)</f>
        <v>3967456</v>
      </c>
      <c r="F29" s="52">
        <f>F11/E29</f>
        <v>7.768573110829708</v>
      </c>
      <c r="G29" s="18"/>
      <c r="H29" s="9"/>
      <c r="I29" s="46">
        <f>SUM(I11:I25)</f>
        <v>35712552</v>
      </c>
      <c r="J29" s="21"/>
    </row>
    <row r="30" spans="2:10" x14ac:dyDescent="0.25">
      <c r="H30" s="9"/>
      <c r="I30" s="9"/>
    </row>
    <row r="31" spans="2:10" x14ac:dyDescent="0.25">
      <c r="H31" s="47" t="s">
        <v>19</v>
      </c>
      <c r="I31" s="48">
        <f>I29/(I4*F11)</f>
        <v>0.57934533431758239</v>
      </c>
    </row>
    <row r="33" spans="5:6" x14ac:dyDescent="0.25">
      <c r="E33" s="49"/>
      <c r="F33" s="49"/>
    </row>
    <row r="34" spans="5:6" x14ac:dyDescent="0.25">
      <c r="E34" s="49"/>
      <c r="F34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workbookViewId="0">
      <selection activeCell="H6" sqref="H6"/>
    </sheetView>
  </sheetViews>
  <sheetFormatPr defaultRowHeight="15" x14ac:dyDescent="0.25"/>
  <cols>
    <col min="1" max="1" width="7.28515625" bestFit="1" customWidth="1"/>
    <col min="2" max="2" width="6.7109375" customWidth="1"/>
    <col min="3" max="3" width="6.140625" bestFit="1" customWidth="1"/>
    <col min="4" max="4" width="6.7109375" customWidth="1"/>
    <col min="5" max="6" width="15.7109375" customWidth="1"/>
    <col min="7" max="7" width="3" customWidth="1"/>
    <col min="8" max="9" width="15.7109375" customWidth="1"/>
    <col min="10" max="10" width="11.42578125" customWidth="1"/>
    <col min="12" max="12" width="14.140625" bestFit="1" customWidth="1"/>
    <col min="257" max="257" width="7.28515625" bestFit="1" customWidth="1"/>
    <col min="258" max="258" width="6.7109375" customWidth="1"/>
    <col min="259" max="259" width="6.140625" bestFit="1" customWidth="1"/>
    <col min="260" max="260" width="6.7109375" customWidth="1"/>
    <col min="261" max="262" width="15.7109375" customWidth="1"/>
    <col min="263" max="263" width="3" customWidth="1"/>
    <col min="264" max="265" width="15.7109375" customWidth="1"/>
    <col min="266" max="266" width="11.42578125" customWidth="1"/>
    <col min="513" max="513" width="7.28515625" bestFit="1" customWidth="1"/>
    <col min="514" max="514" width="6.7109375" customWidth="1"/>
    <col min="515" max="515" width="6.140625" bestFit="1" customWidth="1"/>
    <col min="516" max="516" width="6.7109375" customWidth="1"/>
    <col min="517" max="518" width="15.7109375" customWidth="1"/>
    <col min="519" max="519" width="3" customWidth="1"/>
    <col min="520" max="521" width="15.7109375" customWidth="1"/>
    <col min="522" max="522" width="11.42578125" customWidth="1"/>
    <col min="769" max="769" width="7.28515625" bestFit="1" customWidth="1"/>
    <col min="770" max="770" width="6.7109375" customWidth="1"/>
    <col min="771" max="771" width="6.140625" bestFit="1" customWidth="1"/>
    <col min="772" max="772" width="6.7109375" customWidth="1"/>
    <col min="773" max="774" width="15.7109375" customWidth="1"/>
    <col min="775" max="775" width="3" customWidth="1"/>
    <col min="776" max="777" width="15.7109375" customWidth="1"/>
    <col min="778" max="778" width="11.42578125" customWidth="1"/>
    <col min="1025" max="1025" width="7.28515625" bestFit="1" customWidth="1"/>
    <col min="1026" max="1026" width="6.7109375" customWidth="1"/>
    <col min="1027" max="1027" width="6.140625" bestFit="1" customWidth="1"/>
    <col min="1028" max="1028" width="6.7109375" customWidth="1"/>
    <col min="1029" max="1030" width="15.7109375" customWidth="1"/>
    <col min="1031" max="1031" width="3" customWidth="1"/>
    <col min="1032" max="1033" width="15.7109375" customWidth="1"/>
    <col min="1034" max="1034" width="11.42578125" customWidth="1"/>
    <col min="1281" max="1281" width="7.28515625" bestFit="1" customWidth="1"/>
    <col min="1282" max="1282" width="6.7109375" customWidth="1"/>
    <col min="1283" max="1283" width="6.140625" bestFit="1" customWidth="1"/>
    <col min="1284" max="1284" width="6.7109375" customWidth="1"/>
    <col min="1285" max="1286" width="15.7109375" customWidth="1"/>
    <col min="1287" max="1287" width="3" customWidth="1"/>
    <col min="1288" max="1289" width="15.7109375" customWidth="1"/>
    <col min="1290" max="1290" width="11.42578125" customWidth="1"/>
    <col min="1537" max="1537" width="7.28515625" bestFit="1" customWidth="1"/>
    <col min="1538" max="1538" width="6.7109375" customWidth="1"/>
    <col min="1539" max="1539" width="6.140625" bestFit="1" customWidth="1"/>
    <col min="1540" max="1540" width="6.7109375" customWidth="1"/>
    <col min="1541" max="1542" width="15.7109375" customWidth="1"/>
    <col min="1543" max="1543" width="3" customWidth="1"/>
    <col min="1544" max="1545" width="15.7109375" customWidth="1"/>
    <col min="1546" max="1546" width="11.42578125" customWidth="1"/>
    <col min="1793" max="1793" width="7.28515625" bestFit="1" customWidth="1"/>
    <col min="1794" max="1794" width="6.7109375" customWidth="1"/>
    <col min="1795" max="1795" width="6.140625" bestFit="1" customWidth="1"/>
    <col min="1796" max="1796" width="6.7109375" customWidth="1"/>
    <col min="1797" max="1798" width="15.7109375" customWidth="1"/>
    <col min="1799" max="1799" width="3" customWidth="1"/>
    <col min="1800" max="1801" width="15.7109375" customWidth="1"/>
    <col min="1802" max="1802" width="11.42578125" customWidth="1"/>
    <col min="2049" max="2049" width="7.28515625" bestFit="1" customWidth="1"/>
    <col min="2050" max="2050" width="6.7109375" customWidth="1"/>
    <col min="2051" max="2051" width="6.140625" bestFit="1" customWidth="1"/>
    <col min="2052" max="2052" width="6.7109375" customWidth="1"/>
    <col min="2053" max="2054" width="15.7109375" customWidth="1"/>
    <col min="2055" max="2055" width="3" customWidth="1"/>
    <col min="2056" max="2057" width="15.7109375" customWidth="1"/>
    <col min="2058" max="2058" width="11.42578125" customWidth="1"/>
    <col min="2305" max="2305" width="7.28515625" bestFit="1" customWidth="1"/>
    <col min="2306" max="2306" width="6.7109375" customWidth="1"/>
    <col min="2307" max="2307" width="6.140625" bestFit="1" customWidth="1"/>
    <col min="2308" max="2308" width="6.7109375" customWidth="1"/>
    <col min="2309" max="2310" width="15.7109375" customWidth="1"/>
    <col min="2311" max="2311" width="3" customWidth="1"/>
    <col min="2312" max="2313" width="15.7109375" customWidth="1"/>
    <col min="2314" max="2314" width="11.42578125" customWidth="1"/>
    <col min="2561" max="2561" width="7.28515625" bestFit="1" customWidth="1"/>
    <col min="2562" max="2562" width="6.7109375" customWidth="1"/>
    <col min="2563" max="2563" width="6.140625" bestFit="1" customWidth="1"/>
    <col min="2564" max="2564" width="6.7109375" customWidth="1"/>
    <col min="2565" max="2566" width="15.7109375" customWidth="1"/>
    <col min="2567" max="2567" width="3" customWidth="1"/>
    <col min="2568" max="2569" width="15.7109375" customWidth="1"/>
    <col min="2570" max="2570" width="11.42578125" customWidth="1"/>
    <col min="2817" max="2817" width="7.28515625" bestFit="1" customWidth="1"/>
    <col min="2818" max="2818" width="6.7109375" customWidth="1"/>
    <col min="2819" max="2819" width="6.140625" bestFit="1" customWidth="1"/>
    <col min="2820" max="2820" width="6.7109375" customWidth="1"/>
    <col min="2821" max="2822" width="15.7109375" customWidth="1"/>
    <col min="2823" max="2823" width="3" customWidth="1"/>
    <col min="2824" max="2825" width="15.7109375" customWidth="1"/>
    <col min="2826" max="2826" width="11.42578125" customWidth="1"/>
    <col min="3073" max="3073" width="7.28515625" bestFit="1" customWidth="1"/>
    <col min="3074" max="3074" width="6.7109375" customWidth="1"/>
    <col min="3075" max="3075" width="6.140625" bestFit="1" customWidth="1"/>
    <col min="3076" max="3076" width="6.7109375" customWidth="1"/>
    <col min="3077" max="3078" width="15.7109375" customWidth="1"/>
    <col min="3079" max="3079" width="3" customWidth="1"/>
    <col min="3080" max="3081" width="15.7109375" customWidth="1"/>
    <col min="3082" max="3082" width="11.42578125" customWidth="1"/>
    <col min="3329" max="3329" width="7.28515625" bestFit="1" customWidth="1"/>
    <col min="3330" max="3330" width="6.7109375" customWidth="1"/>
    <col min="3331" max="3331" width="6.140625" bestFit="1" customWidth="1"/>
    <col min="3332" max="3332" width="6.7109375" customWidth="1"/>
    <col min="3333" max="3334" width="15.7109375" customWidth="1"/>
    <col min="3335" max="3335" width="3" customWidth="1"/>
    <col min="3336" max="3337" width="15.7109375" customWidth="1"/>
    <col min="3338" max="3338" width="11.42578125" customWidth="1"/>
    <col min="3585" max="3585" width="7.28515625" bestFit="1" customWidth="1"/>
    <col min="3586" max="3586" width="6.7109375" customWidth="1"/>
    <col min="3587" max="3587" width="6.140625" bestFit="1" customWidth="1"/>
    <col min="3588" max="3588" width="6.7109375" customWidth="1"/>
    <col min="3589" max="3590" width="15.7109375" customWidth="1"/>
    <col min="3591" max="3591" width="3" customWidth="1"/>
    <col min="3592" max="3593" width="15.7109375" customWidth="1"/>
    <col min="3594" max="3594" width="11.42578125" customWidth="1"/>
    <col min="3841" max="3841" width="7.28515625" bestFit="1" customWidth="1"/>
    <col min="3842" max="3842" width="6.7109375" customWidth="1"/>
    <col min="3843" max="3843" width="6.140625" bestFit="1" customWidth="1"/>
    <col min="3844" max="3844" width="6.7109375" customWidth="1"/>
    <col min="3845" max="3846" width="15.7109375" customWidth="1"/>
    <col min="3847" max="3847" width="3" customWidth="1"/>
    <col min="3848" max="3849" width="15.7109375" customWidth="1"/>
    <col min="3850" max="3850" width="11.42578125" customWidth="1"/>
    <col min="4097" max="4097" width="7.28515625" bestFit="1" customWidth="1"/>
    <col min="4098" max="4098" width="6.7109375" customWidth="1"/>
    <col min="4099" max="4099" width="6.140625" bestFit="1" customWidth="1"/>
    <col min="4100" max="4100" width="6.7109375" customWidth="1"/>
    <col min="4101" max="4102" width="15.7109375" customWidth="1"/>
    <col min="4103" max="4103" width="3" customWidth="1"/>
    <col min="4104" max="4105" width="15.7109375" customWidth="1"/>
    <col min="4106" max="4106" width="11.42578125" customWidth="1"/>
    <col min="4353" max="4353" width="7.28515625" bestFit="1" customWidth="1"/>
    <col min="4354" max="4354" width="6.7109375" customWidth="1"/>
    <col min="4355" max="4355" width="6.140625" bestFit="1" customWidth="1"/>
    <col min="4356" max="4356" width="6.7109375" customWidth="1"/>
    <col min="4357" max="4358" width="15.7109375" customWidth="1"/>
    <col min="4359" max="4359" width="3" customWidth="1"/>
    <col min="4360" max="4361" width="15.7109375" customWidth="1"/>
    <col min="4362" max="4362" width="11.42578125" customWidth="1"/>
    <col min="4609" max="4609" width="7.28515625" bestFit="1" customWidth="1"/>
    <col min="4610" max="4610" width="6.7109375" customWidth="1"/>
    <col min="4611" max="4611" width="6.140625" bestFit="1" customWidth="1"/>
    <col min="4612" max="4612" width="6.7109375" customWidth="1"/>
    <col min="4613" max="4614" width="15.7109375" customWidth="1"/>
    <col min="4615" max="4615" width="3" customWidth="1"/>
    <col min="4616" max="4617" width="15.7109375" customWidth="1"/>
    <col min="4618" max="4618" width="11.42578125" customWidth="1"/>
    <col min="4865" max="4865" width="7.28515625" bestFit="1" customWidth="1"/>
    <col min="4866" max="4866" width="6.7109375" customWidth="1"/>
    <col min="4867" max="4867" width="6.140625" bestFit="1" customWidth="1"/>
    <col min="4868" max="4868" width="6.7109375" customWidth="1"/>
    <col min="4869" max="4870" width="15.7109375" customWidth="1"/>
    <col min="4871" max="4871" width="3" customWidth="1"/>
    <col min="4872" max="4873" width="15.7109375" customWidth="1"/>
    <col min="4874" max="4874" width="11.42578125" customWidth="1"/>
    <col min="5121" max="5121" width="7.28515625" bestFit="1" customWidth="1"/>
    <col min="5122" max="5122" width="6.7109375" customWidth="1"/>
    <col min="5123" max="5123" width="6.140625" bestFit="1" customWidth="1"/>
    <col min="5124" max="5124" width="6.7109375" customWidth="1"/>
    <col min="5125" max="5126" width="15.7109375" customWidth="1"/>
    <col min="5127" max="5127" width="3" customWidth="1"/>
    <col min="5128" max="5129" width="15.7109375" customWidth="1"/>
    <col min="5130" max="5130" width="11.42578125" customWidth="1"/>
    <col min="5377" max="5377" width="7.28515625" bestFit="1" customWidth="1"/>
    <col min="5378" max="5378" width="6.7109375" customWidth="1"/>
    <col min="5379" max="5379" width="6.140625" bestFit="1" customWidth="1"/>
    <col min="5380" max="5380" width="6.7109375" customWidth="1"/>
    <col min="5381" max="5382" width="15.7109375" customWidth="1"/>
    <col min="5383" max="5383" width="3" customWidth="1"/>
    <col min="5384" max="5385" width="15.7109375" customWidth="1"/>
    <col min="5386" max="5386" width="11.42578125" customWidth="1"/>
    <col min="5633" max="5633" width="7.28515625" bestFit="1" customWidth="1"/>
    <col min="5634" max="5634" width="6.7109375" customWidth="1"/>
    <col min="5635" max="5635" width="6.140625" bestFit="1" customWidth="1"/>
    <col min="5636" max="5636" width="6.7109375" customWidth="1"/>
    <col min="5637" max="5638" width="15.7109375" customWidth="1"/>
    <col min="5639" max="5639" width="3" customWidth="1"/>
    <col min="5640" max="5641" width="15.7109375" customWidth="1"/>
    <col min="5642" max="5642" width="11.42578125" customWidth="1"/>
    <col min="5889" max="5889" width="7.28515625" bestFit="1" customWidth="1"/>
    <col min="5890" max="5890" width="6.7109375" customWidth="1"/>
    <col min="5891" max="5891" width="6.140625" bestFit="1" customWidth="1"/>
    <col min="5892" max="5892" width="6.7109375" customWidth="1"/>
    <col min="5893" max="5894" width="15.7109375" customWidth="1"/>
    <col min="5895" max="5895" width="3" customWidth="1"/>
    <col min="5896" max="5897" width="15.7109375" customWidth="1"/>
    <col min="5898" max="5898" width="11.42578125" customWidth="1"/>
    <col min="6145" max="6145" width="7.28515625" bestFit="1" customWidth="1"/>
    <col min="6146" max="6146" width="6.7109375" customWidth="1"/>
    <col min="6147" max="6147" width="6.140625" bestFit="1" customWidth="1"/>
    <col min="6148" max="6148" width="6.7109375" customWidth="1"/>
    <col min="6149" max="6150" width="15.7109375" customWidth="1"/>
    <col min="6151" max="6151" width="3" customWidth="1"/>
    <col min="6152" max="6153" width="15.7109375" customWidth="1"/>
    <col min="6154" max="6154" width="11.42578125" customWidth="1"/>
    <col min="6401" max="6401" width="7.28515625" bestFit="1" customWidth="1"/>
    <col min="6402" max="6402" width="6.7109375" customWidth="1"/>
    <col min="6403" max="6403" width="6.140625" bestFit="1" customWidth="1"/>
    <col min="6404" max="6404" width="6.7109375" customWidth="1"/>
    <col min="6405" max="6406" width="15.7109375" customWidth="1"/>
    <col min="6407" max="6407" width="3" customWidth="1"/>
    <col min="6408" max="6409" width="15.7109375" customWidth="1"/>
    <col min="6410" max="6410" width="11.42578125" customWidth="1"/>
    <col min="6657" max="6657" width="7.28515625" bestFit="1" customWidth="1"/>
    <col min="6658" max="6658" width="6.7109375" customWidth="1"/>
    <col min="6659" max="6659" width="6.140625" bestFit="1" customWidth="1"/>
    <col min="6660" max="6660" width="6.7109375" customWidth="1"/>
    <col min="6661" max="6662" width="15.7109375" customWidth="1"/>
    <col min="6663" max="6663" width="3" customWidth="1"/>
    <col min="6664" max="6665" width="15.7109375" customWidth="1"/>
    <col min="6666" max="6666" width="11.42578125" customWidth="1"/>
    <col min="6913" max="6913" width="7.28515625" bestFit="1" customWidth="1"/>
    <col min="6914" max="6914" width="6.7109375" customWidth="1"/>
    <col min="6915" max="6915" width="6.140625" bestFit="1" customWidth="1"/>
    <col min="6916" max="6916" width="6.7109375" customWidth="1"/>
    <col min="6917" max="6918" width="15.7109375" customWidth="1"/>
    <col min="6919" max="6919" width="3" customWidth="1"/>
    <col min="6920" max="6921" width="15.7109375" customWidth="1"/>
    <col min="6922" max="6922" width="11.42578125" customWidth="1"/>
    <col min="7169" max="7169" width="7.28515625" bestFit="1" customWidth="1"/>
    <col min="7170" max="7170" width="6.7109375" customWidth="1"/>
    <col min="7171" max="7171" width="6.140625" bestFit="1" customWidth="1"/>
    <col min="7172" max="7172" width="6.7109375" customWidth="1"/>
    <col min="7173" max="7174" width="15.7109375" customWidth="1"/>
    <col min="7175" max="7175" width="3" customWidth="1"/>
    <col min="7176" max="7177" width="15.7109375" customWidth="1"/>
    <col min="7178" max="7178" width="11.42578125" customWidth="1"/>
    <col min="7425" max="7425" width="7.28515625" bestFit="1" customWidth="1"/>
    <col min="7426" max="7426" width="6.7109375" customWidth="1"/>
    <col min="7427" max="7427" width="6.140625" bestFit="1" customWidth="1"/>
    <col min="7428" max="7428" width="6.7109375" customWidth="1"/>
    <col min="7429" max="7430" width="15.7109375" customWidth="1"/>
    <col min="7431" max="7431" width="3" customWidth="1"/>
    <col min="7432" max="7433" width="15.7109375" customWidth="1"/>
    <col min="7434" max="7434" width="11.42578125" customWidth="1"/>
    <col min="7681" max="7681" width="7.28515625" bestFit="1" customWidth="1"/>
    <col min="7682" max="7682" width="6.7109375" customWidth="1"/>
    <col min="7683" max="7683" width="6.140625" bestFit="1" customWidth="1"/>
    <col min="7684" max="7684" width="6.7109375" customWidth="1"/>
    <col min="7685" max="7686" width="15.7109375" customWidth="1"/>
    <col min="7687" max="7687" width="3" customWidth="1"/>
    <col min="7688" max="7689" width="15.7109375" customWidth="1"/>
    <col min="7690" max="7690" width="11.42578125" customWidth="1"/>
    <col min="7937" max="7937" width="7.28515625" bestFit="1" customWidth="1"/>
    <col min="7938" max="7938" width="6.7109375" customWidth="1"/>
    <col min="7939" max="7939" width="6.140625" bestFit="1" customWidth="1"/>
    <col min="7940" max="7940" width="6.7109375" customWidth="1"/>
    <col min="7941" max="7942" width="15.7109375" customWidth="1"/>
    <col min="7943" max="7943" width="3" customWidth="1"/>
    <col min="7944" max="7945" width="15.7109375" customWidth="1"/>
    <col min="7946" max="7946" width="11.42578125" customWidth="1"/>
    <col min="8193" max="8193" width="7.28515625" bestFit="1" customWidth="1"/>
    <col min="8194" max="8194" width="6.7109375" customWidth="1"/>
    <col min="8195" max="8195" width="6.140625" bestFit="1" customWidth="1"/>
    <col min="8196" max="8196" width="6.7109375" customWidth="1"/>
    <col min="8197" max="8198" width="15.7109375" customWidth="1"/>
    <col min="8199" max="8199" width="3" customWidth="1"/>
    <col min="8200" max="8201" width="15.7109375" customWidth="1"/>
    <col min="8202" max="8202" width="11.42578125" customWidth="1"/>
    <col min="8449" max="8449" width="7.28515625" bestFit="1" customWidth="1"/>
    <col min="8450" max="8450" width="6.7109375" customWidth="1"/>
    <col min="8451" max="8451" width="6.140625" bestFit="1" customWidth="1"/>
    <col min="8452" max="8452" width="6.7109375" customWidth="1"/>
    <col min="8453" max="8454" width="15.7109375" customWidth="1"/>
    <col min="8455" max="8455" width="3" customWidth="1"/>
    <col min="8456" max="8457" width="15.7109375" customWidth="1"/>
    <col min="8458" max="8458" width="11.42578125" customWidth="1"/>
    <col min="8705" max="8705" width="7.28515625" bestFit="1" customWidth="1"/>
    <col min="8706" max="8706" width="6.7109375" customWidth="1"/>
    <col min="8707" max="8707" width="6.140625" bestFit="1" customWidth="1"/>
    <col min="8708" max="8708" width="6.7109375" customWidth="1"/>
    <col min="8709" max="8710" width="15.7109375" customWidth="1"/>
    <col min="8711" max="8711" width="3" customWidth="1"/>
    <col min="8712" max="8713" width="15.7109375" customWidth="1"/>
    <col min="8714" max="8714" width="11.42578125" customWidth="1"/>
    <col min="8961" max="8961" width="7.28515625" bestFit="1" customWidth="1"/>
    <col min="8962" max="8962" width="6.7109375" customWidth="1"/>
    <col min="8963" max="8963" width="6.140625" bestFit="1" customWidth="1"/>
    <col min="8964" max="8964" width="6.7109375" customWidth="1"/>
    <col min="8965" max="8966" width="15.7109375" customWidth="1"/>
    <col min="8967" max="8967" width="3" customWidth="1"/>
    <col min="8968" max="8969" width="15.7109375" customWidth="1"/>
    <col min="8970" max="8970" width="11.42578125" customWidth="1"/>
    <col min="9217" max="9217" width="7.28515625" bestFit="1" customWidth="1"/>
    <col min="9218" max="9218" width="6.7109375" customWidth="1"/>
    <col min="9219" max="9219" width="6.140625" bestFit="1" customWidth="1"/>
    <col min="9220" max="9220" width="6.7109375" customWidth="1"/>
    <col min="9221" max="9222" width="15.7109375" customWidth="1"/>
    <col min="9223" max="9223" width="3" customWidth="1"/>
    <col min="9224" max="9225" width="15.7109375" customWidth="1"/>
    <col min="9226" max="9226" width="11.42578125" customWidth="1"/>
    <col min="9473" max="9473" width="7.28515625" bestFit="1" customWidth="1"/>
    <col min="9474" max="9474" width="6.7109375" customWidth="1"/>
    <col min="9475" max="9475" width="6.140625" bestFit="1" customWidth="1"/>
    <col min="9476" max="9476" width="6.7109375" customWidth="1"/>
    <col min="9477" max="9478" width="15.7109375" customWidth="1"/>
    <col min="9479" max="9479" width="3" customWidth="1"/>
    <col min="9480" max="9481" width="15.7109375" customWidth="1"/>
    <col min="9482" max="9482" width="11.42578125" customWidth="1"/>
    <col min="9729" max="9729" width="7.28515625" bestFit="1" customWidth="1"/>
    <col min="9730" max="9730" width="6.7109375" customWidth="1"/>
    <col min="9731" max="9731" width="6.140625" bestFit="1" customWidth="1"/>
    <col min="9732" max="9732" width="6.7109375" customWidth="1"/>
    <col min="9733" max="9734" width="15.7109375" customWidth="1"/>
    <col min="9735" max="9735" width="3" customWidth="1"/>
    <col min="9736" max="9737" width="15.7109375" customWidth="1"/>
    <col min="9738" max="9738" width="11.42578125" customWidth="1"/>
    <col min="9985" max="9985" width="7.28515625" bestFit="1" customWidth="1"/>
    <col min="9986" max="9986" width="6.7109375" customWidth="1"/>
    <col min="9987" max="9987" width="6.140625" bestFit="1" customWidth="1"/>
    <col min="9988" max="9988" width="6.7109375" customWidth="1"/>
    <col min="9989" max="9990" width="15.7109375" customWidth="1"/>
    <col min="9991" max="9991" width="3" customWidth="1"/>
    <col min="9992" max="9993" width="15.7109375" customWidth="1"/>
    <col min="9994" max="9994" width="11.42578125" customWidth="1"/>
    <col min="10241" max="10241" width="7.28515625" bestFit="1" customWidth="1"/>
    <col min="10242" max="10242" width="6.7109375" customWidth="1"/>
    <col min="10243" max="10243" width="6.140625" bestFit="1" customWidth="1"/>
    <col min="10244" max="10244" width="6.7109375" customWidth="1"/>
    <col min="10245" max="10246" width="15.7109375" customWidth="1"/>
    <col min="10247" max="10247" width="3" customWidth="1"/>
    <col min="10248" max="10249" width="15.7109375" customWidth="1"/>
    <col min="10250" max="10250" width="11.42578125" customWidth="1"/>
    <col min="10497" max="10497" width="7.28515625" bestFit="1" customWidth="1"/>
    <col min="10498" max="10498" width="6.7109375" customWidth="1"/>
    <col min="10499" max="10499" width="6.140625" bestFit="1" customWidth="1"/>
    <col min="10500" max="10500" width="6.7109375" customWidth="1"/>
    <col min="10501" max="10502" width="15.7109375" customWidth="1"/>
    <col min="10503" max="10503" width="3" customWidth="1"/>
    <col min="10504" max="10505" width="15.7109375" customWidth="1"/>
    <col min="10506" max="10506" width="11.42578125" customWidth="1"/>
    <col min="10753" max="10753" width="7.28515625" bestFit="1" customWidth="1"/>
    <col min="10754" max="10754" width="6.7109375" customWidth="1"/>
    <col min="10755" max="10755" width="6.140625" bestFit="1" customWidth="1"/>
    <col min="10756" max="10756" width="6.7109375" customWidth="1"/>
    <col min="10757" max="10758" width="15.7109375" customWidth="1"/>
    <col min="10759" max="10759" width="3" customWidth="1"/>
    <col min="10760" max="10761" width="15.7109375" customWidth="1"/>
    <col min="10762" max="10762" width="11.42578125" customWidth="1"/>
    <col min="11009" max="11009" width="7.28515625" bestFit="1" customWidth="1"/>
    <col min="11010" max="11010" width="6.7109375" customWidth="1"/>
    <col min="11011" max="11011" width="6.140625" bestFit="1" customWidth="1"/>
    <col min="11012" max="11012" width="6.7109375" customWidth="1"/>
    <col min="11013" max="11014" width="15.7109375" customWidth="1"/>
    <col min="11015" max="11015" width="3" customWidth="1"/>
    <col min="11016" max="11017" width="15.7109375" customWidth="1"/>
    <col min="11018" max="11018" width="11.42578125" customWidth="1"/>
    <col min="11265" max="11265" width="7.28515625" bestFit="1" customWidth="1"/>
    <col min="11266" max="11266" width="6.7109375" customWidth="1"/>
    <col min="11267" max="11267" width="6.140625" bestFit="1" customWidth="1"/>
    <col min="11268" max="11268" width="6.7109375" customWidth="1"/>
    <col min="11269" max="11270" width="15.7109375" customWidth="1"/>
    <col min="11271" max="11271" width="3" customWidth="1"/>
    <col min="11272" max="11273" width="15.7109375" customWidth="1"/>
    <col min="11274" max="11274" width="11.42578125" customWidth="1"/>
    <col min="11521" max="11521" width="7.28515625" bestFit="1" customWidth="1"/>
    <col min="11522" max="11522" width="6.7109375" customWidth="1"/>
    <col min="11523" max="11523" width="6.140625" bestFit="1" customWidth="1"/>
    <col min="11524" max="11524" width="6.7109375" customWidth="1"/>
    <col min="11525" max="11526" width="15.7109375" customWidth="1"/>
    <col min="11527" max="11527" width="3" customWidth="1"/>
    <col min="11528" max="11529" width="15.7109375" customWidth="1"/>
    <col min="11530" max="11530" width="11.42578125" customWidth="1"/>
    <col min="11777" max="11777" width="7.28515625" bestFit="1" customWidth="1"/>
    <col min="11778" max="11778" width="6.7109375" customWidth="1"/>
    <col min="11779" max="11779" width="6.140625" bestFit="1" customWidth="1"/>
    <col min="11780" max="11780" width="6.7109375" customWidth="1"/>
    <col min="11781" max="11782" width="15.7109375" customWidth="1"/>
    <col min="11783" max="11783" width="3" customWidth="1"/>
    <col min="11784" max="11785" width="15.7109375" customWidth="1"/>
    <col min="11786" max="11786" width="11.42578125" customWidth="1"/>
    <col min="12033" max="12033" width="7.28515625" bestFit="1" customWidth="1"/>
    <col min="12034" max="12034" width="6.7109375" customWidth="1"/>
    <col min="12035" max="12035" width="6.140625" bestFit="1" customWidth="1"/>
    <col min="12036" max="12036" width="6.7109375" customWidth="1"/>
    <col min="12037" max="12038" width="15.7109375" customWidth="1"/>
    <col min="12039" max="12039" width="3" customWidth="1"/>
    <col min="12040" max="12041" width="15.7109375" customWidth="1"/>
    <col min="12042" max="12042" width="11.42578125" customWidth="1"/>
    <col min="12289" max="12289" width="7.28515625" bestFit="1" customWidth="1"/>
    <col min="12290" max="12290" width="6.7109375" customWidth="1"/>
    <col min="12291" max="12291" width="6.140625" bestFit="1" customWidth="1"/>
    <col min="12292" max="12292" width="6.7109375" customWidth="1"/>
    <col min="12293" max="12294" width="15.7109375" customWidth="1"/>
    <col min="12295" max="12295" width="3" customWidth="1"/>
    <col min="12296" max="12297" width="15.7109375" customWidth="1"/>
    <col min="12298" max="12298" width="11.42578125" customWidth="1"/>
    <col min="12545" max="12545" width="7.28515625" bestFit="1" customWidth="1"/>
    <col min="12546" max="12546" width="6.7109375" customWidth="1"/>
    <col min="12547" max="12547" width="6.140625" bestFit="1" customWidth="1"/>
    <col min="12548" max="12548" width="6.7109375" customWidth="1"/>
    <col min="12549" max="12550" width="15.7109375" customWidth="1"/>
    <col min="12551" max="12551" width="3" customWidth="1"/>
    <col min="12552" max="12553" width="15.7109375" customWidth="1"/>
    <col min="12554" max="12554" width="11.42578125" customWidth="1"/>
    <col min="12801" max="12801" width="7.28515625" bestFit="1" customWidth="1"/>
    <col min="12802" max="12802" width="6.7109375" customWidth="1"/>
    <col min="12803" max="12803" width="6.140625" bestFit="1" customWidth="1"/>
    <col min="12804" max="12804" width="6.7109375" customWidth="1"/>
    <col min="12805" max="12806" width="15.7109375" customWidth="1"/>
    <col min="12807" max="12807" width="3" customWidth="1"/>
    <col min="12808" max="12809" width="15.7109375" customWidth="1"/>
    <col min="12810" max="12810" width="11.42578125" customWidth="1"/>
    <col min="13057" max="13057" width="7.28515625" bestFit="1" customWidth="1"/>
    <col min="13058" max="13058" width="6.7109375" customWidth="1"/>
    <col min="13059" max="13059" width="6.140625" bestFit="1" customWidth="1"/>
    <col min="13060" max="13060" width="6.7109375" customWidth="1"/>
    <col min="13061" max="13062" width="15.7109375" customWidth="1"/>
    <col min="13063" max="13063" width="3" customWidth="1"/>
    <col min="13064" max="13065" width="15.7109375" customWidth="1"/>
    <col min="13066" max="13066" width="11.42578125" customWidth="1"/>
    <col min="13313" max="13313" width="7.28515625" bestFit="1" customWidth="1"/>
    <col min="13314" max="13314" width="6.7109375" customWidth="1"/>
    <col min="13315" max="13315" width="6.140625" bestFit="1" customWidth="1"/>
    <col min="13316" max="13316" width="6.7109375" customWidth="1"/>
    <col min="13317" max="13318" width="15.7109375" customWidth="1"/>
    <col min="13319" max="13319" width="3" customWidth="1"/>
    <col min="13320" max="13321" width="15.7109375" customWidth="1"/>
    <col min="13322" max="13322" width="11.42578125" customWidth="1"/>
    <col min="13569" max="13569" width="7.28515625" bestFit="1" customWidth="1"/>
    <col min="13570" max="13570" width="6.7109375" customWidth="1"/>
    <col min="13571" max="13571" width="6.140625" bestFit="1" customWidth="1"/>
    <col min="13572" max="13572" width="6.7109375" customWidth="1"/>
    <col min="13573" max="13574" width="15.7109375" customWidth="1"/>
    <col min="13575" max="13575" width="3" customWidth="1"/>
    <col min="13576" max="13577" width="15.7109375" customWidth="1"/>
    <col min="13578" max="13578" width="11.42578125" customWidth="1"/>
    <col min="13825" max="13825" width="7.28515625" bestFit="1" customWidth="1"/>
    <col min="13826" max="13826" width="6.7109375" customWidth="1"/>
    <col min="13827" max="13827" width="6.140625" bestFit="1" customWidth="1"/>
    <col min="13828" max="13828" width="6.7109375" customWidth="1"/>
    <col min="13829" max="13830" width="15.7109375" customWidth="1"/>
    <col min="13831" max="13831" width="3" customWidth="1"/>
    <col min="13832" max="13833" width="15.7109375" customWidth="1"/>
    <col min="13834" max="13834" width="11.42578125" customWidth="1"/>
    <col min="14081" max="14081" width="7.28515625" bestFit="1" customWidth="1"/>
    <col min="14082" max="14082" width="6.7109375" customWidth="1"/>
    <col min="14083" max="14083" width="6.140625" bestFit="1" customWidth="1"/>
    <col min="14084" max="14084" width="6.7109375" customWidth="1"/>
    <col min="14085" max="14086" width="15.7109375" customWidth="1"/>
    <col min="14087" max="14087" width="3" customWidth="1"/>
    <col min="14088" max="14089" width="15.7109375" customWidth="1"/>
    <col min="14090" max="14090" width="11.42578125" customWidth="1"/>
    <col min="14337" max="14337" width="7.28515625" bestFit="1" customWidth="1"/>
    <col min="14338" max="14338" width="6.7109375" customWidth="1"/>
    <col min="14339" max="14339" width="6.140625" bestFit="1" customWidth="1"/>
    <col min="14340" max="14340" width="6.7109375" customWidth="1"/>
    <col min="14341" max="14342" width="15.7109375" customWidth="1"/>
    <col min="14343" max="14343" width="3" customWidth="1"/>
    <col min="14344" max="14345" width="15.7109375" customWidth="1"/>
    <col min="14346" max="14346" width="11.42578125" customWidth="1"/>
    <col min="14593" max="14593" width="7.28515625" bestFit="1" customWidth="1"/>
    <col min="14594" max="14594" width="6.7109375" customWidth="1"/>
    <col min="14595" max="14595" width="6.140625" bestFit="1" customWidth="1"/>
    <col min="14596" max="14596" width="6.7109375" customWidth="1"/>
    <col min="14597" max="14598" width="15.7109375" customWidth="1"/>
    <col min="14599" max="14599" width="3" customWidth="1"/>
    <col min="14600" max="14601" width="15.7109375" customWidth="1"/>
    <col min="14602" max="14602" width="11.42578125" customWidth="1"/>
    <col min="14849" max="14849" width="7.28515625" bestFit="1" customWidth="1"/>
    <col min="14850" max="14850" width="6.7109375" customWidth="1"/>
    <col min="14851" max="14851" width="6.140625" bestFit="1" customWidth="1"/>
    <col min="14852" max="14852" width="6.7109375" customWidth="1"/>
    <col min="14853" max="14854" width="15.7109375" customWidth="1"/>
    <col min="14855" max="14855" width="3" customWidth="1"/>
    <col min="14856" max="14857" width="15.7109375" customWidth="1"/>
    <col min="14858" max="14858" width="11.42578125" customWidth="1"/>
    <col min="15105" max="15105" width="7.28515625" bestFit="1" customWidth="1"/>
    <col min="15106" max="15106" width="6.7109375" customWidth="1"/>
    <col min="15107" max="15107" width="6.140625" bestFit="1" customWidth="1"/>
    <col min="15108" max="15108" width="6.7109375" customWidth="1"/>
    <col min="15109" max="15110" width="15.7109375" customWidth="1"/>
    <col min="15111" max="15111" width="3" customWidth="1"/>
    <col min="15112" max="15113" width="15.7109375" customWidth="1"/>
    <col min="15114" max="15114" width="11.42578125" customWidth="1"/>
    <col min="15361" max="15361" width="7.28515625" bestFit="1" customWidth="1"/>
    <col min="15362" max="15362" width="6.7109375" customWidth="1"/>
    <col min="15363" max="15363" width="6.140625" bestFit="1" customWidth="1"/>
    <col min="15364" max="15364" width="6.7109375" customWidth="1"/>
    <col min="15365" max="15366" width="15.7109375" customWidth="1"/>
    <col min="15367" max="15367" width="3" customWidth="1"/>
    <col min="15368" max="15369" width="15.7109375" customWidth="1"/>
    <col min="15370" max="15370" width="11.42578125" customWidth="1"/>
    <col min="15617" max="15617" width="7.28515625" bestFit="1" customWidth="1"/>
    <col min="15618" max="15618" width="6.7109375" customWidth="1"/>
    <col min="15619" max="15619" width="6.140625" bestFit="1" customWidth="1"/>
    <col min="15620" max="15620" width="6.7109375" customWidth="1"/>
    <col min="15621" max="15622" width="15.7109375" customWidth="1"/>
    <col min="15623" max="15623" width="3" customWidth="1"/>
    <col min="15624" max="15625" width="15.7109375" customWidth="1"/>
    <col min="15626" max="15626" width="11.42578125" customWidth="1"/>
    <col min="15873" max="15873" width="7.28515625" bestFit="1" customWidth="1"/>
    <col min="15874" max="15874" width="6.7109375" customWidth="1"/>
    <col min="15875" max="15875" width="6.140625" bestFit="1" customWidth="1"/>
    <col min="15876" max="15876" width="6.7109375" customWidth="1"/>
    <col min="15877" max="15878" width="15.7109375" customWidth="1"/>
    <col min="15879" max="15879" width="3" customWidth="1"/>
    <col min="15880" max="15881" width="15.7109375" customWidth="1"/>
    <col min="15882" max="15882" width="11.42578125" customWidth="1"/>
    <col min="16129" max="16129" width="7.28515625" bestFit="1" customWidth="1"/>
    <col min="16130" max="16130" width="6.7109375" customWidth="1"/>
    <col min="16131" max="16131" width="6.140625" bestFit="1" customWidth="1"/>
    <col min="16132" max="16132" width="6.7109375" customWidth="1"/>
    <col min="16133" max="16134" width="15.7109375" customWidth="1"/>
    <col min="16135" max="16135" width="3" customWidth="1"/>
    <col min="16136" max="16137" width="15.7109375" customWidth="1"/>
    <col min="16138" max="16138" width="11.425781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2" x14ac:dyDescent="0.25">
      <c r="A2" s="1"/>
      <c r="B2" s="1"/>
      <c r="C2" s="1"/>
      <c r="D2" s="1"/>
      <c r="E2" s="1"/>
      <c r="F2" s="1"/>
      <c r="G2" s="1"/>
      <c r="H2" s="28" t="s">
        <v>9</v>
      </c>
      <c r="I2" s="29">
        <f>F11*I4</f>
        <v>605150700</v>
      </c>
      <c r="J2" s="1"/>
    </row>
    <row r="3" spans="1:12" ht="18" x14ac:dyDescent="0.25">
      <c r="A3" s="1"/>
      <c r="B3" s="1"/>
      <c r="C3" s="1"/>
      <c r="D3" s="1"/>
      <c r="E3" s="3" t="s">
        <v>23</v>
      </c>
      <c r="F3" s="1"/>
      <c r="G3" s="1"/>
      <c r="H3" s="30"/>
      <c r="I3" s="31"/>
      <c r="J3" s="1"/>
    </row>
    <row r="4" spans="1:12" ht="18" x14ac:dyDescent="0.25">
      <c r="H4" s="28" t="s">
        <v>11</v>
      </c>
      <c r="I4" s="32">
        <v>2</v>
      </c>
    </row>
    <row r="6" spans="1:12" ht="15.75" x14ac:dyDescent="0.25">
      <c r="A6" s="9" t="s">
        <v>1</v>
      </c>
      <c r="B6" s="33">
        <v>5</v>
      </c>
      <c r="C6" s="34" t="s">
        <v>2</v>
      </c>
      <c r="D6" s="33">
        <v>70</v>
      </c>
      <c r="E6" s="35">
        <f>(FACT($D$6) / FACT($D$6-$B$6)) / FACT($B$6)</f>
        <v>12103014</v>
      </c>
      <c r="F6" s="9"/>
      <c r="G6" s="9"/>
    </row>
    <row r="7" spans="1:12" ht="15.75" x14ac:dyDescent="0.25">
      <c r="B7" s="34">
        <v>1</v>
      </c>
      <c r="C7" s="34" t="s">
        <v>2</v>
      </c>
      <c r="D7" s="33">
        <v>25</v>
      </c>
      <c r="E7" s="8"/>
    </row>
    <row r="8" spans="1:12" x14ac:dyDescent="0.25">
      <c r="C8" s="7"/>
      <c r="E8" s="8"/>
    </row>
    <row r="9" spans="1:12" x14ac:dyDescent="0.25">
      <c r="B9" s="36"/>
      <c r="C9" s="37" t="s">
        <v>3</v>
      </c>
      <c r="D9" s="36"/>
      <c r="E9" s="38" t="s">
        <v>4</v>
      </c>
      <c r="F9" s="37" t="s">
        <v>5</v>
      </c>
      <c r="G9" s="37"/>
      <c r="H9" s="37" t="s">
        <v>6</v>
      </c>
      <c r="I9" s="37" t="s">
        <v>7</v>
      </c>
    </row>
    <row r="10" spans="1:12" x14ac:dyDescent="0.25">
      <c r="B10" s="36"/>
      <c r="C10" s="36"/>
      <c r="D10" s="36"/>
      <c r="E10" s="36"/>
      <c r="F10" s="36"/>
      <c r="G10" s="36"/>
      <c r="H10" s="36"/>
      <c r="I10" s="36"/>
    </row>
    <row r="11" spans="1:12" ht="15.75" x14ac:dyDescent="0.25">
      <c r="B11" s="37">
        <v>5</v>
      </c>
      <c r="C11" s="37" t="s">
        <v>12</v>
      </c>
      <c r="D11" s="37">
        <v>1</v>
      </c>
      <c r="E11" s="39">
        <f>(FACT($B$6) / (FACT(B11)*FACT($B$6-B11)))  *  (FACT($D$6-$B$6) / (FACT($B$6-B11)*FACT(($D$6-$B$6)-($B$6-B11))))</f>
        <v>1</v>
      </c>
      <c r="F11" s="39">
        <f>D7*E6/E11</f>
        <v>302575350</v>
      </c>
      <c r="G11" s="40"/>
      <c r="H11" s="39" t="s">
        <v>13</v>
      </c>
      <c r="I11" s="41"/>
      <c r="L11" s="53">
        <f>(I2*0.5)-I28</f>
        <v>227844774</v>
      </c>
    </row>
    <row r="12" spans="1:12" ht="15.75" x14ac:dyDescent="0.25">
      <c r="B12" s="37">
        <v>5</v>
      </c>
      <c r="C12" s="37" t="s">
        <v>12</v>
      </c>
      <c r="D12" s="37">
        <v>0</v>
      </c>
      <c r="E12" s="39">
        <f>D7-E11</f>
        <v>24</v>
      </c>
      <c r="F12" s="39">
        <f>(D7*E6/E11)/(D7-E11)</f>
        <v>12607306.25</v>
      </c>
      <c r="G12" s="40"/>
      <c r="H12" s="41">
        <v>1000000</v>
      </c>
      <c r="I12" s="43">
        <f>E12*H12</f>
        <v>24000000</v>
      </c>
    </row>
    <row r="13" spans="1:12" x14ac:dyDescent="0.25">
      <c r="B13" s="37"/>
      <c r="C13" s="37"/>
      <c r="D13" s="37"/>
      <c r="E13" s="39"/>
      <c r="F13" s="39"/>
      <c r="G13" s="40"/>
      <c r="H13" s="43"/>
      <c r="I13" s="43"/>
    </row>
    <row r="14" spans="1:12" ht="15.75" x14ac:dyDescent="0.25">
      <c r="B14" s="37">
        <v>4</v>
      </c>
      <c r="C14" s="37" t="s">
        <v>12</v>
      </c>
      <c r="D14" s="37">
        <v>1</v>
      </c>
      <c r="E14" s="39">
        <f>(FACT($B$6) / (FACT(B14)*FACT($B$6-B14)))  *  (FACT($D$6-$B$6) / (FACT($B$6-B14)*FACT(($D$6-$B$6)-($B$6-B14))))</f>
        <v>325.00000000000006</v>
      </c>
      <c r="F14" s="39">
        <f>D7*E6/E14</f>
        <v>931001.07692307676</v>
      </c>
      <c r="G14" s="40"/>
      <c r="H14" s="41">
        <v>10000</v>
      </c>
      <c r="I14" s="43">
        <f>E14*H14</f>
        <v>3250000.0000000005</v>
      </c>
    </row>
    <row r="15" spans="1:12" ht="15.75" x14ac:dyDescent="0.25">
      <c r="B15" s="37">
        <v>4</v>
      </c>
      <c r="C15" s="37" t="s">
        <v>12</v>
      </c>
      <c r="D15" s="37">
        <v>0</v>
      </c>
      <c r="E15" s="39">
        <f>E14*E12</f>
        <v>7800.0000000000018</v>
      </c>
      <c r="F15" s="39">
        <f>F14/E12</f>
        <v>38791.711538461532</v>
      </c>
      <c r="G15" s="40"/>
      <c r="H15" s="41">
        <v>500</v>
      </c>
      <c r="I15" s="43">
        <f>E15*H15</f>
        <v>3900000.0000000009</v>
      </c>
    </row>
    <row r="16" spans="1:12" x14ac:dyDescent="0.25">
      <c r="B16" s="37"/>
      <c r="C16" s="37"/>
      <c r="D16" s="37"/>
      <c r="E16" s="39"/>
      <c r="F16" s="39"/>
      <c r="G16" s="40"/>
      <c r="H16" s="44"/>
      <c r="I16" s="43"/>
    </row>
    <row r="17" spans="2:10" ht="15.75" x14ac:dyDescent="0.25">
      <c r="B17" s="37">
        <v>3</v>
      </c>
      <c r="C17" s="37" t="s">
        <v>12</v>
      </c>
      <c r="D17" s="37">
        <v>1</v>
      </c>
      <c r="E17" s="39">
        <f>(FACT($B$6) / (FACT(B17)*FACT($B$6-B17)))  *  (FACT($D$6-$B$6) / (FACT($B$6-B17)*FACT(($D$6-$B$6)-($B$6-B17))))</f>
        <v>20800.000000000004</v>
      </c>
      <c r="F17" s="39">
        <f>D7*E6/E17</f>
        <v>14546.891826923074</v>
      </c>
      <c r="G17" s="40"/>
      <c r="H17" s="41">
        <v>200</v>
      </c>
      <c r="I17" s="43">
        <f>E17*H17</f>
        <v>4160000.0000000009</v>
      </c>
    </row>
    <row r="18" spans="2:10" ht="15.75" x14ac:dyDescent="0.25">
      <c r="B18" s="37">
        <v>3</v>
      </c>
      <c r="C18" s="37" t="s">
        <v>12</v>
      </c>
      <c r="D18" s="37">
        <v>0</v>
      </c>
      <c r="E18" s="39">
        <f>E17*E12</f>
        <v>499200.00000000012</v>
      </c>
      <c r="F18" s="39">
        <f>F17/E12</f>
        <v>606.12049278846143</v>
      </c>
      <c r="G18" s="40"/>
      <c r="H18" s="41">
        <v>10</v>
      </c>
      <c r="I18" s="43">
        <f t="shared" ref="I18:I24" si="0">E18*H18</f>
        <v>4992000.0000000009</v>
      </c>
    </row>
    <row r="19" spans="2:10" x14ac:dyDescent="0.25">
      <c r="B19" s="37"/>
      <c r="C19" s="37"/>
      <c r="D19" s="37"/>
      <c r="E19" s="39"/>
      <c r="F19" s="39"/>
      <c r="G19" s="40"/>
      <c r="H19" s="44"/>
      <c r="I19" s="43"/>
    </row>
    <row r="20" spans="2:10" ht="15.75" x14ac:dyDescent="0.25">
      <c r="B20" s="37">
        <v>2</v>
      </c>
      <c r="C20" s="37" t="s">
        <v>12</v>
      </c>
      <c r="D20" s="37">
        <v>1</v>
      </c>
      <c r="E20" s="39">
        <f>(FACT($B$6) / (FACT(B20)*FACT($B$6-B20)))  *  (FACT($D$6-$B$6) / (FACT($B$6-B20)*FACT(($D$6-$B$6)-($B$6-B20))))</f>
        <v>436800</v>
      </c>
      <c r="F20" s="39">
        <f>D7*E6/E20</f>
        <v>692.70913461538464</v>
      </c>
      <c r="G20" s="40"/>
      <c r="H20" s="41">
        <v>10</v>
      </c>
      <c r="I20" s="43">
        <f t="shared" si="0"/>
        <v>4368000</v>
      </c>
    </row>
    <row r="21" spans="2:10" x14ac:dyDescent="0.25">
      <c r="B21" s="37"/>
      <c r="C21" s="37"/>
      <c r="D21" s="37"/>
      <c r="E21" s="39"/>
      <c r="F21" s="39"/>
      <c r="G21" s="40"/>
      <c r="H21" s="44"/>
      <c r="I21" s="43"/>
    </row>
    <row r="22" spans="2:10" ht="15.75" x14ac:dyDescent="0.25">
      <c r="B22" s="37">
        <v>1</v>
      </c>
      <c r="C22" s="37" t="s">
        <v>12</v>
      </c>
      <c r="D22" s="37">
        <v>1</v>
      </c>
      <c r="E22" s="39">
        <f>(FACT($B$6) / (FACT(B22)*FACT($B$6-B22)))  *  (FACT($D$6-$B$6) / (FACT($B$6-B22)*FACT(($D$6-$B$6)-($B$6-B22))))</f>
        <v>3385200.0000000019</v>
      </c>
      <c r="F22" s="39">
        <f>D7*E6/E22</f>
        <v>89.381823821339907</v>
      </c>
      <c r="G22" s="40"/>
      <c r="H22" s="41">
        <v>4</v>
      </c>
      <c r="I22" s="43">
        <f t="shared" si="0"/>
        <v>13540800.000000007</v>
      </c>
    </row>
    <row r="23" spans="2:10" x14ac:dyDescent="0.25">
      <c r="B23" s="37"/>
      <c r="C23" s="37"/>
      <c r="D23" s="37"/>
      <c r="E23" s="39"/>
      <c r="F23" s="39"/>
      <c r="G23" s="40"/>
      <c r="H23" s="44"/>
      <c r="I23" s="43"/>
    </row>
    <row r="24" spans="2:10" ht="15.75" x14ac:dyDescent="0.25">
      <c r="B24" s="37">
        <v>0</v>
      </c>
      <c r="C24" s="37" t="s">
        <v>12</v>
      </c>
      <c r="D24" s="37">
        <v>1</v>
      </c>
      <c r="E24" s="39">
        <f>(FACT($B$6) / (FACT(B24)*FACT($B$6-B24)))  *  (FACT($D$6-$B$6) / (FACT($B$6-B24)*FACT(($D$6-$B$6)-($B$6-B24))))</f>
        <v>8259888.0000000009</v>
      </c>
      <c r="F24" s="39">
        <f>D7*E6/E24</f>
        <v>36.631895008745879</v>
      </c>
      <c r="G24" s="36"/>
      <c r="H24" s="41">
        <v>2</v>
      </c>
      <c r="I24" s="43">
        <f t="shared" si="0"/>
        <v>16519776.000000002</v>
      </c>
    </row>
    <row r="25" spans="2:10" x14ac:dyDescent="0.25">
      <c r="E25" s="45"/>
      <c r="F25" s="9"/>
      <c r="H25" s="9"/>
      <c r="I25" s="10"/>
    </row>
    <row r="26" spans="2:10" x14ac:dyDescent="0.25">
      <c r="E26" s="45" t="s">
        <v>14</v>
      </c>
      <c r="F26" s="9" t="s">
        <v>15</v>
      </c>
      <c r="H26" s="9"/>
      <c r="I26" s="10" t="s">
        <v>16</v>
      </c>
    </row>
    <row r="27" spans="2:10" x14ac:dyDescent="0.25">
      <c r="E27" s="45" t="s">
        <v>17</v>
      </c>
      <c r="F27" s="9" t="s">
        <v>18</v>
      </c>
      <c r="H27" s="9"/>
      <c r="I27" s="10" t="s">
        <v>7</v>
      </c>
    </row>
    <row r="28" spans="2:10" x14ac:dyDescent="0.25">
      <c r="E28" s="45">
        <f>SUM(E11:E24)</f>
        <v>12610038.000000004</v>
      </c>
      <c r="F28" s="10">
        <f>F11/E28</f>
        <v>23.994800808689071</v>
      </c>
      <c r="G28" s="18"/>
      <c r="H28" s="9"/>
      <c r="I28" s="46">
        <f>SUM(I11:I24)</f>
        <v>74730576.000000015</v>
      </c>
      <c r="J28" s="21"/>
    </row>
    <row r="29" spans="2:10" x14ac:dyDescent="0.25">
      <c r="H29" s="9"/>
      <c r="I29" s="9"/>
    </row>
    <row r="30" spans="2:10" x14ac:dyDescent="0.25">
      <c r="H30" s="47" t="s">
        <v>19</v>
      </c>
      <c r="I30" s="48">
        <f>(I28+L11)/(I4*F11)</f>
        <v>0.5</v>
      </c>
    </row>
    <row r="32" spans="2:10" x14ac:dyDescent="0.25">
      <c r="E32" s="49"/>
      <c r="F32" s="49"/>
    </row>
    <row r="33" spans="5:6" x14ac:dyDescent="0.25">
      <c r="E33" s="49"/>
      <c r="F33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workbookViewId="0">
      <selection activeCell="F33" sqref="F33"/>
    </sheetView>
  </sheetViews>
  <sheetFormatPr defaultRowHeight="15" x14ac:dyDescent="0.25"/>
  <cols>
    <col min="1" max="1" width="7.28515625" bestFit="1" customWidth="1"/>
    <col min="2" max="2" width="6.7109375" customWidth="1"/>
    <col min="3" max="3" width="6.140625" bestFit="1" customWidth="1"/>
    <col min="4" max="4" width="6.7109375" customWidth="1"/>
    <col min="5" max="6" width="15.7109375" customWidth="1"/>
    <col min="7" max="7" width="3" customWidth="1"/>
    <col min="8" max="9" width="15.7109375" customWidth="1"/>
    <col min="10" max="10" width="11.42578125" customWidth="1"/>
    <col min="12" max="12" width="14.140625" bestFit="1" customWidth="1"/>
    <col min="257" max="257" width="7.28515625" bestFit="1" customWidth="1"/>
    <col min="258" max="258" width="6.7109375" customWidth="1"/>
    <col min="259" max="259" width="6.140625" bestFit="1" customWidth="1"/>
    <col min="260" max="260" width="6.7109375" customWidth="1"/>
    <col min="261" max="262" width="15.7109375" customWidth="1"/>
    <col min="263" max="263" width="3" customWidth="1"/>
    <col min="264" max="265" width="15.7109375" customWidth="1"/>
    <col min="266" max="266" width="11.42578125" customWidth="1"/>
    <col min="513" max="513" width="7.28515625" bestFit="1" customWidth="1"/>
    <col min="514" max="514" width="6.7109375" customWidth="1"/>
    <col min="515" max="515" width="6.140625" bestFit="1" customWidth="1"/>
    <col min="516" max="516" width="6.7109375" customWidth="1"/>
    <col min="517" max="518" width="15.7109375" customWidth="1"/>
    <col min="519" max="519" width="3" customWidth="1"/>
    <col min="520" max="521" width="15.7109375" customWidth="1"/>
    <col min="522" max="522" width="11.42578125" customWidth="1"/>
    <col min="769" max="769" width="7.28515625" bestFit="1" customWidth="1"/>
    <col min="770" max="770" width="6.7109375" customWidth="1"/>
    <col min="771" max="771" width="6.140625" bestFit="1" customWidth="1"/>
    <col min="772" max="772" width="6.7109375" customWidth="1"/>
    <col min="773" max="774" width="15.7109375" customWidth="1"/>
    <col min="775" max="775" width="3" customWidth="1"/>
    <col min="776" max="777" width="15.7109375" customWidth="1"/>
    <col min="778" max="778" width="11.42578125" customWidth="1"/>
    <col min="1025" max="1025" width="7.28515625" bestFit="1" customWidth="1"/>
    <col min="1026" max="1026" width="6.7109375" customWidth="1"/>
    <col min="1027" max="1027" width="6.140625" bestFit="1" customWidth="1"/>
    <col min="1028" max="1028" width="6.7109375" customWidth="1"/>
    <col min="1029" max="1030" width="15.7109375" customWidth="1"/>
    <col min="1031" max="1031" width="3" customWidth="1"/>
    <col min="1032" max="1033" width="15.7109375" customWidth="1"/>
    <col min="1034" max="1034" width="11.42578125" customWidth="1"/>
    <col min="1281" max="1281" width="7.28515625" bestFit="1" customWidth="1"/>
    <col min="1282" max="1282" width="6.7109375" customWidth="1"/>
    <col min="1283" max="1283" width="6.140625" bestFit="1" customWidth="1"/>
    <col min="1284" max="1284" width="6.7109375" customWidth="1"/>
    <col min="1285" max="1286" width="15.7109375" customWidth="1"/>
    <col min="1287" max="1287" width="3" customWidth="1"/>
    <col min="1288" max="1289" width="15.7109375" customWidth="1"/>
    <col min="1290" max="1290" width="11.42578125" customWidth="1"/>
    <col min="1537" max="1537" width="7.28515625" bestFit="1" customWidth="1"/>
    <col min="1538" max="1538" width="6.7109375" customWidth="1"/>
    <col min="1539" max="1539" width="6.140625" bestFit="1" customWidth="1"/>
    <col min="1540" max="1540" width="6.7109375" customWidth="1"/>
    <col min="1541" max="1542" width="15.7109375" customWidth="1"/>
    <col min="1543" max="1543" width="3" customWidth="1"/>
    <col min="1544" max="1545" width="15.7109375" customWidth="1"/>
    <col min="1546" max="1546" width="11.42578125" customWidth="1"/>
    <col min="1793" max="1793" width="7.28515625" bestFit="1" customWidth="1"/>
    <col min="1794" max="1794" width="6.7109375" customWidth="1"/>
    <col min="1795" max="1795" width="6.140625" bestFit="1" customWidth="1"/>
    <col min="1796" max="1796" width="6.7109375" customWidth="1"/>
    <col min="1797" max="1798" width="15.7109375" customWidth="1"/>
    <col min="1799" max="1799" width="3" customWidth="1"/>
    <col min="1800" max="1801" width="15.7109375" customWidth="1"/>
    <col min="1802" max="1802" width="11.42578125" customWidth="1"/>
    <col min="2049" max="2049" width="7.28515625" bestFit="1" customWidth="1"/>
    <col min="2050" max="2050" width="6.7109375" customWidth="1"/>
    <col min="2051" max="2051" width="6.140625" bestFit="1" customWidth="1"/>
    <col min="2052" max="2052" width="6.7109375" customWidth="1"/>
    <col min="2053" max="2054" width="15.7109375" customWidth="1"/>
    <col min="2055" max="2055" width="3" customWidth="1"/>
    <col min="2056" max="2057" width="15.7109375" customWidth="1"/>
    <col min="2058" max="2058" width="11.42578125" customWidth="1"/>
    <col min="2305" max="2305" width="7.28515625" bestFit="1" customWidth="1"/>
    <col min="2306" max="2306" width="6.7109375" customWidth="1"/>
    <col min="2307" max="2307" width="6.140625" bestFit="1" customWidth="1"/>
    <col min="2308" max="2308" width="6.7109375" customWidth="1"/>
    <col min="2309" max="2310" width="15.7109375" customWidth="1"/>
    <col min="2311" max="2311" width="3" customWidth="1"/>
    <col min="2312" max="2313" width="15.7109375" customWidth="1"/>
    <col min="2314" max="2314" width="11.42578125" customWidth="1"/>
    <col min="2561" max="2561" width="7.28515625" bestFit="1" customWidth="1"/>
    <col min="2562" max="2562" width="6.7109375" customWidth="1"/>
    <col min="2563" max="2563" width="6.140625" bestFit="1" customWidth="1"/>
    <col min="2564" max="2564" width="6.7109375" customWidth="1"/>
    <col min="2565" max="2566" width="15.7109375" customWidth="1"/>
    <col min="2567" max="2567" width="3" customWidth="1"/>
    <col min="2568" max="2569" width="15.7109375" customWidth="1"/>
    <col min="2570" max="2570" width="11.42578125" customWidth="1"/>
    <col min="2817" max="2817" width="7.28515625" bestFit="1" customWidth="1"/>
    <col min="2818" max="2818" width="6.7109375" customWidth="1"/>
    <col min="2819" max="2819" width="6.140625" bestFit="1" customWidth="1"/>
    <col min="2820" max="2820" width="6.7109375" customWidth="1"/>
    <col min="2821" max="2822" width="15.7109375" customWidth="1"/>
    <col min="2823" max="2823" width="3" customWidth="1"/>
    <col min="2824" max="2825" width="15.7109375" customWidth="1"/>
    <col min="2826" max="2826" width="11.42578125" customWidth="1"/>
    <col min="3073" max="3073" width="7.28515625" bestFit="1" customWidth="1"/>
    <col min="3074" max="3074" width="6.7109375" customWidth="1"/>
    <col min="3075" max="3075" width="6.140625" bestFit="1" customWidth="1"/>
    <col min="3076" max="3076" width="6.7109375" customWidth="1"/>
    <col min="3077" max="3078" width="15.7109375" customWidth="1"/>
    <col min="3079" max="3079" width="3" customWidth="1"/>
    <col min="3080" max="3081" width="15.7109375" customWidth="1"/>
    <col min="3082" max="3082" width="11.42578125" customWidth="1"/>
    <col min="3329" max="3329" width="7.28515625" bestFit="1" customWidth="1"/>
    <col min="3330" max="3330" width="6.7109375" customWidth="1"/>
    <col min="3331" max="3331" width="6.140625" bestFit="1" customWidth="1"/>
    <col min="3332" max="3332" width="6.7109375" customWidth="1"/>
    <col min="3333" max="3334" width="15.7109375" customWidth="1"/>
    <col min="3335" max="3335" width="3" customWidth="1"/>
    <col min="3336" max="3337" width="15.7109375" customWidth="1"/>
    <col min="3338" max="3338" width="11.42578125" customWidth="1"/>
    <col min="3585" max="3585" width="7.28515625" bestFit="1" customWidth="1"/>
    <col min="3586" max="3586" width="6.7109375" customWidth="1"/>
    <col min="3587" max="3587" width="6.140625" bestFit="1" customWidth="1"/>
    <col min="3588" max="3588" width="6.7109375" customWidth="1"/>
    <col min="3589" max="3590" width="15.7109375" customWidth="1"/>
    <col min="3591" max="3591" width="3" customWidth="1"/>
    <col min="3592" max="3593" width="15.7109375" customWidth="1"/>
    <col min="3594" max="3594" width="11.42578125" customWidth="1"/>
    <col min="3841" max="3841" width="7.28515625" bestFit="1" customWidth="1"/>
    <col min="3842" max="3842" width="6.7109375" customWidth="1"/>
    <col min="3843" max="3843" width="6.140625" bestFit="1" customWidth="1"/>
    <col min="3844" max="3844" width="6.7109375" customWidth="1"/>
    <col min="3845" max="3846" width="15.7109375" customWidth="1"/>
    <col min="3847" max="3847" width="3" customWidth="1"/>
    <col min="3848" max="3849" width="15.7109375" customWidth="1"/>
    <col min="3850" max="3850" width="11.42578125" customWidth="1"/>
    <col min="4097" max="4097" width="7.28515625" bestFit="1" customWidth="1"/>
    <col min="4098" max="4098" width="6.7109375" customWidth="1"/>
    <col min="4099" max="4099" width="6.140625" bestFit="1" customWidth="1"/>
    <col min="4100" max="4100" width="6.7109375" customWidth="1"/>
    <col min="4101" max="4102" width="15.7109375" customWidth="1"/>
    <col min="4103" max="4103" width="3" customWidth="1"/>
    <col min="4104" max="4105" width="15.7109375" customWidth="1"/>
    <col min="4106" max="4106" width="11.42578125" customWidth="1"/>
    <col min="4353" max="4353" width="7.28515625" bestFit="1" customWidth="1"/>
    <col min="4354" max="4354" width="6.7109375" customWidth="1"/>
    <col min="4355" max="4355" width="6.140625" bestFit="1" customWidth="1"/>
    <col min="4356" max="4356" width="6.7109375" customWidth="1"/>
    <col min="4357" max="4358" width="15.7109375" customWidth="1"/>
    <col min="4359" max="4359" width="3" customWidth="1"/>
    <col min="4360" max="4361" width="15.7109375" customWidth="1"/>
    <col min="4362" max="4362" width="11.42578125" customWidth="1"/>
    <col min="4609" max="4609" width="7.28515625" bestFit="1" customWidth="1"/>
    <col min="4610" max="4610" width="6.7109375" customWidth="1"/>
    <col min="4611" max="4611" width="6.140625" bestFit="1" customWidth="1"/>
    <col min="4612" max="4612" width="6.7109375" customWidth="1"/>
    <col min="4613" max="4614" width="15.7109375" customWidth="1"/>
    <col min="4615" max="4615" width="3" customWidth="1"/>
    <col min="4616" max="4617" width="15.7109375" customWidth="1"/>
    <col min="4618" max="4618" width="11.42578125" customWidth="1"/>
    <col min="4865" max="4865" width="7.28515625" bestFit="1" customWidth="1"/>
    <col min="4866" max="4866" width="6.7109375" customWidth="1"/>
    <col min="4867" max="4867" width="6.140625" bestFit="1" customWidth="1"/>
    <col min="4868" max="4868" width="6.7109375" customWidth="1"/>
    <col min="4869" max="4870" width="15.7109375" customWidth="1"/>
    <col min="4871" max="4871" width="3" customWidth="1"/>
    <col min="4872" max="4873" width="15.7109375" customWidth="1"/>
    <col min="4874" max="4874" width="11.42578125" customWidth="1"/>
    <col min="5121" max="5121" width="7.28515625" bestFit="1" customWidth="1"/>
    <col min="5122" max="5122" width="6.7109375" customWidth="1"/>
    <col min="5123" max="5123" width="6.140625" bestFit="1" customWidth="1"/>
    <col min="5124" max="5124" width="6.7109375" customWidth="1"/>
    <col min="5125" max="5126" width="15.7109375" customWidth="1"/>
    <col min="5127" max="5127" width="3" customWidth="1"/>
    <col min="5128" max="5129" width="15.7109375" customWidth="1"/>
    <col min="5130" max="5130" width="11.42578125" customWidth="1"/>
    <col min="5377" max="5377" width="7.28515625" bestFit="1" customWidth="1"/>
    <col min="5378" max="5378" width="6.7109375" customWidth="1"/>
    <col min="5379" max="5379" width="6.140625" bestFit="1" customWidth="1"/>
    <col min="5380" max="5380" width="6.7109375" customWidth="1"/>
    <col min="5381" max="5382" width="15.7109375" customWidth="1"/>
    <col min="5383" max="5383" width="3" customWidth="1"/>
    <col min="5384" max="5385" width="15.7109375" customWidth="1"/>
    <col min="5386" max="5386" width="11.42578125" customWidth="1"/>
    <col min="5633" max="5633" width="7.28515625" bestFit="1" customWidth="1"/>
    <col min="5634" max="5634" width="6.7109375" customWidth="1"/>
    <col min="5635" max="5635" width="6.140625" bestFit="1" customWidth="1"/>
    <col min="5636" max="5636" width="6.7109375" customWidth="1"/>
    <col min="5637" max="5638" width="15.7109375" customWidth="1"/>
    <col min="5639" max="5639" width="3" customWidth="1"/>
    <col min="5640" max="5641" width="15.7109375" customWidth="1"/>
    <col min="5642" max="5642" width="11.42578125" customWidth="1"/>
    <col min="5889" max="5889" width="7.28515625" bestFit="1" customWidth="1"/>
    <col min="5890" max="5890" width="6.7109375" customWidth="1"/>
    <col min="5891" max="5891" width="6.140625" bestFit="1" customWidth="1"/>
    <col min="5892" max="5892" width="6.7109375" customWidth="1"/>
    <col min="5893" max="5894" width="15.7109375" customWidth="1"/>
    <col min="5895" max="5895" width="3" customWidth="1"/>
    <col min="5896" max="5897" width="15.7109375" customWidth="1"/>
    <col min="5898" max="5898" width="11.42578125" customWidth="1"/>
    <col min="6145" max="6145" width="7.28515625" bestFit="1" customWidth="1"/>
    <col min="6146" max="6146" width="6.7109375" customWidth="1"/>
    <col min="6147" max="6147" width="6.140625" bestFit="1" customWidth="1"/>
    <col min="6148" max="6148" width="6.7109375" customWidth="1"/>
    <col min="6149" max="6150" width="15.7109375" customWidth="1"/>
    <col min="6151" max="6151" width="3" customWidth="1"/>
    <col min="6152" max="6153" width="15.7109375" customWidth="1"/>
    <col min="6154" max="6154" width="11.42578125" customWidth="1"/>
    <col min="6401" max="6401" width="7.28515625" bestFit="1" customWidth="1"/>
    <col min="6402" max="6402" width="6.7109375" customWidth="1"/>
    <col min="6403" max="6403" width="6.140625" bestFit="1" customWidth="1"/>
    <col min="6404" max="6404" width="6.7109375" customWidth="1"/>
    <col min="6405" max="6406" width="15.7109375" customWidth="1"/>
    <col min="6407" max="6407" width="3" customWidth="1"/>
    <col min="6408" max="6409" width="15.7109375" customWidth="1"/>
    <col min="6410" max="6410" width="11.42578125" customWidth="1"/>
    <col min="6657" max="6657" width="7.28515625" bestFit="1" customWidth="1"/>
    <col min="6658" max="6658" width="6.7109375" customWidth="1"/>
    <col min="6659" max="6659" width="6.140625" bestFit="1" customWidth="1"/>
    <col min="6660" max="6660" width="6.7109375" customWidth="1"/>
    <col min="6661" max="6662" width="15.7109375" customWidth="1"/>
    <col min="6663" max="6663" width="3" customWidth="1"/>
    <col min="6664" max="6665" width="15.7109375" customWidth="1"/>
    <col min="6666" max="6666" width="11.42578125" customWidth="1"/>
    <col min="6913" max="6913" width="7.28515625" bestFit="1" customWidth="1"/>
    <col min="6914" max="6914" width="6.7109375" customWidth="1"/>
    <col min="6915" max="6915" width="6.140625" bestFit="1" customWidth="1"/>
    <col min="6916" max="6916" width="6.7109375" customWidth="1"/>
    <col min="6917" max="6918" width="15.7109375" customWidth="1"/>
    <col min="6919" max="6919" width="3" customWidth="1"/>
    <col min="6920" max="6921" width="15.7109375" customWidth="1"/>
    <col min="6922" max="6922" width="11.42578125" customWidth="1"/>
    <col min="7169" max="7169" width="7.28515625" bestFit="1" customWidth="1"/>
    <col min="7170" max="7170" width="6.7109375" customWidth="1"/>
    <col min="7171" max="7171" width="6.140625" bestFit="1" customWidth="1"/>
    <col min="7172" max="7172" width="6.7109375" customWidth="1"/>
    <col min="7173" max="7174" width="15.7109375" customWidth="1"/>
    <col min="7175" max="7175" width="3" customWidth="1"/>
    <col min="7176" max="7177" width="15.7109375" customWidth="1"/>
    <col min="7178" max="7178" width="11.42578125" customWidth="1"/>
    <col min="7425" max="7425" width="7.28515625" bestFit="1" customWidth="1"/>
    <col min="7426" max="7426" width="6.7109375" customWidth="1"/>
    <col min="7427" max="7427" width="6.140625" bestFit="1" customWidth="1"/>
    <col min="7428" max="7428" width="6.7109375" customWidth="1"/>
    <col min="7429" max="7430" width="15.7109375" customWidth="1"/>
    <col min="7431" max="7431" width="3" customWidth="1"/>
    <col min="7432" max="7433" width="15.7109375" customWidth="1"/>
    <col min="7434" max="7434" width="11.42578125" customWidth="1"/>
    <col min="7681" max="7681" width="7.28515625" bestFit="1" customWidth="1"/>
    <col min="7682" max="7682" width="6.7109375" customWidth="1"/>
    <col min="7683" max="7683" width="6.140625" bestFit="1" customWidth="1"/>
    <col min="7684" max="7684" width="6.7109375" customWidth="1"/>
    <col min="7685" max="7686" width="15.7109375" customWidth="1"/>
    <col min="7687" max="7687" width="3" customWidth="1"/>
    <col min="7688" max="7689" width="15.7109375" customWidth="1"/>
    <col min="7690" max="7690" width="11.42578125" customWidth="1"/>
    <col min="7937" max="7937" width="7.28515625" bestFit="1" customWidth="1"/>
    <col min="7938" max="7938" width="6.7109375" customWidth="1"/>
    <col min="7939" max="7939" width="6.140625" bestFit="1" customWidth="1"/>
    <col min="7940" max="7940" width="6.7109375" customWidth="1"/>
    <col min="7941" max="7942" width="15.7109375" customWidth="1"/>
    <col min="7943" max="7943" width="3" customWidth="1"/>
    <col min="7944" max="7945" width="15.7109375" customWidth="1"/>
    <col min="7946" max="7946" width="11.42578125" customWidth="1"/>
    <col min="8193" max="8193" width="7.28515625" bestFit="1" customWidth="1"/>
    <col min="8194" max="8194" width="6.7109375" customWidth="1"/>
    <col min="8195" max="8195" width="6.140625" bestFit="1" customWidth="1"/>
    <col min="8196" max="8196" width="6.7109375" customWidth="1"/>
    <col min="8197" max="8198" width="15.7109375" customWidth="1"/>
    <col min="8199" max="8199" width="3" customWidth="1"/>
    <col min="8200" max="8201" width="15.7109375" customWidth="1"/>
    <col min="8202" max="8202" width="11.42578125" customWidth="1"/>
    <col min="8449" max="8449" width="7.28515625" bestFit="1" customWidth="1"/>
    <col min="8450" max="8450" width="6.7109375" customWidth="1"/>
    <col min="8451" max="8451" width="6.140625" bestFit="1" customWidth="1"/>
    <col min="8452" max="8452" width="6.7109375" customWidth="1"/>
    <col min="8453" max="8454" width="15.7109375" customWidth="1"/>
    <col min="8455" max="8455" width="3" customWidth="1"/>
    <col min="8456" max="8457" width="15.7109375" customWidth="1"/>
    <col min="8458" max="8458" width="11.42578125" customWidth="1"/>
    <col min="8705" max="8705" width="7.28515625" bestFit="1" customWidth="1"/>
    <col min="8706" max="8706" width="6.7109375" customWidth="1"/>
    <col min="8707" max="8707" width="6.140625" bestFit="1" customWidth="1"/>
    <col min="8708" max="8708" width="6.7109375" customWidth="1"/>
    <col min="8709" max="8710" width="15.7109375" customWidth="1"/>
    <col min="8711" max="8711" width="3" customWidth="1"/>
    <col min="8712" max="8713" width="15.7109375" customWidth="1"/>
    <col min="8714" max="8714" width="11.42578125" customWidth="1"/>
    <col min="8961" max="8961" width="7.28515625" bestFit="1" customWidth="1"/>
    <col min="8962" max="8962" width="6.7109375" customWidth="1"/>
    <col min="8963" max="8963" width="6.140625" bestFit="1" customWidth="1"/>
    <col min="8964" max="8964" width="6.7109375" customWidth="1"/>
    <col min="8965" max="8966" width="15.7109375" customWidth="1"/>
    <col min="8967" max="8967" width="3" customWidth="1"/>
    <col min="8968" max="8969" width="15.7109375" customWidth="1"/>
    <col min="8970" max="8970" width="11.42578125" customWidth="1"/>
    <col min="9217" max="9217" width="7.28515625" bestFit="1" customWidth="1"/>
    <col min="9218" max="9218" width="6.7109375" customWidth="1"/>
    <col min="9219" max="9219" width="6.140625" bestFit="1" customWidth="1"/>
    <col min="9220" max="9220" width="6.7109375" customWidth="1"/>
    <col min="9221" max="9222" width="15.7109375" customWidth="1"/>
    <col min="9223" max="9223" width="3" customWidth="1"/>
    <col min="9224" max="9225" width="15.7109375" customWidth="1"/>
    <col min="9226" max="9226" width="11.42578125" customWidth="1"/>
    <col min="9473" max="9473" width="7.28515625" bestFit="1" customWidth="1"/>
    <col min="9474" max="9474" width="6.7109375" customWidth="1"/>
    <col min="9475" max="9475" width="6.140625" bestFit="1" customWidth="1"/>
    <col min="9476" max="9476" width="6.7109375" customWidth="1"/>
    <col min="9477" max="9478" width="15.7109375" customWidth="1"/>
    <col min="9479" max="9479" width="3" customWidth="1"/>
    <col min="9480" max="9481" width="15.7109375" customWidth="1"/>
    <col min="9482" max="9482" width="11.42578125" customWidth="1"/>
    <col min="9729" max="9729" width="7.28515625" bestFit="1" customWidth="1"/>
    <col min="9730" max="9730" width="6.7109375" customWidth="1"/>
    <col min="9731" max="9731" width="6.140625" bestFit="1" customWidth="1"/>
    <col min="9732" max="9732" width="6.7109375" customWidth="1"/>
    <col min="9733" max="9734" width="15.7109375" customWidth="1"/>
    <col min="9735" max="9735" width="3" customWidth="1"/>
    <col min="9736" max="9737" width="15.7109375" customWidth="1"/>
    <col min="9738" max="9738" width="11.42578125" customWidth="1"/>
    <col min="9985" max="9985" width="7.28515625" bestFit="1" customWidth="1"/>
    <col min="9986" max="9986" width="6.7109375" customWidth="1"/>
    <col min="9987" max="9987" width="6.140625" bestFit="1" customWidth="1"/>
    <col min="9988" max="9988" width="6.7109375" customWidth="1"/>
    <col min="9989" max="9990" width="15.7109375" customWidth="1"/>
    <col min="9991" max="9991" width="3" customWidth="1"/>
    <col min="9992" max="9993" width="15.7109375" customWidth="1"/>
    <col min="9994" max="9994" width="11.42578125" customWidth="1"/>
    <col min="10241" max="10241" width="7.28515625" bestFit="1" customWidth="1"/>
    <col min="10242" max="10242" width="6.7109375" customWidth="1"/>
    <col min="10243" max="10243" width="6.140625" bestFit="1" customWidth="1"/>
    <col min="10244" max="10244" width="6.7109375" customWidth="1"/>
    <col min="10245" max="10246" width="15.7109375" customWidth="1"/>
    <col min="10247" max="10247" width="3" customWidth="1"/>
    <col min="10248" max="10249" width="15.7109375" customWidth="1"/>
    <col min="10250" max="10250" width="11.42578125" customWidth="1"/>
    <col min="10497" max="10497" width="7.28515625" bestFit="1" customWidth="1"/>
    <col min="10498" max="10498" width="6.7109375" customWidth="1"/>
    <col min="10499" max="10499" width="6.140625" bestFit="1" customWidth="1"/>
    <col min="10500" max="10500" width="6.7109375" customWidth="1"/>
    <col min="10501" max="10502" width="15.7109375" customWidth="1"/>
    <col min="10503" max="10503" width="3" customWidth="1"/>
    <col min="10504" max="10505" width="15.7109375" customWidth="1"/>
    <col min="10506" max="10506" width="11.42578125" customWidth="1"/>
    <col min="10753" max="10753" width="7.28515625" bestFit="1" customWidth="1"/>
    <col min="10754" max="10754" width="6.7109375" customWidth="1"/>
    <col min="10755" max="10755" width="6.140625" bestFit="1" customWidth="1"/>
    <col min="10756" max="10756" width="6.7109375" customWidth="1"/>
    <col min="10757" max="10758" width="15.7109375" customWidth="1"/>
    <col min="10759" max="10759" width="3" customWidth="1"/>
    <col min="10760" max="10761" width="15.7109375" customWidth="1"/>
    <col min="10762" max="10762" width="11.42578125" customWidth="1"/>
    <col min="11009" max="11009" width="7.28515625" bestFit="1" customWidth="1"/>
    <col min="11010" max="11010" width="6.7109375" customWidth="1"/>
    <col min="11011" max="11011" width="6.140625" bestFit="1" customWidth="1"/>
    <col min="11012" max="11012" width="6.7109375" customWidth="1"/>
    <col min="11013" max="11014" width="15.7109375" customWidth="1"/>
    <col min="11015" max="11015" width="3" customWidth="1"/>
    <col min="11016" max="11017" width="15.7109375" customWidth="1"/>
    <col min="11018" max="11018" width="11.42578125" customWidth="1"/>
    <col min="11265" max="11265" width="7.28515625" bestFit="1" customWidth="1"/>
    <col min="11266" max="11266" width="6.7109375" customWidth="1"/>
    <col min="11267" max="11267" width="6.140625" bestFit="1" customWidth="1"/>
    <col min="11268" max="11268" width="6.7109375" customWidth="1"/>
    <col min="11269" max="11270" width="15.7109375" customWidth="1"/>
    <col min="11271" max="11271" width="3" customWidth="1"/>
    <col min="11272" max="11273" width="15.7109375" customWidth="1"/>
    <col min="11274" max="11274" width="11.42578125" customWidth="1"/>
    <col min="11521" max="11521" width="7.28515625" bestFit="1" customWidth="1"/>
    <col min="11522" max="11522" width="6.7109375" customWidth="1"/>
    <col min="11523" max="11523" width="6.140625" bestFit="1" customWidth="1"/>
    <col min="11524" max="11524" width="6.7109375" customWidth="1"/>
    <col min="11525" max="11526" width="15.7109375" customWidth="1"/>
    <col min="11527" max="11527" width="3" customWidth="1"/>
    <col min="11528" max="11529" width="15.7109375" customWidth="1"/>
    <col min="11530" max="11530" width="11.42578125" customWidth="1"/>
    <col min="11777" max="11777" width="7.28515625" bestFit="1" customWidth="1"/>
    <col min="11778" max="11778" width="6.7109375" customWidth="1"/>
    <col min="11779" max="11779" width="6.140625" bestFit="1" customWidth="1"/>
    <col min="11780" max="11780" width="6.7109375" customWidth="1"/>
    <col min="11781" max="11782" width="15.7109375" customWidth="1"/>
    <col min="11783" max="11783" width="3" customWidth="1"/>
    <col min="11784" max="11785" width="15.7109375" customWidth="1"/>
    <col min="11786" max="11786" width="11.42578125" customWidth="1"/>
    <col min="12033" max="12033" width="7.28515625" bestFit="1" customWidth="1"/>
    <col min="12034" max="12034" width="6.7109375" customWidth="1"/>
    <col min="12035" max="12035" width="6.140625" bestFit="1" customWidth="1"/>
    <col min="12036" max="12036" width="6.7109375" customWidth="1"/>
    <col min="12037" max="12038" width="15.7109375" customWidth="1"/>
    <col min="12039" max="12039" width="3" customWidth="1"/>
    <col min="12040" max="12041" width="15.7109375" customWidth="1"/>
    <col min="12042" max="12042" width="11.42578125" customWidth="1"/>
    <col min="12289" max="12289" width="7.28515625" bestFit="1" customWidth="1"/>
    <col min="12290" max="12290" width="6.7109375" customWidth="1"/>
    <col min="12291" max="12291" width="6.140625" bestFit="1" customWidth="1"/>
    <col min="12292" max="12292" width="6.7109375" customWidth="1"/>
    <col min="12293" max="12294" width="15.7109375" customWidth="1"/>
    <col min="12295" max="12295" width="3" customWidth="1"/>
    <col min="12296" max="12297" width="15.7109375" customWidth="1"/>
    <col min="12298" max="12298" width="11.42578125" customWidth="1"/>
    <col min="12545" max="12545" width="7.28515625" bestFit="1" customWidth="1"/>
    <col min="12546" max="12546" width="6.7109375" customWidth="1"/>
    <col min="12547" max="12547" width="6.140625" bestFit="1" customWidth="1"/>
    <col min="12548" max="12548" width="6.7109375" customWidth="1"/>
    <col min="12549" max="12550" width="15.7109375" customWidth="1"/>
    <col min="12551" max="12551" width="3" customWidth="1"/>
    <col min="12552" max="12553" width="15.7109375" customWidth="1"/>
    <col min="12554" max="12554" width="11.42578125" customWidth="1"/>
    <col min="12801" max="12801" width="7.28515625" bestFit="1" customWidth="1"/>
    <col min="12802" max="12802" width="6.7109375" customWidth="1"/>
    <col min="12803" max="12803" width="6.140625" bestFit="1" customWidth="1"/>
    <col min="12804" max="12804" width="6.7109375" customWidth="1"/>
    <col min="12805" max="12806" width="15.7109375" customWidth="1"/>
    <col min="12807" max="12807" width="3" customWidth="1"/>
    <col min="12808" max="12809" width="15.7109375" customWidth="1"/>
    <col min="12810" max="12810" width="11.42578125" customWidth="1"/>
    <col min="13057" max="13057" width="7.28515625" bestFit="1" customWidth="1"/>
    <col min="13058" max="13058" width="6.7109375" customWidth="1"/>
    <col min="13059" max="13059" width="6.140625" bestFit="1" customWidth="1"/>
    <col min="13060" max="13060" width="6.7109375" customWidth="1"/>
    <col min="13061" max="13062" width="15.7109375" customWidth="1"/>
    <col min="13063" max="13063" width="3" customWidth="1"/>
    <col min="13064" max="13065" width="15.7109375" customWidth="1"/>
    <col min="13066" max="13066" width="11.42578125" customWidth="1"/>
    <col min="13313" max="13313" width="7.28515625" bestFit="1" customWidth="1"/>
    <col min="13314" max="13314" width="6.7109375" customWidth="1"/>
    <col min="13315" max="13315" width="6.140625" bestFit="1" customWidth="1"/>
    <col min="13316" max="13316" width="6.7109375" customWidth="1"/>
    <col min="13317" max="13318" width="15.7109375" customWidth="1"/>
    <col min="13319" max="13319" width="3" customWidth="1"/>
    <col min="13320" max="13321" width="15.7109375" customWidth="1"/>
    <col min="13322" max="13322" width="11.42578125" customWidth="1"/>
    <col min="13569" max="13569" width="7.28515625" bestFit="1" customWidth="1"/>
    <col min="13570" max="13570" width="6.7109375" customWidth="1"/>
    <col min="13571" max="13571" width="6.140625" bestFit="1" customWidth="1"/>
    <col min="13572" max="13572" width="6.7109375" customWidth="1"/>
    <col min="13573" max="13574" width="15.7109375" customWidth="1"/>
    <col min="13575" max="13575" width="3" customWidth="1"/>
    <col min="13576" max="13577" width="15.7109375" customWidth="1"/>
    <col min="13578" max="13578" width="11.42578125" customWidth="1"/>
    <col min="13825" max="13825" width="7.28515625" bestFit="1" customWidth="1"/>
    <col min="13826" max="13826" width="6.7109375" customWidth="1"/>
    <col min="13827" max="13827" width="6.140625" bestFit="1" customWidth="1"/>
    <col min="13828" max="13828" width="6.7109375" customWidth="1"/>
    <col min="13829" max="13830" width="15.7109375" customWidth="1"/>
    <col min="13831" max="13831" width="3" customWidth="1"/>
    <col min="13832" max="13833" width="15.7109375" customWidth="1"/>
    <col min="13834" max="13834" width="11.42578125" customWidth="1"/>
    <col min="14081" max="14081" width="7.28515625" bestFit="1" customWidth="1"/>
    <col min="14082" max="14082" width="6.7109375" customWidth="1"/>
    <col min="14083" max="14083" width="6.140625" bestFit="1" customWidth="1"/>
    <col min="14084" max="14084" width="6.7109375" customWidth="1"/>
    <col min="14085" max="14086" width="15.7109375" customWidth="1"/>
    <col min="14087" max="14087" width="3" customWidth="1"/>
    <col min="14088" max="14089" width="15.7109375" customWidth="1"/>
    <col min="14090" max="14090" width="11.42578125" customWidth="1"/>
    <col min="14337" max="14337" width="7.28515625" bestFit="1" customWidth="1"/>
    <col min="14338" max="14338" width="6.7109375" customWidth="1"/>
    <col min="14339" max="14339" width="6.140625" bestFit="1" customWidth="1"/>
    <col min="14340" max="14340" width="6.7109375" customWidth="1"/>
    <col min="14341" max="14342" width="15.7109375" customWidth="1"/>
    <col min="14343" max="14343" width="3" customWidth="1"/>
    <col min="14344" max="14345" width="15.7109375" customWidth="1"/>
    <col min="14346" max="14346" width="11.42578125" customWidth="1"/>
    <col min="14593" max="14593" width="7.28515625" bestFit="1" customWidth="1"/>
    <col min="14594" max="14594" width="6.7109375" customWidth="1"/>
    <col min="14595" max="14595" width="6.140625" bestFit="1" customWidth="1"/>
    <col min="14596" max="14596" width="6.7109375" customWidth="1"/>
    <col min="14597" max="14598" width="15.7109375" customWidth="1"/>
    <col min="14599" max="14599" width="3" customWidth="1"/>
    <col min="14600" max="14601" width="15.7109375" customWidth="1"/>
    <col min="14602" max="14602" width="11.42578125" customWidth="1"/>
    <col min="14849" max="14849" width="7.28515625" bestFit="1" customWidth="1"/>
    <col min="14850" max="14850" width="6.7109375" customWidth="1"/>
    <col min="14851" max="14851" width="6.140625" bestFit="1" customWidth="1"/>
    <col min="14852" max="14852" width="6.7109375" customWidth="1"/>
    <col min="14853" max="14854" width="15.7109375" customWidth="1"/>
    <col min="14855" max="14855" width="3" customWidth="1"/>
    <col min="14856" max="14857" width="15.7109375" customWidth="1"/>
    <col min="14858" max="14858" width="11.42578125" customWidth="1"/>
    <col min="15105" max="15105" width="7.28515625" bestFit="1" customWidth="1"/>
    <col min="15106" max="15106" width="6.7109375" customWidth="1"/>
    <col min="15107" max="15107" width="6.140625" bestFit="1" customWidth="1"/>
    <col min="15108" max="15108" width="6.7109375" customWidth="1"/>
    <col min="15109" max="15110" width="15.7109375" customWidth="1"/>
    <col min="15111" max="15111" width="3" customWidth="1"/>
    <col min="15112" max="15113" width="15.7109375" customWidth="1"/>
    <col min="15114" max="15114" width="11.42578125" customWidth="1"/>
    <col min="15361" max="15361" width="7.28515625" bestFit="1" customWidth="1"/>
    <col min="15362" max="15362" width="6.7109375" customWidth="1"/>
    <col min="15363" max="15363" width="6.140625" bestFit="1" customWidth="1"/>
    <col min="15364" max="15364" width="6.7109375" customWidth="1"/>
    <col min="15365" max="15366" width="15.7109375" customWidth="1"/>
    <col min="15367" max="15367" width="3" customWidth="1"/>
    <col min="15368" max="15369" width="15.7109375" customWidth="1"/>
    <col min="15370" max="15370" width="11.42578125" customWidth="1"/>
    <col min="15617" max="15617" width="7.28515625" bestFit="1" customWidth="1"/>
    <col min="15618" max="15618" width="6.7109375" customWidth="1"/>
    <col min="15619" max="15619" width="6.140625" bestFit="1" customWidth="1"/>
    <col min="15620" max="15620" width="6.7109375" customWidth="1"/>
    <col min="15621" max="15622" width="15.7109375" customWidth="1"/>
    <col min="15623" max="15623" width="3" customWidth="1"/>
    <col min="15624" max="15625" width="15.7109375" customWidth="1"/>
    <col min="15626" max="15626" width="11.42578125" customWidth="1"/>
    <col min="15873" max="15873" width="7.28515625" bestFit="1" customWidth="1"/>
    <col min="15874" max="15874" width="6.7109375" customWidth="1"/>
    <col min="15875" max="15875" width="6.140625" bestFit="1" customWidth="1"/>
    <col min="15876" max="15876" width="6.7109375" customWidth="1"/>
    <col min="15877" max="15878" width="15.7109375" customWidth="1"/>
    <col min="15879" max="15879" width="3" customWidth="1"/>
    <col min="15880" max="15881" width="15.7109375" customWidth="1"/>
    <col min="15882" max="15882" width="11.42578125" customWidth="1"/>
    <col min="16129" max="16129" width="7.28515625" bestFit="1" customWidth="1"/>
    <col min="16130" max="16130" width="6.7109375" customWidth="1"/>
    <col min="16131" max="16131" width="6.140625" bestFit="1" customWidth="1"/>
    <col min="16132" max="16132" width="6.7109375" customWidth="1"/>
    <col min="16133" max="16134" width="15.7109375" customWidth="1"/>
    <col min="16135" max="16135" width="3" customWidth="1"/>
    <col min="16136" max="16137" width="15.7109375" customWidth="1"/>
    <col min="16138" max="16138" width="11.425781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2" x14ac:dyDescent="0.25">
      <c r="A2" s="1"/>
      <c r="B2" s="1"/>
      <c r="C2" s="1"/>
      <c r="D2" s="1"/>
      <c r="E2" s="1"/>
      <c r="F2" s="1"/>
      <c r="G2" s="1"/>
      <c r="H2" s="28" t="s">
        <v>9</v>
      </c>
      <c r="I2" s="29">
        <f>F11*I4</f>
        <v>1391846610</v>
      </c>
      <c r="J2" s="1"/>
    </row>
    <row r="3" spans="1:12" ht="18" x14ac:dyDescent="0.25">
      <c r="A3" s="1"/>
      <c r="B3" s="1"/>
      <c r="C3" s="1"/>
      <c r="D3" s="1"/>
      <c r="E3" s="3" t="s">
        <v>23</v>
      </c>
      <c r="F3" s="1"/>
      <c r="G3" s="1"/>
      <c r="H3" s="30"/>
      <c r="I3" s="31"/>
      <c r="J3" s="1"/>
    </row>
    <row r="4" spans="1:12" ht="18.75" x14ac:dyDescent="0.3">
      <c r="E4" s="54">
        <v>5</v>
      </c>
      <c r="H4" s="28" t="s">
        <v>11</v>
      </c>
      <c r="I4" s="32">
        <v>5</v>
      </c>
    </row>
    <row r="6" spans="1:12" ht="15.75" x14ac:dyDescent="0.25">
      <c r="A6" s="9" t="s">
        <v>1</v>
      </c>
      <c r="B6" s="33">
        <v>5</v>
      </c>
      <c r="C6" s="34" t="s">
        <v>2</v>
      </c>
      <c r="D6" s="33">
        <v>70</v>
      </c>
      <c r="E6" s="35">
        <f>(FACT($D$6) / FACT($D$6-$B$6)) / FACT($B$6)</f>
        <v>12103014</v>
      </c>
      <c r="F6" s="9"/>
      <c r="G6" s="9"/>
    </row>
    <row r="7" spans="1:12" ht="15.75" x14ac:dyDescent="0.25">
      <c r="B7" s="34">
        <v>1</v>
      </c>
      <c r="C7" s="34" t="s">
        <v>2</v>
      </c>
      <c r="D7" s="33">
        <v>23</v>
      </c>
      <c r="E7" s="8"/>
    </row>
    <row r="8" spans="1:12" x14ac:dyDescent="0.25">
      <c r="C8" s="7"/>
      <c r="E8" s="8"/>
    </row>
    <row r="9" spans="1:12" x14ac:dyDescent="0.25">
      <c r="B9" s="36"/>
      <c r="C9" s="37" t="s">
        <v>3</v>
      </c>
      <c r="D9" s="36"/>
      <c r="E9" s="38" t="s">
        <v>4</v>
      </c>
      <c r="F9" s="37" t="s">
        <v>5</v>
      </c>
      <c r="G9" s="37"/>
      <c r="H9" s="37" t="s">
        <v>6</v>
      </c>
      <c r="I9" s="37" t="s">
        <v>7</v>
      </c>
    </row>
    <row r="10" spans="1:12" x14ac:dyDescent="0.25">
      <c r="B10" s="36"/>
      <c r="C10" s="36"/>
      <c r="D10" s="36"/>
      <c r="E10" s="36"/>
      <c r="F10" s="36"/>
      <c r="G10" s="36"/>
      <c r="H10" s="36"/>
      <c r="I10" s="36"/>
    </row>
    <row r="11" spans="1:12" ht="15.75" x14ac:dyDescent="0.25">
      <c r="B11" s="37">
        <v>5</v>
      </c>
      <c r="C11" s="37" t="s">
        <v>12</v>
      </c>
      <c r="D11" s="37">
        <v>1</v>
      </c>
      <c r="E11" s="39">
        <f>(FACT($B$6) / (FACT(B11)*FACT($B$6-B11)))  *  (FACT($D$6-$B$6) / (FACT($B$6-B11)*FACT(($D$6-$B$6)-($B$6-B11))))</f>
        <v>1</v>
      </c>
      <c r="F11" s="39">
        <f>D7*E6/E11</f>
        <v>278369322</v>
      </c>
      <c r="G11" s="40"/>
      <c r="H11" s="39" t="s">
        <v>13</v>
      </c>
      <c r="I11" s="41"/>
      <c r="L11" s="53">
        <f>(I2*0.5)-I28</f>
        <v>550110265</v>
      </c>
    </row>
    <row r="12" spans="1:12" ht="15.75" x14ac:dyDescent="0.25">
      <c r="B12" s="37">
        <v>5</v>
      </c>
      <c r="C12" s="37" t="s">
        <v>12</v>
      </c>
      <c r="D12" s="37">
        <v>0</v>
      </c>
      <c r="E12" s="39">
        <f>D7-E11</f>
        <v>22</v>
      </c>
      <c r="F12" s="39">
        <f>(D7*E6/E11)/(D7-E11)</f>
        <v>12653151</v>
      </c>
      <c r="G12" s="40"/>
      <c r="H12" s="41">
        <v>1000000</v>
      </c>
      <c r="I12" s="43">
        <f>E12*H12</f>
        <v>22000000</v>
      </c>
    </row>
    <row r="13" spans="1:12" x14ac:dyDescent="0.25">
      <c r="B13" s="37"/>
      <c r="C13" s="37"/>
      <c r="D13" s="37"/>
      <c r="E13" s="39"/>
      <c r="F13" s="39"/>
      <c r="G13" s="40"/>
      <c r="H13" s="43"/>
      <c r="I13" s="43"/>
    </row>
    <row r="14" spans="1:12" ht="15.75" x14ac:dyDescent="0.25">
      <c r="B14" s="37">
        <v>4</v>
      </c>
      <c r="C14" s="37" t="s">
        <v>12</v>
      </c>
      <c r="D14" s="37">
        <v>1</v>
      </c>
      <c r="E14" s="39">
        <f>(FACT($B$6) / (FACT(B14)*FACT($B$6-B14)))  *  (FACT($D$6-$B$6) / (FACT($B$6-B14)*FACT(($D$6-$B$6)-($B$6-B14))))</f>
        <v>325.00000000000006</v>
      </c>
      <c r="F14" s="39">
        <f>D7*E6/E14</f>
        <v>856520.99076923064</v>
      </c>
      <c r="G14" s="40"/>
      <c r="H14" s="41">
        <v>20000</v>
      </c>
      <c r="I14" s="43">
        <f>E14*H14</f>
        <v>6500000.0000000009</v>
      </c>
    </row>
    <row r="15" spans="1:12" ht="15.75" x14ac:dyDescent="0.25">
      <c r="B15" s="37">
        <v>4</v>
      </c>
      <c r="C15" s="37" t="s">
        <v>12</v>
      </c>
      <c r="D15" s="37">
        <v>0</v>
      </c>
      <c r="E15" s="39">
        <f>E14*E12</f>
        <v>7150.0000000000009</v>
      </c>
      <c r="F15" s="39">
        <f>F14/E12</f>
        <v>38932.772307692299</v>
      </c>
      <c r="G15" s="40"/>
      <c r="H15" s="41">
        <v>2000</v>
      </c>
      <c r="I15" s="43">
        <f>E15*H15</f>
        <v>14300000.000000002</v>
      </c>
    </row>
    <row r="16" spans="1:12" x14ac:dyDescent="0.25">
      <c r="B16" s="37"/>
      <c r="C16" s="37"/>
      <c r="D16" s="37"/>
      <c r="E16" s="39"/>
      <c r="F16" s="39"/>
      <c r="G16" s="40"/>
      <c r="H16" s="44"/>
      <c r="I16" s="43"/>
    </row>
    <row r="17" spans="2:10" ht="15.75" x14ac:dyDescent="0.25">
      <c r="B17" s="37">
        <v>3</v>
      </c>
      <c r="C17" s="37" t="s">
        <v>12</v>
      </c>
      <c r="D17" s="37">
        <v>1</v>
      </c>
      <c r="E17" s="39">
        <f>(FACT($B$6) / (FACT(B17)*FACT($B$6-B17)))  *  (FACT($D$6-$B$6) / (FACT($B$6-B17)*FACT(($D$6-$B$6)-($B$6-B17))))</f>
        <v>20800.000000000004</v>
      </c>
      <c r="F17" s="39">
        <f>D7*E6/E17</f>
        <v>13383.140480769229</v>
      </c>
      <c r="G17" s="40"/>
      <c r="H17" s="41">
        <v>250</v>
      </c>
      <c r="I17" s="43">
        <f>E17*H17</f>
        <v>5200000.0000000009</v>
      </c>
    </row>
    <row r="18" spans="2:10" ht="15.75" x14ac:dyDescent="0.25">
      <c r="B18" s="37">
        <v>3</v>
      </c>
      <c r="C18" s="37" t="s">
        <v>12</v>
      </c>
      <c r="D18" s="37">
        <v>0</v>
      </c>
      <c r="E18" s="39">
        <f>E17*E12</f>
        <v>457600.00000000006</v>
      </c>
      <c r="F18" s="39">
        <f>F17/E12</f>
        <v>608.32456730769218</v>
      </c>
      <c r="G18" s="40"/>
      <c r="H18" s="41">
        <v>50</v>
      </c>
      <c r="I18" s="43">
        <f t="shared" ref="I18:I24" si="0">E18*H18</f>
        <v>22880000.000000004</v>
      </c>
    </row>
    <row r="19" spans="2:10" x14ac:dyDescent="0.25">
      <c r="B19" s="37"/>
      <c r="C19" s="37"/>
      <c r="D19" s="37"/>
      <c r="E19" s="39"/>
      <c r="F19" s="39"/>
      <c r="G19" s="40"/>
      <c r="H19" s="44"/>
      <c r="I19" s="43"/>
    </row>
    <row r="20" spans="2:10" ht="15.75" x14ac:dyDescent="0.25">
      <c r="B20" s="37">
        <v>2</v>
      </c>
      <c r="C20" s="37" t="s">
        <v>12</v>
      </c>
      <c r="D20" s="37">
        <v>1</v>
      </c>
      <c r="E20" s="39">
        <f>(FACT($B$6) / (FACT(B20)*FACT($B$6-B20)))  *  (FACT($D$6-$B$6) / (FACT($B$6-B20)*FACT(($D$6-$B$6)-($B$6-B20))))</f>
        <v>436800</v>
      </c>
      <c r="F20" s="39">
        <f>D7*E6/E20</f>
        <v>637.29240384615389</v>
      </c>
      <c r="G20" s="40"/>
      <c r="H20" s="41">
        <v>15</v>
      </c>
      <c r="I20" s="43">
        <f t="shared" si="0"/>
        <v>6552000</v>
      </c>
    </row>
    <row r="21" spans="2:10" x14ac:dyDescent="0.25">
      <c r="B21" s="37"/>
      <c r="C21" s="37"/>
      <c r="D21" s="37"/>
      <c r="E21" s="39"/>
      <c r="F21" s="39"/>
      <c r="G21" s="40"/>
      <c r="H21" s="44"/>
      <c r="I21" s="43"/>
    </row>
    <row r="22" spans="2:10" ht="15.75" x14ac:dyDescent="0.25">
      <c r="B22" s="37">
        <v>1</v>
      </c>
      <c r="C22" s="37" t="s">
        <v>12</v>
      </c>
      <c r="D22" s="37">
        <v>1</v>
      </c>
      <c r="E22" s="39">
        <f>(FACT($B$6) / (FACT(B22)*FACT($B$6-B22)))  *  (FACT($D$6-$B$6) / (FACT($B$6-B22)*FACT(($D$6-$B$6)-($B$6-B22))))</f>
        <v>3385200.0000000019</v>
      </c>
      <c r="F22" s="39">
        <f>D7*E6/E22</f>
        <v>82.231277915632703</v>
      </c>
      <c r="G22" s="40"/>
      <c r="H22" s="41">
        <v>8</v>
      </c>
      <c r="I22" s="43">
        <f t="shared" si="0"/>
        <v>27081600.000000015</v>
      </c>
    </row>
    <row r="23" spans="2:10" x14ac:dyDescent="0.25">
      <c r="B23" s="37"/>
      <c r="C23" s="37"/>
      <c r="D23" s="37"/>
      <c r="E23" s="39"/>
      <c r="F23" s="39"/>
      <c r="G23" s="40"/>
      <c r="H23" s="44"/>
      <c r="I23" s="43"/>
    </row>
    <row r="24" spans="2:10" ht="15.75" x14ac:dyDescent="0.25">
      <c r="B24" s="37">
        <v>0</v>
      </c>
      <c r="C24" s="37" t="s">
        <v>12</v>
      </c>
      <c r="D24" s="37">
        <v>1</v>
      </c>
      <c r="E24" s="39">
        <f>(FACT($B$6) / (FACT(B24)*FACT($B$6-B24)))  *  (FACT($D$6-$B$6) / (FACT($B$6-B24)*FACT(($D$6-$B$6)-($B$6-B24))))</f>
        <v>8259888.0000000009</v>
      </c>
      <c r="F24" s="39">
        <f>D7*E6/E24</f>
        <v>33.701343408046206</v>
      </c>
      <c r="G24" s="36"/>
      <c r="H24" s="41">
        <v>5</v>
      </c>
      <c r="I24" s="43">
        <f t="shared" si="0"/>
        <v>41299440.000000007</v>
      </c>
    </row>
    <row r="25" spans="2:10" x14ac:dyDescent="0.25">
      <c r="E25" s="45"/>
      <c r="F25" s="9"/>
      <c r="H25" s="9"/>
      <c r="I25" s="10"/>
    </row>
    <row r="26" spans="2:10" x14ac:dyDescent="0.25">
      <c r="E26" s="45" t="s">
        <v>14</v>
      </c>
      <c r="F26" s="9" t="s">
        <v>15</v>
      </c>
      <c r="H26" s="9"/>
      <c r="I26" s="10" t="s">
        <v>16</v>
      </c>
    </row>
    <row r="27" spans="2:10" x14ac:dyDescent="0.25">
      <c r="E27" s="45" t="s">
        <v>17</v>
      </c>
      <c r="F27" s="9" t="s">
        <v>18</v>
      </c>
      <c r="H27" s="9"/>
      <c r="I27" s="10" t="s">
        <v>7</v>
      </c>
    </row>
    <row r="28" spans="2:10" x14ac:dyDescent="0.25">
      <c r="E28" s="45">
        <f>SUM(E11:E24)</f>
        <v>12567786.000000004</v>
      </c>
      <c r="F28" s="10">
        <f>F11/E28</f>
        <v>22.149432047935882</v>
      </c>
      <c r="G28" s="18"/>
      <c r="H28" s="9"/>
      <c r="I28" s="46">
        <f>SUM(I11:I24)</f>
        <v>145813040.00000003</v>
      </c>
      <c r="J28" s="21"/>
    </row>
    <row r="29" spans="2:10" x14ac:dyDescent="0.25">
      <c r="H29" s="9"/>
      <c r="I29" s="9"/>
    </row>
    <row r="30" spans="2:10" x14ac:dyDescent="0.25">
      <c r="H30" s="47" t="s">
        <v>19</v>
      </c>
      <c r="I30" s="48">
        <f>(I28+L11)/(I4*F11)</f>
        <v>0.5</v>
      </c>
    </row>
    <row r="32" spans="2:10" x14ac:dyDescent="0.25">
      <c r="E32" s="49"/>
      <c r="F32" s="49"/>
    </row>
    <row r="33" spans="5:6" x14ac:dyDescent="0.25">
      <c r="E33" s="49"/>
      <c r="F33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Megabucks</vt:lpstr>
      <vt:lpstr>Mass Cash</vt:lpstr>
      <vt:lpstr>Power Ball</vt:lpstr>
      <vt:lpstr>Lucky for Life</vt:lpstr>
      <vt:lpstr>Mega Millions</vt:lpstr>
      <vt:lpstr>MegaMill $5</vt:lpstr>
    </vt:vector>
  </TitlesOfParts>
  <Company>Massachusetts State Lottery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Calabrese</dc:creator>
  <cp:lastModifiedBy>Almeida, Aliya</cp:lastModifiedBy>
  <dcterms:created xsi:type="dcterms:W3CDTF">2022-09-12T12:00:26Z</dcterms:created>
  <dcterms:modified xsi:type="dcterms:W3CDTF">2024-12-30T18:01:43Z</dcterms:modified>
</cp:coreProperties>
</file>