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014DB25D-0464-1741-9A30-C6870EB90574}" xr6:coauthVersionLast="47" xr6:coauthVersionMax="47" xr10:uidLastSave="{00000000-0000-0000-0000-000000000000}"/>
  <bookViews>
    <workbookView xWindow="0" yWindow="500" windowWidth="38400" windowHeight="20140" activeTab="4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9" i="12" l="1"/>
  <c r="B309" i="12"/>
  <c r="C309" i="12"/>
  <c r="D309" i="12"/>
  <c r="E309" i="12"/>
  <c r="F309" i="12"/>
  <c r="G309" i="12"/>
  <c r="H309" i="12"/>
  <c r="I309" i="12"/>
  <c r="J309" i="12"/>
  <c r="K309" i="12"/>
  <c r="L309" i="12"/>
  <c r="M309" i="12"/>
  <c r="N309" i="12"/>
  <c r="O309" i="12"/>
  <c r="P309" i="12"/>
  <c r="Q309" i="12"/>
  <c r="R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AE309" i="12"/>
  <c r="AF309" i="12"/>
  <c r="AG309" i="12"/>
  <c r="AH309" i="12"/>
  <c r="AI309" i="12"/>
  <c r="AJ309" i="12"/>
  <c r="AK309" i="12"/>
  <c r="AL309" i="12"/>
  <c r="AM309" i="12"/>
  <c r="AN309" i="12"/>
  <c r="AO309" i="12"/>
  <c r="AP309" i="12"/>
  <c r="AQ309" i="12"/>
  <c r="AR309" i="12"/>
  <c r="AS309" i="12"/>
  <c r="AT309" i="12"/>
  <c r="AU309" i="12"/>
  <c r="AV309" i="12"/>
  <c r="AW309" i="12"/>
  <c r="AX309" i="12"/>
  <c r="AY309" i="12"/>
  <c r="AZ309" i="12"/>
  <c r="BA309" i="12"/>
  <c r="BB309" i="12"/>
  <c r="BC309" i="12"/>
  <c r="BD309" i="12"/>
  <c r="BE309" i="12"/>
  <c r="BF309" i="12"/>
  <c r="BG309" i="12"/>
  <c r="A310" i="12"/>
  <c r="B310" i="12"/>
  <c r="C310" i="12"/>
  <c r="D310" i="12"/>
  <c r="E310" i="12"/>
  <c r="F310" i="12"/>
  <c r="G310" i="12"/>
  <c r="H310" i="12"/>
  <c r="I310" i="12"/>
  <c r="J310" i="12"/>
  <c r="K310" i="12"/>
  <c r="L310" i="12"/>
  <c r="M310" i="12"/>
  <c r="N310" i="12"/>
  <c r="O310" i="12"/>
  <c r="P310" i="12"/>
  <c r="Q310" i="12"/>
  <c r="R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AE310" i="12"/>
  <c r="AF310" i="12"/>
  <c r="AG310" i="12"/>
  <c r="AH310" i="12"/>
  <c r="AI310" i="12"/>
  <c r="AJ310" i="12"/>
  <c r="AK310" i="12"/>
  <c r="AL310" i="12"/>
  <c r="AM310" i="12"/>
  <c r="AN310" i="12"/>
  <c r="AO310" i="12"/>
  <c r="AP310" i="12"/>
  <c r="AQ310" i="12"/>
  <c r="AR310" i="12"/>
  <c r="AS310" i="12"/>
  <c r="AT310" i="12"/>
  <c r="AU310" i="12"/>
  <c r="AV310" i="12"/>
  <c r="AW310" i="12"/>
  <c r="AX310" i="12"/>
  <c r="AY310" i="12"/>
  <c r="AZ310" i="12"/>
  <c r="BA310" i="12"/>
  <c r="BB310" i="12"/>
  <c r="BC310" i="12"/>
  <c r="BD310" i="12"/>
  <c r="BE310" i="12"/>
  <c r="BF310" i="12"/>
  <c r="BG310" i="12"/>
  <c r="A311" i="12"/>
  <c r="B311" i="12"/>
  <c r="C311" i="12"/>
  <c r="D311" i="12"/>
  <c r="E311" i="12"/>
  <c r="F311" i="12"/>
  <c r="G311" i="12"/>
  <c r="H311" i="12"/>
  <c r="I311" i="12"/>
  <c r="J311" i="12"/>
  <c r="K311" i="12"/>
  <c r="L311" i="12"/>
  <c r="M311" i="12"/>
  <c r="N311" i="12"/>
  <c r="O311" i="12"/>
  <c r="P311" i="12"/>
  <c r="Q311" i="12"/>
  <c r="R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AE311" i="12"/>
  <c r="AF311" i="12"/>
  <c r="AG311" i="12"/>
  <c r="AH311" i="12"/>
  <c r="AI311" i="12"/>
  <c r="AJ311" i="12"/>
  <c r="AK311" i="12"/>
  <c r="AL311" i="12"/>
  <c r="AM311" i="12"/>
  <c r="AN311" i="12"/>
  <c r="AO311" i="12"/>
  <c r="AP311" i="12"/>
  <c r="AQ311" i="12"/>
  <c r="AR311" i="12"/>
  <c r="AS311" i="12"/>
  <c r="AT311" i="12"/>
  <c r="AU311" i="12"/>
  <c r="AV311" i="12"/>
  <c r="AW311" i="12"/>
  <c r="AX311" i="12"/>
  <c r="AY311" i="12"/>
  <c r="AZ311" i="12"/>
  <c r="BA311" i="12"/>
  <c r="BB311" i="12"/>
  <c r="BC311" i="12"/>
  <c r="BD311" i="12"/>
  <c r="BE311" i="12"/>
  <c r="BF311" i="12"/>
  <c r="BG311" i="12"/>
  <c r="A312" i="12"/>
  <c r="B312" i="12"/>
  <c r="C312" i="12"/>
  <c r="D312" i="12"/>
  <c r="E312" i="12"/>
  <c r="F312" i="12"/>
  <c r="G312" i="12"/>
  <c r="H312" i="12"/>
  <c r="I312" i="12"/>
  <c r="J312" i="12"/>
  <c r="K312" i="12"/>
  <c r="L312" i="12"/>
  <c r="M312" i="12"/>
  <c r="N312" i="12"/>
  <c r="O312" i="12"/>
  <c r="P312" i="12"/>
  <c r="Q312" i="12"/>
  <c r="R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AE312" i="12"/>
  <c r="AF312" i="12"/>
  <c r="AG312" i="12"/>
  <c r="AH312" i="12"/>
  <c r="AI312" i="12"/>
  <c r="AJ312" i="12"/>
  <c r="AK312" i="12"/>
  <c r="AL312" i="12"/>
  <c r="AM312" i="12"/>
  <c r="AN312" i="12"/>
  <c r="AO312" i="12"/>
  <c r="AP312" i="12"/>
  <c r="AQ312" i="12"/>
  <c r="AR312" i="12"/>
  <c r="AS312" i="12"/>
  <c r="AT312" i="12"/>
  <c r="AU312" i="12"/>
  <c r="AV312" i="12"/>
  <c r="AW312" i="12"/>
  <c r="AX312" i="12"/>
  <c r="AY312" i="12"/>
  <c r="AZ312" i="12"/>
  <c r="BA312" i="12"/>
  <c r="BB312" i="12"/>
  <c r="BC312" i="12"/>
  <c r="BD312" i="12"/>
  <c r="BE312" i="12"/>
  <c r="BF312" i="12"/>
  <c r="BG312" i="12"/>
  <c r="A313" i="12"/>
  <c r="B313" i="12"/>
  <c r="C313" i="12"/>
  <c r="D313" i="12"/>
  <c r="E313" i="12"/>
  <c r="F313" i="12"/>
  <c r="G313" i="12"/>
  <c r="H313" i="12"/>
  <c r="I313" i="12"/>
  <c r="J313" i="12"/>
  <c r="K313" i="12"/>
  <c r="L313" i="12"/>
  <c r="M313" i="12"/>
  <c r="N313" i="12"/>
  <c r="O313" i="12"/>
  <c r="P313" i="12"/>
  <c r="Q313" i="12"/>
  <c r="R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AE313" i="12"/>
  <c r="AF313" i="12"/>
  <c r="AG313" i="12"/>
  <c r="AH313" i="12"/>
  <c r="AI313" i="12"/>
  <c r="AJ313" i="12"/>
  <c r="AK313" i="12"/>
  <c r="AL313" i="12"/>
  <c r="AM313" i="12"/>
  <c r="AN313" i="12"/>
  <c r="AO313" i="12"/>
  <c r="AP313" i="12"/>
  <c r="AQ313" i="12"/>
  <c r="AR313" i="12"/>
  <c r="AS313" i="12"/>
  <c r="AT313" i="12"/>
  <c r="AU313" i="12"/>
  <c r="AV313" i="12"/>
  <c r="AW313" i="12"/>
  <c r="AX313" i="12"/>
  <c r="AY313" i="12"/>
  <c r="AZ313" i="12"/>
  <c r="BA313" i="12"/>
  <c r="BB313" i="12"/>
  <c r="BC313" i="12"/>
  <c r="BD313" i="12"/>
  <c r="BE313" i="12"/>
  <c r="BF313" i="12"/>
  <c r="BG313" i="12"/>
  <c r="A314" i="12"/>
  <c r="B314" i="12"/>
  <c r="C314" i="12"/>
  <c r="D314" i="12"/>
  <c r="E314" i="12"/>
  <c r="F314" i="12"/>
  <c r="G314" i="12"/>
  <c r="H314" i="12"/>
  <c r="I314" i="12"/>
  <c r="J314" i="12"/>
  <c r="K314" i="12"/>
  <c r="L314" i="12"/>
  <c r="M314" i="12"/>
  <c r="N314" i="12"/>
  <c r="O314" i="12"/>
  <c r="P314" i="12"/>
  <c r="Q314" i="12"/>
  <c r="R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AE314" i="12"/>
  <c r="AF314" i="12"/>
  <c r="AG314" i="12"/>
  <c r="AH314" i="12"/>
  <c r="AI314" i="12"/>
  <c r="AJ314" i="12"/>
  <c r="AK314" i="12"/>
  <c r="AL314" i="12"/>
  <c r="AM314" i="12"/>
  <c r="AN314" i="12"/>
  <c r="AO314" i="12"/>
  <c r="AP314" i="12"/>
  <c r="AQ314" i="12"/>
  <c r="AR314" i="12"/>
  <c r="AS314" i="12"/>
  <c r="AT314" i="12"/>
  <c r="AU314" i="12"/>
  <c r="AV314" i="12"/>
  <c r="AW314" i="12"/>
  <c r="AX314" i="12"/>
  <c r="AY314" i="12"/>
  <c r="AZ314" i="12"/>
  <c r="BA314" i="12"/>
  <c r="BB314" i="12"/>
  <c r="BC314" i="12"/>
  <c r="BD314" i="12"/>
  <c r="BE314" i="12"/>
  <c r="BF314" i="12"/>
  <c r="BG314" i="12"/>
  <c r="A315" i="12"/>
  <c r="B315" i="12"/>
  <c r="C315" i="12"/>
  <c r="D315" i="12"/>
  <c r="E315" i="12"/>
  <c r="F315" i="12"/>
  <c r="G315" i="12"/>
  <c r="H315" i="12"/>
  <c r="I315" i="12"/>
  <c r="J315" i="12"/>
  <c r="K315" i="12"/>
  <c r="L315" i="12"/>
  <c r="M315" i="12"/>
  <c r="N315" i="12"/>
  <c r="O315" i="12"/>
  <c r="P315" i="12"/>
  <c r="Q315" i="12"/>
  <c r="R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AE315" i="12"/>
  <c r="AF315" i="12"/>
  <c r="AG315" i="12"/>
  <c r="AH315" i="12"/>
  <c r="AI315" i="12"/>
  <c r="AJ315" i="12"/>
  <c r="AK315" i="12"/>
  <c r="AL315" i="12"/>
  <c r="AM315" i="12"/>
  <c r="AN315" i="12"/>
  <c r="AO315" i="12"/>
  <c r="AP315" i="12"/>
  <c r="AQ315" i="12"/>
  <c r="AR315" i="12"/>
  <c r="AS315" i="12"/>
  <c r="AT315" i="12"/>
  <c r="AU315" i="12"/>
  <c r="AV315" i="12"/>
  <c r="AW315" i="12"/>
  <c r="AX315" i="12"/>
  <c r="AY315" i="12"/>
  <c r="AZ315" i="12"/>
  <c r="BA315" i="12"/>
  <c r="BB315" i="12"/>
  <c r="BC315" i="12"/>
  <c r="BD315" i="12"/>
  <c r="BE315" i="12"/>
  <c r="BF315" i="12"/>
  <c r="BG315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BC295" i="12"/>
  <c r="BD295" i="12"/>
  <c r="BE295" i="12"/>
  <c r="BF295" i="12"/>
  <c r="BG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BC301" i="12"/>
  <c r="BD301" i="12"/>
  <c r="BE301" i="12"/>
  <c r="BF301" i="12"/>
  <c r="BG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BC306" i="12"/>
  <c r="BD306" i="12"/>
  <c r="BE306" i="12"/>
  <c r="BF306" i="12"/>
  <c r="BG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V2" i="12" l="1"/>
  <c r="BD2" i="12"/>
  <c r="BE2" i="12"/>
  <c r="BF2" i="12"/>
  <c r="BG2" i="12"/>
  <c r="BC2" i="12"/>
  <c r="BB2" i="12"/>
  <c r="BA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AD2" i="12"/>
  <c r="AE2" i="12"/>
  <c r="AC2" i="12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M25" i="9"/>
  <c r="AM5" i="9"/>
  <c r="AM7" i="9"/>
  <c r="AM6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6" i="9"/>
  <c r="AM24" i="9"/>
  <c r="A2" i="12"/>
  <c r="I4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AB2" i="12"/>
  <c r="D2" i="12"/>
  <c r="B2" i="12"/>
  <c r="P2" i="12"/>
  <c r="Q2" i="12"/>
  <c r="R2" i="12"/>
  <c r="S2" i="12"/>
  <c r="T2" i="12"/>
  <c r="O2" i="12"/>
  <c r="G2" i="12"/>
  <c r="F2" i="12"/>
  <c r="E2" i="12"/>
  <c r="C2" i="12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O41" i="8" l="1"/>
  <c r="N53" i="8"/>
  <c r="M11" i="8"/>
  <c r="O4" i="8"/>
  <c r="N40" i="8"/>
  <c r="M30" i="8"/>
  <c r="U2" i="12"/>
  <c r="N16" i="8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N12" i="8"/>
  <c r="O5" i="8"/>
  <c r="N19" i="8"/>
  <c r="O58" i="8"/>
  <c r="O56" i="8"/>
  <c r="O76" i="8"/>
  <c r="O88" i="8"/>
  <c r="O73" i="8"/>
  <c r="M57" i="8"/>
  <c r="O8" i="8"/>
  <c r="M48" i="8"/>
  <c r="O9" i="8"/>
  <c r="O14" i="8"/>
  <c r="N29" i="8"/>
  <c r="O49" i="8"/>
  <c r="O46" i="8"/>
  <c r="M7" i="8"/>
  <c r="O7" i="8"/>
  <c r="N27" i="8"/>
  <c r="N58" i="8"/>
  <c r="O91" i="8"/>
  <c r="N48" i="8"/>
  <c r="O63" i="8"/>
  <c r="O42" i="8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M34" i="8"/>
  <c r="M28" i="8"/>
  <c r="N18" i="8"/>
  <c r="M21" i="8"/>
  <c r="M36" i="8"/>
  <c r="O10" i="8"/>
  <c r="N24" i="8"/>
  <c r="N14" i="8"/>
  <c r="N20" i="8"/>
  <c r="M32" i="8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O89" i="8"/>
  <c r="M91" i="8"/>
  <c r="N85" i="8"/>
  <c r="M94" i="8"/>
  <c r="O86" i="8"/>
  <c r="N87" i="8"/>
  <c r="N71" i="8"/>
  <c r="M83" i="8"/>
  <c r="C2" i="16"/>
  <c r="N93" i="8"/>
  <c r="O79" i="8"/>
  <c r="M41" i="8"/>
  <c r="N78" i="8"/>
  <c r="N8" i="8"/>
  <c r="M70" i="8"/>
  <c r="M61" i="8"/>
  <c r="O11" i="8"/>
  <c r="N10" i="8"/>
  <c r="N83" i="8"/>
  <c r="N17" i="8"/>
  <c r="N80" i="8"/>
  <c r="O82" i="8"/>
  <c r="N52" i="8"/>
  <c r="N22" i="8"/>
  <c r="M3" i="8"/>
  <c r="Y2" i="12"/>
  <c r="O93" i="8"/>
  <c r="O65" i="8"/>
  <c r="M31" i="8"/>
  <c r="C10" i="16"/>
  <c r="C8" i="16"/>
  <c r="C1" i="16"/>
  <c r="L35" i="8"/>
  <c r="L36" i="8"/>
  <c r="C123" i="16"/>
  <c r="C87" i="16"/>
  <c r="C70" i="16"/>
  <c r="C60" i="16"/>
  <c r="C50" i="16"/>
  <c r="C40" i="16"/>
  <c r="C32" i="16"/>
  <c r="C24" i="16"/>
  <c r="C15" i="16"/>
  <c r="C7" i="1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C107" i="16"/>
  <c r="C75" i="16"/>
  <c r="C63" i="16"/>
  <c r="C54" i="16"/>
  <c r="C44" i="16"/>
  <c r="C35" i="16"/>
  <c r="C27" i="16"/>
  <c r="C19" i="16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W2" i="12" l="1"/>
  <c r="F97" i="8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<sst xmlns="http://schemas.openxmlformats.org/spreadsheetml/2006/main" count="5639" uniqueCount="2116">
  <si>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</si>
  <si>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</si>
  <si>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</si>
  <si>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</si>
  <si>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</si>
  <si>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</si>
  <si>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</si>
  <si>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</si>
  <si>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</si>
  <si>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</si>
  <si>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</si>
  <si>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</si>
  <si>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</si>
  <si>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</si>
  <si>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</si>
  <si>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</si>
  <si>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</si>
  <si>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</si>
  <si>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</si>
  <si>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</si>
  <si>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</si>
  <si>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</si>
  <si>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</si>
  <si>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</si>
  <si>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</si>
  <si>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</si>
  <si>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</si>
  <si>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</si>
  <si>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</si>
  <si>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</si>
  <si>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</si>
  <si>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</si>
  <si>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</si>
  <si>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</si>
  <si>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</si>
  <si>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</si>
  <si>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</si>
  <si>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</si>
  <si>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</si>
  <si>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</si>
  <si>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</si>
  <si>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</si>
  <si>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</si>
  <si>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</si>
  <si>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</si>
  <si>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</si>
  <si>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蓝卡</t>
    <phoneticPr fontId="2" type="noConversion"/>
  </si>
  <si>
    <t>紫卡</t>
    <phoneticPr fontId="2" type="noConversion"/>
  </si>
  <si>
    <t>别名</t>
    <phoneticPr fontId="2" type="noConversion"/>
  </si>
  <si>
    <t>×</t>
  </si>
  <si>
    <t>★★★★★</t>
    <phoneticPr fontId="2" type="noConversion"/>
  </si>
  <si>
    <t>★★★★★★</t>
    <phoneticPr fontId="2" type="noConversion"/>
  </si>
  <si>
    <t>图纸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</si>
  <si>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</si>
  <si>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</si>
  <si>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</si>
  <si>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</si>
  <si>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</si>
  <si>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</si>
  <si>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</si>
  <si>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</si>
  <si>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</si>
  <si>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</si>
  <si>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</si>
  <si>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</si>
  <si>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</si>
  <si>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</si>
  <si>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</si>
  <si>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</si>
  <si>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</si>
  <si>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</si>
  <si>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</si>
  <si>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</si>
  <si>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</si>
  <si>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</si>
  <si>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</si>
  <si>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</si>
  <si>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</si>
  <si>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</si>
  <si>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</si>
  <si>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</si>
  <si>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</si>
  <si>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</si>
  <si>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</si>
  <si>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</si>
  <si>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</si>
  <si>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</si>
  <si>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</si>
  <si>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</si>
  <si>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</si>
  <si>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</si>
  <si>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</si>
  <si>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</si>
  <si>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</si>
  <si>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</si>
  <si>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</si>
  <si>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</si>
  <si>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</si>
  <si>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</si>
  <si>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</si>
  <si>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</si>
  <si>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</si>
  <si>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</si>
  <si>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</si>
  <si>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</si>
  <si>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</si>
  <si>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</si>
  <si>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</si>
  <si>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</si>
  <si>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</si>
  <si>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</si>
  <si>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</si>
  <si>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</si>
  <si>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</si>
  <si>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</si>
  <si>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</si>
  <si>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</si>
  <si>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</si>
  <si>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</si>
  <si>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</si>
  <si>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</si>
  <si>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氮效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</si>
  <si>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</si>
  <si>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</si>
  <si>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</si>
  <si>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</si>
  <si>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</si>
  <si>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</si>
  <si>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</si>
  <si>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</si>
  <si>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Rezvani Beast X</t>
    <phoneticPr fontId="2" type="noConversion"/>
  </si>
  <si>
    <t>当前版本全车满改总计</t>
    <phoneticPr fontId="2" type="noConversion"/>
  </si>
  <si>
    <t>★★★★★</t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</si>
  <si>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</si>
  <si>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</si>
  <si>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</si>
  <si>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</si>
  <si>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</si>
  <si>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</si>
  <si>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</si>
  <si>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</si>
  <si>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</si>
  <si>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</si>
  <si>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</si>
  <si>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</si>
  <si>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</si>
  <si>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</si>
  <si>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</si>
  <si>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</si>
  <si>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</si>
  <si>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</si>
  <si>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</si>
  <si>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</si>
  <si>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</si>
  <si>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</si>
  <si>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</si>
  <si>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</si>
  <si>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</si>
  <si>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</si>
  <si>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</si>
  <si>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</si>
  <si>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</si>
  <si>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</si>
  <si>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</si>
  <si>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</si>
  <si>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</si>
  <si>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</si>
  <si>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</si>
  <si>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</si>
  <si>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</si>
  <si>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</si>
  <si>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</si>
  <si>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</si>
  <si>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</si>
  <si>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</si>
  <si>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</si>
  <si>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</si>
  <si>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</si>
  <si>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</si>
  <si>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</si>
  <si>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</si>
  <si>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</si>
  <si>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</si>
  <si>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</si>
  <si>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</si>
  <si>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</si>
  <si>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</si>
  <si>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</si>
  <si>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</si>
  <si>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</si>
  <si>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</si>
  <si>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</si>
  <si>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</si>
  <si>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</si>
  <si>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</si>
  <si>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</si>
  <si>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</si>
  <si>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</si>
  <si>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</si>
  <si>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</si>
  <si>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</si>
  <si>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</si>
  <si>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</si>
  <si>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</si>
  <si>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</si>
  <si>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</si>
  <si>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</si>
  <si>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</si>
  <si>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</si>
  <si>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</si>
  <si>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</si>
  <si>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</si>
  <si>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</si>
  <si>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</si>
  <si>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</si>
  <si>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</si>
  <si>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</si>
  <si>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</si>
  <si>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</si>
  <si>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</si>
  <si>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</si>
  <si>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</si>
  <si>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</si>
  <si>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</si>
  <si>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</si>
  <si>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</si>
  <si>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</si>
  <si>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</si>
  <si>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</si>
  <si>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</si>
  <si>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</si>
  <si>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</si>
  <si>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</si>
  <si>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</si>
  <si>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</si>
  <si>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</si>
  <si>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</si>
  <si>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</si>
  <si>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</si>
  <si>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</si>
  <si>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</si>
  <si>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</si>
  <si>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</si>
  <si>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</si>
  <si>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</si>
  <si>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</si>
  <si>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</si>
  <si>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</si>
  <si>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</si>
  <si>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</si>
  <si>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</si>
  <si>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</si>
  <si>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</si>
  <si>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</si>
  <si>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</si>
  <si>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</si>
  <si>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</si>
  <si>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</si>
  <si>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</si>
  <si>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</si>
  <si>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</si>
  <si>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</si>
  <si>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</si>
  <si>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</si>
  <si>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</si>
  <si>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</si>
  <si>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</si>
  <si>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</si>
  <si>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</si>
  <si>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</si>
  <si>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</si>
  <si>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</si>
  <si>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</si>
  <si>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</si>
  <si>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</si>
  <si>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</si>
  <si>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</si>
  <si>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</si>
  <si>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</si>
  <si>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</si>
  <si>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</si>
  <si>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</si>
  <si>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</si>
  <si>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</si>
  <si>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</si>
  <si>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</si>
  <si>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</si>
  <si>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</si>
  <si>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</si>
  <si>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</si>
  <si>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</si>
  <si>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</si>
  <si>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</si>
  <si>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</si>
  <si>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</si>
  <si>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</si>
  <si>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</si>
  <si>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</si>
  <si>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</si>
  <si>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</si>
  <si>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</si>
  <si>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</si>
  <si>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</si>
  <si>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</si>
  <si>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</si>
  <si>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</si>
  <si>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</si>
  <si>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</si>
  <si>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</si>
  <si>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</si>
  <si>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</si>
  <si>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</si>
  <si>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</si>
  <si>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</si>
  <si>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</si>
  <si>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</si>
  <si>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</si>
  <si>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</si>
  <si>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</si>
  <si>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</si>
  <si>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</si>
  <si>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</si>
  <si>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</si>
  <si>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</si>
  <si>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</si>
  <si>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</si>
  <si>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</si>
  <si>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</si>
  <si>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</si>
  <si>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</si>
  <si>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</si>
  <si>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</si>
  <si>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</si>
  <si>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</si>
  <si>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</si>
  <si>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</si>
  <si>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</si>
  <si>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</si>
  <si>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</si>
  <si>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</si>
  <si>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</si>
  <si>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</si>
  <si>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</si>
  <si>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</si>
  <si>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</si>
  <si>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</si>
  <si>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</si>
  <si>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</si>
  <si>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</si>
  <si>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</si>
  <si>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</si>
  <si>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</si>
  <si>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</si>
  <si>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</si>
  <si>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</si>
  <si>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</si>
  <si>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</si>
  <si>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</si>
  <si>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</si>
  <si>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</si>
  <si>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</si>
  <si>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</si>
  <si>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</si>
  <si>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</si>
  <si>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</si>
  <si>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</si>
  <si>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</si>
  <si>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</si>
  <si>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</si>
  <si>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</si>
  <si>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</si>
  <si>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</si>
  <si>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</si>
  <si>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</si>
  <si>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</si>
  <si>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</si>
  <si>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</si>
  <si>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</si>
  <si>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</si>
  <si>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</si>
  <si>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</si>
  <si>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</si>
  <si>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</si>
  <si>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</si>
  <si>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</si>
  <si>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</si>
  <si>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</si>
  <si>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</si>
  <si>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</si>
  <si>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</si>
  <si>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</si>
  <si>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</si>
  <si>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</si>
  <si>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</si>
  <si>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</si>
  <si>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</si>
  <si>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</si>
  <si>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</si>
  <si>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</si>
  <si>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</si>
  <si>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</si>
  <si>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</si>
  <si>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</si>
  <si>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</si>
  <si>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</si>
  <si>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</si>
  <si>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</si>
  <si>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</si>
  <si>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</si>
  <si>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</si>
  <si>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</si>
  <si>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</si>
  <si>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</si>
  <si>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</si>
  <si>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</si>
  <si>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</si>
  <si>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</si>
  <si>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</si>
  <si>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</si>
  <si>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</si>
  <si>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</si>
  <si>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</si>
  <si>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</si>
  <si>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</si>
  <si>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</si>
  <si>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</si>
  <si>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</si>
  <si>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</si>
  <si>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</si>
  <si>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</si>
  <si>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</si>
  <si>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</si>
  <si>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</si>
  <si>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</si>
  <si>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</si>
  <si>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</si>
  <si>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</si>
  <si>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</si>
  <si>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</si>
  <si>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</si>
  <si>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</si>
  <si>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</si>
  <si>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</si>
  <si>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</si>
  <si>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</si>
  <si>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</si>
  <si>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</si>
  <si>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</si>
  <si>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</si>
  <si>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</si>
  <si>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</si>
  <si>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</si>
  <si>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</si>
  <si>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</si>
  <si>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</si>
  <si>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</si>
  <si>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</si>
  <si>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</si>
  <si>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</si>
  <si>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</si>
  <si>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</si>
  <si>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</si>
  <si>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</si>
  <si>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</si>
  <si>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</si>
  <si>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</si>
  <si>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</si>
  <si>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</si>
  <si>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</si>
  <si>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</si>
  <si>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</si>
  <si>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</si>
  <si>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</si>
  <si>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</si>
  <si>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</si>
  <si>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</si>
  <si>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</si>
  <si>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</si>
  <si>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</si>
  <si>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</si>
  <si>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</si>
  <si>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</si>
  <si>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</si>
  <si>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</si>
  <si>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</si>
  <si>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</si>
  <si>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</si>
  <si>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</si>
  <si>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</si>
  <si>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</si>
  <si>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</si>
  <si>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</si>
  <si>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</si>
  <si>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</si>
  <si>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</si>
  <si>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</si>
  <si>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</si>
  <si>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</si>
  <si>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</si>
  <si>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</si>
  <si>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</si>
  <si>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</si>
  <si>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</si>
  <si>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</si>
  <si>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</si>
  <si>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</si>
  <si>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</si>
  <si>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</si>
  <si>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</si>
  <si>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</si>
  <si>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</si>
  <si>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</si>
  <si>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</si>
  <si>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</si>
  <si>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</si>
  <si>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</si>
  <si>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</si>
  <si>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</si>
  <si>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</si>
  <si>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</si>
  <si>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</si>
  <si>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</si>
  <si>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</si>
  <si>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</si>
  <si>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</si>
  <si>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</si>
  <si>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</si>
  <si>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</si>
  <si>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</si>
  <si>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</si>
  <si>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</si>
  <si>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</si>
  <si>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</si>
  <si>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</si>
  <si>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</si>
  <si>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</si>
  <si>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</si>
  <si>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</si>
  <si>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</si>
  <si>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</si>
  <si>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</si>
  <si>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</si>
  <si>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</si>
  <si>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</si>
  <si>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</si>
  <si>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</si>
  <si>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</si>
  <si>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</si>
  <si>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</si>
  <si>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</si>
  <si>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</si>
  <si>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</si>
  <si>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</si>
  <si>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</si>
  <si>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</si>
  <si>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</si>
  <si>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</si>
  <si>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</si>
  <si>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</si>
  <si>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</si>
  <si>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</si>
  <si>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</si>
  <si>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</si>
  <si>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</si>
  <si>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</si>
  <si>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</si>
  <si>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</si>
  <si>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</si>
  <si>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</si>
  <si>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</si>
  <si>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</si>
  <si>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</si>
  <si>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</si>
  <si>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</si>
  <si>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</si>
  <si>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</si>
  <si>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</si>
  <si>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</si>
  <si>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</si>
  <si>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</si>
  <si>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</si>
  <si>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</si>
  <si>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</si>
  <si>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</si>
  <si>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</si>
  <si>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</si>
  <si>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</si>
  <si>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</si>
  <si>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</si>
  <si>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</si>
  <si>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</si>
  <si>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</si>
  <si>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</si>
  <si>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</si>
  <si>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</si>
  <si>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</si>
  <si>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</si>
  <si>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</si>
  <si>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</si>
  <si>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</si>
  <si>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</si>
  <si>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</si>
  <si>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</si>
  <si>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</si>
  <si>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</si>
  <si>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</si>
  <si>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</si>
  <si>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</si>
  <si>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</si>
  <si>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</si>
  <si>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</si>
  <si>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</si>
  <si>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</si>
  <si>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</si>
  <si>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</si>
  <si>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</si>
  <si>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</si>
  <si>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</si>
  <si>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</si>
  <si>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</si>
  <si>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</si>
  <si>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</si>
  <si>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</si>
  <si>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</si>
  <si>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car_id</t>
    <phoneticPr fontId="2" type="noConversion"/>
  </si>
  <si>
    <t>quality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</si>
  <si>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</si>
  <si>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</si>
  <si>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</si>
  <si>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</si>
  <si>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</si>
  <si>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</si>
  <si>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</si>
  <si>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</si>
  <si>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</si>
  <si>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</si>
  <si>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</si>
  <si>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</si>
  <si>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</si>
  <si>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</si>
  <si>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</si>
  <si>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</si>
  <si>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</si>
  <si>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</si>
  <si>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</si>
  <si>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</si>
  <si>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</si>
  <si>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</si>
  <si>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</si>
  <si>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</si>
  <si>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</si>
  <si>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</si>
  <si>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</si>
  <si>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</si>
  <si>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2.8</t>
    <phoneticPr fontId="2" type="noConversion"/>
  </si>
  <si>
    <t>意大利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</si>
  <si>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</si>
  <si>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</si>
  <si>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</si>
  <si>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</si>
  <si>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</si>
  <si>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</si>
  <si>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</si>
  <si>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</si>
  <si>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</si>
  <si>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</si>
  <si>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</si>
  <si>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</si>
  <si>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</si>
  <si>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</si>
  <si>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</si>
  <si>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</si>
  <si>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</si>
  <si>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</si>
  <si>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</si>
  <si>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</si>
  <si>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</si>
  <si>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</si>
  <si>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</si>
  <si>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</si>
  <si>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</si>
  <si>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</si>
  <si>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</si>
  <si>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</si>
  <si>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</si>
  <si>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</si>
  <si>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</si>
  <si>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</si>
  <si>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</si>
  <si>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</si>
  <si>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2.9</t>
    <phoneticPr fontId="2" type="noConversion"/>
  </si>
  <si>
    <t>欧洲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</si>
  <si>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</si>
  <si>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</si>
  <si>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</si>
  <si>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3.0</t>
    <phoneticPr fontId="2" type="noConversion"/>
  </si>
  <si>
    <t>热浪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</si>
  <si>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</si>
  <si>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</si>
  <si>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</si>
  <si>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</si>
  <si>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</si>
  <si>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</si>
  <si>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</si>
  <si>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</si>
  <si>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</si>
  <si>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</si>
  <si>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</si>
  <si>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</si>
  <si>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</si>
  <si>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</si>
  <si>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</si>
  <si>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</si>
  <si>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</si>
  <si>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</si>
  <si>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</si>
  <si>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</si>
  <si>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</si>
  <si>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</si>
  <si>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Rezvani</t>
  </si>
  <si>
    <t>Mazda</t>
  </si>
  <si>
    <t>Ginetta</t>
  </si>
  <si>
    <t>DS Automobiles</t>
  </si>
  <si>
    <t>packLevel</t>
    <phoneticPr fontId="2" type="noConversion"/>
  </si>
  <si>
    <t>3.1</t>
    <phoneticPr fontId="2" type="noConversion"/>
  </si>
  <si>
    <t>电动</t>
    <phoneticPr fontId="2" type="noConversion"/>
  </si>
  <si>
    <t>3.2</t>
  </si>
  <si>
    <t>节日</t>
    <phoneticPr fontId="2" type="noConversion"/>
  </si>
  <si>
    <t>3.3</t>
    <phoneticPr fontId="2" type="noConversion"/>
  </si>
  <si>
    <t>英国巡回</t>
    <phoneticPr fontId="2" type="noConversion"/>
  </si>
  <si>
    <t>3.4</t>
    <phoneticPr fontId="2" type="noConversion"/>
  </si>
  <si>
    <t>3.5</t>
  </si>
  <si>
    <t>愤怒公牛</t>
    <phoneticPr fontId="2" type="noConversion"/>
  </si>
  <si>
    <t>Renault Dezir</t>
  </si>
  <si>
    <t>Dezir</t>
  </si>
  <si>
    <t>3.6</t>
    <phoneticPr fontId="2" type="noConversion"/>
  </si>
  <si>
    <t>Ferrari Monza SP1</t>
  </si>
  <si>
    <t>Monza</t>
  </si>
  <si>
    <t>EB110</t>
  </si>
  <si>
    <t>McLaren 765LT</t>
  </si>
  <si>
    <t>765LT</t>
  </si>
  <si>
    <t>Pagani Huayra R</t>
  </si>
  <si>
    <t>Huayra R</t>
  </si>
  <si>
    <t>Bentley Continental GT Speed</t>
  </si>
  <si>
    <t>欧陆</t>
  </si>
  <si>
    <t>3.7</t>
    <phoneticPr fontId="2" type="noConversion"/>
  </si>
  <si>
    <t>环游世界</t>
    <phoneticPr fontId="2" type="noConversion"/>
  </si>
  <si>
    <t>3.8</t>
    <phoneticPr fontId="2" type="noConversion"/>
  </si>
  <si>
    <t>冬日节</t>
    <phoneticPr fontId="2" type="noConversion"/>
  </si>
  <si>
    <t>3.9</t>
    <phoneticPr fontId="2" type="noConversion"/>
  </si>
  <si>
    <t>光之城</t>
    <phoneticPr fontId="2" type="noConversion"/>
  </si>
  <si>
    <t>4.0</t>
    <phoneticPr fontId="2" type="noConversion"/>
  </si>
  <si>
    <t>4.1</t>
    <phoneticPr fontId="2" type="noConversion"/>
  </si>
  <si>
    <t>漫游5周年</t>
    <phoneticPr fontId="2" type="noConversion"/>
  </si>
  <si>
    <t>4.2</t>
    <phoneticPr fontId="2" type="noConversion"/>
  </si>
  <si>
    <t>4.3</t>
    <phoneticPr fontId="2" type="noConversion"/>
  </si>
  <si>
    <t>Hall of Flames</t>
    <phoneticPr fontId="2" type="noConversion"/>
  </si>
  <si>
    <t>New Tech</t>
    <phoneticPr fontId="2" type="noConversion"/>
  </si>
  <si>
    <t>4.4</t>
    <phoneticPr fontId="2" type="noConversion"/>
  </si>
  <si>
    <t>节日花火</t>
    <phoneticPr fontId="2" type="noConversion"/>
  </si>
  <si>
    <t>获取途径</t>
  </si>
  <si>
    <t>特性</t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</si>
  <si>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</si>
  <si>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</si>
  <si>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</si>
  <si>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</si>
  <si>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</si>
  <si>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</si>
  <si>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</si>
  <si>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</si>
  <si>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</si>
  <si>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</si>
  <si>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</si>
  <si>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</si>
  <si>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</si>
  <si>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</si>
  <si>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</si>
  <si>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</si>
  <si>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</si>
  <si>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</si>
  <si>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</si>
  <si>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</si>
  <si>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4.5</t>
    <phoneticPr fontId="2" type="noConversion"/>
  </si>
  <si>
    <t>Italian Revolution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</si>
  <si>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</si>
  <si>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</si>
  <si>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</si>
  <si>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</si>
  <si>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</si>
  <si>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4.6</t>
    <phoneticPr fontId="2" type="noConversion"/>
  </si>
  <si>
    <t>West to East</t>
    <phoneticPr fontId="2" type="noConversion"/>
  </si>
  <si>
    <t>uncommonPartCost</t>
    <phoneticPr fontId="2" type="noConversion"/>
  </si>
  <si>
    <t>4.7</t>
    <phoneticPr fontId="2" type="noConversion"/>
  </si>
  <si>
    <t>Supercharged</t>
    <phoneticPr fontId="2" type="noConversion"/>
  </si>
  <si>
    <t>传奇集结</t>
    <phoneticPr fontId="2" type="noConversion"/>
  </si>
  <si>
    <t>24.0</t>
    <phoneticPr fontId="2" type="noConversion"/>
  </si>
  <si>
    <t>24.1</t>
    <phoneticPr fontId="2" type="noConversion"/>
  </si>
  <si>
    <t>Speed Parade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</si>
  <si>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</si>
  <si>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</si>
  <si>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</si>
  <si>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</si>
  <si>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</si>
  <si>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Carnival Rush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</si>
  <si>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</si>
  <si>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</si>
  <si>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</si>
  <si>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</si>
  <si>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</si>
  <si>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</si>
  <si>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</si>
  <si>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</si>
  <si>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</si>
  <si>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</si>
  <si>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</si>
  <si>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</si>
  <si>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</si>
  <si>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24.5</t>
    <phoneticPr fontId="2" type="noConversion"/>
  </si>
  <si>
    <t>Korean Spring</t>
    <phoneticPr fontId="2" type="noConversion"/>
  </si>
  <si>
    <t>Glickenhaus</t>
  </si>
  <si>
    <t>24.6</t>
    <phoneticPr fontId="2" type="noConversion"/>
  </si>
  <si>
    <t>Pinnacle of Speed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</si>
  <si>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</si>
  <si>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</si>
  <si>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</si>
  <si>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</si>
  <si>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</si>
  <si>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45.0</t>
    <phoneticPr fontId="2" type="noConversion"/>
  </si>
  <si>
    <t>Legacy of Speed</t>
    <phoneticPr fontId="2" type="noConversion"/>
  </si>
  <si>
    <t>序号</t>
  </si>
  <si>
    <t>车辆信息</t>
  </si>
  <si>
    <t>别删</t>
  </si>
  <si>
    <t>图纸</t>
  </si>
  <si>
    <t>满改面板数据</t>
  </si>
  <si>
    <t>满改氮效</t>
  </si>
  <si>
    <t>金币改装（单项）</t>
  </si>
  <si>
    <t>零件改装（单项）</t>
  </si>
  <si>
    <t>MAX费用</t>
  </si>
  <si>
    <t>品质</t>
  </si>
  <si>
    <t>卡牌包</t>
  </si>
  <si>
    <t>氮速</t>
  </si>
  <si>
    <t>蓝速</t>
  </si>
  <si>
    <t>空速</t>
  </si>
  <si>
    <t>获取方式</t>
  </si>
  <si>
    <t>超频-辅助计算</t>
  </si>
  <si>
    <t>超频</t>
  </si>
  <si>
    <t>超频幅度</t>
  </si>
  <si>
    <t>批次</t>
  </si>
  <si>
    <t>0改面板数据</t>
  </si>
  <si>
    <t>增量</t>
  </si>
  <si>
    <t>多人段位</t>
  </si>
  <si>
    <t>全名</t>
  </si>
  <si>
    <t>别名</t>
  </si>
  <si>
    <t>级别</t>
  </si>
  <si>
    <t>星级</t>
  </si>
  <si>
    <t>解锁</t>
  </si>
  <si>
    <t>二星</t>
  </si>
  <si>
    <t>三星</t>
  </si>
  <si>
    <t>四星</t>
  </si>
  <si>
    <t>五星</t>
  </si>
  <si>
    <t>六星</t>
  </si>
  <si>
    <t>总计</t>
  </si>
  <si>
    <t>单喷时间</t>
  </si>
  <si>
    <t>四项总计</t>
  </si>
  <si>
    <t>蓝色零件</t>
  </si>
  <si>
    <t>紫色零件</t>
  </si>
  <si>
    <t>金色零件</t>
  </si>
  <si>
    <t>品牌</t>
  </si>
  <si>
    <t>型号</t>
  </si>
  <si>
    <t>释放版本</t>
  </si>
  <si>
    <t>关键词</t>
  </si>
  <si>
    <t>固定途径</t>
  </si>
  <si>
    <t>不太可能</t>
  </si>
  <si>
    <t>伪离散</t>
  </si>
  <si>
    <t>离散</t>
  </si>
  <si>
    <t>大</t>
  </si>
  <si>
    <t>小</t>
  </si>
  <si>
    <t>Mitsubishi Lancer Evolution</t>
  </si>
  <si>
    <t>★★★</t>
  </si>
  <si>
    <t>Mitsubishi</t>
  </si>
  <si>
    <t>Lancer Evolution</t>
  </si>
  <si>
    <t>1.0</t>
  </si>
  <si>
    <t>uncm</t>
  </si>
  <si>
    <t>天赐三菱</t>
  </si>
  <si>
    <t>青铜</t>
  </si>
  <si>
    <t>BMW</t>
  </si>
  <si>
    <t>Z4 LCI E89</t>
  </si>
  <si>
    <t>NS红蓝贴纸</t>
  </si>
  <si>
    <t>可开合</t>
  </si>
  <si>
    <t>宝马</t>
  </si>
  <si>
    <t>Chevrolet</t>
  </si>
  <si>
    <t>Camaro LT</t>
  </si>
  <si>
    <t>雪佛兰 科迈罗</t>
  </si>
  <si>
    <t>Nissan</t>
  </si>
  <si>
    <t>Leaf Nismo RC</t>
  </si>
  <si>
    <t>1.9</t>
  </si>
  <si>
    <t>红币商店</t>
  </si>
  <si>
    <t>聆风 日产 尼桑</t>
  </si>
  <si>
    <t>370Z Nismo</t>
  </si>
  <si>
    <t>日产 尼桑</t>
  </si>
  <si>
    <t>KTM X-BOW GTX</t>
  </si>
  <si>
    <t>GTX</t>
  </si>
  <si>
    <t>KTM</t>
  </si>
  <si>
    <t>X-BOW GTX</t>
  </si>
  <si>
    <t>4.0</t>
  </si>
  <si>
    <t>gtx</t>
  </si>
  <si>
    <t>Volkswagen</t>
  </si>
  <si>
    <t>XL Sport Concept</t>
  </si>
  <si>
    <t>DS E-Tense</t>
  </si>
  <si>
    <t>屌丝龙</t>
  </si>
  <si>
    <t>Dodge</t>
  </si>
  <si>
    <t>Challenger 392 Hemi Scat Pack</t>
  </si>
  <si>
    <t>道奇 挑战者</t>
  </si>
  <si>
    <t>雷神</t>
  </si>
  <si>
    <t>Renault</t>
  </si>
  <si>
    <t>3.6</t>
  </si>
  <si>
    <t>dezir</t>
  </si>
  <si>
    <t>rare</t>
  </si>
  <si>
    <t>雷诺</t>
  </si>
  <si>
    <t>Italdesign Davinci</t>
  </si>
  <si>
    <t>达芬奇</t>
  </si>
  <si>
    <t>Italdesign</t>
  </si>
  <si>
    <t>Davinci</t>
  </si>
  <si>
    <t>2.8</t>
  </si>
  <si>
    <t>1vs1</t>
  </si>
  <si>
    <t>id 达芬奇</t>
  </si>
  <si>
    <t>BMW i8 Roadster</t>
  </si>
  <si>
    <t>i8 Roadster</t>
  </si>
  <si>
    <t>Peugeot SR1</t>
  </si>
  <si>
    <t>SR1</t>
  </si>
  <si>
    <t>Peugeot</t>
  </si>
  <si>
    <t>3.7</t>
  </si>
  <si>
    <t>sr1</t>
  </si>
  <si>
    <t>标致</t>
  </si>
  <si>
    <t>Porsche 911 Carrera RS 3.8</t>
  </si>
  <si>
    <t>964</t>
  </si>
  <si>
    <t>Porsche</t>
  </si>
  <si>
    <t>911 Carrera RS 3.8</t>
  </si>
  <si>
    <t>4.6</t>
  </si>
  <si>
    <t>carrerars</t>
  </si>
  <si>
    <t>保时捷 卡雷拉</t>
  </si>
  <si>
    <t>718 Cayman</t>
  </si>
  <si>
    <t>保时捷</t>
  </si>
  <si>
    <t>Infiniti Project Black S</t>
  </si>
  <si>
    <t>英菲尼迪</t>
  </si>
  <si>
    <t>Infiniti</t>
  </si>
  <si>
    <t>Project Black S</t>
  </si>
  <si>
    <t>Lotus</t>
  </si>
  <si>
    <t>Elise Sprint 220</t>
  </si>
  <si>
    <t>1.1</t>
  </si>
  <si>
    <t>小莲花 路特斯</t>
  </si>
  <si>
    <t>Lotus Emeya</t>
  </si>
  <si>
    <t>Emeya</t>
  </si>
  <si>
    <t>47.0</t>
  </si>
  <si>
    <t>emeya</t>
  </si>
  <si>
    <t>莲花 路特斯</t>
  </si>
  <si>
    <t>Toyota GR Supra 2023</t>
  </si>
  <si>
    <t>Supra</t>
  </si>
  <si>
    <t>Toyota</t>
  </si>
  <si>
    <t>GR Supra 2023</t>
  </si>
  <si>
    <t>24.5</t>
  </si>
  <si>
    <t>supra</t>
  </si>
  <si>
    <t>丰田</t>
  </si>
  <si>
    <t>Lamborghini Countach 25th Anniversary</t>
  </si>
  <si>
    <t>康塔什</t>
  </si>
  <si>
    <t>Lamborghini</t>
  </si>
  <si>
    <t>Countach 25th Anniversary</t>
  </si>
  <si>
    <t>countach</t>
  </si>
  <si>
    <t>兰博基尼</t>
  </si>
  <si>
    <t>Ford</t>
  </si>
  <si>
    <t>Shelby GT350R</t>
  </si>
  <si>
    <t>福特 野马</t>
  </si>
  <si>
    <t>Hyundai IONIQ 5 N</t>
  </si>
  <si>
    <t>IONIQ</t>
  </si>
  <si>
    <t>Hyundai</t>
  </si>
  <si>
    <t>IONIQ 5 N</t>
  </si>
  <si>
    <t>ioniq</t>
  </si>
  <si>
    <t>现代</t>
  </si>
  <si>
    <t>4S</t>
  </si>
  <si>
    <t>911 Targa 4S</t>
  </si>
  <si>
    <t>1.6</t>
  </si>
  <si>
    <t>Lotus Emira</t>
  </si>
  <si>
    <t>Emira</t>
  </si>
  <si>
    <t>3.3</t>
  </si>
  <si>
    <t>emira</t>
  </si>
  <si>
    <t>周末爆冲</t>
  </si>
  <si>
    <t>路特斯</t>
  </si>
  <si>
    <t>Praga R1</t>
  </si>
  <si>
    <t>PR1</t>
  </si>
  <si>
    <t>Praga</t>
  </si>
  <si>
    <t>R1</t>
  </si>
  <si>
    <t>3.8</t>
  </si>
  <si>
    <t>praga</t>
  </si>
  <si>
    <t>Renault TreZor</t>
  </si>
  <si>
    <t>红头盔</t>
  </si>
  <si>
    <t>TreZor</t>
  </si>
  <si>
    <t>3.1</t>
  </si>
  <si>
    <t>trezor</t>
  </si>
  <si>
    <t>Nissan 370Z Neon Edition</t>
  </si>
  <si>
    <t>霓虹370</t>
  </si>
  <si>
    <t>370Z Neon Edition</t>
  </si>
  <si>
    <t>4.2</t>
  </si>
  <si>
    <t>370zneon</t>
  </si>
  <si>
    <t>Honda Civic Type-R</t>
  </si>
  <si>
    <t>思域</t>
  </si>
  <si>
    <t>Honda</t>
  </si>
  <si>
    <t>Civic Type-R</t>
  </si>
  <si>
    <t>2.0</t>
  </si>
  <si>
    <t>思域 宏达 本田</t>
  </si>
  <si>
    <t>Taycan</t>
  </si>
  <si>
    <t>Taycan Turbo S</t>
  </si>
  <si>
    <t>2.1</t>
  </si>
  <si>
    <t>Griffith</t>
  </si>
  <si>
    <t>1.7</t>
  </si>
  <si>
    <t>Bentley Continental GT3🔑</t>
  </si>
  <si>
    <t>欧陆GT3</t>
  </si>
  <si>
    <t>Bentley</t>
  </si>
  <si>
    <t>Continental GT3🔑</t>
  </si>
  <si>
    <t>2.4</t>
  </si>
  <si>
    <t>宾利 欧陆</t>
  </si>
  <si>
    <t>Furai</t>
  </si>
  <si>
    <t>马自达 风籁</t>
  </si>
  <si>
    <r>
      <t>Alfa Romeo Giulia GTAm</t>
    </r>
    <r>
      <rPr>
        <sz val="12"/>
        <color rgb="FF000000"/>
        <rFont val="Segoe UI Symbol"/>
        <family val="2"/>
      </rPr>
      <t>🔑</t>
    </r>
  </si>
  <si>
    <t>阿罗</t>
  </si>
  <si>
    <t>Alfa Romeo</t>
  </si>
  <si>
    <t>Giulia GTAm🔑</t>
  </si>
  <si>
    <t>4.5</t>
  </si>
  <si>
    <t>giulia</t>
  </si>
  <si>
    <t>epic</t>
  </si>
  <si>
    <t>阿尔法罗密欧</t>
  </si>
  <si>
    <t>Toyota GR Supra Racing Concept</t>
  </si>
  <si>
    <t>大Supra</t>
  </si>
  <si>
    <t>GR Supra Racing Concept</t>
  </si>
  <si>
    <t>24.6</t>
  </si>
  <si>
    <t>supraracing</t>
  </si>
  <si>
    <r>
      <t>Chevrolet Corvette C7.R</t>
    </r>
    <r>
      <rPr>
        <sz val="12"/>
        <color rgb="FF000000"/>
        <rFont val="Segoe UI Emoji"/>
        <family val="2"/>
        <charset val="1"/>
      </rPr>
      <t>🔑</t>
    </r>
  </si>
  <si>
    <t>C7R</t>
  </si>
  <si>
    <t>Chevrolet Corvette</t>
  </si>
  <si>
    <t>C7.R🔑</t>
  </si>
  <si>
    <t>2.3</t>
  </si>
  <si>
    <t>雪佛兰 克尔维特</t>
  </si>
  <si>
    <t>Aston Martin Vantage V12 2022</t>
  </si>
  <si>
    <t>2022</t>
  </si>
  <si>
    <t>Aston Martin</t>
  </si>
  <si>
    <t>Vantage V12 2022</t>
  </si>
  <si>
    <t>vantage</t>
  </si>
  <si>
    <t>阿斯顿马丁</t>
  </si>
  <si>
    <t>Lamborghini Huracan Super Trofeo Evo🔑</t>
  </si>
  <si>
    <t>D牛</t>
  </si>
  <si>
    <t>Huracan Super Trofeo Evo🔑</t>
  </si>
  <si>
    <t>兰博基尼 小小牛 飓风</t>
  </si>
  <si>
    <t>Volkswagen Electric R🔑</t>
  </si>
  <si>
    <t>IDR</t>
  </si>
  <si>
    <t>Electric R🔑</t>
  </si>
  <si>
    <t>vwer</t>
  </si>
  <si>
    <t>Glickenhaus 004C🔑</t>
  </si>
  <si>
    <t>004C</t>
  </si>
  <si>
    <t>004C🔑</t>
  </si>
  <si>
    <t>004c</t>
  </si>
  <si>
    <t>scg</t>
  </si>
  <si>
    <r>
      <t>DS Automobiles E-Tense Performance</t>
    </r>
    <r>
      <rPr>
        <sz val="12"/>
        <color rgb="FF000000"/>
        <rFont val="Segoe UI Symbol"/>
        <family val="2"/>
      </rPr>
      <t>🔑</t>
    </r>
  </si>
  <si>
    <t>DSP</t>
  </si>
  <si>
    <t>E-Tense Performance🔑</t>
  </si>
  <si>
    <t>24.3</t>
  </si>
  <si>
    <t>dsp</t>
  </si>
  <si>
    <t>Ford Mustang Mach-E1400🔑</t>
  </si>
  <si>
    <t>电马</t>
  </si>
  <si>
    <t>Mustang Mach-E1400🔑</t>
  </si>
  <si>
    <t>4.3</t>
  </si>
  <si>
    <t>e1400</t>
  </si>
  <si>
    <t>福特野马</t>
  </si>
  <si>
    <r>
      <t>Kimera EVO37</t>
    </r>
    <r>
      <rPr>
        <sz val="12"/>
        <color rgb="FF000000"/>
        <rFont val="Segoe UI Symbol"/>
        <family val="2"/>
      </rPr>
      <t>🔑</t>
    </r>
  </si>
  <si>
    <t>EVO37</t>
  </si>
  <si>
    <t>Kimera</t>
  </si>
  <si>
    <t>EVO37🔑</t>
  </si>
  <si>
    <t>24.4</t>
  </si>
  <si>
    <t>evo37</t>
  </si>
  <si>
    <t>Challenger SRT8</t>
  </si>
  <si>
    <t>道奇 送人头 挑战者</t>
  </si>
  <si>
    <t>3.0 CSL hommage</t>
  </si>
  <si>
    <t>hommage</t>
  </si>
  <si>
    <t>Porsche Boxster 25th</t>
  </si>
  <si>
    <t>Boxster</t>
  </si>
  <si>
    <t>Boxster 25th</t>
  </si>
  <si>
    <t>boxster</t>
  </si>
  <si>
    <t>Camaro ZL1 50TH Edition</t>
  </si>
  <si>
    <t>大莲花</t>
  </si>
  <si>
    <t>Evora Sport 410</t>
  </si>
  <si>
    <t>路特斯 大莲花</t>
  </si>
  <si>
    <t>Mercedes-Benz</t>
  </si>
  <si>
    <t>AMG GT S</t>
  </si>
  <si>
    <t>M4</t>
  </si>
  <si>
    <t>M4 GTS</t>
  </si>
  <si>
    <t>三星1款</t>
  </si>
  <si>
    <t>Beast X</t>
  </si>
  <si>
    <t>Jaguar XKR-S GT</t>
  </si>
  <si>
    <t>XKRS</t>
  </si>
  <si>
    <t>Jaguar</t>
  </si>
  <si>
    <t>XKR-S GT</t>
  </si>
  <si>
    <t>xkr-s</t>
  </si>
  <si>
    <t>Aston Martin V12 Speedster</t>
  </si>
  <si>
    <t>拖鞋</t>
  </si>
  <si>
    <t>V12 Speedster</t>
  </si>
  <si>
    <t>v12</t>
  </si>
  <si>
    <t>无顶</t>
  </si>
  <si>
    <t>Donkervoort D8 GTO Individual Series</t>
  </si>
  <si>
    <t>拖拉机</t>
  </si>
  <si>
    <t>Donkervoort</t>
  </si>
  <si>
    <t>D8 GTO Individual Series</t>
  </si>
  <si>
    <t>3.9</t>
  </si>
  <si>
    <t>d8</t>
  </si>
  <si>
    <t>Citroen DS Survolt</t>
  </si>
  <si>
    <t>DS龙</t>
  </si>
  <si>
    <t>Citroen</t>
  </si>
  <si>
    <t>DS Survolt</t>
  </si>
  <si>
    <t>45.0</t>
  </si>
  <si>
    <t>survolt</t>
  </si>
  <si>
    <t>雪铁龙</t>
  </si>
  <si>
    <t>ACR</t>
  </si>
  <si>
    <t>Viper ACR</t>
  </si>
  <si>
    <t>道奇 C蛇 蝰蛇</t>
  </si>
  <si>
    <t>Bolwell MK X Nagari 500</t>
  </si>
  <si>
    <t>MKX</t>
  </si>
  <si>
    <t>Bolwell</t>
  </si>
  <si>
    <t>MK X Nagari 500</t>
  </si>
  <si>
    <t>3.4</t>
  </si>
  <si>
    <t>mk500</t>
  </si>
  <si>
    <t>阿巴车</t>
  </si>
  <si>
    <t>Shelby GR-1</t>
  </si>
  <si>
    <t>福特 大野马 阿巴</t>
  </si>
  <si>
    <t>H2</t>
  </si>
  <si>
    <t>Pininfarina</t>
  </si>
  <si>
    <t>H2 Speed</t>
  </si>
  <si>
    <t>氢</t>
  </si>
  <si>
    <t>TVR Sagaris</t>
  </si>
  <si>
    <t>Sagaris</t>
  </si>
  <si>
    <t>24.1</t>
  </si>
  <si>
    <t>sagaris</t>
  </si>
  <si>
    <t>Scalo SuperErelletra</t>
  </si>
  <si>
    <t>ass 斯卡洛</t>
  </si>
  <si>
    <t>Saleen S1</t>
  </si>
  <si>
    <t>S1</t>
  </si>
  <si>
    <t>Saleen</t>
  </si>
  <si>
    <t>saleens1</t>
  </si>
  <si>
    <t>车手联会</t>
  </si>
  <si>
    <t>赛麟 萨林</t>
  </si>
  <si>
    <t>NSX</t>
  </si>
  <si>
    <t>Acura</t>
  </si>
  <si>
    <t>2017 NSX</t>
  </si>
  <si>
    <t>讴歌</t>
  </si>
  <si>
    <t>Maserati</t>
  </si>
  <si>
    <t>Alfieri</t>
  </si>
  <si>
    <t>1.2</t>
  </si>
  <si>
    <t>玛莎拉蒂</t>
  </si>
  <si>
    <t>白银</t>
  </si>
  <si>
    <t>Porsche 911 50 Years Porsche Design</t>
  </si>
  <si>
    <t>911五十周年</t>
  </si>
  <si>
    <t>911 50 Years Porsche Design</t>
  </si>
  <si>
    <t>91150</t>
  </si>
  <si>
    <t>保时捷设计</t>
  </si>
  <si>
    <t>Jaguar XJR-15</t>
  </si>
  <si>
    <t>XJR15</t>
  </si>
  <si>
    <t>XJR-15</t>
  </si>
  <si>
    <t>xjr-15</t>
  </si>
  <si>
    <t>Porsche Mission R</t>
  </si>
  <si>
    <t>MissionR</t>
  </si>
  <si>
    <t>Mission R</t>
  </si>
  <si>
    <t>24.0</t>
  </si>
  <si>
    <t>missionr</t>
  </si>
  <si>
    <t>本赛季</t>
  </si>
  <si>
    <t>Mercedes-Benz 2022 Showcar Vision AMG</t>
  </si>
  <si>
    <t>Vision AMG</t>
  </si>
  <si>
    <t>2022 Showcar Vision AMG</t>
  </si>
  <si>
    <t>4.4</t>
  </si>
  <si>
    <t>visionamg</t>
  </si>
  <si>
    <t>梅赛德斯奔驰</t>
  </si>
  <si>
    <t>Ferrari</t>
  </si>
  <si>
    <t>Monza SP1</t>
  </si>
  <si>
    <t>monza</t>
  </si>
  <si>
    <t>法拉利</t>
  </si>
  <si>
    <r>
      <t>ATS Automobili Corsa RRTurbo</t>
    </r>
    <r>
      <rPr>
        <sz val="12"/>
        <color rgb="FF000000"/>
        <rFont val="Segoe UI Emoji"/>
        <family val="2"/>
        <charset val="1"/>
      </rPr>
      <t>🔑</t>
    </r>
  </si>
  <si>
    <t>鼻炎</t>
  </si>
  <si>
    <t>ATS Automobili</t>
  </si>
  <si>
    <t>Corsa RRTurbo🔑</t>
  </si>
  <si>
    <t>Formula E Gen 2 Asphalt Edition</t>
  </si>
  <si>
    <t>FE Gen2</t>
  </si>
  <si>
    <t>Formula E</t>
  </si>
  <si>
    <t>Gen 2 Asphalt Edition</t>
  </si>
  <si>
    <t>fegen2</t>
  </si>
  <si>
    <t>限时赛事</t>
  </si>
  <si>
    <t>电动方程式</t>
  </si>
  <si>
    <t>Jaguar XE SV Project 8</t>
  </si>
  <si>
    <t>XESV</t>
  </si>
  <si>
    <t>XE SV Project 8</t>
  </si>
  <si>
    <t>project8</t>
  </si>
  <si>
    <t>Ferrari F40</t>
  </si>
  <si>
    <t>F40</t>
  </si>
  <si>
    <t>Praga Bohema</t>
  </si>
  <si>
    <t>薄荷马</t>
  </si>
  <si>
    <t>Bohema</t>
  </si>
  <si>
    <t>bohema</t>
  </si>
  <si>
    <t>Renault R.S. 01🔑</t>
  </si>
  <si>
    <t>RS01</t>
  </si>
  <si>
    <t>R.S. 01🔑</t>
  </si>
  <si>
    <t>2.9</t>
  </si>
  <si>
    <t>rs01</t>
  </si>
  <si>
    <t>雷诺rs01</t>
  </si>
  <si>
    <t>Mercedes-Benz CLK-GTR</t>
  </si>
  <si>
    <t>CLK</t>
  </si>
  <si>
    <t>CLK-GTR</t>
  </si>
  <si>
    <t>4.1</t>
  </si>
  <si>
    <t>clk</t>
  </si>
  <si>
    <t>Acura NSX GT3 EVO🔑</t>
  </si>
  <si>
    <t>NSX GT3</t>
  </si>
  <si>
    <t>NSX GT3 EVO🔑</t>
  </si>
  <si>
    <t>Vencer</t>
  </si>
  <si>
    <t>Sarthe</t>
  </si>
  <si>
    <t>1.3</t>
  </si>
  <si>
    <t>C萎 剃刀</t>
  </si>
  <si>
    <t>Maserati MC12🔑</t>
  </si>
  <si>
    <t>MC12</t>
  </si>
  <si>
    <t>MC12🔑</t>
  </si>
  <si>
    <t>mc12</t>
  </si>
  <si>
    <t>Bentley Mulliner Bacalar</t>
  </si>
  <si>
    <t>C宾利</t>
  </si>
  <si>
    <t>Mulliner Bacalar</t>
  </si>
  <si>
    <t>宾利</t>
  </si>
  <si>
    <t>De Tomaso P900</t>
  </si>
  <si>
    <t>P900</t>
  </si>
  <si>
    <t>De Tomaso</t>
  </si>
  <si>
    <t>p900</t>
  </si>
  <si>
    <t>德托马索</t>
  </si>
  <si>
    <t>Lamborghini Miura Concept🔑</t>
  </si>
  <si>
    <t>Miura</t>
  </si>
  <si>
    <t>Miura Concept🔑</t>
  </si>
  <si>
    <t>miura</t>
  </si>
  <si>
    <t>C718</t>
  </si>
  <si>
    <t>718 Cayman GT4 ClubSport🔑</t>
  </si>
  <si>
    <t>Dodge Challenger SRT8 Security</t>
  </si>
  <si>
    <t>安保SRT8</t>
  </si>
  <si>
    <t>Challenger SRT8 Security</t>
  </si>
  <si>
    <t>srt8security</t>
  </si>
  <si>
    <t>多人</t>
  </si>
  <si>
    <t>Chevrolet Corvette Stingray</t>
  </si>
  <si>
    <t>C8</t>
  </si>
  <si>
    <t>Stingray</t>
  </si>
  <si>
    <t>雪佛兰 克尔维特 黄貂鱼 C8</t>
  </si>
  <si>
    <t>Brabham BT62🔑</t>
  </si>
  <si>
    <t>BT62</t>
  </si>
  <si>
    <t>Brabham</t>
  </si>
  <si>
    <t>BT62🔑</t>
  </si>
  <si>
    <t>bt62</t>
  </si>
  <si>
    <t>s</t>
  </si>
  <si>
    <r>
      <t>Maserati MC20 GT2</t>
    </r>
    <r>
      <rPr>
        <sz val="12"/>
        <color rgb="FF000000"/>
        <rFont val="Segoe UI Symbol"/>
        <family val="2"/>
      </rPr>
      <t>🔑</t>
    </r>
  </si>
  <si>
    <t>MC20 GT2</t>
  </si>
  <si>
    <t>MC20 GT2🔑</t>
  </si>
  <si>
    <t>4.7</t>
  </si>
  <si>
    <t>mc20gt2</t>
  </si>
  <si>
    <t>Ferrari 599XX EVO🔑</t>
  </si>
  <si>
    <t>599</t>
  </si>
  <si>
    <t>599XX EVO🔑</t>
  </si>
  <si>
    <t>Ares S1🔑</t>
  </si>
  <si>
    <t>AS1</t>
  </si>
  <si>
    <t>Ares</t>
  </si>
  <si>
    <t>S1🔑</t>
  </si>
  <si>
    <t>ares</t>
  </si>
  <si>
    <t>战神</t>
  </si>
  <si>
    <t>Lamborghini Diablo GT</t>
  </si>
  <si>
    <t>Diablo</t>
  </si>
  <si>
    <t>Diablo GT</t>
  </si>
  <si>
    <t>diablo</t>
  </si>
  <si>
    <t>氪金</t>
  </si>
  <si>
    <t>兰博基尼 菠萝</t>
  </si>
  <si>
    <t>Arrinera</t>
  </si>
  <si>
    <t>Hussarya 33</t>
  </si>
  <si>
    <t>黄金</t>
  </si>
  <si>
    <t>Aston Martin DBS 770 Ultimate🔑</t>
  </si>
  <si>
    <t>770</t>
  </si>
  <si>
    <t>DBS 770 Ultimate🔑</t>
  </si>
  <si>
    <t>阿斯顿马丁 大鼻屎</t>
  </si>
  <si>
    <t>Bugatti EB110🔑</t>
  </si>
  <si>
    <t>Bugatti</t>
  </si>
  <si>
    <t>EB110🔑</t>
  </si>
  <si>
    <t>eb110</t>
  </si>
  <si>
    <t>Porsche Panamera Turbo S🔑</t>
  </si>
  <si>
    <t>帕拉梅拉</t>
  </si>
  <si>
    <t>Panamera Turbo S🔑</t>
  </si>
  <si>
    <t>panamera</t>
  </si>
  <si>
    <t>盖拉多</t>
  </si>
  <si>
    <t>Gallardo LP 560-4</t>
  </si>
  <si>
    <t>2.2</t>
  </si>
  <si>
    <t>兰博基尼 盖拉多</t>
  </si>
  <si>
    <t>Ferrari 296 GTB🔑</t>
  </si>
  <si>
    <t>296</t>
  </si>
  <si>
    <t>296 GTB🔑</t>
  </si>
  <si>
    <t>McLaren GT</t>
  </si>
  <si>
    <t>MGT</t>
  </si>
  <si>
    <t>McLaren</t>
  </si>
  <si>
    <t>GT</t>
  </si>
  <si>
    <t>mclarengt</t>
  </si>
  <si>
    <t>护照寻车</t>
  </si>
  <si>
    <t>迈凯伦</t>
  </si>
  <si>
    <t>Mercedes-Benz Mercedes-AMG GT Black Series🔑</t>
  </si>
  <si>
    <t>黑奔</t>
  </si>
  <si>
    <t>Mercedes-AMG GT Black Series🔑</t>
  </si>
  <si>
    <t>mbbs</t>
  </si>
  <si>
    <t>梅赛德斯 奔驰</t>
  </si>
  <si>
    <r>
      <t>Ferrari Daytona SP3</t>
    </r>
    <r>
      <rPr>
        <sz val="12"/>
        <color rgb="FF000000"/>
        <rFont val="Segoe UI Symbol"/>
        <family val="2"/>
      </rPr>
      <t>🔑</t>
    </r>
  </si>
  <si>
    <t>戴通纳SP3</t>
  </si>
  <si>
    <t>Daytona SP3🔑</t>
  </si>
  <si>
    <t>daytonasp3</t>
  </si>
  <si>
    <t>Nissan Z GT4</t>
  </si>
  <si>
    <t>Z GT4</t>
  </si>
  <si>
    <t>zgt4</t>
  </si>
  <si>
    <t>日产</t>
  </si>
  <si>
    <t>911 GTS Coupe</t>
  </si>
  <si>
    <t>XBOX1款，ROG2款，抖音1款</t>
  </si>
  <si>
    <t>DB11</t>
  </si>
  <si>
    <t>F-type SVR</t>
  </si>
  <si>
    <t>Ferrari F50</t>
  </si>
  <si>
    <t>F50</t>
  </si>
  <si>
    <t>f50</t>
  </si>
  <si>
    <t>W70</t>
  </si>
  <si>
    <t>Exotic Rides</t>
  </si>
  <si>
    <t>er</t>
  </si>
  <si>
    <t>911GT1</t>
  </si>
  <si>
    <t>911 GT1 Evolution</t>
  </si>
  <si>
    <t>福特GT</t>
  </si>
  <si>
    <t>福特 极速是爹</t>
  </si>
  <si>
    <t>蓝牛</t>
  </si>
  <si>
    <t>Asterion</t>
  </si>
  <si>
    <t>蓝牛 牛A 兰博基尼</t>
  </si>
  <si>
    <t>Ford Mustang RTR Spec 5 10th Anniv.</t>
  </si>
  <si>
    <t>RTR</t>
  </si>
  <si>
    <t>Mustang RTR Spec 5 10th Anniv.</t>
  </si>
  <si>
    <t>rtr</t>
  </si>
  <si>
    <t>Ferrari Roma</t>
  </si>
  <si>
    <t>罗马</t>
  </si>
  <si>
    <t>Roma</t>
  </si>
  <si>
    <t>法拉利 罗马</t>
  </si>
  <si>
    <t>Arash AF10</t>
  </si>
  <si>
    <t>AF10</t>
  </si>
  <si>
    <t>Arash</t>
  </si>
  <si>
    <t>arashaf10</t>
  </si>
  <si>
    <t>阿拉什</t>
  </si>
  <si>
    <t>BMW M4 GT3</t>
  </si>
  <si>
    <t>M4 GT3</t>
  </si>
  <si>
    <t>m4gt3</t>
  </si>
  <si>
    <t>Cadillac</t>
  </si>
  <si>
    <t>Cien Concept</t>
  </si>
  <si>
    <t>凯迪拉克 塞恩</t>
  </si>
  <si>
    <r>
      <t>Aston Martin Valour</t>
    </r>
    <r>
      <rPr>
        <sz val="12"/>
        <color rgb="FF000000"/>
        <rFont val="Segoe UI Symbol"/>
        <family val="2"/>
      </rPr>
      <t>🔑</t>
    </r>
  </si>
  <si>
    <t>Valour</t>
  </si>
  <si>
    <t>Valour🔑</t>
  </si>
  <si>
    <t>valour</t>
  </si>
  <si>
    <r>
      <t>Ford GT MKII</t>
    </r>
    <r>
      <rPr>
        <sz val="12"/>
        <color rgb="FF000000"/>
        <rFont val="Segoe UI Emoji"/>
        <family val="2"/>
        <charset val="1"/>
      </rPr>
      <t>🔑</t>
    </r>
  </si>
  <si>
    <t>MK2</t>
  </si>
  <si>
    <t>GT MKII🔑</t>
  </si>
  <si>
    <t>福特 mk2</t>
  </si>
  <si>
    <t>Lamborghini Huracan STO</t>
  </si>
  <si>
    <t>STO</t>
  </si>
  <si>
    <t>Huracan STO</t>
  </si>
  <si>
    <t>sto</t>
  </si>
  <si>
    <t>兰博基尼 飓风</t>
  </si>
  <si>
    <t>Zerouno</t>
  </si>
  <si>
    <t>id 假牛</t>
  </si>
  <si>
    <t>Mclaren Artura</t>
  </si>
  <si>
    <t>Artura</t>
  </si>
  <si>
    <t>artura</t>
  </si>
  <si>
    <t>Arash AF8 Falcon Edition🔑</t>
  </si>
  <si>
    <t>AF8</t>
  </si>
  <si>
    <t>AF8 Falcon Edition🔑</t>
  </si>
  <si>
    <t>af8</t>
  </si>
  <si>
    <t>488 GTB</t>
  </si>
  <si>
    <t>Kepler Motion</t>
  </si>
  <si>
    <t>开普勒</t>
  </si>
  <si>
    <t>Kepler</t>
  </si>
  <si>
    <t>Motion</t>
  </si>
  <si>
    <t>motion</t>
  </si>
  <si>
    <t>Drako GTE</t>
  </si>
  <si>
    <t>德拉科</t>
  </si>
  <si>
    <t>Drako</t>
  </si>
  <si>
    <t>GTE</t>
  </si>
  <si>
    <t>drakogte</t>
  </si>
  <si>
    <t>Porsche 911 Turbo 50 years</t>
  </si>
  <si>
    <t>992</t>
  </si>
  <si>
    <t>911 Turbo 50 years</t>
  </si>
  <si>
    <t>911turbo</t>
  </si>
  <si>
    <t>Glickenhaus 003S</t>
  </si>
  <si>
    <t>003S</t>
  </si>
  <si>
    <t>SCG</t>
  </si>
  <si>
    <t>McLaren Elva</t>
  </si>
  <si>
    <t>Elva</t>
  </si>
  <si>
    <t>elva</t>
  </si>
  <si>
    <t>Aston Martin DB12</t>
  </si>
  <si>
    <t>DB12</t>
  </si>
  <si>
    <t>db12</t>
  </si>
  <si>
    <t>Nissan R390 GT1🔑</t>
  </si>
  <si>
    <t>R390</t>
  </si>
  <si>
    <t>R390 GT1🔑</t>
  </si>
  <si>
    <t>r390</t>
  </si>
  <si>
    <t>LEGO Technic Chevrolet Corvette Stingray</t>
  </si>
  <si>
    <t>乐高C8</t>
  </si>
  <si>
    <t>LEGO Technic</t>
  </si>
  <si>
    <t>legostingray</t>
  </si>
  <si>
    <t>收藏者</t>
  </si>
  <si>
    <t>黄貂鱼</t>
  </si>
  <si>
    <t>TDF</t>
  </si>
  <si>
    <t>F12tdf</t>
  </si>
  <si>
    <t>法拉利 土豆粉 掏大粪</t>
  </si>
  <si>
    <t>Maserati MC20</t>
  </si>
  <si>
    <t>MC20</t>
  </si>
  <si>
    <t>mc20</t>
  </si>
  <si>
    <t>Lamborghini Murcielago LP 640 Roadster</t>
  </si>
  <si>
    <t>蝙蝠</t>
  </si>
  <si>
    <t>Murcielago LP 640 Roadster</t>
  </si>
  <si>
    <t>兰博基尼 蝙蝠</t>
  </si>
  <si>
    <t>765lt</t>
  </si>
  <si>
    <t>Formula E Gen3 Evo Championship Edition 🔑</t>
  </si>
  <si>
    <t>FE Gen3</t>
  </si>
  <si>
    <t>Gen3 Evo Championship Edition 🔑</t>
  </si>
  <si>
    <t>fegen3</t>
  </si>
  <si>
    <t>电动方程式 电方</t>
  </si>
  <si>
    <t>Grand Sport</t>
  </si>
  <si>
    <t>雪佛兰 克尔维特 cgs 五菱</t>
  </si>
  <si>
    <t>Apex AP-0</t>
  </si>
  <si>
    <t>AP-0</t>
  </si>
  <si>
    <t>Apex</t>
  </si>
  <si>
    <t>Vantage GT12</t>
  </si>
  <si>
    <t>Ferrari F12 Berlinetta</t>
  </si>
  <si>
    <t>F12</t>
  </si>
  <si>
    <t>F12 Berlinetta</t>
  </si>
  <si>
    <t>f12berlinetta</t>
  </si>
  <si>
    <t>法拉利 恩佐</t>
  </si>
  <si>
    <t>Apollo IE</t>
  </si>
  <si>
    <t>IE</t>
  </si>
  <si>
    <t>Apollo</t>
  </si>
  <si>
    <t>阿波罗 菠萝</t>
  </si>
  <si>
    <t>SIN</t>
  </si>
  <si>
    <t>Sin</t>
  </si>
  <si>
    <t>R1 550</t>
  </si>
  <si>
    <t>Lamborghini Reventon Roadster🔑</t>
  </si>
  <si>
    <t>雷文顿</t>
  </si>
  <si>
    <t>Reventon Roadster🔑</t>
  </si>
  <si>
    <t>reventon</t>
  </si>
  <si>
    <t>Ferrari Enzo Ferrari</t>
  </si>
  <si>
    <t>Enzo</t>
  </si>
  <si>
    <t>Enzo Ferrari</t>
  </si>
  <si>
    <t>Aston Martin One77</t>
  </si>
  <si>
    <t>One77</t>
  </si>
  <si>
    <t>one77</t>
  </si>
  <si>
    <t>Porsche 911 GTS Security</t>
  </si>
  <si>
    <t>安保911</t>
  </si>
  <si>
    <t>911 GTS Security</t>
  </si>
  <si>
    <t>911security</t>
  </si>
  <si>
    <t>N</t>
  </si>
  <si>
    <t>SLR McLaren</t>
  </si>
  <si>
    <t>BMW M Hybrid V8🔑</t>
  </si>
  <si>
    <t>宝马V8</t>
  </si>
  <si>
    <t>M Hybrid V8🔑</t>
  </si>
  <si>
    <t>mhybrid</t>
  </si>
  <si>
    <t>DBS SuperLeggera</t>
  </si>
  <si>
    <t>1.8</t>
  </si>
  <si>
    <t>Lamborghini Essenza SCV12🔑</t>
  </si>
  <si>
    <t>瞎牛</t>
  </si>
  <si>
    <t>Essenza SCV12🔑</t>
  </si>
  <si>
    <r>
      <t>Lamborghini SC63</t>
    </r>
    <r>
      <rPr>
        <sz val="12"/>
        <color rgb="FF000000"/>
        <rFont val="Segoe UI Symbol"/>
        <family val="2"/>
      </rPr>
      <t>🔑</t>
    </r>
  </si>
  <si>
    <t>SC63</t>
  </si>
  <si>
    <t>SC63🔑</t>
  </si>
  <si>
    <t>sc63</t>
  </si>
  <si>
    <t>McLaren 600LT Spider</t>
  </si>
  <si>
    <t>辣条</t>
  </si>
  <si>
    <t>600LT Spider</t>
  </si>
  <si>
    <t>600lt</t>
  </si>
  <si>
    <r>
      <t>Toyota GR Super Sport Concept</t>
    </r>
    <r>
      <rPr>
        <sz val="12"/>
        <color rgb="FF000000"/>
        <rFont val="Segoe UI Symbol"/>
        <family val="2"/>
      </rPr>
      <t>🔑</t>
    </r>
  </si>
  <si>
    <t>GR</t>
  </si>
  <si>
    <t>GR Super Sport Concept🔑</t>
  </si>
  <si>
    <t>grssc</t>
  </si>
  <si>
    <r>
      <t>McLaren Solus GT</t>
    </r>
    <r>
      <rPr>
        <sz val="12"/>
        <color rgb="FF000000"/>
        <rFont val="Segoe UI Emoji"/>
        <family val="2"/>
        <charset val="1"/>
      </rPr>
      <t>🔑</t>
    </r>
  </si>
  <si>
    <t>Solus</t>
  </si>
  <si>
    <t>Solus GT🔑</t>
  </si>
  <si>
    <t>solus</t>
  </si>
  <si>
    <t>Puritalia Berlinetta</t>
  </si>
  <si>
    <t>金鱼</t>
  </si>
  <si>
    <t>Puritalia</t>
  </si>
  <si>
    <t>Berlinetta</t>
  </si>
  <si>
    <t>berlinetta</t>
  </si>
  <si>
    <t>Lamborghini Invencible</t>
  </si>
  <si>
    <t>无敌牛</t>
  </si>
  <si>
    <t>Invencible</t>
  </si>
  <si>
    <t>invencible</t>
  </si>
  <si>
    <t>兰博基尼 小六子</t>
  </si>
  <si>
    <t>Huracan EVO Spyder</t>
  </si>
  <si>
    <t>1.4</t>
  </si>
  <si>
    <t>是人都有 4109 飓风 小牛 兰博基尼</t>
  </si>
  <si>
    <t>CGT</t>
  </si>
  <si>
    <t>Carrera GT</t>
  </si>
  <si>
    <r>
      <t>FV Frangivento GT65</t>
    </r>
    <r>
      <rPr>
        <sz val="12"/>
        <color rgb="FF000000"/>
        <rFont val="Segoe UI Symbol"/>
        <family val="2"/>
      </rPr>
      <t>🔑</t>
    </r>
  </si>
  <si>
    <t>GT65</t>
  </si>
  <si>
    <t>FV Frangivento</t>
  </si>
  <si>
    <t>GT65🔑</t>
  </si>
  <si>
    <t>gt65</t>
  </si>
  <si>
    <t>Nissan GTR-50 Italdesign</t>
  </si>
  <si>
    <t>GTR-50</t>
  </si>
  <si>
    <t>GTR-50 Italdesign</t>
  </si>
  <si>
    <t>gtr-50</t>
  </si>
  <si>
    <t>日产 尼桑 id</t>
  </si>
  <si>
    <t>Zenvo TSR-S🔑</t>
  </si>
  <si>
    <t>摇摆燃</t>
  </si>
  <si>
    <t>Zenvo</t>
  </si>
  <si>
    <t>TSR-S🔑</t>
  </si>
  <si>
    <t>tsr-s</t>
  </si>
  <si>
    <t>小自燃</t>
  </si>
  <si>
    <t>Lamborghini Sesto Elemento</t>
  </si>
  <si>
    <t>第六元素</t>
  </si>
  <si>
    <t>Sesto Elemento</t>
  </si>
  <si>
    <t>sesto</t>
  </si>
  <si>
    <t>绿蛙</t>
  </si>
  <si>
    <t>911 GT3 RS</t>
  </si>
  <si>
    <t>商店礼包</t>
  </si>
  <si>
    <t>保时捷 绿蛙</t>
  </si>
  <si>
    <t>白金</t>
  </si>
  <si>
    <t>Security Interceptor</t>
  </si>
  <si>
    <t>安保车</t>
  </si>
  <si>
    <t>Security</t>
  </si>
  <si>
    <t>Interceptor</t>
  </si>
  <si>
    <t>interceptor</t>
  </si>
  <si>
    <t>神秘组织</t>
  </si>
  <si>
    <r>
      <t>Ferrari 488  Challenge EVO</t>
    </r>
    <r>
      <rPr>
        <sz val="12"/>
        <color rgb="FF000000"/>
        <rFont val="Segoe UI Emoji"/>
        <family val="2"/>
        <charset val="1"/>
      </rPr>
      <t>🔑</t>
    </r>
  </si>
  <si>
    <t>488 EVO</t>
  </si>
  <si>
    <t>488 Challenge EVO🔑</t>
  </si>
  <si>
    <t>LEGO Technic Lamborghini Revuelto</t>
  </si>
  <si>
    <t>乐高R牛</t>
  </si>
  <si>
    <t>Lamborghini Revuelto</t>
  </si>
  <si>
    <t>legorevuelto</t>
  </si>
  <si>
    <t>专属赛事</t>
  </si>
  <si>
    <t>乐高 兰博基尼</t>
  </si>
  <si>
    <t>Apollo EVO</t>
  </si>
  <si>
    <t>菠萝EVO</t>
  </si>
  <si>
    <t>apolloevo</t>
  </si>
  <si>
    <t>阿波罗</t>
  </si>
  <si>
    <t>电莲花</t>
  </si>
  <si>
    <t>路特斯 电莲花</t>
  </si>
  <si>
    <t>Lamborghini Gallardo Security</t>
  </si>
  <si>
    <t>安保盖拉多</t>
  </si>
  <si>
    <t>Gallardo Security</t>
  </si>
  <si>
    <t>gallardosecurity</t>
  </si>
  <si>
    <r>
      <t>Mclaren F1 LM</t>
    </r>
    <r>
      <rPr>
        <sz val="12"/>
        <color rgb="FF000000"/>
        <rFont val="Segoe UI Emoji"/>
        <family val="2"/>
        <charset val="1"/>
      </rPr>
      <t>🔑</t>
    </r>
  </si>
  <si>
    <t>F1</t>
  </si>
  <si>
    <t>F1 LM🔑</t>
  </si>
  <si>
    <t>Ford GT MK IV</t>
  </si>
  <si>
    <t>MK4</t>
  </si>
  <si>
    <t>GT MK IV</t>
  </si>
  <si>
    <t>mk4</t>
  </si>
  <si>
    <t>福特</t>
  </si>
  <si>
    <t>Volkswagen W12 Coupe🔑</t>
  </si>
  <si>
    <t>W12</t>
  </si>
  <si>
    <t>W12 Coupe🔑</t>
  </si>
  <si>
    <t>w12</t>
  </si>
  <si>
    <t>风神R</t>
  </si>
  <si>
    <t>Pagani</t>
  </si>
  <si>
    <t>huayrar</t>
  </si>
  <si>
    <t>帕加尼 风神</t>
  </si>
  <si>
    <t>Lamborghini Revuelto🔑</t>
  </si>
  <si>
    <t>R牛</t>
  </si>
  <si>
    <t>Revuelto🔑</t>
  </si>
  <si>
    <t>revuelto</t>
  </si>
  <si>
    <r>
      <t>Lamborghini Temerario</t>
    </r>
    <r>
      <rPr>
        <sz val="12"/>
        <color rgb="FF000000"/>
        <rFont val="Segoe UI Symbol"/>
        <family val="2"/>
      </rPr>
      <t>🔑</t>
    </r>
  </si>
  <si>
    <t>TM牛</t>
  </si>
  <si>
    <t>Temerario🔑</t>
  </si>
  <si>
    <t>temerario</t>
  </si>
  <si>
    <r>
      <t>Lotus E-R9</t>
    </r>
    <r>
      <rPr>
        <sz val="12"/>
        <color rgb="FF000000"/>
        <rFont val="Segoe UI Symbol"/>
        <family val="2"/>
      </rPr>
      <t>🔑</t>
    </r>
  </si>
  <si>
    <t>ER9</t>
  </si>
  <si>
    <t>E-R9🔑</t>
  </si>
  <si>
    <t>er9</t>
  </si>
  <si>
    <t>路特斯莲花</t>
  </si>
  <si>
    <t>Vulcan</t>
  </si>
  <si>
    <t>阿斯顿马丁 火神</t>
  </si>
  <si>
    <t>GT-R Nismo</t>
  </si>
  <si>
    <t>日产 尼桑 GTR</t>
  </si>
  <si>
    <t>Nio EP9</t>
  </si>
  <si>
    <t>EP9</t>
  </si>
  <si>
    <t>Nio</t>
  </si>
  <si>
    <t>蔚来</t>
  </si>
  <si>
    <t>法拉利 勾</t>
  </si>
  <si>
    <t>Viper GTS</t>
  </si>
  <si>
    <t>道奇 蝰蛇 紫蛇 A蛇</t>
  </si>
  <si>
    <t>Continental GT Speed</t>
  </si>
  <si>
    <t>continentalgt</t>
  </si>
  <si>
    <t>LaFerrari</t>
  </si>
  <si>
    <t>法拉利 拉法</t>
  </si>
  <si>
    <t>LEGO Technic Ferrari FXXK</t>
  </si>
  <si>
    <t>乐高FXXK</t>
  </si>
  <si>
    <t>Ferrari FXXK</t>
  </si>
  <si>
    <t>legofxxk</t>
  </si>
  <si>
    <t>乐高 法拉利</t>
  </si>
  <si>
    <t>McLaren P1™</t>
  </si>
  <si>
    <t>P1™</t>
  </si>
  <si>
    <t>Pagani Zonda HP Barchetta🔑</t>
  </si>
  <si>
    <t>HP</t>
  </si>
  <si>
    <t>Zonda HP Barchetta🔑</t>
  </si>
  <si>
    <t>barchetta</t>
  </si>
  <si>
    <t>帕加尼</t>
  </si>
  <si>
    <t>Aventador SV Coupe</t>
  </si>
  <si>
    <t>兰博基尼 大牛 埃文塔多</t>
  </si>
  <si>
    <t>Mcmurtry Speirling</t>
  </si>
  <si>
    <t>小风扇</t>
  </si>
  <si>
    <t>Mcmurtry</t>
  </si>
  <si>
    <t>Speirling</t>
  </si>
  <si>
    <t>speirling</t>
  </si>
  <si>
    <t>812 SuperFast</t>
  </si>
  <si>
    <t>法拉利 超快 超级快 超速</t>
  </si>
  <si>
    <t>LEGO Technic Mclaren Senna GTR™🔑</t>
  </si>
  <si>
    <t>乐高塞纳</t>
  </si>
  <si>
    <t>Mclaren Senna GTR™🔑</t>
  </si>
  <si>
    <t>legosennagtr</t>
  </si>
  <si>
    <t>ZR1</t>
  </si>
  <si>
    <t>Jaguar C-X75</t>
  </si>
  <si>
    <t>大捷豹</t>
  </si>
  <si>
    <t>C-X75</t>
  </si>
  <si>
    <t>LEGO Technic Aston Martin Valkyrie</t>
  </si>
  <si>
    <t>乐高女武神</t>
  </si>
  <si>
    <t>Aston Martin Valkyrie</t>
  </si>
  <si>
    <t>legovalkyrie</t>
  </si>
  <si>
    <t>叶问</t>
  </si>
  <si>
    <t>Force 1 V10</t>
  </si>
  <si>
    <t>叶问 甄子丹 1v10</t>
  </si>
  <si>
    <t>Ford GT Frankie Edition</t>
  </si>
  <si>
    <t>GTFE</t>
  </si>
  <si>
    <t>GT Frankie Edition</t>
  </si>
  <si>
    <t>gtfe</t>
  </si>
  <si>
    <t>McLaren Senna GTR</t>
  </si>
  <si>
    <t>塞纳GTR</t>
  </si>
  <si>
    <t>Senna GTR</t>
  </si>
  <si>
    <t>sennagtr</t>
  </si>
  <si>
    <t>迈凯伦塞纳</t>
  </si>
  <si>
    <t>Lamborghini Aventador SVJ Roadster</t>
  </si>
  <si>
    <t>SVJ</t>
  </si>
  <si>
    <t>Aventador SVJ Roadster</t>
  </si>
  <si>
    <t>svj</t>
  </si>
  <si>
    <t>918 Spyder</t>
  </si>
  <si>
    <t>万达</t>
  </si>
  <si>
    <t>Vanda Electrics</t>
  </si>
  <si>
    <t>Dendrobium</t>
  </si>
  <si>
    <t>Pagani Zonda Cinque</t>
  </si>
  <si>
    <t>Cinque</t>
  </si>
  <si>
    <t>Zonda Cinque</t>
  </si>
  <si>
    <t>cinque</t>
  </si>
  <si>
    <t>Peugeot 9x8</t>
  </si>
  <si>
    <t>9x8</t>
  </si>
  <si>
    <t>Aston Martin DBS GT Zagato</t>
  </si>
  <si>
    <t>Zagato</t>
  </si>
  <si>
    <t>DBS GT Zagato</t>
  </si>
  <si>
    <t>zagato</t>
  </si>
  <si>
    <t>570S Spider</t>
  </si>
  <si>
    <t>Automobili Pininfarina Battista Edizione Nino Farina</t>
  </si>
  <si>
    <t>红秋</t>
  </si>
  <si>
    <t>Automobili Pininfarina</t>
  </si>
  <si>
    <t>Battista Edizione Nino Farina</t>
  </si>
  <si>
    <t>24.2</t>
  </si>
  <si>
    <t>ninofarina</t>
  </si>
  <si>
    <t>秋王 巴蒂</t>
  </si>
  <si>
    <t>Aventador J</t>
  </si>
  <si>
    <t>1.5</t>
  </si>
  <si>
    <t>兰博基尼 埃文塔多 avj</t>
  </si>
  <si>
    <t>Peugeot Onyx</t>
  </si>
  <si>
    <t>Onyx</t>
  </si>
  <si>
    <t>大狮子 标致</t>
  </si>
  <si>
    <t>Pagani Zonda R🔑</t>
  </si>
  <si>
    <t>风之子</t>
  </si>
  <si>
    <t>Zonda R🔑</t>
  </si>
  <si>
    <t>zondar</t>
  </si>
  <si>
    <t>帕加尼 风之子</t>
  </si>
  <si>
    <t>McLaren Sabre</t>
  </si>
  <si>
    <t>军刀</t>
  </si>
  <si>
    <t>Sabre</t>
  </si>
  <si>
    <t>sabre</t>
  </si>
  <si>
    <r>
      <t>Glickenhaus 007S</t>
    </r>
    <r>
      <rPr>
        <sz val="12"/>
        <color rgb="FF000000"/>
        <rFont val="Segoe UI Emoji"/>
        <family val="2"/>
        <charset val="1"/>
      </rPr>
      <t>🔑</t>
    </r>
  </si>
  <si>
    <t>007S</t>
  </si>
  <si>
    <t>007S🔑</t>
  </si>
  <si>
    <t>007s</t>
  </si>
  <si>
    <t>Citroen GT by Citroen</t>
  </si>
  <si>
    <t>雪铁龙GT</t>
  </si>
  <si>
    <t>GT by Citroen</t>
  </si>
  <si>
    <t>Porsche 935 (2019)🔑</t>
  </si>
  <si>
    <t>935</t>
  </si>
  <si>
    <t>935 (2019)🔑</t>
  </si>
  <si>
    <t>Aston Martin Victor</t>
  </si>
  <si>
    <t>Victor</t>
  </si>
  <si>
    <t>victor</t>
  </si>
  <si>
    <t>阿斯顿马丁 维克多</t>
  </si>
  <si>
    <t>跳蛙</t>
  </si>
  <si>
    <t>911 GT2 RS ClubSport🔑</t>
  </si>
  <si>
    <t>Huayra BC</t>
  </si>
  <si>
    <t>McLaren 650S GT3</t>
  </si>
  <si>
    <t>650S</t>
  </si>
  <si>
    <t>650S GT3</t>
  </si>
  <si>
    <t>650s</t>
  </si>
  <si>
    <t>Clash商店</t>
  </si>
  <si>
    <t>SC18</t>
  </si>
  <si>
    <t>SC18🔑</t>
  </si>
  <si>
    <t>Ferrari SF90 XX Stradale</t>
  </si>
  <si>
    <t>SF90XX</t>
  </si>
  <si>
    <t>SF90 XX Stradale</t>
  </si>
  <si>
    <t>sf90xx</t>
  </si>
  <si>
    <t>法拉利 顺丰</t>
  </si>
  <si>
    <r>
      <t>Mercedes-Benz Mercedes-AMG ONE</t>
    </r>
    <r>
      <rPr>
        <sz val="12"/>
        <color rgb="FF000000"/>
        <rFont val="Segoe UI Symbol"/>
        <family val="2"/>
      </rPr>
      <t>🔑</t>
    </r>
  </si>
  <si>
    <t>AMG One</t>
  </si>
  <si>
    <t>Mercedes-AMG ONE🔑</t>
  </si>
  <si>
    <t>amgone</t>
  </si>
  <si>
    <t>LaFerrari Aperta</t>
  </si>
  <si>
    <t>法拉利 黑拉法 敞篷拉法</t>
  </si>
  <si>
    <t>Ferrari F8 Tributo</t>
  </si>
  <si>
    <t>F8</t>
  </si>
  <si>
    <t>F8 Tributo</t>
  </si>
  <si>
    <t>Lamborghini SC20🔑</t>
  </si>
  <si>
    <t>SC20</t>
  </si>
  <si>
    <t>SC20🔑</t>
  </si>
  <si>
    <t>sc20</t>
  </si>
  <si>
    <r>
      <t>Pagani Utopia Coupe</t>
    </r>
    <r>
      <rPr>
        <sz val="12"/>
        <color rgb="FF000000"/>
        <rFont val="Segoe UI Symbol"/>
        <family val="2"/>
      </rPr>
      <t>🔑</t>
    </r>
  </si>
  <si>
    <t>乌托邦</t>
  </si>
  <si>
    <t>Utopia Coupe🔑</t>
  </si>
  <si>
    <t>utopia</t>
  </si>
  <si>
    <t>AKL</t>
  </si>
  <si>
    <t>Genty</t>
  </si>
  <si>
    <t>Akylone</t>
  </si>
  <si>
    <t>阿卡龙</t>
  </si>
  <si>
    <t>Ford Shelby Super Snake</t>
  </si>
  <si>
    <t>超级蛇</t>
  </si>
  <si>
    <t>Shelby Super Snake</t>
  </si>
  <si>
    <t>supersnake</t>
  </si>
  <si>
    <t>谢尔比</t>
  </si>
  <si>
    <r>
      <t>FV Frangivento Asfane</t>
    </r>
    <r>
      <rPr>
        <sz val="12"/>
        <color rgb="FF000000"/>
        <rFont val="Segoe UI Symbol"/>
        <family val="2"/>
      </rPr>
      <t>🔑</t>
    </r>
  </si>
  <si>
    <t>鼠标</t>
  </si>
  <si>
    <t>Asfane🔑</t>
  </si>
  <si>
    <t>asfane</t>
  </si>
  <si>
    <t>TechRules AT96 Track Version🔑</t>
  </si>
  <si>
    <t>TechRules</t>
  </si>
  <si>
    <t>AT96 Track Version🔑</t>
  </si>
  <si>
    <t>泰克鲁斯</t>
  </si>
  <si>
    <t>Noble M600 Speedster</t>
  </si>
  <si>
    <t>M600</t>
  </si>
  <si>
    <t>Noble</t>
  </si>
  <si>
    <t>M600 Speedster</t>
  </si>
  <si>
    <t>m600</t>
  </si>
  <si>
    <t>诺贝尔</t>
  </si>
  <si>
    <t>Rimac Concept_One</t>
  </si>
  <si>
    <t>C1</t>
  </si>
  <si>
    <t>Rimac</t>
  </si>
  <si>
    <t>Concept_One</t>
  </si>
  <si>
    <t>c1</t>
  </si>
  <si>
    <t>Aston Martin Valhalla Concept Car</t>
  </si>
  <si>
    <t>英灵殿</t>
  </si>
  <si>
    <t>Valhalla Concept Car</t>
  </si>
  <si>
    <t>阿斯顿马丁 英灵殿</t>
  </si>
  <si>
    <t>Pagani Imola</t>
  </si>
  <si>
    <t>伊莫拉</t>
  </si>
  <si>
    <t>Imola</t>
  </si>
  <si>
    <t>Ford Team Fordzilla P1</t>
  </si>
  <si>
    <t>FP1</t>
  </si>
  <si>
    <t>Team Fordzilla P1</t>
  </si>
  <si>
    <t>fordp1</t>
  </si>
  <si>
    <t>Jaguar XJR-9🔑</t>
  </si>
  <si>
    <t>XJR9</t>
  </si>
  <si>
    <t>XJR-9🔑</t>
  </si>
  <si>
    <t>xjr</t>
  </si>
  <si>
    <r>
      <t>Lamborghini Countach LPI 800-4</t>
    </r>
    <r>
      <rPr>
        <sz val="12"/>
        <color rgb="FF000000"/>
        <rFont val="Segoe UI Emoji"/>
        <family val="2"/>
        <charset val="1"/>
      </rPr>
      <t>🔑</t>
    </r>
  </si>
  <si>
    <t>新康塔什</t>
  </si>
  <si>
    <t>Countach LPI 800-4🔑</t>
  </si>
  <si>
    <t>lpi800</t>
  </si>
  <si>
    <t>Lexus Electrified Sport Concept</t>
  </si>
  <si>
    <t>BEV</t>
  </si>
  <si>
    <t>Lexus</t>
  </si>
  <si>
    <t>Electrified Sport Concept</t>
  </si>
  <si>
    <t>bev</t>
  </si>
  <si>
    <t>雷克萨斯</t>
  </si>
  <si>
    <t>Ferrari 499P Modificata</t>
  </si>
  <si>
    <t>499P</t>
  </si>
  <si>
    <t>499P Modificata</t>
  </si>
  <si>
    <t>499p</t>
  </si>
  <si>
    <r>
      <t>De Tomaso P72</t>
    </r>
    <r>
      <rPr>
        <sz val="12"/>
        <color rgb="FF000000"/>
        <rFont val="Segoe UI Emoji"/>
        <family val="2"/>
        <charset val="1"/>
      </rPr>
      <t>🔑</t>
    </r>
  </si>
  <si>
    <t>P72</t>
  </si>
  <si>
    <t>P72🔑</t>
  </si>
  <si>
    <t>p72</t>
  </si>
  <si>
    <r>
      <t>Mercedes-Benz Vision One-Eleven</t>
    </r>
    <r>
      <rPr>
        <sz val="12"/>
        <color rgb="FF000000"/>
        <rFont val="Segoe UI Symbol"/>
        <family val="2"/>
      </rPr>
      <t>🔑</t>
    </r>
  </si>
  <si>
    <t>111</t>
  </si>
  <si>
    <t>Vision One-Eleven🔑</t>
  </si>
  <si>
    <t>vision111</t>
  </si>
  <si>
    <t>Automobili Pininfarina B95</t>
  </si>
  <si>
    <t>B95</t>
  </si>
  <si>
    <t>b95</t>
  </si>
  <si>
    <t>Mercedes-Benz Silver Lightning</t>
  </si>
  <si>
    <t>银电</t>
  </si>
  <si>
    <t>Silver Lightning</t>
  </si>
  <si>
    <t>46.0</t>
  </si>
  <si>
    <t>silver</t>
  </si>
  <si>
    <t>银色闪电 梅赛德斯奔驰</t>
  </si>
  <si>
    <t>Centenario</t>
  </si>
  <si>
    <t>兰博基尼 百年牛 C霸</t>
  </si>
  <si>
    <t>FXX K</t>
  </si>
  <si>
    <t>法拉利 马王 fxxk</t>
  </si>
  <si>
    <r>
      <t>Lamborghini Autentica</t>
    </r>
    <r>
      <rPr>
        <sz val="12"/>
        <color rgb="FF000000"/>
        <rFont val="Segoe UI Symbol"/>
        <family val="2"/>
      </rPr>
      <t>🔑</t>
    </r>
  </si>
  <si>
    <t>敞篷无敌牛</t>
  </si>
  <si>
    <t>Autentica🔑</t>
  </si>
  <si>
    <t>autentica</t>
  </si>
  <si>
    <t>Icona</t>
  </si>
  <si>
    <t>Vulcano Titanium</t>
  </si>
  <si>
    <t>W Motors</t>
  </si>
  <si>
    <t>Lykan HyperSport</t>
  </si>
  <si>
    <t>狼崽 莱肯</t>
  </si>
  <si>
    <t>Raesr Tachyon Speed🔑</t>
  </si>
  <si>
    <t>超光速</t>
  </si>
  <si>
    <t>Raesr</t>
  </si>
  <si>
    <t>Tachyon Speed🔑</t>
  </si>
  <si>
    <t>tachyon</t>
  </si>
  <si>
    <t>毒药</t>
  </si>
  <si>
    <t>Veneno</t>
  </si>
  <si>
    <t>兰博基尼 毒药</t>
  </si>
  <si>
    <t>ATS Automobili GT</t>
  </si>
  <si>
    <t>S鼻炎</t>
  </si>
  <si>
    <t>atsgt</t>
  </si>
  <si>
    <t>特殊寻猎</t>
  </si>
  <si>
    <r>
      <t>Jaguar XJ220 TWR</t>
    </r>
    <r>
      <rPr>
        <sz val="12"/>
        <color rgb="FF000000"/>
        <rFont val="Segoe UI Emoji"/>
        <family val="2"/>
        <charset val="1"/>
      </rPr>
      <t>🔑</t>
    </r>
  </si>
  <si>
    <t>XJ220</t>
  </si>
  <si>
    <t>XJ220 TWR🔑</t>
  </si>
  <si>
    <t>xj220</t>
  </si>
  <si>
    <t>Egoista</t>
  </si>
  <si>
    <t>兰博基尼 自私</t>
  </si>
  <si>
    <r>
      <t>Hyundai N Vision 74</t>
    </r>
    <r>
      <rPr>
        <sz val="12"/>
        <color rgb="FF000000"/>
        <rFont val="Segoe UI Symbol"/>
        <family val="2"/>
      </rPr>
      <t>🔑</t>
    </r>
  </si>
  <si>
    <t>N74</t>
  </si>
  <si>
    <t>N Vision 74🔑</t>
  </si>
  <si>
    <t>nvision74</t>
  </si>
  <si>
    <t>Chrysler ME412</t>
  </si>
  <si>
    <t>ME412</t>
  </si>
  <si>
    <t>Chrysler</t>
  </si>
  <si>
    <t>me412</t>
  </si>
  <si>
    <t>克莱斯勒</t>
  </si>
  <si>
    <t>Trion</t>
  </si>
  <si>
    <t>Nemesis</t>
  </si>
  <si>
    <t>Spania GTA 2015 GTA Spano</t>
  </si>
  <si>
    <t>Spano</t>
  </si>
  <si>
    <t>Spania GTA</t>
  </si>
  <si>
    <t>2015 GTA Spano</t>
  </si>
  <si>
    <t>spano</t>
  </si>
  <si>
    <t>Nissan GT-R Neon Edition</t>
  </si>
  <si>
    <t>霓虹GTR</t>
  </si>
  <si>
    <t>GT-R Neon Edition</t>
  </si>
  <si>
    <t>gtrneon</t>
  </si>
  <si>
    <t>日产尼桑</t>
  </si>
  <si>
    <t>Ferrari SF90 Stradale</t>
  </si>
  <si>
    <t>SF90</t>
  </si>
  <si>
    <t>SF90 Stradale</t>
  </si>
  <si>
    <t>FV Frangivento Sorpasso GT3🔑</t>
  </si>
  <si>
    <t>FV</t>
  </si>
  <si>
    <t>Sorpasso GT3🔑</t>
  </si>
  <si>
    <t>sorpasso</t>
  </si>
  <si>
    <t>fw</t>
  </si>
  <si>
    <t>塞纳</t>
  </si>
  <si>
    <t>迈凯伦 塞纳</t>
  </si>
  <si>
    <t>Bugatti Veyron 16.4 Grand Sport Vitesse</t>
  </si>
  <si>
    <t>威龙</t>
  </si>
  <si>
    <t>Veyron 16.4 Grand Sport Vitesse</t>
  </si>
  <si>
    <t>veyron</t>
  </si>
  <si>
    <t>布加迪 威龙 威航</t>
  </si>
  <si>
    <t>Terzo Millennio</t>
  </si>
  <si>
    <t>兰博基尼 千年牛 电牛</t>
  </si>
  <si>
    <t>Vision 1789</t>
  </si>
  <si>
    <t>1789</t>
  </si>
  <si>
    <t>Vision</t>
  </si>
  <si>
    <t>每日多人</t>
  </si>
  <si>
    <t>Pininfarina Teorema</t>
  </si>
  <si>
    <t>大面包</t>
  </si>
  <si>
    <t>Teorema</t>
  </si>
  <si>
    <t>teorema</t>
  </si>
  <si>
    <t>Fenyr SuperSport</t>
  </si>
  <si>
    <t>芬尼尔 狼王</t>
  </si>
  <si>
    <t>女武神</t>
  </si>
  <si>
    <t>Valkyrie</t>
  </si>
  <si>
    <t>valkyrie</t>
  </si>
  <si>
    <t>阿斯顿马丁 女武神</t>
  </si>
  <si>
    <t>TS1 GT Anniversary</t>
  </si>
  <si>
    <t>自燃</t>
  </si>
  <si>
    <t>Rimac Concept S</t>
  </si>
  <si>
    <t>CS</t>
  </si>
  <si>
    <t>Concept S</t>
  </si>
  <si>
    <t>cs</t>
  </si>
  <si>
    <t>Battista</t>
  </si>
  <si>
    <t>巴蒂斯塔 秋王</t>
  </si>
  <si>
    <t>Naran Hyper Coupe</t>
  </si>
  <si>
    <t>纳兰</t>
  </si>
  <si>
    <t>Naran</t>
  </si>
  <si>
    <t>Hyper Coupe</t>
  </si>
  <si>
    <t>naran</t>
  </si>
  <si>
    <t>McLaren Speedtail</t>
  </si>
  <si>
    <t>速尾</t>
  </si>
  <si>
    <t>Speedtail</t>
  </si>
  <si>
    <t>迈凯伦 速尾 速度尾巴</t>
  </si>
  <si>
    <t>Faraday Future FFZero1</t>
  </si>
  <si>
    <t>FF01</t>
  </si>
  <si>
    <t>Faraday Future</t>
  </si>
  <si>
    <t>FFZero1</t>
  </si>
  <si>
    <t>ff01</t>
  </si>
  <si>
    <t>道路测试</t>
  </si>
  <si>
    <t>法拉第未来</t>
  </si>
  <si>
    <t>统治</t>
  </si>
  <si>
    <t>Koenigsegg</t>
  </si>
  <si>
    <t>Regera</t>
  </si>
  <si>
    <t>柯尼塞格 统治 雷旮旯</t>
  </si>
  <si>
    <t>Saleen S7 Twin Turbo🔑</t>
  </si>
  <si>
    <t>S7</t>
  </si>
  <si>
    <t>S7 Twin Turbo🔑</t>
  </si>
  <si>
    <t>saleens7</t>
  </si>
  <si>
    <t>赛麟</t>
  </si>
  <si>
    <t>传奇</t>
  </si>
  <si>
    <t>Ultima RS🔑</t>
  </si>
  <si>
    <t>URS</t>
  </si>
  <si>
    <t>Ultima</t>
  </si>
  <si>
    <t>RS🔑</t>
  </si>
  <si>
    <t>ultimars</t>
  </si>
  <si>
    <t>奥特曼</t>
  </si>
  <si>
    <t>Sian</t>
  </si>
  <si>
    <t>Sian FKP 37</t>
  </si>
  <si>
    <t>兰博基尼 西安</t>
  </si>
  <si>
    <t>Ford Mustang RTR Spec 5-FD</t>
  </si>
  <si>
    <t>S野马</t>
  </si>
  <si>
    <t>Mustang RTR Spec 5-FD</t>
  </si>
  <si>
    <t>5fd</t>
  </si>
  <si>
    <t>Ajlani Drakuma</t>
  </si>
  <si>
    <t>中东龙</t>
  </si>
  <si>
    <t>Ajlani</t>
  </si>
  <si>
    <t>Drakuma</t>
  </si>
  <si>
    <t>drakuma</t>
  </si>
  <si>
    <t>中东狼</t>
  </si>
  <si>
    <t>Inferno Automobili Inferno</t>
  </si>
  <si>
    <t>地狱火</t>
  </si>
  <si>
    <t>Inferno</t>
  </si>
  <si>
    <t>Automobili Inferno</t>
  </si>
  <si>
    <t>地狱火 QQ飞车</t>
  </si>
  <si>
    <t>Torino Design Super Sport🔑</t>
  </si>
  <si>
    <t>都灵</t>
  </si>
  <si>
    <t>Torino Design</t>
  </si>
  <si>
    <t>Super Sport🔑</t>
  </si>
  <si>
    <t>torino</t>
  </si>
  <si>
    <t>肥龙</t>
  </si>
  <si>
    <t>Chiron</t>
  </si>
  <si>
    <t>布加迪 胖龙 肥龙 奇龙 凯龙</t>
  </si>
  <si>
    <t>BXR Bailey Blade GT1</t>
  </si>
  <si>
    <t>BXR</t>
  </si>
  <si>
    <t>Bailey Blade GT1</t>
  </si>
  <si>
    <t>鞋拔子 鼻息肉</t>
  </si>
  <si>
    <t>Bugatti Divo</t>
  </si>
  <si>
    <t>Divo</t>
  </si>
  <si>
    <t>布加迪 三万老大爷</t>
  </si>
  <si>
    <t>Tushek TS 900 Racer Pro</t>
  </si>
  <si>
    <t>TS900</t>
  </si>
  <si>
    <t>Tushek</t>
  </si>
  <si>
    <t>TS 900 Racer Pro</t>
  </si>
  <si>
    <t>ts900</t>
  </si>
  <si>
    <t>SSC Ultimate Aero TT</t>
  </si>
  <si>
    <t>Aero</t>
  </si>
  <si>
    <t>SSC</t>
  </si>
  <si>
    <t>Ultimate Aero TT</t>
  </si>
  <si>
    <t>aero</t>
  </si>
  <si>
    <t>Mazzanti Evantra Millecavalli</t>
  </si>
  <si>
    <t>皇后</t>
  </si>
  <si>
    <t>Mazzanti</t>
  </si>
  <si>
    <t>Evantra Millecavalli</t>
  </si>
  <si>
    <t>皇后 马赞蒂</t>
  </si>
  <si>
    <t>Toroidion 1MW</t>
  </si>
  <si>
    <t>1MW</t>
  </si>
  <si>
    <t>Toroidion</t>
  </si>
  <si>
    <t>1mw</t>
  </si>
  <si>
    <t>百万马力 万兆wate</t>
  </si>
  <si>
    <t>Inferno Settimo Cerchio</t>
  </si>
  <si>
    <t>地狱炎</t>
  </si>
  <si>
    <t>Settimo Cerchio</t>
  </si>
  <si>
    <t>settimo</t>
  </si>
  <si>
    <t>地域</t>
  </si>
  <si>
    <t>Bugatti Chiron Pur Sport</t>
  </si>
  <si>
    <t>PS龙</t>
  </si>
  <si>
    <t>Chiron Pur Sport</t>
  </si>
  <si>
    <t>pursport</t>
  </si>
  <si>
    <t>Jesko🔑</t>
  </si>
  <si>
    <t>柯尼塞格 杰哥</t>
  </si>
  <si>
    <r>
      <t>Rimac Nevera Time Attack</t>
    </r>
    <r>
      <rPr>
        <sz val="12"/>
        <color rgb="FF000000"/>
        <rFont val="Segoe UI Symbol"/>
        <family val="2"/>
      </rPr>
      <t>🔑</t>
    </r>
  </si>
  <si>
    <t>绿C2</t>
  </si>
  <si>
    <t>Nevera Time Attack🔑</t>
  </si>
  <si>
    <t>neverata</t>
  </si>
  <si>
    <t>c2 兔子</t>
  </si>
  <si>
    <r>
      <t>Bugatti Centodieci</t>
    </r>
    <r>
      <rPr>
        <sz val="12"/>
        <color rgb="FF000000"/>
        <rFont val="Segoe UI Emoji"/>
        <family val="2"/>
        <charset val="1"/>
      </rPr>
      <t>🔑</t>
    </r>
  </si>
  <si>
    <t>白龙</t>
  </si>
  <si>
    <t>Centodieci🔑</t>
  </si>
  <si>
    <t>centodieci</t>
  </si>
  <si>
    <t>布加迪 白龙 110</t>
  </si>
  <si>
    <r>
      <t>W Motors Lykan Neon Edition</t>
    </r>
    <r>
      <rPr>
        <sz val="12"/>
        <color rgb="FF000000"/>
        <rFont val="Segoe UI Symbol"/>
        <family val="2"/>
      </rPr>
      <t>🔑</t>
    </r>
  </si>
  <si>
    <t>霓虹狼崽</t>
  </si>
  <si>
    <t>Lykan Neon Edition🔑</t>
  </si>
  <si>
    <t>lykanneon</t>
  </si>
  <si>
    <t>狼崽霓虹</t>
  </si>
  <si>
    <t>Bugatti Mistral</t>
  </si>
  <si>
    <t>风龙</t>
  </si>
  <si>
    <t>Mistral</t>
  </si>
  <si>
    <t>mistral</t>
  </si>
  <si>
    <t>布加迪 风龙</t>
  </si>
  <si>
    <t>Aspark Owl</t>
  </si>
  <si>
    <t>猫头鹰</t>
  </si>
  <si>
    <t>Aspark</t>
  </si>
  <si>
    <t>Owl</t>
  </si>
  <si>
    <t>Raesr Aglaia</t>
  </si>
  <si>
    <t>阿格莱雅</t>
  </si>
  <si>
    <t>Aglaia</t>
  </si>
  <si>
    <t>aglaia</t>
  </si>
  <si>
    <t>Rimac Nevera🔑</t>
  </si>
  <si>
    <t>Nevera🔑</t>
  </si>
  <si>
    <t>Koenigsegg Agera RS</t>
  </si>
  <si>
    <t>ARS</t>
  </si>
  <si>
    <t>Agera RS</t>
  </si>
  <si>
    <t>agerars</t>
  </si>
  <si>
    <t>Clash</t>
  </si>
  <si>
    <t>柯尼塞格</t>
  </si>
  <si>
    <t>HTT Locus Plethore LC750</t>
  </si>
  <si>
    <t>HTT</t>
  </si>
  <si>
    <t>Locus Plethore LC750</t>
  </si>
  <si>
    <t>htt</t>
  </si>
  <si>
    <t>胡图图 红彤彤</t>
  </si>
  <si>
    <t>SSC Tuatara🔑</t>
  </si>
  <si>
    <t>大蜥蜴</t>
  </si>
  <si>
    <t>Tuatara🔑</t>
  </si>
  <si>
    <t>W Motors Lykan Security</t>
  </si>
  <si>
    <t>安保狼崽</t>
  </si>
  <si>
    <t>Lykan Security</t>
  </si>
  <si>
    <t>lykansecurity</t>
  </si>
  <si>
    <t>Bugatti Chiron Super Sport 300+🔑</t>
  </si>
  <si>
    <t>300+</t>
  </si>
  <si>
    <t>Chiron Super Sport 300+🔑</t>
  </si>
  <si>
    <t>chiron300</t>
  </si>
  <si>
    <t>布加迪 300- 胖龙 肥龙 奇龙 凯龙</t>
  </si>
  <si>
    <t>Koenigsegg CCXR🔑</t>
  </si>
  <si>
    <t>CCXR</t>
  </si>
  <si>
    <t>CCXR🔑</t>
  </si>
  <si>
    <t>ccxr</t>
  </si>
  <si>
    <t>Bugatti LA Voiture Noire🔑</t>
  </si>
  <si>
    <t>黑龙</t>
  </si>
  <si>
    <t>LA Voiture Noire🔑</t>
  </si>
  <si>
    <t>布加迪 黑龙 lvn</t>
  </si>
  <si>
    <t>Czinger 21C</t>
  </si>
  <si>
    <t>21C</t>
  </si>
  <si>
    <t>Czinger</t>
  </si>
  <si>
    <t>21c</t>
  </si>
  <si>
    <r>
      <t>SSC Tuarara Striker</t>
    </r>
    <r>
      <rPr>
        <sz val="12"/>
        <color rgb="FF000000"/>
        <rFont val="Segoe UI Symbol"/>
        <family val="2"/>
      </rPr>
      <t>🔑</t>
    </r>
  </si>
  <si>
    <t>壁虎</t>
  </si>
  <si>
    <t>Tuarara Striker🔑</t>
  </si>
  <si>
    <t>tuatarastriker</t>
  </si>
  <si>
    <t>Koenigsegg One:1</t>
  </si>
  <si>
    <t>旺旺</t>
  </si>
  <si>
    <t>One:1</t>
  </si>
  <si>
    <t>one1</t>
  </si>
  <si>
    <t>柯尼塞格 哥 杰弟</t>
  </si>
  <si>
    <t>Deus Vayanne🔑</t>
  </si>
  <si>
    <t>冬王</t>
  </si>
  <si>
    <t>Deus</t>
  </si>
  <si>
    <t>Vayanne🔑</t>
  </si>
  <si>
    <t>vayanne</t>
  </si>
  <si>
    <t>Koenigsegg Gemera🔑</t>
  </si>
  <si>
    <t>杰弟</t>
  </si>
  <si>
    <t>Gemera🔑</t>
  </si>
  <si>
    <t>gemera</t>
  </si>
  <si>
    <t>Zenvo Aurora Tur</t>
  </si>
  <si>
    <t>极光</t>
  </si>
  <si>
    <t>Aurora Tur</t>
  </si>
  <si>
    <t>tur</t>
  </si>
  <si>
    <t>Hennessey Venom F5</t>
  </si>
  <si>
    <t>毒液F5</t>
  </si>
  <si>
    <t>Hennessey</t>
  </si>
  <si>
    <t>Venom F5</t>
  </si>
  <si>
    <t>f5</t>
  </si>
  <si>
    <t>轩尼诗 毒液</t>
  </si>
  <si>
    <t>Koenigsegg CC850🔑</t>
  </si>
  <si>
    <t>CC850</t>
  </si>
  <si>
    <t>CC850🔑</t>
  </si>
  <si>
    <t>cc850</t>
  </si>
  <si>
    <t>Bugatti Chiron Security</t>
  </si>
  <si>
    <t>安保肥龙</t>
  </si>
  <si>
    <t>Chiron Security</t>
  </si>
  <si>
    <t>chironsecurity</t>
  </si>
  <si>
    <t>Mosler Super GT</t>
  </si>
  <si>
    <t>超莫</t>
  </si>
  <si>
    <t>Mosler</t>
  </si>
  <si>
    <t>Super GT</t>
  </si>
  <si>
    <t>mosler</t>
  </si>
  <si>
    <t>莫斯勒</t>
  </si>
  <si>
    <t>Bugatti Bolide🔑</t>
  </si>
  <si>
    <t>Bolide</t>
  </si>
  <si>
    <t>Bolide🔑</t>
  </si>
  <si>
    <t>bolide</t>
  </si>
  <si>
    <t>布加迪 玻璃龙</t>
  </si>
  <si>
    <r>
      <t>Koenigsegg Jesko Absolut</t>
    </r>
    <r>
      <rPr>
        <sz val="12"/>
        <color rgb="FF000000"/>
        <rFont val="Segoe UI Symbol"/>
        <family val="2"/>
      </rPr>
      <t>🔑</t>
    </r>
  </si>
  <si>
    <t>杰皇</t>
  </si>
  <si>
    <t>Jesko Absolut🔑</t>
  </si>
  <si>
    <t>absolut</t>
  </si>
  <si>
    <t>柯尼塞格 杰皇</t>
  </si>
  <si>
    <r>
      <t>Devel Sixteen</t>
    </r>
    <r>
      <rPr>
        <sz val="12"/>
        <color rgb="FF000000"/>
        <rFont val="Segoe UI Emoji"/>
        <family val="2"/>
        <charset val="1"/>
      </rPr>
      <t>🔑</t>
    </r>
  </si>
  <si>
    <t>恶魔</t>
  </si>
  <si>
    <t>Devel</t>
  </si>
  <si>
    <t>Sixteen🔑</t>
  </si>
  <si>
    <t>sixteen</t>
  </si>
  <si>
    <t>十六</t>
  </si>
  <si>
    <r>
      <t>Raesr Tartarus</t>
    </r>
    <r>
      <rPr>
        <sz val="12"/>
        <color rgb="FF000000"/>
        <rFont val="Segoe UI Symbol"/>
        <family val="2"/>
      </rPr>
      <t>🔑</t>
    </r>
  </si>
  <si>
    <t>超光孙</t>
  </si>
  <si>
    <t>Tartarus🔑</t>
  </si>
  <si>
    <t>tartarus</t>
  </si>
  <si>
    <r>
      <t>Arash Imperium</t>
    </r>
    <r>
      <rPr>
        <sz val="12"/>
        <color rgb="FF000000"/>
        <rFont val="Segoe UI Symbol"/>
        <family val="2"/>
      </rPr>
      <t>🔑</t>
    </r>
  </si>
  <si>
    <t>帝国</t>
  </si>
  <si>
    <t>Imperium🔑</t>
  </si>
  <si>
    <t>imperium</t>
  </si>
  <si>
    <t>阿拉什 帝国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</si>
</sst>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charset val="134"/>
    </font>
    <font>
      <sz val="14"/>
      <color rgb="FF000000"/>
      <name val="阿里巴巴普惠体 Medium"/>
      <charset val="134"/>
    </font>
    <font>
      <sz val="12"/>
      <color rgb="FF000000"/>
      <name val="阿里巴巴普惠体 Medium"/>
      <charset val="134"/>
    </font>
    <font>
      <sz val="11"/>
      <color rgb="FF000000"/>
      <name val="阿里巴巴普惠体 Medium"/>
      <charset val="134"/>
    </font>
    <font>
      <sz val="10"/>
      <color rgb="FF000000"/>
      <name val="宋体"/>
      <family val="3"/>
      <charset val="134"/>
    </font>
    <font>
      <sz val="12"/>
      <color rgb="FF000000"/>
      <name val="Segoe UI Symbol"/>
      <family val="2"/>
    </font>
    <font>
      <sz val="12"/>
      <color rgb="FF000000"/>
      <name val="Segoe UI Emoji"/>
      <family val="2"/>
      <charset val="1"/>
    </font>
    <font>
      <sz val="12"/>
      <color rgb="FFFF0000"/>
      <name val="阿里巴巴普惠体 Medium"/>
      <charset val="134"/>
    </font>
    <font>
      <sz val="12"/>
      <color rgb="FFFF3300"/>
      <name val="阿里巴巴普惠体 Medium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3300"/>
        <bgColor indexed="64"/>
      </patternFill>
    </fill>
  </fills>
  <borders count="16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604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0" fillId="0" borderId="117" xfId="0" applyBorder="1">
      <alignment vertical="center"/>
    </xf>
    <xf numFmtId="0" fontId="0" fillId="0" borderId="118" xfId="0" applyBorder="1">
      <alignment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52" fillId="0" borderId="110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7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7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4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4" borderId="10" xfId="0" applyFont="1" applyFill="1" applyBorder="1" applyAlignment="1" applyProtection="1">
      <alignment horizontal="center" vertical="center"/>
      <protection locked="0"/>
    </xf>
    <xf numFmtId="0" fontId="31" fillId="18" borderId="104" xfId="0" applyFont="1" applyFill="1" applyBorder="1" applyAlignment="1" applyProtection="1">
      <alignment horizontal="center" vertical="center"/>
      <protection locked="0"/>
    </xf>
    <xf numFmtId="0" fontId="31" fillId="24" borderId="10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4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4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4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4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98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99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0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176" fontId="49" fillId="0" borderId="103" xfId="0" applyNumberFormat="1" applyFont="1" applyBorder="1" applyAlignment="1" applyProtection="1">
      <alignment horizontal="center" vertical="center"/>
      <protection locked="0"/>
    </xf>
    <xf numFmtId="176" fontId="49" fillId="0" borderId="104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6" xfId="0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176" fontId="49" fillId="0" borderId="108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98" xfId="0" applyFont="1" applyBorder="1" applyAlignment="1">
      <alignment horizontal="center" vertical="center"/>
    </xf>
    <xf numFmtId="0" fontId="50" fillId="0" borderId="99" xfId="0" applyFont="1" applyBorder="1" applyAlignment="1">
      <alignment horizontal="center" vertical="center"/>
    </xf>
    <xf numFmtId="0" fontId="50" fillId="0" borderId="100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176" fontId="49" fillId="0" borderId="103" xfId="0" applyNumberFormat="1" applyFont="1" applyBorder="1" applyAlignment="1">
      <alignment horizontal="center" vertical="center"/>
    </xf>
    <xf numFmtId="176" fontId="49" fillId="0" borderId="104" xfId="0" applyNumberFormat="1" applyFont="1" applyBorder="1" applyAlignment="1">
      <alignment horizontal="center" vertical="center"/>
    </xf>
    <xf numFmtId="0" fontId="50" fillId="0" borderId="106" xfId="0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176" fontId="49" fillId="0" borderId="108" xfId="0" applyNumberFormat="1" applyFont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4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4" xfId="0" applyFont="1" applyFill="1" applyBorder="1" applyAlignment="1">
      <alignment horizontal="center" vertical="center"/>
    </xf>
    <xf numFmtId="0" fontId="31" fillId="23" borderId="91" xfId="0" applyFont="1" applyFill="1" applyBorder="1" applyAlignment="1">
      <alignment horizontal="center" vertical="center"/>
    </xf>
    <xf numFmtId="0" fontId="31" fillId="23" borderId="40" xfId="0" applyFont="1" applyFill="1" applyBorder="1" applyAlignment="1">
      <alignment horizontal="center" vertical="center"/>
    </xf>
    <xf numFmtId="0" fontId="31" fillId="23" borderId="92" xfId="0" applyFont="1" applyFill="1" applyBorder="1" applyAlignment="1">
      <alignment horizontal="center" vertical="center"/>
    </xf>
    <xf numFmtId="0" fontId="31" fillId="23" borderId="94" xfId="0" applyFont="1" applyFill="1" applyBorder="1" applyAlignment="1">
      <alignment horizontal="center" vertical="center"/>
    </xf>
    <xf numFmtId="0" fontId="31" fillId="23" borderId="44" xfId="0" applyFont="1" applyFill="1" applyBorder="1" applyAlignment="1">
      <alignment horizontal="center" vertical="center"/>
    </xf>
    <xf numFmtId="0" fontId="31" fillId="21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3" borderId="42" xfId="0" applyFont="1" applyFill="1" applyBorder="1" applyAlignment="1">
      <alignment horizontal="center" vertical="center"/>
    </xf>
    <xf numFmtId="0" fontId="27" fillId="25" borderId="88" xfId="0" applyFont="1" applyFill="1" applyBorder="1" applyAlignment="1">
      <alignment horizontal="center" vertical="center"/>
    </xf>
    <xf numFmtId="0" fontId="27" fillId="25" borderId="29" xfId="0" applyFont="1" applyFill="1" applyBorder="1" applyAlignment="1">
      <alignment horizontal="center" vertical="center"/>
    </xf>
    <xf numFmtId="0" fontId="27" fillId="25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6" borderId="11" xfId="0" applyNumberFormat="1" applyFont="1" applyFill="1" applyBorder="1" applyAlignment="1" applyProtection="1">
      <alignment horizontal="center" vertical="center"/>
      <protection locked="0"/>
    </xf>
    <xf numFmtId="177" fontId="31" fillId="26" borderId="10" xfId="0" applyNumberFormat="1" applyFont="1" applyFill="1" applyBorder="1" applyAlignment="1" applyProtection="1">
      <alignment horizontal="center" vertical="center"/>
      <protection locked="0"/>
    </xf>
    <xf numFmtId="177" fontId="31" fillId="26" borderId="104" xfId="0" applyNumberFormat="1" applyFont="1" applyFill="1" applyBorder="1" applyAlignment="1" applyProtection="1">
      <alignment horizontal="center" vertical="center"/>
      <protection locked="0"/>
    </xf>
    <xf numFmtId="177" fontId="31" fillId="26" borderId="17" xfId="0" applyNumberFormat="1" applyFont="1" applyFill="1" applyBorder="1" applyAlignment="1" applyProtection="1">
      <alignment horizontal="center" vertical="center"/>
      <protection locked="0"/>
    </xf>
    <xf numFmtId="177" fontId="31" fillId="26" borderId="13" xfId="0" applyNumberFormat="1" applyFont="1" applyFill="1" applyBorder="1" applyAlignment="1" applyProtection="1">
      <alignment horizontal="center" vertical="center"/>
      <protection locked="0"/>
    </xf>
    <xf numFmtId="177" fontId="31" fillId="26" borderId="12" xfId="0" applyNumberFormat="1" applyFont="1" applyFill="1" applyBorder="1" applyAlignment="1" applyProtection="1">
      <alignment horizontal="center" vertical="center"/>
      <protection locked="0"/>
    </xf>
    <xf numFmtId="177" fontId="31" fillId="26" borderId="22" xfId="0" applyNumberFormat="1" applyFont="1" applyFill="1" applyBorder="1" applyAlignment="1" applyProtection="1">
      <alignment horizontal="center" vertical="center"/>
      <protection locked="0"/>
    </xf>
    <xf numFmtId="176" fontId="31" fillId="26" borderId="11" xfId="0" applyNumberFormat="1" applyFont="1" applyFill="1" applyBorder="1" applyAlignment="1" applyProtection="1">
      <alignment horizontal="center" vertical="center"/>
      <protection locked="0"/>
    </xf>
    <xf numFmtId="176" fontId="31" fillId="26" borderId="10" xfId="0" applyNumberFormat="1" applyFont="1" applyFill="1" applyBorder="1" applyAlignment="1" applyProtection="1">
      <alignment horizontal="center" vertical="center"/>
      <protection locked="0"/>
    </xf>
    <xf numFmtId="176" fontId="31" fillId="26" borderId="104" xfId="0" applyNumberFormat="1" applyFont="1" applyFill="1" applyBorder="1" applyAlignment="1" applyProtection="1">
      <alignment horizontal="center" vertical="center"/>
      <protection locked="0"/>
    </xf>
    <xf numFmtId="176" fontId="31" fillId="26" borderId="17" xfId="0" applyNumberFormat="1" applyFont="1" applyFill="1" applyBorder="1" applyAlignment="1" applyProtection="1">
      <alignment horizontal="center" vertical="center"/>
      <protection locked="0"/>
    </xf>
    <xf numFmtId="176" fontId="31" fillId="26" borderId="13" xfId="0" applyNumberFormat="1" applyFont="1" applyFill="1" applyBorder="1" applyAlignment="1" applyProtection="1">
      <alignment horizontal="center" vertical="center"/>
      <protection locked="0"/>
    </xf>
    <xf numFmtId="176" fontId="31" fillId="26" borderId="12" xfId="0" applyNumberFormat="1" applyFont="1" applyFill="1" applyBorder="1" applyAlignment="1" applyProtection="1">
      <alignment horizontal="center" vertical="center"/>
      <protection locked="0"/>
    </xf>
    <xf numFmtId="176" fontId="31" fillId="26" borderId="22" xfId="0" applyNumberFormat="1" applyFont="1" applyFill="1" applyBorder="1" applyAlignment="1" applyProtection="1">
      <alignment horizontal="center" vertical="center"/>
      <protection locked="0"/>
    </xf>
    <xf numFmtId="0" fontId="31" fillId="26" borderId="10" xfId="0" applyFont="1" applyFill="1" applyBorder="1" applyAlignment="1" applyProtection="1">
      <alignment horizontal="center" vertical="center"/>
      <protection locked="0"/>
    </xf>
    <xf numFmtId="176" fontId="48" fillId="26" borderId="17" xfId="0" applyNumberFormat="1" applyFont="1" applyFill="1" applyBorder="1" applyAlignment="1" applyProtection="1">
      <alignment horizontal="center" vertical="center"/>
      <protection locked="0"/>
    </xf>
    <xf numFmtId="176" fontId="32" fillId="26" borderId="104" xfId="0" applyNumberFormat="1" applyFont="1" applyFill="1" applyBorder="1" applyAlignment="1" applyProtection="1">
      <alignment horizontal="center" vertical="center"/>
      <protection locked="0"/>
    </xf>
    <xf numFmtId="176" fontId="53" fillId="26" borderId="10" xfId="0" applyNumberFormat="1" applyFont="1" applyFill="1" applyBorder="1" applyAlignment="1" applyProtection="1">
      <alignment horizontal="center" vertical="center"/>
      <protection locked="0"/>
    </xf>
    <xf numFmtId="0" fontId="31" fillId="26" borderId="10" xfId="0" applyFont="1" applyFill="1" applyBorder="1" applyAlignment="1">
      <alignment horizontal="center" vertical="center"/>
    </xf>
    <xf numFmtId="0" fontId="56" fillId="27" borderId="41" xfId="0" applyFont="1" applyFill="1" applyBorder="1" applyAlignment="1" applyProtection="1">
      <alignment horizontal="center" vertical="center"/>
      <protection locked="0"/>
    </xf>
    <xf numFmtId="0" fontId="29" fillId="0" borderId="119" xfId="0" applyFont="1" applyBorder="1" applyAlignment="1" applyProtection="1">
      <alignment horizontal="center" vertical="center"/>
      <protection locked="0"/>
    </xf>
    <xf numFmtId="0" fontId="31" fillId="26" borderId="11" xfId="0" applyFont="1" applyFill="1" applyBorder="1" applyAlignment="1">
      <alignment horizontal="center" vertical="center"/>
    </xf>
    <xf numFmtId="0" fontId="31" fillId="26" borderId="17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6" borderId="104" xfId="0" applyFont="1" applyFill="1" applyBorder="1" applyAlignment="1">
      <alignment horizontal="center" vertical="center"/>
    </xf>
    <xf numFmtId="0" fontId="22" fillId="26" borderId="11" xfId="0" applyFont="1" applyFill="1" applyBorder="1" applyAlignment="1" applyProtection="1">
      <alignment horizontal="center" vertical="center"/>
      <protection locked="0"/>
    </xf>
    <xf numFmtId="0" fontId="22" fillId="26" borderId="10" xfId="0" applyFont="1" applyFill="1" applyBorder="1" applyAlignment="1" applyProtection="1">
      <alignment horizontal="center" vertical="center"/>
      <protection locked="0"/>
    </xf>
    <xf numFmtId="0" fontId="22" fillId="26" borderId="17" xfId="0" applyFont="1" applyFill="1" applyBorder="1" applyAlignment="1" applyProtection="1">
      <alignment horizontal="center" vertical="center"/>
      <protection locked="0"/>
    </xf>
    <xf numFmtId="0" fontId="22" fillId="26" borderId="13" xfId="0" applyFont="1" applyFill="1" applyBorder="1" applyAlignment="1" applyProtection="1">
      <alignment horizontal="center" vertical="center"/>
      <protection locked="0"/>
    </xf>
    <xf numFmtId="0" fontId="22" fillId="26" borderId="25" xfId="0" applyFont="1" applyFill="1" applyBorder="1" applyAlignment="1" applyProtection="1">
      <alignment horizontal="center" vertical="center"/>
      <protection locked="0"/>
    </xf>
    <xf numFmtId="0" fontId="22" fillId="26" borderId="12" xfId="0" applyFont="1" applyFill="1" applyBorder="1" applyAlignment="1" applyProtection="1">
      <alignment horizontal="center" vertical="center"/>
      <protection locked="0"/>
    </xf>
    <xf numFmtId="0" fontId="44" fillId="26" borderId="10" xfId="0" applyFont="1" applyFill="1" applyBorder="1" applyAlignment="1" applyProtection="1">
      <alignment horizontal="center" vertical="center"/>
      <protection locked="0"/>
    </xf>
    <xf numFmtId="0" fontId="22" fillId="26" borderId="23" xfId="0" applyFont="1" applyFill="1" applyBorder="1" applyAlignment="1" applyProtection="1">
      <alignment horizontal="center" vertical="center"/>
      <protection locked="0"/>
    </xf>
    <xf numFmtId="0" fontId="31" fillId="26" borderId="21" xfId="0" applyFont="1" applyFill="1" applyBorder="1" applyAlignment="1" applyProtection="1">
      <alignment horizontal="center" vertical="center"/>
      <protection locked="0"/>
    </xf>
    <xf numFmtId="0" fontId="31" fillId="26" borderId="15" xfId="0" applyFont="1" applyFill="1" applyBorder="1" applyAlignment="1" applyProtection="1">
      <alignment horizontal="center" vertical="center"/>
      <protection locked="0"/>
    </xf>
    <xf numFmtId="0" fontId="31" fillId="26" borderId="26" xfId="0" applyFont="1" applyFill="1" applyBorder="1" applyAlignment="1" applyProtection="1">
      <alignment horizontal="center" vertical="center"/>
      <protection locked="0"/>
    </xf>
    <xf numFmtId="0" fontId="31" fillId="26" borderId="14" xfId="0" applyFont="1" applyFill="1" applyBorder="1" applyAlignment="1" applyProtection="1">
      <alignment horizontal="center" vertical="center"/>
      <protection locked="0"/>
    </xf>
    <xf numFmtId="0" fontId="31" fillId="26" borderId="86" xfId="0" applyFont="1" applyFill="1" applyBorder="1" applyAlignment="1" applyProtection="1">
      <alignment horizontal="center" vertical="center"/>
      <protection locked="0"/>
    </xf>
    <xf numFmtId="0" fontId="31" fillId="29" borderId="11" xfId="0" applyFont="1" applyFill="1" applyBorder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7" xfId="0" applyFont="1" applyFill="1" applyBorder="1" applyAlignment="1">
      <alignment horizontal="center" vertical="center"/>
    </xf>
    <xf numFmtId="0" fontId="31" fillId="29" borderId="13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29" borderId="104" xfId="0" applyFont="1" applyFill="1" applyBorder="1" applyAlignment="1">
      <alignment horizontal="center" vertical="center"/>
    </xf>
    <xf numFmtId="0" fontId="31" fillId="29" borderId="23" xfId="0" applyFont="1" applyFill="1" applyBorder="1" applyAlignment="1">
      <alignment horizontal="center" vertical="center"/>
    </xf>
    <xf numFmtId="176" fontId="23" fillId="28" borderId="58" xfId="0" applyNumberFormat="1" applyFont="1" applyFill="1" applyBorder="1" applyAlignment="1">
      <alignment horizontal="center" vertical="center"/>
    </xf>
    <xf numFmtId="177" fontId="63" fillId="28" borderId="59" xfId="0" applyNumberFormat="1" applyFont="1" applyFill="1" applyBorder="1" applyAlignment="1">
      <alignment horizontal="center" vertical="center"/>
    </xf>
    <xf numFmtId="178" fontId="23" fillId="28" borderId="58" xfId="0" applyNumberFormat="1" applyFont="1" applyFill="1" applyBorder="1" applyAlignment="1">
      <alignment horizontal="center" vertical="center"/>
    </xf>
    <xf numFmtId="176" fontId="63" fillId="28" borderId="59" xfId="0" applyNumberFormat="1" applyFont="1" applyFill="1" applyBorder="1" applyAlignment="1">
      <alignment horizontal="center" vertical="center"/>
    </xf>
    <xf numFmtId="178" fontId="23" fillId="28" borderId="60" xfId="0" applyNumberFormat="1" applyFont="1" applyFill="1" applyBorder="1" applyAlignment="1">
      <alignment horizontal="center" vertical="center"/>
    </xf>
    <xf numFmtId="176" fontId="63" fillId="28" borderId="61" xfId="0" applyNumberFormat="1" applyFont="1" applyFill="1" applyBorder="1" applyAlignment="1">
      <alignment horizontal="center" vertical="center"/>
    </xf>
    <xf numFmtId="179" fontId="49" fillId="28" borderId="66" xfId="0" applyNumberFormat="1" applyFont="1" applyFill="1" applyBorder="1" applyAlignment="1">
      <alignment horizontal="center" vertical="center"/>
    </xf>
    <xf numFmtId="177" fontId="23" fillId="28" borderId="101" xfId="0" applyNumberFormat="1" applyFont="1" applyFill="1" applyBorder="1" applyAlignment="1">
      <alignment horizontal="center" vertical="center"/>
    </xf>
    <xf numFmtId="176" fontId="23" fillId="28" borderId="105" xfId="0" applyNumberFormat="1" applyFont="1" applyFill="1" applyBorder="1" applyAlignment="1">
      <alignment horizontal="center" vertical="center"/>
    </xf>
    <xf numFmtId="176" fontId="23" fillId="28" borderId="109" xfId="0" applyNumberFormat="1" applyFont="1" applyFill="1" applyBorder="1" applyAlignment="1">
      <alignment horizontal="center" vertical="center"/>
    </xf>
    <xf numFmtId="179" fontId="49" fillId="28" borderId="10" xfId="0" applyNumberFormat="1" applyFont="1" applyFill="1" applyBorder="1" applyAlignment="1">
      <alignment horizontal="center" vertical="center"/>
    </xf>
    <xf numFmtId="176" fontId="23" fillId="28" borderId="40" xfId="0" applyNumberFormat="1" applyFont="1" applyFill="1" applyBorder="1" applyAlignment="1">
      <alignment horizontal="center" vertical="center"/>
    </xf>
    <xf numFmtId="179" fontId="49" fillId="28" borderId="23" xfId="0" applyNumberFormat="1" applyFont="1" applyFill="1" applyBorder="1" applyAlignment="1">
      <alignment horizontal="center" vertical="center"/>
    </xf>
    <xf numFmtId="176" fontId="23" fillId="28" borderId="42" xfId="0" applyNumberFormat="1" applyFont="1" applyFill="1" applyBorder="1" applyAlignment="1">
      <alignment horizontal="center" vertical="center"/>
    </xf>
    <xf numFmtId="177" fontId="23" fillId="28" borderId="44" xfId="0" applyNumberFormat="1" applyFont="1" applyFill="1" applyBorder="1" applyAlignment="1">
      <alignment horizontal="center" vertical="center"/>
    </xf>
    <xf numFmtId="176" fontId="23" fillId="28" borderId="44" xfId="0" applyNumberFormat="1" applyFont="1" applyFill="1" applyBorder="1" applyAlignment="1">
      <alignment horizontal="center" vertical="center"/>
    </xf>
    <xf numFmtId="176" fontId="23" fillId="28" borderId="113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1" xfId="0" applyFont="1" applyBorder="1" applyAlignment="1">
      <alignment horizontal="center" vertical="center"/>
    </xf>
    <xf numFmtId="0" fontId="52" fillId="0" borderId="112" xfId="0" applyFont="1" applyBorder="1" applyAlignment="1">
      <alignment horizontal="center" vertical="center"/>
    </xf>
    <xf numFmtId="176" fontId="48" fillId="26" borderId="104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0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0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1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0" borderId="0" xfId="0" applyNumberFormat="1" applyFont="1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0" fillId="32" borderId="0" xfId="0" applyFill="1">
      <alignment vertical="center"/>
    </xf>
    <xf numFmtId="179" fontId="0" fillId="30" borderId="0" xfId="0" applyNumberFormat="1" applyFill="1">
      <alignment vertical="center"/>
    </xf>
    <xf numFmtId="179" fontId="1" fillId="30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3" borderId="0" xfId="0" applyFill="1">
      <alignment vertical="center"/>
    </xf>
    <xf numFmtId="0" fontId="71" fillId="33" borderId="0" xfId="0" applyFont="1" applyFill="1">
      <alignment vertical="center"/>
    </xf>
    <xf numFmtId="0" fontId="77" fillId="31" borderId="0" xfId="0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78" fillId="0" borderId="0" xfId="0" applyFont="1" applyAlignment="1" applyProtection="1">
      <alignment horizontal="center" vertical="center"/>
      <protection locked="0"/>
    </xf>
    <xf numFmtId="176" fontId="77" fillId="32" borderId="104" xfId="0" applyNumberFormat="1" applyFont="1" applyFill="1" applyBorder="1" applyAlignment="1" applyProtection="1">
      <alignment horizontal="center" vertical="center"/>
      <protection locked="0"/>
    </xf>
    <xf numFmtId="176" fontId="77" fillId="34" borderId="104" xfId="0" applyNumberFormat="1" applyFont="1" applyFill="1" applyBorder="1" applyAlignment="1" applyProtection="1">
      <alignment horizontal="center" vertical="center"/>
      <protection locked="0"/>
    </xf>
    <xf numFmtId="0" fontId="77" fillId="35" borderId="104" xfId="0" applyFont="1" applyFill="1" applyBorder="1" applyAlignment="1" applyProtection="1">
      <alignment horizontal="center" vertical="center"/>
      <protection locked="0"/>
    </xf>
    <xf numFmtId="180" fontId="77" fillId="32" borderId="104" xfId="0" applyNumberFormat="1" applyFont="1" applyFill="1" applyBorder="1" applyAlignment="1" applyProtection="1">
      <alignment horizontal="center" vertical="center"/>
      <protection locked="0"/>
    </xf>
    <xf numFmtId="0" fontId="77" fillId="31" borderId="103" xfId="0" applyFont="1" applyFill="1" applyBorder="1" applyAlignment="1" applyProtection="1">
      <alignment horizontal="center" vertical="center"/>
      <protection locked="0"/>
    </xf>
    <xf numFmtId="181" fontId="77" fillId="32" borderId="104" xfId="0" applyNumberFormat="1" applyFont="1" applyFill="1" applyBorder="1" applyAlignment="1" applyProtection="1">
      <alignment horizontal="center" vertical="center"/>
      <protection locked="0"/>
    </xf>
    <xf numFmtId="0" fontId="77" fillId="34" borderId="0" xfId="0" applyFont="1" applyFill="1" applyAlignment="1" applyProtection="1">
      <alignment horizontal="center" vertical="center"/>
      <protection locked="0"/>
    </xf>
    <xf numFmtId="0" fontId="57" fillId="0" borderId="10" xfId="0" applyFont="1" applyBorder="1" applyAlignment="1">
      <alignment horizontal="center" vertical="center"/>
    </xf>
    <xf numFmtId="0" fontId="69" fillId="26" borderId="12" xfId="0" applyFont="1" applyFill="1" applyBorder="1" applyAlignment="1" applyProtection="1">
      <alignment horizontal="center" vertical="center"/>
      <protection locked="0"/>
    </xf>
    <xf numFmtId="0" fontId="57" fillId="26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6" borderId="40" xfId="0" applyFont="1" applyFill="1" applyBorder="1" applyAlignment="1">
      <alignment horizontal="center" vertical="center"/>
    </xf>
    <xf numFmtId="0" fontId="56" fillId="27" borderId="10" xfId="0" applyFont="1" applyFill="1" applyBorder="1" applyAlignment="1" applyProtection="1">
      <alignment horizontal="center" vertical="center"/>
      <protection locked="0"/>
    </xf>
    <xf numFmtId="0" fontId="57" fillId="26" borderId="12" xfId="0" applyFont="1" applyFill="1" applyBorder="1" applyAlignment="1">
      <alignment horizontal="center" vertical="center"/>
    </xf>
    <xf numFmtId="0" fontId="57" fillId="26" borderId="44" xfId="0" applyFont="1" applyFill="1" applyBorder="1" applyAlignment="1">
      <alignment horizontal="center" vertical="center"/>
    </xf>
    <xf numFmtId="0" fontId="40" fillId="26" borderId="10" xfId="0" applyFont="1" applyFill="1" applyBorder="1" applyAlignment="1" applyProtection="1">
      <alignment horizontal="center" vertical="center"/>
      <protection locked="0"/>
    </xf>
    <xf numFmtId="0" fontId="69" fillId="26" borderId="10" xfId="0" applyFont="1" applyFill="1" applyBorder="1" applyAlignment="1" applyProtection="1">
      <alignment horizontal="center" vertical="center"/>
      <protection locked="0"/>
    </xf>
    <xf numFmtId="0" fontId="69" fillId="26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7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7" borderId="10" xfId="0" applyNumberFormat="1" applyFont="1" applyFill="1" applyBorder="1" applyAlignment="1" applyProtection="1">
      <alignment horizontal="center" vertical="center"/>
      <protection locked="0"/>
    </xf>
    <xf numFmtId="0" fontId="56" fillId="27" borderId="23" xfId="0" applyFont="1" applyFill="1" applyBorder="1" applyAlignment="1" applyProtection="1">
      <alignment horizontal="center" vertical="center"/>
      <protection locked="0"/>
    </xf>
    <xf numFmtId="0" fontId="57" fillId="26" borderId="23" xfId="0" applyFont="1" applyFill="1" applyBorder="1" applyAlignment="1">
      <alignment horizontal="center" vertical="center"/>
    </xf>
    <xf numFmtId="0" fontId="57" fillId="26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1" borderId="96" xfId="0" applyNumberFormat="1" applyFont="1" applyFill="1" applyBorder="1" applyAlignment="1">
      <alignment horizontal="center" vertical="center"/>
    </xf>
    <xf numFmtId="176" fontId="31" fillId="21" borderId="97" xfId="0" applyNumberFormat="1" applyFont="1" applyFill="1" applyBorder="1" applyAlignment="1">
      <alignment horizontal="center" vertical="center"/>
    </xf>
    <xf numFmtId="0" fontId="28" fillId="24" borderId="95" xfId="0" applyFont="1" applyFill="1" applyBorder="1" applyAlignment="1">
      <alignment horizontal="center" vertical="center"/>
    </xf>
    <xf numFmtId="0" fontId="28" fillId="24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5" borderId="88" xfId="0" applyFont="1" applyFill="1" applyBorder="1" applyAlignment="1">
      <alignment horizontal="center" vertical="center"/>
    </xf>
    <xf numFmtId="0" fontId="27" fillId="25" borderId="89" xfId="0" applyFont="1" applyFill="1" applyBorder="1" applyAlignment="1">
      <alignment horizontal="center" vertical="center"/>
    </xf>
    <xf numFmtId="0" fontId="27" fillId="25" borderId="87" xfId="0" applyFont="1" applyFill="1" applyBorder="1" applyAlignment="1">
      <alignment horizontal="center" vertical="center" wrapText="1"/>
    </xf>
    <xf numFmtId="0" fontId="27" fillId="25" borderId="53" xfId="0" applyFont="1" applyFill="1" applyBorder="1" applyAlignment="1">
      <alignment horizontal="center" vertical="center" wrapText="1"/>
    </xf>
    <xf numFmtId="0" fontId="30" fillId="25" borderId="88" xfId="0" applyFont="1" applyFill="1" applyBorder="1" applyAlignment="1">
      <alignment horizontal="center" vertical="center"/>
    </xf>
    <xf numFmtId="0" fontId="1" fillId="0" borderId="110" xfId="0" applyFont="1" applyBorder="1" applyAlignment="1" applyProtection="1">
      <alignment horizontal="left" vertical="center" wrapText="1"/>
      <protection locked="0"/>
    </xf>
    <xf numFmtId="0" fontId="0" fillId="0" borderId="111" xfId="0" applyBorder="1" applyAlignment="1" applyProtection="1">
      <alignment horizontal="left" vertical="center" wrapText="1"/>
      <protection locked="0"/>
    </xf>
    <xf numFmtId="0" fontId="0" fillId="0" borderId="112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4" xfId="0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0" fontId="52" fillId="0" borderId="11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79" fillId="40" borderId="124" xfId="0" applyFont="1" applyFill="1" applyBorder="1" applyAlignment="1">
      <alignment horizontal="left" vertical="center" wrapText="1"/>
    </xf>
    <xf numFmtId="0" fontId="79" fillId="40" borderId="125" xfId="0" applyFont="1" applyFill="1" applyBorder="1" applyAlignment="1">
      <alignment horizontal="center" vertical="center"/>
    </xf>
    <xf numFmtId="0" fontId="79" fillId="40" borderId="127" xfId="0" applyFont="1" applyFill="1" applyBorder="1" applyAlignment="1">
      <alignment horizontal="left" vertical="center"/>
    </xf>
    <xf numFmtId="0" fontId="79" fillId="41" borderId="0" xfId="0" applyFont="1" applyFill="1" applyAlignment="1">
      <alignment horizontal="center" vertical="center"/>
    </xf>
    <xf numFmtId="49" fontId="79" fillId="41" borderId="0" xfId="0" applyNumberFormat="1" applyFont="1" applyFill="1" applyAlignment="1">
      <alignment horizontal="center" vertical="center"/>
    </xf>
    <xf numFmtId="0" fontId="79" fillId="41" borderId="128" xfId="0" applyFont="1" applyFill="1" applyBorder="1" applyAlignment="1">
      <alignment horizontal="center" vertical="center"/>
    </xf>
    <xf numFmtId="0" fontId="79" fillId="41" borderId="124" xfId="0" applyFont="1" applyFill="1" applyBorder="1" applyAlignment="1">
      <alignment horizontal="left" vertical="center" wrapText="1"/>
    </xf>
    <xf numFmtId="0" fontId="79" fillId="41" borderId="0" xfId="0" applyFont="1" applyFill="1" applyAlignment="1">
      <alignment horizontal="left" vertical="center" wrapText="1"/>
    </xf>
    <xf numFmtId="0" fontId="79" fillId="41" borderId="0" xfId="0" applyFont="1" applyFill="1" applyAlignment="1">
      <alignment horizontal="center" vertical="center" wrapText="1"/>
    </xf>
    <xf numFmtId="177" fontId="79" fillId="41" borderId="0" xfId="0" applyNumberFormat="1" applyFont="1" applyFill="1" applyAlignment="1">
      <alignment horizontal="center" vertical="center"/>
    </xf>
    <xf numFmtId="176" fontId="79" fillId="41" borderId="0" xfId="0" applyNumberFormat="1" applyFont="1" applyFill="1" applyAlignment="1">
      <alignment horizontal="center" vertical="center"/>
    </xf>
    <xf numFmtId="0" fontId="80" fillId="43" borderId="0" xfId="0" applyFont="1" applyFill="1" applyAlignment="1">
      <alignment horizontal="center" vertical="center"/>
    </xf>
    <xf numFmtId="0" fontId="79" fillId="40" borderId="131" xfId="0" applyFont="1" applyFill="1" applyBorder="1" applyAlignment="1">
      <alignment vertical="center" wrapText="1"/>
    </xf>
    <xf numFmtId="0" fontId="79" fillId="40" borderId="132" xfId="0" applyFont="1" applyFill="1" applyBorder="1" applyAlignment="1">
      <alignment horizontal="center" vertical="center"/>
    </xf>
    <xf numFmtId="0" fontId="79" fillId="40" borderId="133" xfId="0" applyFont="1" applyFill="1" applyBorder="1" applyAlignment="1">
      <alignment horizontal="center" vertical="center"/>
    </xf>
    <xf numFmtId="0" fontId="80" fillId="40" borderId="135" xfId="0" applyFont="1" applyFill="1" applyBorder="1">
      <alignment vertical="center"/>
    </xf>
    <xf numFmtId="0" fontId="79" fillId="41" borderId="136" xfId="0" applyFont="1" applyFill="1" applyBorder="1" applyAlignment="1">
      <alignment horizontal="center" vertical="center"/>
    </xf>
    <xf numFmtId="0" fontId="79" fillId="41" borderId="132" xfId="0" applyFont="1" applyFill="1" applyBorder="1" applyAlignment="1">
      <alignment horizontal="center" vertical="center"/>
    </xf>
    <xf numFmtId="0" fontId="79" fillId="41" borderId="0" xfId="0" applyFont="1" applyFill="1" applyAlignment="1">
      <alignment vertical="center" wrapText="1"/>
    </xf>
    <xf numFmtId="0" fontId="79" fillId="41" borderId="137" xfId="0" applyFont="1" applyFill="1" applyBorder="1" applyAlignment="1">
      <alignment horizontal="left" vertical="center" wrapText="1"/>
    </xf>
    <xf numFmtId="180" fontId="79" fillId="41" borderId="138" xfId="0" applyNumberFormat="1" applyFont="1" applyFill="1" applyBorder="1" applyAlignment="1">
      <alignment horizontal="left" vertical="center" wrapText="1"/>
    </xf>
    <xf numFmtId="176" fontId="79" fillId="41" borderId="138" xfId="0" applyNumberFormat="1" applyFont="1" applyFill="1" applyBorder="1" applyAlignment="1">
      <alignment horizontal="left" vertical="center" wrapText="1"/>
    </xf>
    <xf numFmtId="0" fontId="79" fillId="41" borderId="138" xfId="0" applyFont="1" applyFill="1" applyBorder="1" applyAlignment="1">
      <alignment horizontal="left" vertical="center" wrapText="1"/>
    </xf>
    <xf numFmtId="181" fontId="79" fillId="41" borderId="138" xfId="0" applyNumberFormat="1" applyFont="1" applyFill="1" applyBorder="1" applyAlignment="1">
      <alignment horizontal="left" vertical="center" wrapText="1"/>
    </xf>
    <xf numFmtId="0" fontId="81" fillId="0" borderId="139" xfId="0" applyFont="1" applyBorder="1" applyAlignment="1">
      <alignment horizontal="center" vertical="center"/>
    </xf>
    <xf numFmtId="0" fontId="81" fillId="43" borderId="138" xfId="0" applyFont="1" applyFill="1" applyBorder="1" applyAlignment="1">
      <alignment horizontal="center" vertical="center"/>
    </xf>
    <xf numFmtId="49" fontId="81" fillId="0" borderId="140" xfId="0" applyNumberFormat="1" applyFont="1" applyBorder="1" applyAlignment="1">
      <alignment horizontal="center" vertical="center"/>
    </xf>
    <xf numFmtId="0" fontId="81" fillId="36" borderId="141" xfId="0" applyFont="1" applyFill="1" applyBorder="1" applyAlignment="1">
      <alignment horizontal="center" vertical="center"/>
    </xf>
    <xf numFmtId="0" fontId="82" fillId="28" borderId="142" xfId="0" applyFont="1" applyFill="1" applyBorder="1" applyAlignment="1">
      <alignment horizontal="center" vertical="center"/>
    </xf>
    <xf numFmtId="0" fontId="81" fillId="29" borderId="142" xfId="0" applyFont="1" applyFill="1" applyBorder="1" applyAlignment="1">
      <alignment horizontal="center" vertical="center"/>
    </xf>
    <xf numFmtId="0" fontId="81" fillId="24" borderId="138" xfId="0" applyFont="1" applyFill="1" applyBorder="1" applyAlignment="1">
      <alignment horizontal="center" vertical="center"/>
    </xf>
    <xf numFmtId="177" fontId="81" fillId="43" borderId="138" xfId="0" applyNumberFormat="1" applyFont="1" applyFill="1" applyBorder="1" applyAlignment="1">
      <alignment horizontal="center" vertical="center"/>
    </xf>
    <xf numFmtId="176" fontId="81" fillId="43" borderId="138" xfId="0" applyNumberFormat="1" applyFont="1" applyFill="1" applyBorder="1" applyAlignment="1">
      <alignment horizontal="center" vertical="center"/>
    </xf>
    <xf numFmtId="0" fontId="81" fillId="22" borderId="138" xfId="0" applyFont="1" applyFill="1" applyBorder="1" applyAlignment="1">
      <alignment horizontal="center" vertical="center"/>
    </xf>
    <xf numFmtId="0" fontId="81" fillId="22" borderId="142" xfId="0" applyFont="1" applyFill="1" applyBorder="1" applyAlignment="1">
      <alignment horizontal="center" vertical="center"/>
    </xf>
    <xf numFmtId="0" fontId="81" fillId="33" borderId="138" xfId="0" applyFont="1" applyFill="1" applyBorder="1" applyAlignment="1">
      <alignment horizontal="center" vertical="center"/>
    </xf>
    <xf numFmtId="0" fontId="81" fillId="33" borderId="142" xfId="0" applyFont="1" applyFill="1" applyBorder="1" applyAlignment="1">
      <alignment horizontal="center" vertical="center"/>
    </xf>
    <xf numFmtId="0" fontId="81" fillId="28" borderId="142" xfId="0" applyFont="1" applyFill="1" applyBorder="1" applyAlignment="1">
      <alignment horizontal="center" vertical="center"/>
    </xf>
    <xf numFmtId="0" fontId="81" fillId="29" borderId="138" xfId="0" applyFont="1" applyFill="1" applyBorder="1" applyAlignment="1">
      <alignment horizontal="center" vertical="center"/>
    </xf>
    <xf numFmtId="0" fontId="81" fillId="21" borderId="138" xfId="0" applyFont="1" applyFill="1" applyBorder="1" applyAlignment="1">
      <alignment horizontal="center" vertical="center"/>
    </xf>
    <xf numFmtId="0" fontId="81" fillId="28" borderId="138" xfId="0" applyFont="1" applyFill="1" applyBorder="1" applyAlignment="1">
      <alignment horizontal="center" vertical="center"/>
    </xf>
    <xf numFmtId="0" fontId="81" fillId="23" borderId="143" xfId="0" applyFont="1" applyFill="1" applyBorder="1" applyAlignment="1">
      <alignment horizontal="center" vertical="center"/>
    </xf>
    <xf numFmtId="0" fontId="81" fillId="44" borderId="0" xfId="0" applyFont="1" applyFill="1" applyAlignment="1">
      <alignment horizontal="left" vertical="center"/>
    </xf>
    <xf numFmtId="0" fontId="81" fillId="43" borderId="0" xfId="0" applyFont="1" applyFill="1" applyAlignment="1">
      <alignment horizontal="left" vertical="center"/>
    </xf>
    <xf numFmtId="49" fontId="81" fillId="44" borderId="0" xfId="0" applyNumberFormat="1" applyFont="1" applyFill="1" applyAlignment="1">
      <alignment horizontal="center" vertical="center"/>
    </xf>
    <xf numFmtId="49" fontId="81" fillId="43" borderId="0" xfId="0" applyNumberFormat="1" applyFont="1" applyFill="1" applyAlignment="1">
      <alignment horizontal="center" vertical="center"/>
    </xf>
    <xf numFmtId="49" fontId="81" fillId="23" borderId="137" xfId="0" applyNumberFormat="1" applyFont="1" applyFill="1" applyBorder="1" applyAlignment="1">
      <alignment horizontal="center" vertical="center"/>
    </xf>
    <xf numFmtId="0" fontId="81" fillId="45" borderId="0" xfId="0" applyFont="1" applyFill="1" applyAlignment="1">
      <alignment horizontal="center" vertical="center"/>
    </xf>
    <xf numFmtId="0" fontId="81" fillId="45" borderId="138" xfId="0" applyFont="1" applyFill="1" applyBorder="1" applyAlignment="1">
      <alignment horizontal="center" vertical="center"/>
    </xf>
    <xf numFmtId="180" fontId="81" fillId="46" borderId="138" xfId="0" applyNumberFormat="1" applyFont="1" applyFill="1" applyBorder="1" applyAlignment="1">
      <alignment horizontal="center" vertical="center"/>
    </xf>
    <xf numFmtId="176" fontId="81" fillId="46" borderId="138" xfId="0" applyNumberFormat="1" applyFont="1" applyFill="1" applyBorder="1" applyAlignment="1">
      <alignment horizontal="center" vertical="center"/>
    </xf>
    <xf numFmtId="0" fontId="81" fillId="42" borderId="138" xfId="0" applyFont="1" applyFill="1" applyBorder="1" applyAlignment="1">
      <alignment horizontal="center" vertical="center"/>
    </xf>
    <xf numFmtId="181" fontId="81" fillId="46" borderId="138" xfId="0" applyNumberFormat="1" applyFont="1" applyFill="1" applyBorder="1" applyAlignment="1">
      <alignment horizontal="center" vertical="center"/>
    </xf>
    <xf numFmtId="176" fontId="81" fillId="47" borderId="138" xfId="0" applyNumberFormat="1" applyFont="1" applyFill="1" applyBorder="1" applyAlignment="1">
      <alignment horizontal="center" vertical="center"/>
    </xf>
    <xf numFmtId="0" fontId="81" fillId="47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1" fillId="48" borderId="0" xfId="0" applyFont="1" applyFill="1" applyAlignment="1">
      <alignment horizontal="center" vertical="center"/>
    </xf>
    <xf numFmtId="0" fontId="81" fillId="43" borderId="0" xfId="0" applyFont="1" applyFill="1" applyAlignment="1">
      <alignment horizontal="center" vertical="center"/>
    </xf>
    <xf numFmtId="177" fontId="81" fillId="43" borderId="0" xfId="0" applyNumberFormat="1" applyFont="1" applyFill="1" applyAlignment="1">
      <alignment horizontal="center" vertical="center"/>
    </xf>
    <xf numFmtId="176" fontId="81" fillId="43" borderId="0" xfId="0" applyNumberFormat="1" applyFont="1" applyFill="1" applyAlignment="1">
      <alignment horizontal="center" vertical="center"/>
    </xf>
    <xf numFmtId="0" fontId="81" fillId="0" borderId="144" xfId="0" applyFont="1" applyBorder="1" applyAlignment="1">
      <alignment horizontal="center" vertical="center"/>
    </xf>
    <xf numFmtId="0" fontId="81" fillId="43" borderId="137" xfId="0" applyFont="1" applyFill="1" applyBorder="1" applyAlignment="1">
      <alignment horizontal="center" vertical="center"/>
    </xf>
    <xf numFmtId="0" fontId="81" fillId="36" borderId="145" xfId="0" applyFont="1" applyFill="1" applyBorder="1" applyAlignment="1">
      <alignment horizontal="center" vertical="center"/>
    </xf>
    <xf numFmtId="0" fontId="82" fillId="28" borderId="138" xfId="0" applyFont="1" applyFill="1" applyBorder="1" applyAlignment="1">
      <alignment horizontal="center" vertical="center"/>
    </xf>
    <xf numFmtId="0" fontId="81" fillId="23" borderId="146" xfId="0" applyFont="1" applyFill="1" applyBorder="1" applyAlignment="1">
      <alignment horizontal="center" vertical="center"/>
    </xf>
    <xf numFmtId="49" fontId="81" fillId="23" borderId="142" xfId="0" applyNumberFormat="1" applyFont="1" applyFill="1" applyBorder="1" applyAlignment="1">
      <alignment horizontal="center" vertical="center"/>
    </xf>
    <xf numFmtId="0" fontId="81" fillId="23" borderId="147" xfId="0" applyFont="1" applyFill="1" applyBorder="1" applyAlignment="1">
      <alignment horizontal="center" vertical="center"/>
    </xf>
    <xf numFmtId="0" fontId="81" fillId="48" borderId="138" xfId="0" applyFont="1" applyFill="1" applyBorder="1" applyAlignment="1">
      <alignment horizontal="center" vertical="center"/>
    </xf>
    <xf numFmtId="0" fontId="82" fillId="37" borderId="138" xfId="0" applyFont="1" applyFill="1" applyBorder="1" applyAlignment="1">
      <alignment horizontal="center" vertical="center"/>
    </xf>
    <xf numFmtId="0" fontId="81" fillId="21" borderId="148" xfId="0" applyFont="1" applyFill="1" applyBorder="1" applyAlignment="1">
      <alignment horizontal="center" vertical="center"/>
    </xf>
    <xf numFmtId="0" fontId="81" fillId="21" borderId="122" xfId="0" applyFont="1" applyFill="1" applyBorder="1" applyAlignment="1">
      <alignment horizontal="center" vertical="center"/>
    </xf>
    <xf numFmtId="0" fontId="81" fillId="22" borderId="148" xfId="0" applyFont="1" applyFill="1" applyBorder="1" applyAlignment="1">
      <alignment horizontal="center" vertical="center"/>
    </xf>
    <xf numFmtId="0" fontId="81" fillId="37" borderId="138" xfId="0" applyFont="1" applyFill="1" applyBorder="1" applyAlignment="1">
      <alignment horizontal="center" vertical="center"/>
    </xf>
    <xf numFmtId="0" fontId="81" fillId="29" borderId="148" xfId="0" applyFont="1" applyFill="1" applyBorder="1" applyAlignment="1">
      <alignment horizontal="center" vertical="center"/>
    </xf>
    <xf numFmtId="0" fontId="81" fillId="22" borderId="149" xfId="0" applyFont="1" applyFill="1" applyBorder="1" applyAlignment="1">
      <alignment horizontal="center" vertical="center"/>
    </xf>
    <xf numFmtId="0" fontId="81" fillId="29" borderId="149" xfId="0" applyFont="1" applyFill="1" applyBorder="1" applyAlignment="1">
      <alignment horizontal="center" vertical="center"/>
    </xf>
    <xf numFmtId="0" fontId="81" fillId="21" borderId="130" xfId="0" applyFont="1" applyFill="1" applyBorder="1" applyAlignment="1">
      <alignment horizontal="center" vertical="center"/>
    </xf>
    <xf numFmtId="0" fontId="81" fillId="22" borderId="130" xfId="0" applyFont="1" applyFill="1" applyBorder="1" applyAlignment="1">
      <alignment horizontal="center" vertical="center"/>
    </xf>
    <xf numFmtId="0" fontId="81" fillId="29" borderId="130" xfId="0" applyFont="1" applyFill="1" applyBorder="1" applyAlignment="1">
      <alignment horizontal="center" vertical="center"/>
    </xf>
    <xf numFmtId="0" fontId="81" fillId="43" borderId="148" xfId="0" applyFont="1" applyFill="1" applyBorder="1" applyAlignment="1">
      <alignment horizontal="center" vertical="center"/>
    </xf>
    <xf numFmtId="0" fontId="81" fillId="24" borderId="148" xfId="0" applyFont="1" applyFill="1" applyBorder="1" applyAlignment="1">
      <alignment horizontal="center" vertical="center"/>
    </xf>
    <xf numFmtId="177" fontId="81" fillId="43" borderId="148" xfId="0" applyNumberFormat="1" applyFont="1" applyFill="1" applyBorder="1" applyAlignment="1">
      <alignment horizontal="center" vertical="center"/>
    </xf>
    <xf numFmtId="176" fontId="81" fillId="43" borderId="148" xfId="0" applyNumberFormat="1" applyFont="1" applyFill="1" applyBorder="1" applyAlignment="1">
      <alignment horizontal="center" vertical="center"/>
    </xf>
    <xf numFmtId="0" fontId="81" fillId="43" borderId="123" xfId="0" applyFont="1" applyFill="1" applyBorder="1" applyAlignment="1">
      <alignment horizontal="center" vertical="center"/>
    </xf>
    <xf numFmtId="0" fontId="81" fillId="43" borderId="149" xfId="0" applyFont="1" applyFill="1" applyBorder="1" applyAlignment="1">
      <alignment horizontal="center" vertical="center"/>
    </xf>
    <xf numFmtId="0" fontId="81" fillId="24" borderId="149" xfId="0" applyFont="1" applyFill="1" applyBorder="1" applyAlignment="1">
      <alignment horizontal="center" vertical="center"/>
    </xf>
    <xf numFmtId="177" fontId="81" fillId="43" borderId="149" xfId="0" applyNumberFormat="1" applyFont="1" applyFill="1" applyBorder="1" applyAlignment="1">
      <alignment horizontal="center" vertical="center"/>
    </xf>
    <xf numFmtId="176" fontId="81" fillId="43" borderId="149" xfId="0" applyNumberFormat="1" applyFont="1" applyFill="1" applyBorder="1" applyAlignment="1">
      <alignment horizontal="center" vertical="center"/>
    </xf>
    <xf numFmtId="0" fontId="81" fillId="43" borderId="122" xfId="0" applyFont="1" applyFill="1" applyBorder="1" applyAlignment="1">
      <alignment horizontal="center" vertical="center"/>
    </xf>
    <xf numFmtId="0" fontId="81" fillId="22" borderId="122" xfId="0" applyFont="1" applyFill="1" applyBorder="1" applyAlignment="1">
      <alignment horizontal="center" vertical="center"/>
    </xf>
    <xf numFmtId="0" fontId="81" fillId="33" borderId="122" xfId="0" applyFont="1" applyFill="1" applyBorder="1" applyAlignment="1">
      <alignment horizontal="center" vertical="center"/>
    </xf>
    <xf numFmtId="0" fontId="81" fillId="33" borderId="148" xfId="0" applyFont="1" applyFill="1" applyBorder="1" applyAlignment="1">
      <alignment horizontal="center" vertical="center"/>
    </xf>
    <xf numFmtId="0" fontId="81" fillId="28" borderId="122" xfId="0" applyFont="1" applyFill="1" applyBorder="1" applyAlignment="1">
      <alignment horizontal="center" vertical="center"/>
    </xf>
    <xf numFmtId="0" fontId="81" fillId="37" borderId="122" xfId="0" applyFont="1" applyFill="1" applyBorder="1" applyAlignment="1">
      <alignment horizontal="center" vertical="center"/>
    </xf>
    <xf numFmtId="0" fontId="81" fillId="28" borderId="148" xfId="0" applyFont="1" applyFill="1" applyBorder="1" applyAlignment="1">
      <alignment horizontal="center" vertical="center"/>
    </xf>
    <xf numFmtId="0" fontId="81" fillId="23" borderId="150" xfId="0" applyFont="1" applyFill="1" applyBorder="1" applyAlignment="1">
      <alignment horizontal="center" vertical="center"/>
    </xf>
    <xf numFmtId="0" fontId="81" fillId="33" borderId="149" xfId="0" applyFont="1" applyFill="1" applyBorder="1" applyAlignment="1">
      <alignment horizontal="center" vertical="center"/>
    </xf>
    <xf numFmtId="0" fontId="81" fillId="21" borderId="149" xfId="0" applyFont="1" applyFill="1" applyBorder="1" applyAlignment="1">
      <alignment horizontal="center" vertical="center"/>
    </xf>
    <xf numFmtId="0" fontId="81" fillId="28" borderId="149" xfId="0" applyFont="1" applyFill="1" applyBorder="1" applyAlignment="1">
      <alignment horizontal="center" vertical="center"/>
    </xf>
    <xf numFmtId="0" fontId="81" fillId="36" borderId="151" xfId="0" applyFont="1" applyFill="1" applyBorder="1" applyAlignment="1">
      <alignment horizontal="center" vertical="center"/>
    </xf>
    <xf numFmtId="0" fontId="82" fillId="37" borderId="122" xfId="0" applyFont="1" applyFill="1" applyBorder="1" applyAlignment="1">
      <alignment horizontal="center" vertical="center"/>
    </xf>
    <xf numFmtId="0" fontId="82" fillId="37" borderId="130" xfId="0" applyFont="1" applyFill="1" applyBorder="1" applyAlignment="1">
      <alignment horizontal="center" vertical="center"/>
    </xf>
    <xf numFmtId="0" fontId="81" fillId="43" borderId="152" xfId="0" applyFont="1" applyFill="1" applyBorder="1" applyAlignment="1">
      <alignment horizontal="center" vertical="center"/>
    </xf>
    <xf numFmtId="0" fontId="82" fillId="37" borderId="152" xfId="0" applyFont="1" applyFill="1" applyBorder="1" applyAlignment="1">
      <alignment horizontal="center" vertical="center"/>
    </xf>
    <xf numFmtId="0" fontId="81" fillId="21" borderId="152" xfId="0" applyFont="1" applyFill="1" applyBorder="1" applyAlignment="1">
      <alignment horizontal="center" vertical="center"/>
    </xf>
    <xf numFmtId="0" fontId="81" fillId="24" borderId="153" xfId="0" applyFont="1" applyFill="1" applyBorder="1" applyAlignment="1">
      <alignment horizontal="center" vertical="center"/>
    </xf>
    <xf numFmtId="177" fontId="81" fillId="43" borderId="153" xfId="0" applyNumberFormat="1" applyFont="1" applyFill="1" applyBorder="1" applyAlignment="1">
      <alignment horizontal="center" vertical="center"/>
    </xf>
    <xf numFmtId="176" fontId="81" fillId="43" borderId="153" xfId="0" applyNumberFormat="1" applyFont="1" applyFill="1" applyBorder="1" applyAlignment="1">
      <alignment horizontal="center" vertical="center"/>
    </xf>
    <xf numFmtId="0" fontId="81" fillId="22" borderId="153" xfId="0" applyFont="1" applyFill="1" applyBorder="1" applyAlignment="1">
      <alignment horizontal="center" vertical="center"/>
    </xf>
    <xf numFmtId="0" fontId="81" fillId="22" borderId="152" xfId="0" applyFont="1" applyFill="1" applyBorder="1" applyAlignment="1">
      <alignment horizontal="center" vertical="center"/>
    </xf>
    <xf numFmtId="0" fontId="81" fillId="33" borderId="152" xfId="0" applyFont="1" applyFill="1" applyBorder="1" applyAlignment="1">
      <alignment horizontal="center" vertical="center"/>
    </xf>
    <xf numFmtId="0" fontId="81" fillId="33" borderId="153" xfId="0" applyFont="1" applyFill="1" applyBorder="1" applyAlignment="1">
      <alignment horizontal="center" vertical="center"/>
    </xf>
    <xf numFmtId="0" fontId="81" fillId="28" borderId="152" xfId="0" applyFont="1" applyFill="1" applyBorder="1" applyAlignment="1">
      <alignment horizontal="center" vertical="center"/>
    </xf>
    <xf numFmtId="0" fontId="81" fillId="37" borderId="152" xfId="0" applyFont="1" applyFill="1" applyBorder="1" applyAlignment="1">
      <alignment horizontal="center" vertical="center"/>
    </xf>
    <xf numFmtId="0" fontId="81" fillId="29" borderId="153" xfId="0" applyFont="1" applyFill="1" applyBorder="1" applyAlignment="1">
      <alignment horizontal="center" vertical="center"/>
    </xf>
    <xf numFmtId="0" fontId="81" fillId="21" borderId="153" xfId="0" applyFont="1" applyFill="1" applyBorder="1" applyAlignment="1">
      <alignment horizontal="center" vertical="center"/>
    </xf>
    <xf numFmtId="0" fontId="81" fillId="28" borderId="153" xfId="0" applyFont="1" applyFill="1" applyBorder="1" applyAlignment="1">
      <alignment horizontal="center" vertical="center"/>
    </xf>
    <xf numFmtId="0" fontId="81" fillId="23" borderId="154" xfId="0" applyFont="1" applyFill="1" applyBorder="1" applyAlignment="1">
      <alignment horizontal="center" vertical="center"/>
    </xf>
    <xf numFmtId="0" fontId="82" fillId="38" borderId="130" xfId="0" applyFont="1" applyFill="1" applyBorder="1" applyAlignment="1">
      <alignment horizontal="center" vertical="center"/>
    </xf>
    <xf numFmtId="0" fontId="81" fillId="28" borderId="130" xfId="0" applyFont="1" applyFill="1" applyBorder="1" applyAlignment="1">
      <alignment horizontal="center" vertical="center"/>
    </xf>
    <xf numFmtId="0" fontId="81" fillId="28" borderId="123" xfId="0" applyFont="1" applyFill="1" applyBorder="1" applyAlignment="1">
      <alignment horizontal="center" vertical="center"/>
    </xf>
    <xf numFmtId="0" fontId="81" fillId="33" borderId="123" xfId="0" applyFont="1" applyFill="1" applyBorder="1" applyAlignment="1">
      <alignment horizontal="center" vertical="center"/>
    </xf>
    <xf numFmtId="0" fontId="81" fillId="37" borderId="123" xfId="0" applyFont="1" applyFill="1" applyBorder="1" applyAlignment="1">
      <alignment horizontal="center" vertical="center"/>
    </xf>
    <xf numFmtId="0" fontId="81" fillId="38" borderId="123" xfId="0" applyFont="1" applyFill="1" applyBorder="1" applyAlignment="1">
      <alignment horizontal="center" vertical="center"/>
    </xf>
    <xf numFmtId="49" fontId="81" fillId="23" borderId="123" xfId="0" applyNumberFormat="1" applyFont="1" applyFill="1" applyBorder="1" applyAlignment="1">
      <alignment horizontal="center" vertical="center"/>
    </xf>
    <xf numFmtId="0" fontId="82" fillId="38" borderId="138" xfId="0" applyFont="1" applyFill="1" applyBorder="1" applyAlignment="1">
      <alignment horizontal="center" vertical="center"/>
    </xf>
    <xf numFmtId="0" fontId="81" fillId="44" borderId="138" xfId="0" applyFont="1" applyFill="1" applyBorder="1" applyAlignment="1">
      <alignment horizontal="center" vertical="center"/>
    </xf>
    <xf numFmtId="49" fontId="81" fillId="44" borderId="140" xfId="0" applyNumberFormat="1" applyFont="1" applyFill="1" applyBorder="1" applyAlignment="1">
      <alignment horizontal="center" vertical="center"/>
    </xf>
    <xf numFmtId="0" fontId="81" fillId="39" borderId="141" xfId="0" applyFont="1" applyFill="1" applyBorder="1" applyAlignment="1">
      <alignment horizontal="center" vertical="center"/>
    </xf>
    <xf numFmtId="0" fontId="81" fillId="22" borderId="155" xfId="0" applyFont="1" applyFill="1" applyBorder="1" applyAlignment="1">
      <alignment horizontal="center" vertical="center"/>
    </xf>
    <xf numFmtId="0" fontId="81" fillId="33" borderId="155" xfId="0" applyFont="1" applyFill="1" applyBorder="1" applyAlignment="1">
      <alignment horizontal="center" vertical="center"/>
    </xf>
    <xf numFmtId="0" fontId="81" fillId="43" borderId="155" xfId="0" applyFont="1" applyFill="1" applyBorder="1" applyAlignment="1">
      <alignment horizontal="center" vertical="center"/>
    </xf>
    <xf numFmtId="0" fontId="81" fillId="29" borderId="155" xfId="0" applyFont="1" applyFill="1" applyBorder="1" applyAlignment="1">
      <alignment horizontal="center" vertical="center"/>
    </xf>
    <xf numFmtId="0" fontId="81" fillId="21" borderId="155" xfId="0" applyFont="1" applyFill="1" applyBorder="1" applyAlignment="1">
      <alignment horizontal="center" vertical="center"/>
    </xf>
    <xf numFmtId="0" fontId="81" fillId="28" borderId="155" xfId="0" applyFont="1" applyFill="1" applyBorder="1" applyAlignment="1">
      <alignment horizontal="center" vertical="center"/>
    </xf>
    <xf numFmtId="0" fontId="81" fillId="39" borderId="145" xfId="0" applyFont="1" applyFill="1" applyBorder="1" applyAlignment="1">
      <alignment horizontal="center" vertical="center"/>
    </xf>
    <xf numFmtId="0" fontId="81" fillId="39" borderId="151" xfId="0" applyFont="1" applyFill="1" applyBorder="1" applyAlignment="1">
      <alignment horizontal="center" vertical="center"/>
    </xf>
    <xf numFmtId="49" fontId="81" fillId="0" borderId="156" xfId="0" applyNumberFormat="1" applyFont="1" applyBorder="1" applyAlignment="1">
      <alignment horizontal="center" vertical="center"/>
    </xf>
    <xf numFmtId="0" fontId="81" fillId="24" borderId="0" xfId="0" applyFont="1" applyFill="1" applyAlignment="1">
      <alignment horizontal="center" vertical="center"/>
    </xf>
    <xf numFmtId="177" fontId="81" fillId="43" borderId="122" xfId="0" applyNumberFormat="1" applyFont="1" applyFill="1" applyBorder="1" applyAlignment="1">
      <alignment horizontal="center" vertical="center"/>
    </xf>
    <xf numFmtId="0" fontId="81" fillId="0" borderId="122" xfId="0" applyFont="1" applyBorder="1" applyAlignment="1">
      <alignment horizontal="center" vertical="center"/>
    </xf>
    <xf numFmtId="0" fontId="81" fillId="38" borderId="138" xfId="0" applyFont="1" applyFill="1" applyBorder="1" applyAlignment="1">
      <alignment horizontal="center" vertical="center"/>
    </xf>
    <xf numFmtId="49" fontId="81" fillId="23" borderId="157" xfId="0" applyNumberFormat="1" applyFont="1" applyFill="1" applyBorder="1" applyAlignment="1">
      <alignment horizontal="center" vertical="center"/>
    </xf>
    <xf numFmtId="0" fontId="81" fillId="24" borderId="130" xfId="0" applyFont="1" applyFill="1" applyBorder="1" applyAlignment="1">
      <alignment horizontal="center" vertical="center"/>
    </xf>
    <xf numFmtId="49" fontId="81" fillId="23" borderId="120" xfId="0" applyNumberFormat="1" applyFont="1" applyFill="1" applyBorder="1" applyAlignment="1">
      <alignment horizontal="center" vertical="center"/>
    </xf>
    <xf numFmtId="0" fontId="81" fillId="22" borderId="158" xfId="0" applyFont="1" applyFill="1" applyBorder="1" applyAlignment="1">
      <alignment horizontal="center" vertical="center"/>
    </xf>
    <xf numFmtId="0" fontId="81" fillId="0" borderId="149" xfId="0" applyFont="1" applyBorder="1" applyAlignment="1">
      <alignment horizontal="center" vertical="center"/>
    </xf>
    <xf numFmtId="49" fontId="81" fillId="0" borderId="0" xfId="0" applyNumberFormat="1" applyFont="1" applyAlignment="1">
      <alignment horizontal="center" vertical="center"/>
    </xf>
    <xf numFmtId="49" fontId="81" fillId="0" borderId="129" xfId="0" applyNumberFormat="1" applyFont="1" applyBorder="1" applyAlignment="1">
      <alignment horizontal="center" vertical="center"/>
    </xf>
    <xf numFmtId="0" fontId="82" fillId="38" borderId="157" xfId="0" applyFont="1" applyFill="1" applyBorder="1" applyAlignment="1">
      <alignment horizontal="center" vertical="center"/>
    </xf>
    <xf numFmtId="0" fontId="81" fillId="28" borderId="157" xfId="0" applyFont="1" applyFill="1" applyBorder="1" applyAlignment="1">
      <alignment horizontal="center" vertical="center"/>
    </xf>
    <xf numFmtId="0" fontId="81" fillId="33" borderId="157" xfId="0" applyFont="1" applyFill="1" applyBorder="1" applyAlignment="1">
      <alignment horizontal="center" vertical="center"/>
    </xf>
    <xf numFmtId="0" fontId="81" fillId="33" borderId="158" xfId="0" applyFont="1" applyFill="1" applyBorder="1" applyAlignment="1">
      <alignment horizontal="center" vertical="center"/>
    </xf>
    <xf numFmtId="0" fontId="81" fillId="37" borderId="157" xfId="0" applyFont="1" applyFill="1" applyBorder="1" applyAlignment="1">
      <alignment horizontal="center" vertical="center"/>
    </xf>
    <xf numFmtId="0" fontId="81" fillId="38" borderId="157" xfId="0" applyFont="1" applyFill="1" applyBorder="1" applyAlignment="1">
      <alignment horizontal="center" vertical="center"/>
    </xf>
    <xf numFmtId="0" fontId="81" fillId="43" borderId="158" xfId="0" applyFont="1" applyFill="1" applyBorder="1" applyAlignment="1">
      <alignment horizontal="center" vertical="center"/>
    </xf>
    <xf numFmtId="0" fontId="81" fillId="24" borderId="158" xfId="0" applyFont="1" applyFill="1" applyBorder="1" applyAlignment="1">
      <alignment horizontal="center" vertical="center"/>
    </xf>
    <xf numFmtId="0" fontId="81" fillId="44" borderId="155" xfId="0" applyFont="1" applyFill="1" applyBorder="1" applyAlignment="1">
      <alignment horizontal="center" vertical="center"/>
    </xf>
    <xf numFmtId="0" fontId="81" fillId="44" borderId="141" xfId="0" applyFont="1" applyFill="1" applyBorder="1" applyAlignment="1">
      <alignment horizontal="center" vertical="center"/>
    </xf>
    <xf numFmtId="0" fontId="82" fillId="28" borderId="137" xfId="0" applyFont="1" applyFill="1" applyBorder="1" applyAlignment="1">
      <alignment horizontal="center" vertical="center"/>
    </xf>
    <xf numFmtId="0" fontId="81" fillId="29" borderId="137" xfId="0" applyFont="1" applyFill="1" applyBorder="1" applyAlignment="1">
      <alignment horizontal="center" vertical="center"/>
    </xf>
    <xf numFmtId="0" fontId="81" fillId="24" borderId="155" xfId="0" applyFont="1" applyFill="1" applyBorder="1" applyAlignment="1">
      <alignment horizontal="center" vertical="center"/>
    </xf>
    <xf numFmtId="177" fontId="81" fillId="43" borderId="155" xfId="0" applyNumberFormat="1" applyFont="1" applyFill="1" applyBorder="1" applyAlignment="1">
      <alignment horizontal="center" vertical="center"/>
    </xf>
    <xf numFmtId="176" fontId="81" fillId="43" borderId="155" xfId="0" applyNumberFormat="1" applyFont="1" applyFill="1" applyBorder="1" applyAlignment="1">
      <alignment horizontal="center" vertical="center"/>
    </xf>
    <xf numFmtId="0" fontId="81" fillId="22" borderId="137" xfId="0" applyFont="1" applyFill="1" applyBorder="1" applyAlignment="1">
      <alignment horizontal="center" vertical="center"/>
    </xf>
    <xf numFmtId="0" fontId="81" fillId="33" borderId="137" xfId="0" applyFont="1" applyFill="1" applyBorder="1" applyAlignment="1">
      <alignment horizontal="center" vertical="center"/>
    </xf>
    <xf numFmtId="0" fontId="81" fillId="28" borderId="137" xfId="0" applyFont="1" applyFill="1" applyBorder="1" applyAlignment="1">
      <alignment horizontal="center" vertical="center"/>
    </xf>
    <xf numFmtId="0" fontId="81" fillId="44" borderId="145" xfId="0" applyFont="1" applyFill="1" applyBorder="1" applyAlignment="1">
      <alignment horizontal="center" vertical="center"/>
    </xf>
    <xf numFmtId="176" fontId="86" fillId="43" borderId="138" xfId="0" applyNumberFormat="1" applyFont="1" applyFill="1" applyBorder="1" applyAlignment="1">
      <alignment horizontal="center" vertical="center"/>
    </xf>
    <xf numFmtId="0" fontId="83" fillId="0" borderId="0" xfId="0" applyFont="1">
      <alignment vertical="center"/>
    </xf>
    <xf numFmtId="0" fontId="81" fillId="44" borderId="151" xfId="0" applyFont="1" applyFill="1" applyBorder="1" applyAlignment="1">
      <alignment horizontal="center" vertical="center"/>
    </xf>
    <xf numFmtId="0" fontId="81" fillId="28" borderId="0" xfId="0" applyFont="1" applyFill="1" applyAlignment="1">
      <alignment horizontal="center" vertical="center"/>
    </xf>
    <xf numFmtId="0" fontId="81" fillId="43" borderId="130" xfId="0" applyFont="1" applyFill="1" applyBorder="1" applyAlignment="1">
      <alignment horizontal="center" vertical="center"/>
    </xf>
    <xf numFmtId="177" fontId="81" fillId="43" borderId="130" xfId="0" applyNumberFormat="1" applyFont="1" applyFill="1" applyBorder="1" applyAlignment="1">
      <alignment horizontal="center" vertical="center"/>
    </xf>
    <xf numFmtId="176" fontId="81" fillId="43" borderId="130" xfId="0" applyNumberFormat="1" applyFont="1" applyFill="1" applyBorder="1" applyAlignment="1">
      <alignment horizontal="center" vertical="center"/>
    </xf>
    <xf numFmtId="0" fontId="81" fillId="44" borderId="159" xfId="0" applyFont="1" applyFill="1" applyBorder="1" applyAlignment="1">
      <alignment horizontal="center" vertical="center"/>
    </xf>
    <xf numFmtId="0" fontId="82" fillId="49" borderId="138" xfId="0" applyFont="1" applyFill="1" applyBorder="1" applyAlignment="1">
      <alignment horizontal="center" vertical="center"/>
    </xf>
    <xf numFmtId="0" fontId="81" fillId="49" borderId="138" xfId="0" applyFont="1" applyFill="1" applyBorder="1" applyAlignment="1">
      <alignment horizontal="center" vertical="center"/>
    </xf>
    <xf numFmtId="0" fontId="82" fillId="49" borderId="152" xfId="0" applyFont="1" applyFill="1" applyBorder="1" applyAlignment="1">
      <alignment horizontal="center" vertical="center"/>
    </xf>
    <xf numFmtId="0" fontId="81" fillId="43" borderId="120" xfId="0" applyFont="1" applyFill="1" applyBorder="1" applyAlignment="1">
      <alignment horizontal="center" vertical="center"/>
    </xf>
    <xf numFmtId="0" fontId="82" fillId="49" borderId="130" xfId="0" applyFont="1" applyFill="1" applyBorder="1" applyAlignment="1">
      <alignment horizontal="center" vertical="center"/>
    </xf>
    <xf numFmtId="0" fontId="81" fillId="49" borderId="157" xfId="0" applyFont="1" applyFill="1" applyBorder="1" applyAlignment="1">
      <alignment horizontal="center" vertical="center"/>
    </xf>
    <xf numFmtId="0" fontId="81" fillId="33" borderId="130" xfId="0" applyFont="1" applyFill="1" applyBorder="1" applyAlignment="1">
      <alignment horizontal="center" vertical="center"/>
    </xf>
    <xf numFmtId="0" fontId="81" fillId="37" borderId="130" xfId="0" applyFont="1" applyFill="1" applyBorder="1" applyAlignment="1">
      <alignment horizontal="center" vertical="center"/>
    </xf>
    <xf numFmtId="0" fontId="81" fillId="38" borderId="130" xfId="0" applyFont="1" applyFill="1" applyBorder="1" applyAlignment="1">
      <alignment horizontal="center" vertical="center"/>
    </xf>
    <xf numFmtId="0" fontId="81" fillId="49" borderId="130" xfId="0" applyFont="1" applyFill="1" applyBorder="1" applyAlignment="1">
      <alignment horizontal="center" vertical="center"/>
    </xf>
    <xf numFmtId="0" fontId="82" fillId="49" borderId="123" xfId="0" applyFont="1" applyFill="1" applyBorder="1" applyAlignment="1">
      <alignment horizontal="center" vertical="center"/>
    </xf>
    <xf numFmtId="177" fontId="81" fillId="43" borderId="123" xfId="0" applyNumberFormat="1" applyFont="1" applyFill="1" applyBorder="1" applyAlignment="1">
      <alignment horizontal="center" vertical="center"/>
    </xf>
    <xf numFmtId="0" fontId="81" fillId="44" borderId="142" xfId="0" applyFont="1" applyFill="1" applyBorder="1" applyAlignment="1">
      <alignment horizontal="center" vertical="center"/>
    </xf>
    <xf numFmtId="0" fontId="81" fillId="42" borderId="141" xfId="0" applyFont="1" applyFill="1" applyBorder="1" applyAlignment="1">
      <alignment horizontal="center" vertical="center"/>
    </xf>
    <xf numFmtId="0" fontId="82" fillId="37" borderId="142" xfId="0" applyFont="1" applyFill="1" applyBorder="1" applyAlignment="1">
      <alignment horizontal="center" vertical="center"/>
    </xf>
    <xf numFmtId="0" fontId="81" fillId="21" borderId="142" xfId="0" applyFont="1" applyFill="1" applyBorder="1" applyAlignment="1">
      <alignment horizontal="center" vertical="center"/>
    </xf>
    <xf numFmtId="0" fontId="81" fillId="37" borderId="142" xfId="0" applyFont="1" applyFill="1" applyBorder="1" applyAlignment="1">
      <alignment horizontal="center" vertical="center"/>
    </xf>
    <xf numFmtId="0" fontId="81" fillId="23" borderId="160" xfId="0" applyFont="1" applyFill="1" applyBorder="1" applyAlignment="1">
      <alignment horizontal="center" vertical="center"/>
    </xf>
    <xf numFmtId="0" fontId="81" fillId="42" borderId="145" xfId="0" applyFont="1" applyFill="1" applyBorder="1" applyAlignment="1">
      <alignment horizontal="center" vertical="center"/>
    </xf>
    <xf numFmtId="0" fontId="86" fillId="37" borderId="138" xfId="0" applyFont="1" applyFill="1" applyBorder="1" applyAlignment="1">
      <alignment horizontal="center" vertical="center"/>
    </xf>
    <xf numFmtId="49" fontId="81" fillId="23" borderId="0" xfId="0" applyNumberFormat="1" applyFont="1" applyFill="1" applyAlignment="1">
      <alignment horizontal="center" vertical="center"/>
    </xf>
    <xf numFmtId="176" fontId="87" fillId="43" borderId="138" xfId="0" applyNumberFormat="1" applyFont="1" applyFill="1" applyBorder="1" applyAlignment="1">
      <alignment horizontal="center" vertical="center"/>
    </xf>
    <xf numFmtId="0" fontId="81" fillId="38" borderId="122" xfId="0" applyFont="1" applyFill="1" applyBorder="1" applyAlignment="1">
      <alignment horizontal="center" vertical="center"/>
    </xf>
    <xf numFmtId="0" fontId="81" fillId="49" borderId="122" xfId="0" applyFont="1" applyFill="1" applyBorder="1" applyAlignment="1">
      <alignment horizontal="center" vertical="center"/>
    </xf>
    <xf numFmtId="0" fontId="81" fillId="42" borderId="151" xfId="0" applyFont="1" applyFill="1" applyBorder="1" applyAlignment="1">
      <alignment horizontal="center" vertical="center"/>
    </xf>
    <xf numFmtId="0" fontId="82" fillId="49" borderId="122" xfId="0" applyFont="1" applyFill="1" applyBorder="1" applyAlignment="1">
      <alignment horizontal="center" vertical="center"/>
    </xf>
    <xf numFmtId="0" fontId="85" fillId="28" borderId="148" xfId="0" applyFont="1" applyFill="1" applyBorder="1" applyAlignment="1">
      <alignment horizontal="center" vertical="center"/>
    </xf>
    <xf numFmtId="0" fontId="85" fillId="28" borderId="152" xfId="0" applyFont="1" applyFill="1" applyBorder="1" applyAlignment="1">
      <alignment horizontal="center" vertical="center"/>
    </xf>
    <xf numFmtId="176" fontId="86" fillId="43" borderId="148" xfId="0" applyNumberFormat="1" applyFont="1" applyFill="1" applyBorder="1" applyAlignment="1">
      <alignment horizontal="center" vertical="center"/>
    </xf>
    <xf numFmtId="176" fontId="86" fillId="43" borderId="149" xfId="0" applyNumberFormat="1" applyFont="1" applyFill="1" applyBorder="1" applyAlignment="1">
      <alignment horizontal="center" vertical="center"/>
    </xf>
    <xf numFmtId="0" fontId="81" fillId="44" borderId="137" xfId="0" applyFont="1" applyFill="1" applyBorder="1" applyAlignment="1">
      <alignment horizontal="center" vertical="center"/>
    </xf>
    <xf numFmtId="0" fontId="81" fillId="45" borderId="141" xfId="0" applyFont="1" applyFill="1" applyBorder="1" applyAlignment="1">
      <alignment horizontal="center" vertical="center"/>
    </xf>
    <xf numFmtId="0" fontId="82" fillId="38" borderId="142" xfId="0" applyFont="1" applyFill="1" applyBorder="1" applyAlignment="1">
      <alignment horizontal="center" vertical="center"/>
    </xf>
    <xf numFmtId="0" fontId="81" fillId="38" borderId="142" xfId="0" applyFont="1" applyFill="1" applyBorder="1" applyAlignment="1">
      <alignment horizontal="center" vertical="center"/>
    </xf>
    <xf numFmtId="0" fontId="81" fillId="45" borderId="145" xfId="0" applyFont="1" applyFill="1" applyBorder="1" applyAlignment="1">
      <alignment horizontal="center" vertical="center"/>
    </xf>
    <xf numFmtId="0" fontId="81" fillId="28" borderId="161" xfId="0" applyFont="1" applyFill="1" applyBorder="1" applyAlignment="1">
      <alignment horizontal="center" vertical="center"/>
    </xf>
    <xf numFmtId="0" fontId="81" fillId="28" borderId="162" xfId="0" applyFont="1" applyFill="1" applyBorder="1" applyAlignment="1">
      <alignment horizontal="center" vertical="center"/>
    </xf>
    <xf numFmtId="0" fontId="81" fillId="22" borderId="163" xfId="0" applyFont="1" applyFill="1" applyBorder="1" applyAlignment="1">
      <alignment horizontal="center" vertical="center"/>
    </xf>
    <xf numFmtId="0" fontId="81" fillId="33" borderId="162" xfId="0" applyFont="1" applyFill="1" applyBorder="1" applyAlignment="1">
      <alignment horizontal="center" vertical="center"/>
    </xf>
    <xf numFmtId="0" fontId="81" fillId="33" borderId="163" xfId="0" applyFont="1" applyFill="1" applyBorder="1" applyAlignment="1">
      <alignment horizontal="center" vertical="center"/>
    </xf>
    <xf numFmtId="0" fontId="81" fillId="37" borderId="162" xfId="0" applyFont="1" applyFill="1" applyBorder="1" applyAlignment="1">
      <alignment horizontal="center" vertical="center"/>
    </xf>
    <xf numFmtId="0" fontId="81" fillId="38" borderId="162" xfId="0" applyFont="1" applyFill="1" applyBorder="1" applyAlignment="1">
      <alignment horizontal="center" vertical="center"/>
    </xf>
    <xf numFmtId="0" fontId="81" fillId="49" borderId="162" xfId="0" applyFont="1" applyFill="1" applyBorder="1" applyAlignment="1">
      <alignment horizontal="center" vertical="center"/>
    </xf>
    <xf numFmtId="0" fontId="81" fillId="24" borderId="163" xfId="0" applyFont="1" applyFill="1" applyBorder="1" applyAlignment="1">
      <alignment horizontal="center" vertical="center"/>
    </xf>
    <xf numFmtId="0" fontId="81" fillId="29" borderId="163" xfId="0" applyFont="1" applyFill="1" applyBorder="1" applyAlignment="1">
      <alignment horizontal="center" vertical="center"/>
    </xf>
    <xf numFmtId="0" fontId="81" fillId="21" borderId="163" xfId="0" applyFont="1" applyFill="1" applyBorder="1" applyAlignment="1">
      <alignment horizontal="center" vertical="center"/>
    </xf>
    <xf numFmtId="0" fontId="81" fillId="28" borderId="163" xfId="0" applyFont="1" applyFill="1" applyBorder="1" applyAlignment="1">
      <alignment horizontal="center" vertical="center"/>
    </xf>
    <xf numFmtId="0" fontId="81" fillId="23" borderId="164" xfId="0" applyFont="1" applyFill="1" applyBorder="1" applyAlignment="1">
      <alignment horizontal="center" vertical="center"/>
    </xf>
    <xf numFmtId="0" fontId="81" fillId="37" borderId="148" xfId="0" applyFont="1" applyFill="1" applyBorder="1" applyAlignment="1">
      <alignment horizontal="center" vertical="center"/>
    </xf>
    <xf numFmtId="0" fontId="81" fillId="38" borderId="148" xfId="0" applyFont="1" applyFill="1" applyBorder="1" applyAlignment="1">
      <alignment horizontal="center" vertical="center"/>
    </xf>
    <xf numFmtId="0" fontId="81" fillId="49" borderId="148" xfId="0" applyFont="1" applyFill="1" applyBorder="1" applyAlignment="1">
      <alignment horizontal="center" vertical="center"/>
    </xf>
    <xf numFmtId="0" fontId="81" fillId="23" borderId="165" xfId="0" applyFont="1" applyFill="1" applyBorder="1" applyAlignment="1">
      <alignment horizontal="center" vertical="center"/>
    </xf>
    <xf numFmtId="0" fontId="81" fillId="45" borderId="166" xfId="0" applyFont="1" applyFill="1" applyBorder="1" applyAlignment="1">
      <alignment horizontal="center" vertical="center"/>
    </xf>
    <xf numFmtId="0" fontId="82" fillId="49" borderId="161" xfId="0" applyFont="1" applyFill="1" applyBorder="1" applyAlignment="1">
      <alignment horizontal="center" vertical="center"/>
    </xf>
    <xf numFmtId="0" fontId="81" fillId="22" borderId="162" xfId="0" applyFont="1" applyFill="1" applyBorder="1" applyAlignment="1">
      <alignment horizontal="center" vertical="center"/>
    </xf>
    <xf numFmtId="0" fontId="81" fillId="29" borderId="0" xfId="0" applyFont="1" applyFill="1" applyAlignment="1">
      <alignment horizontal="center" vertical="center"/>
    </xf>
    <xf numFmtId="0" fontId="81" fillId="29" borderId="162" xfId="0" applyFont="1" applyFill="1" applyBorder="1" applyAlignment="1">
      <alignment horizontal="center" vertical="center"/>
    </xf>
    <xf numFmtId="0" fontId="81" fillId="22" borderId="123" xfId="0" applyFont="1" applyFill="1" applyBorder="1" applyAlignment="1">
      <alignment horizontal="center" vertical="center"/>
    </xf>
    <xf numFmtId="0" fontId="81" fillId="22" borderId="120" xfId="0" applyFont="1" applyFill="1" applyBorder="1" applyAlignment="1">
      <alignment horizontal="center" vertical="center"/>
    </xf>
    <xf numFmtId="0" fontId="85" fillId="28" borderId="161" xfId="0" applyFont="1" applyFill="1" applyBorder="1" applyAlignment="1">
      <alignment horizontal="center" vertical="center"/>
    </xf>
    <xf numFmtId="0" fontId="81" fillId="49" borderId="123" xfId="0" applyFont="1" applyFill="1" applyBorder="1" applyAlignment="1">
      <alignment horizontal="center" vertical="center"/>
    </xf>
    <xf numFmtId="176" fontId="81" fillId="0" borderId="0" xfId="0" applyNumberFormat="1" applyFont="1" applyAlignment="1">
      <alignment horizontal="center" vertical="center"/>
    </xf>
    <xf numFmtId="0" fontId="79" fillId="40" borderId="126" xfId="0" applyFont="1" applyFill="1" applyBorder="1" applyAlignment="1">
      <alignment horizontal="center" vertical="center"/>
    </xf>
    <xf numFmtId="0" fontId="79" fillId="40" borderId="167" xfId="0" applyFont="1" applyFill="1" applyBorder="1" applyAlignment="1">
      <alignment horizontal="center" vertical="center"/>
    </xf>
    <xf numFmtId="0" fontId="79" fillId="40" borderId="125" xfId="0" applyFont="1" applyFill="1" applyBorder="1" applyAlignment="1">
      <alignment horizontal="center" vertical="center"/>
    </xf>
    <xf numFmtId="0" fontId="79" fillId="42" borderId="121" xfId="0" applyFont="1" applyFill="1" applyBorder="1" applyAlignment="1">
      <alignment horizontal="center" vertical="center" wrapText="1"/>
    </xf>
    <xf numFmtId="0" fontId="79" fillId="42" borderId="129" xfId="0" applyFont="1" applyFill="1" applyBorder="1" applyAlignment="1">
      <alignment horizontal="center" vertical="center" wrapText="1"/>
    </xf>
    <xf numFmtId="0" fontId="79" fillId="42" borderId="130" xfId="0" applyFont="1" applyFill="1" applyBorder="1" applyAlignment="1">
      <alignment horizontal="center" vertical="center" wrapText="1"/>
    </xf>
    <xf numFmtId="0" fontId="79" fillId="41" borderId="129" xfId="0" applyFont="1" applyFill="1" applyBorder="1" applyAlignment="1">
      <alignment horizontal="center" vertical="center" wrapText="1"/>
    </xf>
    <xf numFmtId="0" fontId="79" fillId="41" borderId="121" xfId="0" applyFont="1" applyFill="1" applyBorder="1" applyAlignment="1">
      <alignment horizontal="center" vertical="center" wrapText="1"/>
    </xf>
    <xf numFmtId="0" fontId="79" fillId="41" borderId="130" xfId="0" applyFont="1" applyFill="1" applyBorder="1" applyAlignment="1">
      <alignment horizontal="center" vertical="center" wrapText="1"/>
    </xf>
    <xf numFmtId="0" fontId="79" fillId="41" borderId="0" xfId="0" applyFont="1" applyFill="1" applyAlignment="1">
      <alignment horizontal="center" vertical="center"/>
    </xf>
    <xf numFmtId="176" fontId="79" fillId="41" borderId="0" xfId="0" applyNumberFormat="1" applyFont="1" applyFill="1" applyAlignment="1">
      <alignment horizontal="center" vertical="center"/>
    </xf>
    <xf numFmtId="0" fontId="80" fillId="43" borderId="0" xfId="0" applyFont="1" applyFill="1" applyAlignment="1">
      <alignment horizontal="center" vertical="center"/>
    </xf>
    <xf numFmtId="0" fontId="79" fillId="40" borderId="168" xfId="0" applyFont="1" applyFill="1" applyBorder="1" applyAlignment="1">
      <alignment horizontal="center" vertical="center"/>
    </xf>
    <xf numFmtId="0" fontId="79" fillId="40" borderId="134" xfId="0" applyFont="1" applyFill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33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1">
                  <c:v>1</c:v>
                </c:pt>
                <c:pt idx="50">
                  <c:v>1</c:v>
                </c:pt>
                <c:pt idx="57">
                  <c:v>1</c:v>
                </c:pt>
                <c:pt idx="107">
                  <c:v>1</c:v>
                </c:pt>
                <c:pt idx="112">
                  <c:v>1</c:v>
                </c:pt>
                <c:pt idx="138">
                  <c:v>1</c:v>
                </c:pt>
                <c:pt idx="186">
                  <c:v>1</c:v>
                </c:pt>
                <c:pt idx="191">
                  <c:v>1</c:v>
                </c:pt>
                <c:pt idx="246">
                  <c:v>1</c:v>
                </c:pt>
                <c:pt idx="249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9">
                  <c:v>1</c:v>
                </c:pt>
                <c:pt idx="79">
                  <c:v>1</c:v>
                </c:pt>
                <c:pt idx="84">
                  <c:v>1</c:v>
                </c:pt>
                <c:pt idx="94">
                  <c:v>1</c:v>
                </c:pt>
                <c:pt idx="130">
                  <c:v>1</c:v>
                </c:pt>
                <c:pt idx="137">
                  <c:v>1</c:v>
                </c:pt>
                <c:pt idx="140">
                  <c:v>1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6">
                  <c:v>1</c:v>
                </c:pt>
                <c:pt idx="227">
                  <c:v>1</c:v>
                </c:pt>
                <c:pt idx="252">
                  <c:v>1</c:v>
                </c:pt>
                <c:pt idx="263">
                  <c:v>1</c:v>
                </c:pt>
                <c:pt idx="273">
                  <c:v>1</c:v>
                </c:pt>
                <c:pt idx="277">
                  <c:v>1</c:v>
                </c:pt>
                <c:pt idx="280">
                  <c:v>1</c:v>
                </c:pt>
                <c:pt idx="2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20">
                  <c:v>276</c:v>
                </c:pt>
                <c:pt idx="22">
                  <c:v>303</c:v>
                </c:pt>
                <c:pt idx="25">
                  <c:v>275</c:v>
                </c:pt>
                <c:pt idx="28">
                  <c:v>271</c:v>
                </c:pt>
                <c:pt idx="29">
                  <c:v>260</c:v>
                </c:pt>
                <c:pt idx="30">
                  <c:v>322</c:v>
                </c:pt>
                <c:pt idx="31">
                  <c:v>285</c:v>
                </c:pt>
                <c:pt idx="32">
                  <c:v>290</c:v>
                </c:pt>
                <c:pt idx="35">
                  <c:v>296.7</c:v>
                </c:pt>
                <c:pt idx="37">
                  <c:v>290</c:v>
                </c:pt>
                <c:pt idx="43">
                  <c:v>292</c:v>
                </c:pt>
                <c:pt idx="44">
                  <c:v>280</c:v>
                </c:pt>
                <c:pt idx="46">
                  <c:v>250</c:v>
                </c:pt>
                <c:pt idx="47">
                  <c:v>300</c:v>
                </c:pt>
                <c:pt idx="48">
                  <c:v>310</c:v>
                </c:pt>
                <c:pt idx="49">
                  <c:v>305</c:v>
                </c:pt>
                <c:pt idx="50">
                  <c:v>282</c:v>
                </c:pt>
                <c:pt idx="55">
                  <c:v>285</c:v>
                </c:pt>
                <c:pt idx="57">
                  <c:v>305</c:v>
                </c:pt>
                <c:pt idx="58">
                  <c:v>300</c:v>
                </c:pt>
                <c:pt idx="60">
                  <c:v>300</c:v>
                </c:pt>
                <c:pt idx="62">
                  <c:v>306</c:v>
                </c:pt>
                <c:pt idx="63">
                  <c:v>305</c:v>
                </c:pt>
                <c:pt idx="69">
                  <c:v>305</c:v>
                </c:pt>
                <c:pt idx="72">
                  <c:v>324</c:v>
                </c:pt>
                <c:pt idx="74">
                  <c:v>300</c:v>
                </c:pt>
                <c:pt idx="76">
                  <c:v>295</c:v>
                </c:pt>
                <c:pt idx="77">
                  <c:v>340</c:v>
                </c:pt>
                <c:pt idx="79">
                  <c:v>322</c:v>
                </c:pt>
                <c:pt idx="82">
                  <c:v>304</c:v>
                </c:pt>
                <c:pt idx="84">
                  <c:v>312</c:v>
                </c:pt>
                <c:pt idx="87">
                  <c:v>305</c:v>
                </c:pt>
                <c:pt idx="90">
                  <c:v>340</c:v>
                </c:pt>
                <c:pt idx="94">
                  <c:v>325</c:v>
                </c:pt>
                <c:pt idx="100">
                  <c:v>312</c:v>
                </c:pt>
                <c:pt idx="101">
                  <c:v>322</c:v>
                </c:pt>
                <c:pt idx="102">
                  <c:v>322</c:v>
                </c:pt>
                <c:pt idx="104">
                  <c:v>313</c:v>
                </c:pt>
                <c:pt idx="105">
                  <c:v>310</c:v>
                </c:pt>
                <c:pt idx="106">
                  <c:v>348</c:v>
                </c:pt>
                <c:pt idx="107">
                  <c:v>320</c:v>
                </c:pt>
                <c:pt idx="109">
                  <c:v>320</c:v>
                </c:pt>
                <c:pt idx="112">
                  <c:v>350</c:v>
                </c:pt>
                <c:pt idx="114">
                  <c:v>300</c:v>
                </c:pt>
                <c:pt idx="116">
                  <c:v>330</c:v>
                </c:pt>
                <c:pt idx="119">
                  <c:v>330</c:v>
                </c:pt>
                <c:pt idx="123">
                  <c:v>350</c:v>
                </c:pt>
                <c:pt idx="128">
                  <c:v>340</c:v>
                </c:pt>
                <c:pt idx="130">
                  <c:v>342.3</c:v>
                </c:pt>
                <c:pt idx="133">
                  <c:v>314</c:v>
                </c:pt>
                <c:pt idx="134">
                  <c:v>320</c:v>
                </c:pt>
                <c:pt idx="135">
                  <c:v>322</c:v>
                </c:pt>
                <c:pt idx="137">
                  <c:v>335</c:v>
                </c:pt>
                <c:pt idx="138">
                  <c:v>353.2</c:v>
                </c:pt>
                <c:pt idx="140">
                  <c:v>350</c:v>
                </c:pt>
                <c:pt idx="143">
                  <c:v>360</c:v>
                </c:pt>
                <c:pt idx="144">
                  <c:v>334</c:v>
                </c:pt>
                <c:pt idx="146">
                  <c:v>339</c:v>
                </c:pt>
                <c:pt idx="147">
                  <c:v>318</c:v>
                </c:pt>
                <c:pt idx="154">
                  <c:v>325</c:v>
                </c:pt>
                <c:pt idx="155">
                  <c:v>330</c:v>
                </c:pt>
                <c:pt idx="158">
                  <c:v>325</c:v>
                </c:pt>
                <c:pt idx="160">
                  <c:v>312</c:v>
                </c:pt>
                <c:pt idx="162">
                  <c:v>330</c:v>
                </c:pt>
                <c:pt idx="165">
                  <c:v>350</c:v>
                </c:pt>
                <c:pt idx="167">
                  <c:v>364.2</c:v>
                </c:pt>
                <c:pt idx="169">
                  <c:v>357</c:v>
                </c:pt>
                <c:pt idx="174">
                  <c:v>328</c:v>
                </c:pt>
                <c:pt idx="175">
                  <c:v>315</c:v>
                </c:pt>
                <c:pt idx="176">
                  <c:v>313</c:v>
                </c:pt>
                <c:pt idx="177">
                  <c:v>333</c:v>
                </c:pt>
                <c:pt idx="178">
                  <c:v>340</c:v>
                </c:pt>
                <c:pt idx="180">
                  <c:v>350</c:v>
                </c:pt>
                <c:pt idx="182">
                  <c:v>350</c:v>
                </c:pt>
                <c:pt idx="184">
                  <c:v>350</c:v>
                </c:pt>
                <c:pt idx="186">
                  <c:v>340</c:v>
                </c:pt>
                <c:pt idx="187">
                  <c:v>335</c:v>
                </c:pt>
                <c:pt idx="188">
                  <c:v>341</c:v>
                </c:pt>
                <c:pt idx="189">
                  <c:v>354</c:v>
                </c:pt>
                <c:pt idx="191">
                  <c:v>350</c:v>
                </c:pt>
                <c:pt idx="195">
                  <c:v>345</c:v>
                </c:pt>
                <c:pt idx="196">
                  <c:v>320</c:v>
                </c:pt>
                <c:pt idx="200">
                  <c:v>356</c:v>
                </c:pt>
                <c:pt idx="202">
                  <c:v>350</c:v>
                </c:pt>
                <c:pt idx="203">
                  <c:v>360</c:v>
                </c:pt>
                <c:pt idx="207">
                  <c:v>375</c:v>
                </c:pt>
                <c:pt idx="209">
                  <c:v>360</c:v>
                </c:pt>
                <c:pt idx="210">
                  <c:v>340</c:v>
                </c:pt>
                <c:pt idx="211">
                  <c:v>350</c:v>
                </c:pt>
                <c:pt idx="213">
                  <c:v>350</c:v>
                </c:pt>
                <c:pt idx="216">
                  <c:v>350</c:v>
                </c:pt>
                <c:pt idx="217">
                  <c:v>340</c:v>
                </c:pt>
                <c:pt idx="220">
                  <c:v>354</c:v>
                </c:pt>
                <c:pt idx="223">
                  <c:v>350</c:v>
                </c:pt>
                <c:pt idx="226">
                  <c:v>354</c:v>
                </c:pt>
                <c:pt idx="227">
                  <c:v>360</c:v>
                </c:pt>
                <c:pt idx="237">
                  <c:v>350</c:v>
                </c:pt>
                <c:pt idx="238">
                  <c:v>350</c:v>
                </c:pt>
                <c:pt idx="240">
                  <c:v>370</c:v>
                </c:pt>
                <c:pt idx="241">
                  <c:v>395</c:v>
                </c:pt>
                <c:pt idx="243">
                  <c:v>355</c:v>
                </c:pt>
                <c:pt idx="246">
                  <c:v>350</c:v>
                </c:pt>
                <c:pt idx="249">
                  <c:v>434</c:v>
                </c:pt>
                <c:pt idx="252">
                  <c:v>340</c:v>
                </c:pt>
                <c:pt idx="254">
                  <c:v>340</c:v>
                </c:pt>
                <c:pt idx="256">
                  <c:v>380.8</c:v>
                </c:pt>
                <c:pt idx="259">
                  <c:v>405</c:v>
                </c:pt>
                <c:pt idx="260">
                  <c:v>360</c:v>
                </c:pt>
                <c:pt idx="261">
                  <c:v>402</c:v>
                </c:pt>
                <c:pt idx="263">
                  <c:v>350</c:v>
                </c:pt>
                <c:pt idx="265">
                  <c:v>403</c:v>
                </c:pt>
                <c:pt idx="267">
                  <c:v>440.9</c:v>
                </c:pt>
                <c:pt idx="270">
                  <c:v>350</c:v>
                </c:pt>
                <c:pt idx="273">
                  <c:v>395</c:v>
                </c:pt>
                <c:pt idx="275">
                  <c:v>420</c:v>
                </c:pt>
                <c:pt idx="276">
                  <c:v>434</c:v>
                </c:pt>
                <c:pt idx="277">
                  <c:v>380</c:v>
                </c:pt>
                <c:pt idx="280">
                  <c:v>403</c:v>
                </c:pt>
                <c:pt idx="284">
                  <c:v>484</c:v>
                </c:pt>
                <c:pt idx="289">
                  <c:v>400</c:v>
                </c:pt>
                <c:pt idx="291">
                  <c:v>412</c:v>
                </c:pt>
                <c:pt idx="294">
                  <c:v>482.8</c:v>
                </c:pt>
                <c:pt idx="29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20">
                  <c:v>64.900000000000006</c:v>
                </c:pt>
                <c:pt idx="22">
                  <c:v>64</c:v>
                </c:pt>
                <c:pt idx="25">
                  <c:v>57.7</c:v>
                </c:pt>
                <c:pt idx="28">
                  <c:v>72.099999999999994</c:v>
                </c:pt>
                <c:pt idx="29">
                  <c:v>74.8</c:v>
                </c:pt>
                <c:pt idx="30">
                  <c:v>64</c:v>
                </c:pt>
                <c:pt idx="31">
                  <c:v>65.8</c:v>
                </c:pt>
                <c:pt idx="32">
                  <c:v>71.2</c:v>
                </c:pt>
                <c:pt idx="35">
                  <c:v>72.41</c:v>
                </c:pt>
                <c:pt idx="37">
                  <c:v>72.099999999999994</c:v>
                </c:pt>
                <c:pt idx="43">
                  <c:v>64</c:v>
                </c:pt>
                <c:pt idx="44">
                  <c:v>63.1</c:v>
                </c:pt>
                <c:pt idx="46">
                  <c:v>63.1</c:v>
                </c:pt>
                <c:pt idx="47">
                  <c:v>62.2</c:v>
                </c:pt>
                <c:pt idx="48">
                  <c:v>65.8</c:v>
                </c:pt>
                <c:pt idx="49">
                  <c:v>65.8</c:v>
                </c:pt>
                <c:pt idx="50">
                  <c:v>73</c:v>
                </c:pt>
                <c:pt idx="55">
                  <c:v>68.5</c:v>
                </c:pt>
                <c:pt idx="57">
                  <c:v>64.900000000000006</c:v>
                </c:pt>
                <c:pt idx="58">
                  <c:v>69.400000000000006</c:v>
                </c:pt>
                <c:pt idx="60">
                  <c:v>75.7</c:v>
                </c:pt>
                <c:pt idx="62">
                  <c:v>75.7</c:v>
                </c:pt>
                <c:pt idx="63">
                  <c:v>60.4</c:v>
                </c:pt>
                <c:pt idx="69">
                  <c:v>81.099999999999994</c:v>
                </c:pt>
                <c:pt idx="72">
                  <c:v>63.1</c:v>
                </c:pt>
                <c:pt idx="74">
                  <c:v>73.900000000000006</c:v>
                </c:pt>
                <c:pt idx="76">
                  <c:v>60.85</c:v>
                </c:pt>
                <c:pt idx="77">
                  <c:v>67.599999999999994</c:v>
                </c:pt>
                <c:pt idx="79">
                  <c:v>67.599999999999994</c:v>
                </c:pt>
                <c:pt idx="82">
                  <c:v>60.4</c:v>
                </c:pt>
                <c:pt idx="84">
                  <c:v>73</c:v>
                </c:pt>
                <c:pt idx="87">
                  <c:v>71.2</c:v>
                </c:pt>
                <c:pt idx="90">
                  <c:v>71.2</c:v>
                </c:pt>
                <c:pt idx="94">
                  <c:v>67.599999999999994</c:v>
                </c:pt>
                <c:pt idx="100">
                  <c:v>64.900000000000006</c:v>
                </c:pt>
                <c:pt idx="101">
                  <c:v>66.7</c:v>
                </c:pt>
                <c:pt idx="102">
                  <c:v>66.7</c:v>
                </c:pt>
                <c:pt idx="104">
                  <c:v>73.900000000000006</c:v>
                </c:pt>
                <c:pt idx="105">
                  <c:v>66.7</c:v>
                </c:pt>
                <c:pt idx="106">
                  <c:v>70.3</c:v>
                </c:pt>
                <c:pt idx="107">
                  <c:v>73</c:v>
                </c:pt>
                <c:pt idx="109">
                  <c:v>69.400000000000006</c:v>
                </c:pt>
                <c:pt idx="112">
                  <c:v>68.5</c:v>
                </c:pt>
                <c:pt idx="114">
                  <c:v>76.599999999999994</c:v>
                </c:pt>
                <c:pt idx="116">
                  <c:v>71.2</c:v>
                </c:pt>
                <c:pt idx="119">
                  <c:v>73</c:v>
                </c:pt>
                <c:pt idx="123">
                  <c:v>73</c:v>
                </c:pt>
                <c:pt idx="128">
                  <c:v>73.900000000000006</c:v>
                </c:pt>
                <c:pt idx="130">
                  <c:v>69.400000000000006</c:v>
                </c:pt>
                <c:pt idx="133">
                  <c:v>67.599999999999994</c:v>
                </c:pt>
                <c:pt idx="134">
                  <c:v>71.2</c:v>
                </c:pt>
                <c:pt idx="135">
                  <c:v>68.5</c:v>
                </c:pt>
                <c:pt idx="137">
                  <c:v>75.7</c:v>
                </c:pt>
                <c:pt idx="138">
                  <c:v>69.569999999999993</c:v>
                </c:pt>
                <c:pt idx="140">
                  <c:v>67.150000000000006</c:v>
                </c:pt>
                <c:pt idx="143">
                  <c:v>73</c:v>
                </c:pt>
                <c:pt idx="144">
                  <c:v>67.599999999999994</c:v>
                </c:pt>
                <c:pt idx="146">
                  <c:v>69.400000000000006</c:v>
                </c:pt>
                <c:pt idx="147">
                  <c:v>76.150000000000006</c:v>
                </c:pt>
                <c:pt idx="154">
                  <c:v>72.099999999999994</c:v>
                </c:pt>
                <c:pt idx="155">
                  <c:v>68.5</c:v>
                </c:pt>
                <c:pt idx="158">
                  <c:v>74.8</c:v>
                </c:pt>
                <c:pt idx="160">
                  <c:v>71.2</c:v>
                </c:pt>
                <c:pt idx="162">
                  <c:v>73</c:v>
                </c:pt>
                <c:pt idx="165">
                  <c:v>73</c:v>
                </c:pt>
                <c:pt idx="167">
                  <c:v>65.989999999999995</c:v>
                </c:pt>
                <c:pt idx="169">
                  <c:v>68.5</c:v>
                </c:pt>
                <c:pt idx="174">
                  <c:v>73</c:v>
                </c:pt>
                <c:pt idx="175">
                  <c:v>77.5</c:v>
                </c:pt>
                <c:pt idx="176">
                  <c:v>75.7</c:v>
                </c:pt>
                <c:pt idx="177">
                  <c:v>73.900000000000006</c:v>
                </c:pt>
                <c:pt idx="178">
                  <c:v>73</c:v>
                </c:pt>
                <c:pt idx="180">
                  <c:v>73</c:v>
                </c:pt>
                <c:pt idx="182">
                  <c:v>74.8</c:v>
                </c:pt>
                <c:pt idx="184">
                  <c:v>74.8</c:v>
                </c:pt>
                <c:pt idx="186">
                  <c:v>73.900000000000006</c:v>
                </c:pt>
                <c:pt idx="187">
                  <c:v>74.8</c:v>
                </c:pt>
                <c:pt idx="188">
                  <c:v>74.8</c:v>
                </c:pt>
                <c:pt idx="189">
                  <c:v>66.7</c:v>
                </c:pt>
                <c:pt idx="191">
                  <c:v>73.900000000000006</c:v>
                </c:pt>
                <c:pt idx="195">
                  <c:v>76.599999999999994</c:v>
                </c:pt>
                <c:pt idx="196">
                  <c:v>76.599999999999994</c:v>
                </c:pt>
                <c:pt idx="200">
                  <c:v>71.2</c:v>
                </c:pt>
                <c:pt idx="202">
                  <c:v>73</c:v>
                </c:pt>
                <c:pt idx="203">
                  <c:v>73.900000000000006</c:v>
                </c:pt>
                <c:pt idx="207">
                  <c:v>68.5</c:v>
                </c:pt>
                <c:pt idx="209">
                  <c:v>70.3</c:v>
                </c:pt>
                <c:pt idx="210">
                  <c:v>74.8</c:v>
                </c:pt>
                <c:pt idx="211">
                  <c:v>71.2</c:v>
                </c:pt>
                <c:pt idx="213">
                  <c:v>74.8</c:v>
                </c:pt>
                <c:pt idx="216">
                  <c:v>73</c:v>
                </c:pt>
                <c:pt idx="217">
                  <c:v>73.900000000000006</c:v>
                </c:pt>
                <c:pt idx="220">
                  <c:v>75.7</c:v>
                </c:pt>
                <c:pt idx="223">
                  <c:v>77.5</c:v>
                </c:pt>
                <c:pt idx="226">
                  <c:v>77.41</c:v>
                </c:pt>
                <c:pt idx="227">
                  <c:v>73</c:v>
                </c:pt>
                <c:pt idx="237">
                  <c:v>74.8</c:v>
                </c:pt>
                <c:pt idx="238">
                  <c:v>76.599999999999994</c:v>
                </c:pt>
                <c:pt idx="240">
                  <c:v>75.7</c:v>
                </c:pt>
                <c:pt idx="241">
                  <c:v>74.8</c:v>
                </c:pt>
                <c:pt idx="243">
                  <c:v>73.900000000000006</c:v>
                </c:pt>
                <c:pt idx="246">
                  <c:v>78.400000000000006</c:v>
                </c:pt>
                <c:pt idx="249">
                  <c:v>73.900000000000006</c:v>
                </c:pt>
                <c:pt idx="252">
                  <c:v>77.5</c:v>
                </c:pt>
                <c:pt idx="254">
                  <c:v>74.8</c:v>
                </c:pt>
                <c:pt idx="256">
                  <c:v>78.19</c:v>
                </c:pt>
                <c:pt idx="259">
                  <c:v>75.7</c:v>
                </c:pt>
                <c:pt idx="260">
                  <c:v>73</c:v>
                </c:pt>
                <c:pt idx="261">
                  <c:v>74.8</c:v>
                </c:pt>
                <c:pt idx="263">
                  <c:v>82</c:v>
                </c:pt>
                <c:pt idx="265">
                  <c:v>73</c:v>
                </c:pt>
                <c:pt idx="267">
                  <c:v>75.19</c:v>
                </c:pt>
                <c:pt idx="270">
                  <c:v>74.8</c:v>
                </c:pt>
                <c:pt idx="273">
                  <c:v>75.7</c:v>
                </c:pt>
                <c:pt idx="275">
                  <c:v>77.5</c:v>
                </c:pt>
                <c:pt idx="276">
                  <c:v>74.8</c:v>
                </c:pt>
                <c:pt idx="277">
                  <c:v>78.400000000000006</c:v>
                </c:pt>
                <c:pt idx="280">
                  <c:v>75.7</c:v>
                </c:pt>
                <c:pt idx="284">
                  <c:v>74.8</c:v>
                </c:pt>
                <c:pt idx="289">
                  <c:v>82.99</c:v>
                </c:pt>
                <c:pt idx="291">
                  <c:v>82.27</c:v>
                </c:pt>
                <c:pt idx="294">
                  <c:v>74.8</c:v>
                </c:pt>
                <c:pt idx="29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20">
                  <c:v>47.58</c:v>
                </c:pt>
                <c:pt idx="22">
                  <c:v>29.2</c:v>
                </c:pt>
                <c:pt idx="25">
                  <c:v>54.48</c:v>
                </c:pt>
                <c:pt idx="28">
                  <c:v>41.15</c:v>
                </c:pt>
                <c:pt idx="29">
                  <c:v>52.49</c:v>
                </c:pt>
                <c:pt idx="30">
                  <c:v>39.11</c:v>
                </c:pt>
                <c:pt idx="31">
                  <c:v>45.88</c:v>
                </c:pt>
                <c:pt idx="32">
                  <c:v>43.07</c:v>
                </c:pt>
                <c:pt idx="35">
                  <c:v>36.39</c:v>
                </c:pt>
                <c:pt idx="37">
                  <c:v>46.42</c:v>
                </c:pt>
                <c:pt idx="43">
                  <c:v>26.45</c:v>
                </c:pt>
                <c:pt idx="44">
                  <c:v>44.02</c:v>
                </c:pt>
                <c:pt idx="46">
                  <c:v>58.14</c:v>
                </c:pt>
                <c:pt idx="47">
                  <c:v>44.09</c:v>
                </c:pt>
                <c:pt idx="48">
                  <c:v>35.630000000000003</c:v>
                </c:pt>
                <c:pt idx="49">
                  <c:v>43.9</c:v>
                </c:pt>
                <c:pt idx="50">
                  <c:v>48.18</c:v>
                </c:pt>
                <c:pt idx="55">
                  <c:v>55.81</c:v>
                </c:pt>
                <c:pt idx="57">
                  <c:v>51.53</c:v>
                </c:pt>
                <c:pt idx="58">
                  <c:v>64.66</c:v>
                </c:pt>
                <c:pt idx="60">
                  <c:v>39.29</c:v>
                </c:pt>
                <c:pt idx="62">
                  <c:v>48.17</c:v>
                </c:pt>
                <c:pt idx="63">
                  <c:v>29.33</c:v>
                </c:pt>
                <c:pt idx="69">
                  <c:v>39.39</c:v>
                </c:pt>
                <c:pt idx="72">
                  <c:v>53.76</c:v>
                </c:pt>
                <c:pt idx="74">
                  <c:v>42.37</c:v>
                </c:pt>
                <c:pt idx="76">
                  <c:v>63.92</c:v>
                </c:pt>
                <c:pt idx="77">
                  <c:v>48.14</c:v>
                </c:pt>
                <c:pt idx="79">
                  <c:v>46.32</c:v>
                </c:pt>
                <c:pt idx="82">
                  <c:v>58.34</c:v>
                </c:pt>
                <c:pt idx="84">
                  <c:v>45.3</c:v>
                </c:pt>
                <c:pt idx="87">
                  <c:v>58.47</c:v>
                </c:pt>
                <c:pt idx="90">
                  <c:v>44.4</c:v>
                </c:pt>
                <c:pt idx="94">
                  <c:v>50.25</c:v>
                </c:pt>
                <c:pt idx="100">
                  <c:v>41.08</c:v>
                </c:pt>
                <c:pt idx="101">
                  <c:v>38.03</c:v>
                </c:pt>
                <c:pt idx="102">
                  <c:v>43.33</c:v>
                </c:pt>
                <c:pt idx="104">
                  <c:v>40.46</c:v>
                </c:pt>
                <c:pt idx="105">
                  <c:v>45.1</c:v>
                </c:pt>
                <c:pt idx="106">
                  <c:v>29.92</c:v>
                </c:pt>
                <c:pt idx="107">
                  <c:v>37.51</c:v>
                </c:pt>
                <c:pt idx="109">
                  <c:v>46.11</c:v>
                </c:pt>
                <c:pt idx="112">
                  <c:v>30.04</c:v>
                </c:pt>
                <c:pt idx="114">
                  <c:v>57.8</c:v>
                </c:pt>
                <c:pt idx="116">
                  <c:v>47.13</c:v>
                </c:pt>
                <c:pt idx="119">
                  <c:v>42</c:v>
                </c:pt>
                <c:pt idx="123">
                  <c:v>32.33</c:v>
                </c:pt>
                <c:pt idx="128">
                  <c:v>31.67</c:v>
                </c:pt>
                <c:pt idx="130">
                  <c:v>49.88</c:v>
                </c:pt>
                <c:pt idx="133">
                  <c:v>70.28</c:v>
                </c:pt>
                <c:pt idx="134">
                  <c:v>60.46</c:v>
                </c:pt>
                <c:pt idx="135">
                  <c:v>64.33</c:v>
                </c:pt>
                <c:pt idx="137">
                  <c:v>47.64</c:v>
                </c:pt>
                <c:pt idx="138">
                  <c:v>38.03</c:v>
                </c:pt>
                <c:pt idx="140">
                  <c:v>49.16</c:v>
                </c:pt>
                <c:pt idx="143">
                  <c:v>42.36</c:v>
                </c:pt>
                <c:pt idx="144">
                  <c:v>43.84</c:v>
                </c:pt>
                <c:pt idx="146">
                  <c:v>48.04</c:v>
                </c:pt>
                <c:pt idx="147">
                  <c:v>49.51</c:v>
                </c:pt>
                <c:pt idx="154">
                  <c:v>46.62</c:v>
                </c:pt>
                <c:pt idx="155">
                  <c:v>61.79</c:v>
                </c:pt>
                <c:pt idx="158">
                  <c:v>50.25</c:v>
                </c:pt>
                <c:pt idx="160">
                  <c:v>52.35</c:v>
                </c:pt>
                <c:pt idx="162">
                  <c:v>47.13</c:v>
                </c:pt>
                <c:pt idx="165">
                  <c:v>45.33</c:v>
                </c:pt>
                <c:pt idx="167">
                  <c:v>52.17</c:v>
                </c:pt>
                <c:pt idx="169">
                  <c:v>57.23</c:v>
                </c:pt>
                <c:pt idx="174">
                  <c:v>39.630000000000003</c:v>
                </c:pt>
                <c:pt idx="175">
                  <c:v>48.8</c:v>
                </c:pt>
                <c:pt idx="176">
                  <c:v>52.47</c:v>
                </c:pt>
                <c:pt idx="177">
                  <c:v>42.27</c:v>
                </c:pt>
                <c:pt idx="178">
                  <c:v>40.65</c:v>
                </c:pt>
                <c:pt idx="180">
                  <c:v>37.69</c:v>
                </c:pt>
                <c:pt idx="182">
                  <c:v>39.979999999999997</c:v>
                </c:pt>
                <c:pt idx="184">
                  <c:v>41.51</c:v>
                </c:pt>
                <c:pt idx="186">
                  <c:v>46.64</c:v>
                </c:pt>
                <c:pt idx="187">
                  <c:v>57.64</c:v>
                </c:pt>
                <c:pt idx="188">
                  <c:v>48.24</c:v>
                </c:pt>
                <c:pt idx="189">
                  <c:v>57.27</c:v>
                </c:pt>
                <c:pt idx="191">
                  <c:v>43.04</c:v>
                </c:pt>
                <c:pt idx="195">
                  <c:v>41.84</c:v>
                </c:pt>
                <c:pt idx="196">
                  <c:v>53.29</c:v>
                </c:pt>
                <c:pt idx="200">
                  <c:v>46.08</c:v>
                </c:pt>
                <c:pt idx="202">
                  <c:v>49.16</c:v>
                </c:pt>
                <c:pt idx="203">
                  <c:v>63.83</c:v>
                </c:pt>
                <c:pt idx="207">
                  <c:v>55.71</c:v>
                </c:pt>
                <c:pt idx="209">
                  <c:v>54.85</c:v>
                </c:pt>
                <c:pt idx="210">
                  <c:v>55.63</c:v>
                </c:pt>
                <c:pt idx="211">
                  <c:v>46.1</c:v>
                </c:pt>
                <c:pt idx="213">
                  <c:v>45.33</c:v>
                </c:pt>
                <c:pt idx="216">
                  <c:v>60.62</c:v>
                </c:pt>
                <c:pt idx="217">
                  <c:v>66.86</c:v>
                </c:pt>
                <c:pt idx="220">
                  <c:v>49.56</c:v>
                </c:pt>
                <c:pt idx="223">
                  <c:v>52.98</c:v>
                </c:pt>
                <c:pt idx="226">
                  <c:v>57.27</c:v>
                </c:pt>
                <c:pt idx="227">
                  <c:v>47.83</c:v>
                </c:pt>
                <c:pt idx="237">
                  <c:v>39.22</c:v>
                </c:pt>
                <c:pt idx="238">
                  <c:v>38.450000000000003</c:v>
                </c:pt>
                <c:pt idx="240">
                  <c:v>35.26</c:v>
                </c:pt>
                <c:pt idx="241">
                  <c:v>37</c:v>
                </c:pt>
                <c:pt idx="243">
                  <c:v>53.52</c:v>
                </c:pt>
                <c:pt idx="246">
                  <c:v>49.16</c:v>
                </c:pt>
                <c:pt idx="249">
                  <c:v>39.450000000000003</c:v>
                </c:pt>
                <c:pt idx="252">
                  <c:v>66.86</c:v>
                </c:pt>
                <c:pt idx="254">
                  <c:v>73.569999999999993</c:v>
                </c:pt>
                <c:pt idx="256">
                  <c:v>45.16</c:v>
                </c:pt>
                <c:pt idx="259">
                  <c:v>37.700000000000003</c:v>
                </c:pt>
                <c:pt idx="260">
                  <c:v>52.9</c:v>
                </c:pt>
                <c:pt idx="261">
                  <c:v>37.49</c:v>
                </c:pt>
                <c:pt idx="263">
                  <c:v>56.8</c:v>
                </c:pt>
                <c:pt idx="265">
                  <c:v>46.04</c:v>
                </c:pt>
                <c:pt idx="267">
                  <c:v>42</c:v>
                </c:pt>
                <c:pt idx="270">
                  <c:v>68.27</c:v>
                </c:pt>
                <c:pt idx="273">
                  <c:v>47.45</c:v>
                </c:pt>
                <c:pt idx="275">
                  <c:v>38.75</c:v>
                </c:pt>
                <c:pt idx="276">
                  <c:v>40.340000000000003</c:v>
                </c:pt>
                <c:pt idx="277">
                  <c:v>52.2</c:v>
                </c:pt>
                <c:pt idx="280">
                  <c:v>52.41</c:v>
                </c:pt>
                <c:pt idx="284">
                  <c:v>41.93</c:v>
                </c:pt>
                <c:pt idx="289">
                  <c:v>45.79</c:v>
                </c:pt>
                <c:pt idx="291">
                  <c:v>41.64</c:v>
                </c:pt>
                <c:pt idx="294">
                  <c:v>42.34</c:v>
                </c:pt>
                <c:pt idx="29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20">
                  <c:v>34.380000000000003</c:v>
                </c:pt>
                <c:pt idx="22">
                  <c:v>18.149999999999999</c:v>
                </c:pt>
                <c:pt idx="25">
                  <c:v>46.29</c:v>
                </c:pt>
                <c:pt idx="28">
                  <c:v>36.450000000000003</c:v>
                </c:pt>
                <c:pt idx="29">
                  <c:v>37.96</c:v>
                </c:pt>
                <c:pt idx="30">
                  <c:v>17.02</c:v>
                </c:pt>
                <c:pt idx="31">
                  <c:v>20.94</c:v>
                </c:pt>
                <c:pt idx="32">
                  <c:v>30.12</c:v>
                </c:pt>
                <c:pt idx="35">
                  <c:v>38.65</c:v>
                </c:pt>
                <c:pt idx="37">
                  <c:v>31.01</c:v>
                </c:pt>
                <c:pt idx="43">
                  <c:v>23.08</c:v>
                </c:pt>
                <c:pt idx="44">
                  <c:v>39.880000000000003</c:v>
                </c:pt>
                <c:pt idx="46">
                  <c:v>49.95</c:v>
                </c:pt>
                <c:pt idx="47">
                  <c:v>36.32</c:v>
                </c:pt>
                <c:pt idx="48">
                  <c:v>39.96</c:v>
                </c:pt>
                <c:pt idx="49">
                  <c:v>38.58</c:v>
                </c:pt>
                <c:pt idx="50">
                  <c:v>46.21</c:v>
                </c:pt>
                <c:pt idx="55">
                  <c:v>50.95</c:v>
                </c:pt>
                <c:pt idx="57">
                  <c:v>45.98</c:v>
                </c:pt>
                <c:pt idx="58">
                  <c:v>41.8</c:v>
                </c:pt>
                <c:pt idx="60">
                  <c:v>54.6</c:v>
                </c:pt>
                <c:pt idx="62">
                  <c:v>36.82</c:v>
                </c:pt>
                <c:pt idx="63">
                  <c:v>51.53</c:v>
                </c:pt>
                <c:pt idx="69">
                  <c:v>17.309999999999999</c:v>
                </c:pt>
                <c:pt idx="72">
                  <c:v>40.25</c:v>
                </c:pt>
                <c:pt idx="74">
                  <c:v>54.6</c:v>
                </c:pt>
                <c:pt idx="76">
                  <c:v>55.78</c:v>
                </c:pt>
                <c:pt idx="77">
                  <c:v>29.67</c:v>
                </c:pt>
                <c:pt idx="79">
                  <c:v>36.229999999999997</c:v>
                </c:pt>
                <c:pt idx="82">
                  <c:v>44.03</c:v>
                </c:pt>
                <c:pt idx="84">
                  <c:v>48.59</c:v>
                </c:pt>
                <c:pt idx="87">
                  <c:v>49.68</c:v>
                </c:pt>
                <c:pt idx="90">
                  <c:v>25.68</c:v>
                </c:pt>
                <c:pt idx="94">
                  <c:v>38.4</c:v>
                </c:pt>
                <c:pt idx="100">
                  <c:v>42.95</c:v>
                </c:pt>
                <c:pt idx="101">
                  <c:v>43.92</c:v>
                </c:pt>
                <c:pt idx="102">
                  <c:v>34.31</c:v>
                </c:pt>
                <c:pt idx="104">
                  <c:v>43.05</c:v>
                </c:pt>
                <c:pt idx="105">
                  <c:v>55.86</c:v>
                </c:pt>
                <c:pt idx="106">
                  <c:v>38.29</c:v>
                </c:pt>
                <c:pt idx="107">
                  <c:v>58.07</c:v>
                </c:pt>
                <c:pt idx="109">
                  <c:v>51.38</c:v>
                </c:pt>
                <c:pt idx="112">
                  <c:v>50.68</c:v>
                </c:pt>
                <c:pt idx="114">
                  <c:v>49.12</c:v>
                </c:pt>
                <c:pt idx="116">
                  <c:v>38.82</c:v>
                </c:pt>
                <c:pt idx="119">
                  <c:v>56.41</c:v>
                </c:pt>
                <c:pt idx="123">
                  <c:v>50.68</c:v>
                </c:pt>
                <c:pt idx="128">
                  <c:v>69.61</c:v>
                </c:pt>
                <c:pt idx="130">
                  <c:v>37.840000000000003</c:v>
                </c:pt>
                <c:pt idx="133">
                  <c:v>66.739999999999995</c:v>
                </c:pt>
                <c:pt idx="134">
                  <c:v>57.11</c:v>
                </c:pt>
                <c:pt idx="135">
                  <c:v>61.21</c:v>
                </c:pt>
                <c:pt idx="137">
                  <c:v>51.09</c:v>
                </c:pt>
                <c:pt idx="138">
                  <c:v>67.05</c:v>
                </c:pt>
                <c:pt idx="140">
                  <c:v>60.88</c:v>
                </c:pt>
                <c:pt idx="143">
                  <c:v>47.57</c:v>
                </c:pt>
                <c:pt idx="144">
                  <c:v>54.93</c:v>
                </c:pt>
                <c:pt idx="146">
                  <c:v>51.53</c:v>
                </c:pt>
                <c:pt idx="147">
                  <c:v>47.37</c:v>
                </c:pt>
                <c:pt idx="154">
                  <c:v>51.94</c:v>
                </c:pt>
                <c:pt idx="155">
                  <c:v>60.32</c:v>
                </c:pt>
                <c:pt idx="158">
                  <c:v>40.340000000000003</c:v>
                </c:pt>
                <c:pt idx="160">
                  <c:v>52.35</c:v>
                </c:pt>
                <c:pt idx="162">
                  <c:v>50.55</c:v>
                </c:pt>
                <c:pt idx="165">
                  <c:v>42.53</c:v>
                </c:pt>
                <c:pt idx="167">
                  <c:v>54.76</c:v>
                </c:pt>
                <c:pt idx="169">
                  <c:v>30.21</c:v>
                </c:pt>
                <c:pt idx="174">
                  <c:v>50.33</c:v>
                </c:pt>
                <c:pt idx="175">
                  <c:v>43.24</c:v>
                </c:pt>
                <c:pt idx="176">
                  <c:v>49.64</c:v>
                </c:pt>
                <c:pt idx="177">
                  <c:v>48.91</c:v>
                </c:pt>
                <c:pt idx="178">
                  <c:v>56.63</c:v>
                </c:pt>
                <c:pt idx="180">
                  <c:v>62.92</c:v>
                </c:pt>
                <c:pt idx="182">
                  <c:v>53.74</c:v>
                </c:pt>
                <c:pt idx="184">
                  <c:v>59.86</c:v>
                </c:pt>
                <c:pt idx="186">
                  <c:v>60.62</c:v>
                </c:pt>
                <c:pt idx="187">
                  <c:v>49.12</c:v>
                </c:pt>
                <c:pt idx="188">
                  <c:v>59.75</c:v>
                </c:pt>
                <c:pt idx="189">
                  <c:v>57.27</c:v>
                </c:pt>
                <c:pt idx="191">
                  <c:v>60.88</c:v>
                </c:pt>
                <c:pt idx="195">
                  <c:v>66.31</c:v>
                </c:pt>
                <c:pt idx="196">
                  <c:v>59.03</c:v>
                </c:pt>
                <c:pt idx="200">
                  <c:v>47.38</c:v>
                </c:pt>
                <c:pt idx="202">
                  <c:v>62.92</c:v>
                </c:pt>
                <c:pt idx="203">
                  <c:v>35.08</c:v>
                </c:pt>
                <c:pt idx="207">
                  <c:v>50.08</c:v>
                </c:pt>
                <c:pt idx="209">
                  <c:v>47.57</c:v>
                </c:pt>
                <c:pt idx="210">
                  <c:v>49.64</c:v>
                </c:pt>
                <c:pt idx="211">
                  <c:v>73.11</c:v>
                </c:pt>
                <c:pt idx="213">
                  <c:v>64.959999999999994</c:v>
                </c:pt>
                <c:pt idx="216">
                  <c:v>48.65</c:v>
                </c:pt>
                <c:pt idx="217">
                  <c:v>43.65</c:v>
                </c:pt>
                <c:pt idx="220">
                  <c:v>53.16</c:v>
                </c:pt>
                <c:pt idx="223">
                  <c:v>46.61</c:v>
                </c:pt>
                <c:pt idx="226">
                  <c:v>43.91</c:v>
                </c:pt>
                <c:pt idx="227">
                  <c:v>51.73</c:v>
                </c:pt>
                <c:pt idx="237">
                  <c:v>61.9</c:v>
                </c:pt>
                <c:pt idx="238">
                  <c:v>64.959999999999994</c:v>
                </c:pt>
                <c:pt idx="240">
                  <c:v>53.84</c:v>
                </c:pt>
                <c:pt idx="241">
                  <c:v>39.79</c:v>
                </c:pt>
                <c:pt idx="243">
                  <c:v>61.51</c:v>
                </c:pt>
                <c:pt idx="246">
                  <c:v>65.98</c:v>
                </c:pt>
                <c:pt idx="249">
                  <c:v>35.29</c:v>
                </c:pt>
                <c:pt idx="252">
                  <c:v>49.64</c:v>
                </c:pt>
                <c:pt idx="254">
                  <c:v>53.07</c:v>
                </c:pt>
                <c:pt idx="256">
                  <c:v>54.79</c:v>
                </c:pt>
                <c:pt idx="259">
                  <c:v>60.97</c:v>
                </c:pt>
                <c:pt idx="260">
                  <c:v>57.97</c:v>
                </c:pt>
                <c:pt idx="261">
                  <c:v>47.09</c:v>
                </c:pt>
                <c:pt idx="263">
                  <c:v>54.76</c:v>
                </c:pt>
                <c:pt idx="265">
                  <c:v>53.96</c:v>
                </c:pt>
                <c:pt idx="267">
                  <c:v>43.35</c:v>
                </c:pt>
                <c:pt idx="270">
                  <c:v>69.040000000000006</c:v>
                </c:pt>
                <c:pt idx="273">
                  <c:v>62.07</c:v>
                </c:pt>
                <c:pt idx="275">
                  <c:v>53.33</c:v>
                </c:pt>
                <c:pt idx="276">
                  <c:v>40.340000000000003</c:v>
                </c:pt>
                <c:pt idx="277">
                  <c:v>57.07</c:v>
                </c:pt>
                <c:pt idx="280">
                  <c:v>49.44</c:v>
                </c:pt>
                <c:pt idx="284">
                  <c:v>42.56</c:v>
                </c:pt>
                <c:pt idx="289">
                  <c:v>35.67</c:v>
                </c:pt>
                <c:pt idx="291">
                  <c:v>37.619999999999997</c:v>
                </c:pt>
                <c:pt idx="294">
                  <c:v>38.72</c:v>
                </c:pt>
                <c:pt idx="2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20.100000000000001</c:v>
                </c:pt>
                <c:pt idx="1">
                  <c:v>16.8</c:v>
                </c:pt>
                <c:pt idx="2">
                  <c:v>19.100000000000001</c:v>
                </c:pt>
                <c:pt idx="3">
                  <c:v>24.5</c:v>
                </c:pt>
                <c:pt idx="4">
                  <c:v>18.5</c:v>
                </c:pt>
                <c:pt idx="6">
                  <c:v>21.2</c:v>
                </c:pt>
                <c:pt idx="7">
                  <c:v>20.100000000000001</c:v>
                </c:pt>
                <c:pt idx="8">
                  <c:v>16.3</c:v>
                </c:pt>
                <c:pt idx="10">
                  <c:v>28.3</c:v>
                </c:pt>
                <c:pt idx="11">
                  <c:v>28.3</c:v>
                </c:pt>
                <c:pt idx="14">
                  <c:v>20.7</c:v>
                </c:pt>
                <c:pt idx="15">
                  <c:v>35</c:v>
                </c:pt>
                <c:pt idx="16">
                  <c:v>36</c:v>
                </c:pt>
                <c:pt idx="20">
                  <c:v>23.9</c:v>
                </c:pt>
                <c:pt idx="22">
                  <c:v>12.1</c:v>
                </c:pt>
                <c:pt idx="25">
                  <c:v>15.7</c:v>
                </c:pt>
                <c:pt idx="28">
                  <c:v>14.3</c:v>
                </c:pt>
                <c:pt idx="29">
                  <c:v>19.2</c:v>
                </c:pt>
                <c:pt idx="30">
                  <c:v>16.7</c:v>
                </c:pt>
                <c:pt idx="31">
                  <c:v>15.8</c:v>
                </c:pt>
                <c:pt idx="32">
                  <c:v>15.5</c:v>
                </c:pt>
                <c:pt idx="35">
                  <c:v>10.9</c:v>
                </c:pt>
                <c:pt idx="37">
                  <c:v>13.7</c:v>
                </c:pt>
                <c:pt idx="43">
                  <c:v>16.600000000000001</c:v>
                </c:pt>
                <c:pt idx="44">
                  <c:v>17.399999999999999</c:v>
                </c:pt>
                <c:pt idx="46">
                  <c:v>21</c:v>
                </c:pt>
                <c:pt idx="47">
                  <c:v>17.7</c:v>
                </c:pt>
                <c:pt idx="48">
                  <c:v>19.399999999999999</c:v>
                </c:pt>
                <c:pt idx="49">
                  <c:v>21.5</c:v>
                </c:pt>
                <c:pt idx="50">
                  <c:v>17.5</c:v>
                </c:pt>
                <c:pt idx="55">
                  <c:v>18.899999999999999</c:v>
                </c:pt>
                <c:pt idx="57">
                  <c:v>16.7</c:v>
                </c:pt>
                <c:pt idx="58">
                  <c:v>16.3</c:v>
                </c:pt>
                <c:pt idx="60">
                  <c:v>16.3</c:v>
                </c:pt>
                <c:pt idx="62">
                  <c:v>17.5</c:v>
                </c:pt>
                <c:pt idx="63">
                  <c:v>30.7</c:v>
                </c:pt>
                <c:pt idx="69">
                  <c:v>16.7</c:v>
                </c:pt>
                <c:pt idx="72">
                  <c:v>16.600000000000001</c:v>
                </c:pt>
                <c:pt idx="74">
                  <c:v>20.7</c:v>
                </c:pt>
                <c:pt idx="76">
                  <c:v>19.399999999999999</c:v>
                </c:pt>
                <c:pt idx="77">
                  <c:v>10.5</c:v>
                </c:pt>
                <c:pt idx="79">
                  <c:v>18.399999999999999</c:v>
                </c:pt>
                <c:pt idx="82">
                  <c:v>19.600000000000001</c:v>
                </c:pt>
                <c:pt idx="84">
                  <c:v>15.7</c:v>
                </c:pt>
                <c:pt idx="87">
                  <c:v>17</c:v>
                </c:pt>
                <c:pt idx="90">
                  <c:v>12.1</c:v>
                </c:pt>
                <c:pt idx="94">
                  <c:v>15.7</c:v>
                </c:pt>
                <c:pt idx="100">
                  <c:v>16.8</c:v>
                </c:pt>
                <c:pt idx="101">
                  <c:v>18.600000000000001</c:v>
                </c:pt>
                <c:pt idx="102">
                  <c:v>19</c:v>
                </c:pt>
                <c:pt idx="104">
                  <c:v>16.7</c:v>
                </c:pt>
                <c:pt idx="105">
                  <c:v>19.8</c:v>
                </c:pt>
                <c:pt idx="106">
                  <c:v>14.8</c:v>
                </c:pt>
                <c:pt idx="107">
                  <c:v>16.600000000000001</c:v>
                </c:pt>
                <c:pt idx="109">
                  <c:v>11.7</c:v>
                </c:pt>
                <c:pt idx="112">
                  <c:v>18</c:v>
                </c:pt>
                <c:pt idx="114">
                  <c:v>15.5</c:v>
                </c:pt>
                <c:pt idx="116">
                  <c:v>11</c:v>
                </c:pt>
                <c:pt idx="119">
                  <c:v>17.600000000000001</c:v>
                </c:pt>
                <c:pt idx="123">
                  <c:v>18.8</c:v>
                </c:pt>
                <c:pt idx="128">
                  <c:v>20.5</c:v>
                </c:pt>
                <c:pt idx="130">
                  <c:v>11.8</c:v>
                </c:pt>
                <c:pt idx="133">
                  <c:v>17.2</c:v>
                </c:pt>
                <c:pt idx="134">
                  <c:v>15.1</c:v>
                </c:pt>
                <c:pt idx="135">
                  <c:v>15.8</c:v>
                </c:pt>
                <c:pt idx="137">
                  <c:v>13.3</c:v>
                </c:pt>
                <c:pt idx="138">
                  <c:v>17.399999999999999</c:v>
                </c:pt>
                <c:pt idx="140">
                  <c:v>14.8</c:v>
                </c:pt>
                <c:pt idx="143">
                  <c:v>14.1</c:v>
                </c:pt>
                <c:pt idx="144">
                  <c:v>19.3</c:v>
                </c:pt>
                <c:pt idx="146">
                  <c:v>16.399999999999999</c:v>
                </c:pt>
                <c:pt idx="147">
                  <c:v>22.5</c:v>
                </c:pt>
                <c:pt idx="154">
                  <c:v>19</c:v>
                </c:pt>
                <c:pt idx="155">
                  <c:v>17.8</c:v>
                </c:pt>
                <c:pt idx="158">
                  <c:v>17.399999999999999</c:v>
                </c:pt>
                <c:pt idx="160">
                  <c:v>27.4</c:v>
                </c:pt>
                <c:pt idx="162">
                  <c:v>21.2</c:v>
                </c:pt>
                <c:pt idx="165">
                  <c:v>18.100000000000001</c:v>
                </c:pt>
                <c:pt idx="167">
                  <c:v>13.4</c:v>
                </c:pt>
                <c:pt idx="169">
                  <c:v>13.5</c:v>
                </c:pt>
                <c:pt idx="174">
                  <c:v>15.5</c:v>
                </c:pt>
                <c:pt idx="175">
                  <c:v>14.7</c:v>
                </c:pt>
                <c:pt idx="176">
                  <c:v>13.1</c:v>
                </c:pt>
                <c:pt idx="177">
                  <c:v>17.600000000000001</c:v>
                </c:pt>
                <c:pt idx="178">
                  <c:v>13.5</c:v>
                </c:pt>
                <c:pt idx="180">
                  <c:v>14.6</c:v>
                </c:pt>
                <c:pt idx="182">
                  <c:v>14.6</c:v>
                </c:pt>
                <c:pt idx="184">
                  <c:v>17.899999999999999</c:v>
                </c:pt>
                <c:pt idx="186">
                  <c:v>13.6</c:v>
                </c:pt>
                <c:pt idx="187">
                  <c:v>6.72</c:v>
                </c:pt>
                <c:pt idx="188">
                  <c:v>14.4</c:v>
                </c:pt>
                <c:pt idx="189">
                  <c:v>15.2</c:v>
                </c:pt>
                <c:pt idx="191">
                  <c:v>18.8</c:v>
                </c:pt>
                <c:pt idx="195">
                  <c:v>17.399999999999999</c:v>
                </c:pt>
                <c:pt idx="196">
                  <c:v>19.899999999999999</c:v>
                </c:pt>
                <c:pt idx="200">
                  <c:v>21.2</c:v>
                </c:pt>
                <c:pt idx="202">
                  <c:v>13.8</c:v>
                </c:pt>
                <c:pt idx="203">
                  <c:v>10.6</c:v>
                </c:pt>
                <c:pt idx="207">
                  <c:v>13.7</c:v>
                </c:pt>
                <c:pt idx="209">
                  <c:v>11.4</c:v>
                </c:pt>
                <c:pt idx="210">
                  <c:v>16.899999999999999</c:v>
                </c:pt>
                <c:pt idx="211">
                  <c:v>15.4</c:v>
                </c:pt>
                <c:pt idx="213">
                  <c:v>12.1</c:v>
                </c:pt>
                <c:pt idx="216">
                  <c:v>16.2</c:v>
                </c:pt>
                <c:pt idx="217">
                  <c:v>20.2</c:v>
                </c:pt>
                <c:pt idx="220">
                  <c:v>17.7</c:v>
                </c:pt>
                <c:pt idx="223">
                  <c:v>14.6</c:v>
                </c:pt>
                <c:pt idx="226">
                  <c:v>23.4</c:v>
                </c:pt>
                <c:pt idx="227">
                  <c:v>18.899999999999999</c:v>
                </c:pt>
                <c:pt idx="237">
                  <c:v>13.9</c:v>
                </c:pt>
                <c:pt idx="238">
                  <c:v>13.1</c:v>
                </c:pt>
                <c:pt idx="240">
                  <c:v>11.7</c:v>
                </c:pt>
                <c:pt idx="241">
                  <c:v>12.5</c:v>
                </c:pt>
                <c:pt idx="243">
                  <c:v>15.2</c:v>
                </c:pt>
                <c:pt idx="246">
                  <c:v>16.399999999999999</c:v>
                </c:pt>
                <c:pt idx="249">
                  <c:v>16.7</c:v>
                </c:pt>
                <c:pt idx="252">
                  <c:v>15.4</c:v>
                </c:pt>
                <c:pt idx="254">
                  <c:v>18.7</c:v>
                </c:pt>
                <c:pt idx="256">
                  <c:v>13.5</c:v>
                </c:pt>
                <c:pt idx="259">
                  <c:v>11.9</c:v>
                </c:pt>
                <c:pt idx="260">
                  <c:v>18.2</c:v>
                </c:pt>
                <c:pt idx="261">
                  <c:v>16.2</c:v>
                </c:pt>
                <c:pt idx="263">
                  <c:v>18.5</c:v>
                </c:pt>
                <c:pt idx="265">
                  <c:v>13.7</c:v>
                </c:pt>
                <c:pt idx="267">
                  <c:v>16.2</c:v>
                </c:pt>
                <c:pt idx="270">
                  <c:v>18.100000000000001</c:v>
                </c:pt>
                <c:pt idx="273">
                  <c:v>17.600000000000001</c:v>
                </c:pt>
                <c:pt idx="275">
                  <c:v>23.4</c:v>
                </c:pt>
                <c:pt idx="276">
                  <c:v>15.5</c:v>
                </c:pt>
                <c:pt idx="277">
                  <c:v>16</c:v>
                </c:pt>
                <c:pt idx="280">
                  <c:v>9.5</c:v>
                </c:pt>
                <c:pt idx="284">
                  <c:v>12.6</c:v>
                </c:pt>
                <c:pt idx="289">
                  <c:v>14.7</c:v>
                </c:pt>
                <c:pt idx="291">
                  <c:v>9.6</c:v>
                </c:pt>
                <c:pt idx="294">
                  <c:v>7.8</c:v>
                </c:pt>
                <c:pt idx="298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</c:v>
                </c:pt>
                <c:pt idx="1">
                  <c:v>10.26</c:v>
                </c:pt>
                <c:pt idx="2">
                  <c:v>13.41</c:v>
                </c:pt>
                <c:pt idx="3">
                  <c:v>9.4700000000000006</c:v>
                </c:pt>
                <c:pt idx="4">
                  <c:v>13.41</c:v>
                </c:pt>
                <c:pt idx="6">
                  <c:v>13.41</c:v>
                </c:pt>
                <c:pt idx="7">
                  <c:v>16.57</c:v>
                </c:pt>
                <c:pt idx="8">
                  <c:v>10.26</c:v>
                </c:pt>
                <c:pt idx="10">
                  <c:v>15.03</c:v>
                </c:pt>
                <c:pt idx="11">
                  <c:v>21.12</c:v>
                </c:pt>
                <c:pt idx="14">
                  <c:v>14.62</c:v>
                </c:pt>
                <c:pt idx="15">
                  <c:v>12.19</c:v>
                </c:pt>
                <c:pt idx="16">
                  <c:v>22.75</c:v>
                </c:pt>
                <c:pt idx="20">
                  <c:v>10.16</c:v>
                </c:pt>
                <c:pt idx="22">
                  <c:v>11.37</c:v>
                </c:pt>
                <c:pt idx="25">
                  <c:v>13.81</c:v>
                </c:pt>
                <c:pt idx="28">
                  <c:v>9.99</c:v>
                </c:pt>
                <c:pt idx="29">
                  <c:v>8.94</c:v>
                </c:pt>
                <c:pt idx="30">
                  <c:v>5.28</c:v>
                </c:pt>
                <c:pt idx="31">
                  <c:v>8.94</c:v>
                </c:pt>
                <c:pt idx="32">
                  <c:v>9.75</c:v>
                </c:pt>
                <c:pt idx="35">
                  <c:v>8.07</c:v>
                </c:pt>
                <c:pt idx="37">
                  <c:v>10.49</c:v>
                </c:pt>
                <c:pt idx="43">
                  <c:v>7.92</c:v>
                </c:pt>
                <c:pt idx="44">
                  <c:v>10.29</c:v>
                </c:pt>
                <c:pt idx="46">
                  <c:v>15.04</c:v>
                </c:pt>
                <c:pt idx="47">
                  <c:v>9.5</c:v>
                </c:pt>
                <c:pt idx="48">
                  <c:v>5.54</c:v>
                </c:pt>
                <c:pt idx="49">
                  <c:v>7.92</c:v>
                </c:pt>
                <c:pt idx="50">
                  <c:v>11.62</c:v>
                </c:pt>
                <c:pt idx="55">
                  <c:v>8.82</c:v>
                </c:pt>
                <c:pt idx="57">
                  <c:v>10.42</c:v>
                </c:pt>
                <c:pt idx="58">
                  <c:v>8.82</c:v>
                </c:pt>
                <c:pt idx="60">
                  <c:v>10.02</c:v>
                </c:pt>
                <c:pt idx="62">
                  <c:v>8.6199999999999992</c:v>
                </c:pt>
                <c:pt idx="63">
                  <c:v>14.03</c:v>
                </c:pt>
                <c:pt idx="69">
                  <c:v>6.41</c:v>
                </c:pt>
                <c:pt idx="72">
                  <c:v>9.7799999999999994</c:v>
                </c:pt>
                <c:pt idx="74">
                  <c:v>9.7799999999999994</c:v>
                </c:pt>
                <c:pt idx="76">
                  <c:v>13.44</c:v>
                </c:pt>
                <c:pt idx="77">
                  <c:v>6.52</c:v>
                </c:pt>
                <c:pt idx="79">
                  <c:v>9.7799999999999994</c:v>
                </c:pt>
                <c:pt idx="82">
                  <c:v>13.04</c:v>
                </c:pt>
                <c:pt idx="84">
                  <c:v>8.56</c:v>
                </c:pt>
                <c:pt idx="87">
                  <c:v>9.7799999999999994</c:v>
                </c:pt>
                <c:pt idx="90">
                  <c:v>7.33</c:v>
                </c:pt>
                <c:pt idx="94">
                  <c:v>8.9600000000000009</c:v>
                </c:pt>
                <c:pt idx="100">
                  <c:v>6.31</c:v>
                </c:pt>
                <c:pt idx="101">
                  <c:v>7.5</c:v>
                </c:pt>
                <c:pt idx="102">
                  <c:v>8.85</c:v>
                </c:pt>
                <c:pt idx="104">
                  <c:v>6.31</c:v>
                </c:pt>
                <c:pt idx="105">
                  <c:v>8.4499999999999993</c:v>
                </c:pt>
                <c:pt idx="106">
                  <c:v>8.85</c:v>
                </c:pt>
                <c:pt idx="107">
                  <c:v>8.0500000000000007</c:v>
                </c:pt>
                <c:pt idx="109">
                  <c:v>8.0500000000000007</c:v>
                </c:pt>
                <c:pt idx="112">
                  <c:v>8.0500000000000007</c:v>
                </c:pt>
                <c:pt idx="114">
                  <c:v>9.66</c:v>
                </c:pt>
                <c:pt idx="116">
                  <c:v>8.0500000000000007</c:v>
                </c:pt>
                <c:pt idx="119">
                  <c:v>7.24</c:v>
                </c:pt>
                <c:pt idx="123">
                  <c:v>6.44</c:v>
                </c:pt>
                <c:pt idx="128">
                  <c:v>4.4800000000000004</c:v>
                </c:pt>
                <c:pt idx="130">
                  <c:v>8.14</c:v>
                </c:pt>
                <c:pt idx="133">
                  <c:v>8.9499999999999993</c:v>
                </c:pt>
                <c:pt idx="134">
                  <c:v>9.76</c:v>
                </c:pt>
                <c:pt idx="135">
                  <c:v>9.76</c:v>
                </c:pt>
                <c:pt idx="137">
                  <c:v>8.9499999999999993</c:v>
                </c:pt>
                <c:pt idx="138">
                  <c:v>7.47</c:v>
                </c:pt>
                <c:pt idx="140">
                  <c:v>8.14</c:v>
                </c:pt>
                <c:pt idx="143">
                  <c:v>7.32</c:v>
                </c:pt>
                <c:pt idx="144">
                  <c:v>10.58</c:v>
                </c:pt>
                <c:pt idx="146">
                  <c:v>9.76</c:v>
                </c:pt>
                <c:pt idx="147">
                  <c:v>8.9499999999999993</c:v>
                </c:pt>
                <c:pt idx="154">
                  <c:v>12.21</c:v>
                </c:pt>
                <c:pt idx="155">
                  <c:v>10.17</c:v>
                </c:pt>
                <c:pt idx="158">
                  <c:v>10.58</c:v>
                </c:pt>
                <c:pt idx="160">
                  <c:v>14.64</c:v>
                </c:pt>
                <c:pt idx="162">
                  <c:v>9.76</c:v>
                </c:pt>
                <c:pt idx="165">
                  <c:v>8.14</c:v>
                </c:pt>
                <c:pt idx="167">
                  <c:v>8.67</c:v>
                </c:pt>
                <c:pt idx="169">
                  <c:v>10.58</c:v>
                </c:pt>
                <c:pt idx="174">
                  <c:v>5.7</c:v>
                </c:pt>
                <c:pt idx="175">
                  <c:v>7.33</c:v>
                </c:pt>
                <c:pt idx="176">
                  <c:v>7.33</c:v>
                </c:pt>
                <c:pt idx="177">
                  <c:v>6.51</c:v>
                </c:pt>
                <c:pt idx="178">
                  <c:v>7.33</c:v>
                </c:pt>
                <c:pt idx="180">
                  <c:v>7.23</c:v>
                </c:pt>
                <c:pt idx="182">
                  <c:v>8.84</c:v>
                </c:pt>
                <c:pt idx="184">
                  <c:v>6.03</c:v>
                </c:pt>
                <c:pt idx="186">
                  <c:v>7.23</c:v>
                </c:pt>
                <c:pt idx="188">
                  <c:v>7.23</c:v>
                </c:pt>
                <c:pt idx="189">
                  <c:v>8.84</c:v>
                </c:pt>
                <c:pt idx="191">
                  <c:v>6.43</c:v>
                </c:pt>
                <c:pt idx="195">
                  <c:v>6.43</c:v>
                </c:pt>
                <c:pt idx="196">
                  <c:v>9.64</c:v>
                </c:pt>
                <c:pt idx="200">
                  <c:v>8.0299999999999994</c:v>
                </c:pt>
                <c:pt idx="202">
                  <c:v>6.83</c:v>
                </c:pt>
                <c:pt idx="203">
                  <c:v>8.0299999999999994</c:v>
                </c:pt>
                <c:pt idx="207">
                  <c:v>8.0299999999999994</c:v>
                </c:pt>
                <c:pt idx="209">
                  <c:v>8.0299999999999994</c:v>
                </c:pt>
                <c:pt idx="210">
                  <c:v>8.84</c:v>
                </c:pt>
                <c:pt idx="211">
                  <c:v>8.84</c:v>
                </c:pt>
                <c:pt idx="213">
                  <c:v>7.23</c:v>
                </c:pt>
                <c:pt idx="216">
                  <c:v>8.0299999999999994</c:v>
                </c:pt>
                <c:pt idx="217">
                  <c:v>9.24</c:v>
                </c:pt>
                <c:pt idx="220">
                  <c:v>7.23</c:v>
                </c:pt>
                <c:pt idx="223">
                  <c:v>8.0299999999999994</c:v>
                </c:pt>
                <c:pt idx="226">
                  <c:v>4.82</c:v>
                </c:pt>
                <c:pt idx="227">
                  <c:v>7.23</c:v>
                </c:pt>
                <c:pt idx="237">
                  <c:v>5.68</c:v>
                </c:pt>
                <c:pt idx="238">
                  <c:v>7.3</c:v>
                </c:pt>
                <c:pt idx="240">
                  <c:v>5.68</c:v>
                </c:pt>
                <c:pt idx="241">
                  <c:v>5.68</c:v>
                </c:pt>
                <c:pt idx="243">
                  <c:v>7.3</c:v>
                </c:pt>
                <c:pt idx="246">
                  <c:v>6.08</c:v>
                </c:pt>
                <c:pt idx="249">
                  <c:v>6.08</c:v>
                </c:pt>
                <c:pt idx="252">
                  <c:v>9.33</c:v>
                </c:pt>
                <c:pt idx="254">
                  <c:v>8.11</c:v>
                </c:pt>
                <c:pt idx="256">
                  <c:v>4.58</c:v>
                </c:pt>
                <c:pt idx="259">
                  <c:v>6.49</c:v>
                </c:pt>
                <c:pt idx="260">
                  <c:v>7.3</c:v>
                </c:pt>
                <c:pt idx="261">
                  <c:v>6.49</c:v>
                </c:pt>
                <c:pt idx="263">
                  <c:v>6.49</c:v>
                </c:pt>
                <c:pt idx="265">
                  <c:v>8.11</c:v>
                </c:pt>
                <c:pt idx="267">
                  <c:v>5.69</c:v>
                </c:pt>
                <c:pt idx="270">
                  <c:v>7.3</c:v>
                </c:pt>
                <c:pt idx="273">
                  <c:v>7.35</c:v>
                </c:pt>
                <c:pt idx="275">
                  <c:v>6.9</c:v>
                </c:pt>
                <c:pt idx="276">
                  <c:v>5.68</c:v>
                </c:pt>
                <c:pt idx="277">
                  <c:v>7.3</c:v>
                </c:pt>
                <c:pt idx="280">
                  <c:v>6.9</c:v>
                </c:pt>
                <c:pt idx="284">
                  <c:v>5.27</c:v>
                </c:pt>
                <c:pt idx="289">
                  <c:v>6.41</c:v>
                </c:pt>
                <c:pt idx="291">
                  <c:v>5.44</c:v>
                </c:pt>
                <c:pt idx="294">
                  <c:v>7.71</c:v>
                </c:pt>
                <c:pt idx="298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</c:v>
                </c:pt>
                <c:pt idx="1">
                  <c:v>8.41</c:v>
                </c:pt>
                <c:pt idx="2">
                  <c:v>7.22</c:v>
                </c:pt>
                <c:pt idx="3">
                  <c:v>21.74</c:v>
                </c:pt>
                <c:pt idx="4">
                  <c:v>29.46</c:v>
                </c:pt>
                <c:pt idx="6">
                  <c:v>12.67</c:v>
                </c:pt>
                <c:pt idx="7">
                  <c:v>36.18</c:v>
                </c:pt>
                <c:pt idx="8">
                  <c:v>7.14</c:v>
                </c:pt>
                <c:pt idx="10">
                  <c:v>28.48</c:v>
                </c:pt>
                <c:pt idx="11">
                  <c:v>27.45</c:v>
                </c:pt>
                <c:pt idx="14">
                  <c:v>10.01</c:v>
                </c:pt>
                <c:pt idx="15">
                  <c:v>19.32</c:v>
                </c:pt>
                <c:pt idx="16">
                  <c:v>28.67</c:v>
                </c:pt>
                <c:pt idx="20">
                  <c:v>11.39</c:v>
                </c:pt>
                <c:pt idx="22">
                  <c:v>12.37</c:v>
                </c:pt>
                <c:pt idx="25">
                  <c:v>20.329999999999998</c:v>
                </c:pt>
                <c:pt idx="28">
                  <c:v>27.26</c:v>
                </c:pt>
                <c:pt idx="29">
                  <c:v>23.28</c:v>
                </c:pt>
                <c:pt idx="30">
                  <c:v>8.1999999999999993</c:v>
                </c:pt>
                <c:pt idx="31">
                  <c:v>26.64</c:v>
                </c:pt>
                <c:pt idx="32">
                  <c:v>14.16</c:v>
                </c:pt>
                <c:pt idx="35">
                  <c:v>10.69</c:v>
                </c:pt>
                <c:pt idx="37">
                  <c:v>17.059999999999999</c:v>
                </c:pt>
                <c:pt idx="43">
                  <c:v>13.39</c:v>
                </c:pt>
                <c:pt idx="44">
                  <c:v>6.06</c:v>
                </c:pt>
                <c:pt idx="46">
                  <c:v>25</c:v>
                </c:pt>
                <c:pt idx="47">
                  <c:v>6.84</c:v>
                </c:pt>
                <c:pt idx="48">
                  <c:v>7.06</c:v>
                </c:pt>
                <c:pt idx="49">
                  <c:v>7.29</c:v>
                </c:pt>
                <c:pt idx="50">
                  <c:v>21.02</c:v>
                </c:pt>
                <c:pt idx="55">
                  <c:v>30.39</c:v>
                </c:pt>
                <c:pt idx="57">
                  <c:v>18.07</c:v>
                </c:pt>
                <c:pt idx="58">
                  <c:v>21.39</c:v>
                </c:pt>
                <c:pt idx="60">
                  <c:v>18.649999999999999</c:v>
                </c:pt>
                <c:pt idx="62">
                  <c:v>14.85</c:v>
                </c:pt>
                <c:pt idx="63">
                  <c:v>12.05</c:v>
                </c:pt>
                <c:pt idx="69">
                  <c:v>28.88</c:v>
                </c:pt>
                <c:pt idx="72">
                  <c:v>15.56</c:v>
                </c:pt>
                <c:pt idx="74">
                  <c:v>19.010000000000002</c:v>
                </c:pt>
                <c:pt idx="76">
                  <c:v>22.21</c:v>
                </c:pt>
                <c:pt idx="77">
                  <c:v>14.73</c:v>
                </c:pt>
                <c:pt idx="79">
                  <c:v>20.94</c:v>
                </c:pt>
                <c:pt idx="82">
                  <c:v>28.9</c:v>
                </c:pt>
                <c:pt idx="84">
                  <c:v>14.85</c:v>
                </c:pt>
                <c:pt idx="87">
                  <c:v>25.18</c:v>
                </c:pt>
                <c:pt idx="90">
                  <c:v>15.07</c:v>
                </c:pt>
                <c:pt idx="94">
                  <c:v>25.56</c:v>
                </c:pt>
                <c:pt idx="100">
                  <c:v>4.76</c:v>
                </c:pt>
                <c:pt idx="101">
                  <c:v>5.18</c:v>
                </c:pt>
                <c:pt idx="102">
                  <c:v>5.95</c:v>
                </c:pt>
                <c:pt idx="104">
                  <c:v>4.74</c:v>
                </c:pt>
                <c:pt idx="105">
                  <c:v>8.6</c:v>
                </c:pt>
                <c:pt idx="106">
                  <c:v>4.4400000000000004</c:v>
                </c:pt>
                <c:pt idx="107">
                  <c:v>8.0500000000000007</c:v>
                </c:pt>
                <c:pt idx="109">
                  <c:v>14.38</c:v>
                </c:pt>
                <c:pt idx="112">
                  <c:v>6.1</c:v>
                </c:pt>
                <c:pt idx="114">
                  <c:v>21.2</c:v>
                </c:pt>
                <c:pt idx="116">
                  <c:v>11.21</c:v>
                </c:pt>
                <c:pt idx="119">
                  <c:v>6.38</c:v>
                </c:pt>
                <c:pt idx="123">
                  <c:v>6.25</c:v>
                </c:pt>
                <c:pt idx="128">
                  <c:v>8.4600000000000009</c:v>
                </c:pt>
                <c:pt idx="130">
                  <c:v>17.3</c:v>
                </c:pt>
                <c:pt idx="133">
                  <c:v>22.71</c:v>
                </c:pt>
                <c:pt idx="134">
                  <c:v>28.91</c:v>
                </c:pt>
                <c:pt idx="135">
                  <c:v>22.52</c:v>
                </c:pt>
                <c:pt idx="137">
                  <c:v>25.53</c:v>
                </c:pt>
                <c:pt idx="138">
                  <c:v>7.71</c:v>
                </c:pt>
                <c:pt idx="140">
                  <c:v>15.79</c:v>
                </c:pt>
                <c:pt idx="143">
                  <c:v>15.77</c:v>
                </c:pt>
                <c:pt idx="144">
                  <c:v>22.76</c:v>
                </c:pt>
                <c:pt idx="146">
                  <c:v>22.7</c:v>
                </c:pt>
                <c:pt idx="147">
                  <c:v>26.3</c:v>
                </c:pt>
                <c:pt idx="154">
                  <c:v>29.35</c:v>
                </c:pt>
                <c:pt idx="155">
                  <c:v>23.09</c:v>
                </c:pt>
                <c:pt idx="158">
                  <c:v>32.630000000000003</c:v>
                </c:pt>
                <c:pt idx="160">
                  <c:v>40.619999999999997</c:v>
                </c:pt>
                <c:pt idx="162">
                  <c:v>29.98</c:v>
                </c:pt>
                <c:pt idx="165">
                  <c:v>19.690000000000001</c:v>
                </c:pt>
                <c:pt idx="167">
                  <c:v>14.44</c:v>
                </c:pt>
                <c:pt idx="169">
                  <c:v>27.21</c:v>
                </c:pt>
                <c:pt idx="174">
                  <c:v>8.17</c:v>
                </c:pt>
                <c:pt idx="175">
                  <c:v>11.89</c:v>
                </c:pt>
                <c:pt idx="176">
                  <c:v>18.02</c:v>
                </c:pt>
                <c:pt idx="177">
                  <c:v>6.1</c:v>
                </c:pt>
                <c:pt idx="178">
                  <c:v>4.6399999999999997</c:v>
                </c:pt>
                <c:pt idx="180">
                  <c:v>5.37</c:v>
                </c:pt>
                <c:pt idx="182">
                  <c:v>7.56</c:v>
                </c:pt>
                <c:pt idx="184">
                  <c:v>8.64</c:v>
                </c:pt>
                <c:pt idx="186">
                  <c:v>16.53</c:v>
                </c:pt>
                <c:pt idx="188">
                  <c:v>11.85</c:v>
                </c:pt>
                <c:pt idx="189">
                  <c:v>15.9</c:v>
                </c:pt>
                <c:pt idx="191">
                  <c:v>11.64</c:v>
                </c:pt>
                <c:pt idx="195">
                  <c:v>9.9600000000000009</c:v>
                </c:pt>
                <c:pt idx="196">
                  <c:v>42.63</c:v>
                </c:pt>
                <c:pt idx="200">
                  <c:v>19.98</c:v>
                </c:pt>
                <c:pt idx="202">
                  <c:v>23.94</c:v>
                </c:pt>
                <c:pt idx="203">
                  <c:v>20.99</c:v>
                </c:pt>
                <c:pt idx="207">
                  <c:v>8.9</c:v>
                </c:pt>
                <c:pt idx="209">
                  <c:v>21.99</c:v>
                </c:pt>
                <c:pt idx="210">
                  <c:v>29.79</c:v>
                </c:pt>
                <c:pt idx="211">
                  <c:v>17.010000000000002</c:v>
                </c:pt>
                <c:pt idx="213">
                  <c:v>18.670000000000002</c:v>
                </c:pt>
                <c:pt idx="216">
                  <c:v>21.86</c:v>
                </c:pt>
                <c:pt idx="217">
                  <c:v>27.36</c:v>
                </c:pt>
                <c:pt idx="220">
                  <c:v>18.25</c:v>
                </c:pt>
                <c:pt idx="223">
                  <c:v>22.76</c:v>
                </c:pt>
                <c:pt idx="226">
                  <c:v>24.49</c:v>
                </c:pt>
                <c:pt idx="227">
                  <c:v>24.34</c:v>
                </c:pt>
                <c:pt idx="237">
                  <c:v>8.24</c:v>
                </c:pt>
                <c:pt idx="238">
                  <c:v>5.3</c:v>
                </c:pt>
                <c:pt idx="240">
                  <c:v>8.1199999999999992</c:v>
                </c:pt>
                <c:pt idx="241">
                  <c:v>3.97</c:v>
                </c:pt>
                <c:pt idx="243">
                  <c:v>8.8699999999999992</c:v>
                </c:pt>
                <c:pt idx="246">
                  <c:v>12.38</c:v>
                </c:pt>
                <c:pt idx="249">
                  <c:v>9.0399999999999991</c:v>
                </c:pt>
                <c:pt idx="252">
                  <c:v>26.65</c:v>
                </c:pt>
                <c:pt idx="254">
                  <c:v>28.24</c:v>
                </c:pt>
                <c:pt idx="256">
                  <c:v>7.68</c:v>
                </c:pt>
                <c:pt idx="259">
                  <c:v>5.54</c:v>
                </c:pt>
                <c:pt idx="260">
                  <c:v>25.01</c:v>
                </c:pt>
                <c:pt idx="261">
                  <c:v>9.17</c:v>
                </c:pt>
                <c:pt idx="263">
                  <c:v>23.65</c:v>
                </c:pt>
                <c:pt idx="265">
                  <c:v>10.61</c:v>
                </c:pt>
                <c:pt idx="267">
                  <c:v>6.75</c:v>
                </c:pt>
                <c:pt idx="270">
                  <c:v>24.08</c:v>
                </c:pt>
                <c:pt idx="273">
                  <c:v>7.43</c:v>
                </c:pt>
                <c:pt idx="275">
                  <c:v>6.87</c:v>
                </c:pt>
                <c:pt idx="276">
                  <c:v>6.53</c:v>
                </c:pt>
                <c:pt idx="277">
                  <c:v>9.2799999999999994</c:v>
                </c:pt>
                <c:pt idx="280">
                  <c:v>11.45</c:v>
                </c:pt>
                <c:pt idx="284">
                  <c:v>6.26</c:v>
                </c:pt>
                <c:pt idx="289">
                  <c:v>5.96</c:v>
                </c:pt>
                <c:pt idx="291">
                  <c:v>9.69</c:v>
                </c:pt>
                <c:pt idx="294">
                  <c:v>6.43</c:v>
                </c:pt>
                <c:pt idx="29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12.4</c:v>
                </c:pt>
                <c:pt idx="2">
                  <c:v>14.76</c:v>
                </c:pt>
                <c:pt idx="3">
                  <c:v>16.760000000000002</c:v>
                </c:pt>
                <c:pt idx="4">
                  <c:v>25.22</c:v>
                </c:pt>
                <c:pt idx="6">
                  <c:v>19.62</c:v>
                </c:pt>
                <c:pt idx="7">
                  <c:v>20.74</c:v>
                </c:pt>
                <c:pt idx="8">
                  <c:v>11.63</c:v>
                </c:pt>
                <c:pt idx="10">
                  <c:v>19.97</c:v>
                </c:pt>
                <c:pt idx="11">
                  <c:v>18.55</c:v>
                </c:pt>
                <c:pt idx="14">
                  <c:v>20.88</c:v>
                </c:pt>
                <c:pt idx="15">
                  <c:v>20.03</c:v>
                </c:pt>
                <c:pt idx="16">
                  <c:v>24.89</c:v>
                </c:pt>
                <c:pt idx="20">
                  <c:v>18.55</c:v>
                </c:pt>
                <c:pt idx="22">
                  <c:v>20.2</c:v>
                </c:pt>
                <c:pt idx="25">
                  <c:v>16.37</c:v>
                </c:pt>
                <c:pt idx="28">
                  <c:v>26.1</c:v>
                </c:pt>
                <c:pt idx="29">
                  <c:v>19.22</c:v>
                </c:pt>
                <c:pt idx="30">
                  <c:v>20.47</c:v>
                </c:pt>
                <c:pt idx="31">
                  <c:v>31.19</c:v>
                </c:pt>
                <c:pt idx="32">
                  <c:v>19.55</c:v>
                </c:pt>
                <c:pt idx="35">
                  <c:v>18.38</c:v>
                </c:pt>
                <c:pt idx="37">
                  <c:v>23.4</c:v>
                </c:pt>
                <c:pt idx="43">
                  <c:v>23.16</c:v>
                </c:pt>
                <c:pt idx="44">
                  <c:v>11.32</c:v>
                </c:pt>
                <c:pt idx="46">
                  <c:v>22.38</c:v>
                </c:pt>
                <c:pt idx="47">
                  <c:v>10.73</c:v>
                </c:pt>
                <c:pt idx="48">
                  <c:v>14.7</c:v>
                </c:pt>
                <c:pt idx="49">
                  <c:v>13.9</c:v>
                </c:pt>
                <c:pt idx="50">
                  <c:v>17.47</c:v>
                </c:pt>
                <c:pt idx="55">
                  <c:v>17.989999999999998</c:v>
                </c:pt>
                <c:pt idx="57">
                  <c:v>20.65</c:v>
                </c:pt>
                <c:pt idx="58">
                  <c:v>16.54</c:v>
                </c:pt>
                <c:pt idx="60">
                  <c:v>17.309999999999999</c:v>
                </c:pt>
                <c:pt idx="62">
                  <c:v>17.850000000000001</c:v>
                </c:pt>
                <c:pt idx="63">
                  <c:v>21.38</c:v>
                </c:pt>
                <c:pt idx="69">
                  <c:v>28.49</c:v>
                </c:pt>
                <c:pt idx="72">
                  <c:v>23.25</c:v>
                </c:pt>
                <c:pt idx="74">
                  <c:v>17.41</c:v>
                </c:pt>
                <c:pt idx="76">
                  <c:v>17.98</c:v>
                </c:pt>
                <c:pt idx="77">
                  <c:v>17.16</c:v>
                </c:pt>
                <c:pt idx="79">
                  <c:v>19.63</c:v>
                </c:pt>
                <c:pt idx="82">
                  <c:v>26.52</c:v>
                </c:pt>
                <c:pt idx="84">
                  <c:v>15.85</c:v>
                </c:pt>
                <c:pt idx="87">
                  <c:v>21.13</c:v>
                </c:pt>
                <c:pt idx="90">
                  <c:v>22.03</c:v>
                </c:pt>
                <c:pt idx="94">
                  <c:v>21.29</c:v>
                </c:pt>
                <c:pt idx="100">
                  <c:v>13.65</c:v>
                </c:pt>
                <c:pt idx="101">
                  <c:v>11.48</c:v>
                </c:pt>
                <c:pt idx="102">
                  <c:v>15.81</c:v>
                </c:pt>
                <c:pt idx="104">
                  <c:v>13.66</c:v>
                </c:pt>
                <c:pt idx="105">
                  <c:v>13.02</c:v>
                </c:pt>
                <c:pt idx="106">
                  <c:v>16.2</c:v>
                </c:pt>
                <c:pt idx="107">
                  <c:v>10.14</c:v>
                </c:pt>
                <c:pt idx="109">
                  <c:v>15.4</c:v>
                </c:pt>
                <c:pt idx="112">
                  <c:v>10.42</c:v>
                </c:pt>
                <c:pt idx="114">
                  <c:v>18.760000000000002</c:v>
                </c:pt>
                <c:pt idx="116">
                  <c:v>15.28</c:v>
                </c:pt>
                <c:pt idx="119">
                  <c:v>9.43</c:v>
                </c:pt>
                <c:pt idx="123">
                  <c:v>12.43</c:v>
                </c:pt>
                <c:pt idx="128">
                  <c:v>10.57</c:v>
                </c:pt>
                <c:pt idx="130">
                  <c:v>23.29</c:v>
                </c:pt>
                <c:pt idx="133">
                  <c:v>14.13</c:v>
                </c:pt>
                <c:pt idx="134">
                  <c:v>18.05</c:v>
                </c:pt>
                <c:pt idx="135">
                  <c:v>19.25</c:v>
                </c:pt>
                <c:pt idx="137">
                  <c:v>18.03</c:v>
                </c:pt>
                <c:pt idx="138">
                  <c:v>17.95</c:v>
                </c:pt>
                <c:pt idx="140">
                  <c:v>11.38</c:v>
                </c:pt>
                <c:pt idx="143">
                  <c:v>13</c:v>
                </c:pt>
                <c:pt idx="144">
                  <c:v>24.61</c:v>
                </c:pt>
                <c:pt idx="146">
                  <c:v>22.35</c:v>
                </c:pt>
                <c:pt idx="147">
                  <c:v>27.41</c:v>
                </c:pt>
                <c:pt idx="154">
                  <c:v>30.49</c:v>
                </c:pt>
                <c:pt idx="155">
                  <c:v>22.59</c:v>
                </c:pt>
                <c:pt idx="158">
                  <c:v>27.02</c:v>
                </c:pt>
                <c:pt idx="160">
                  <c:v>34.04</c:v>
                </c:pt>
                <c:pt idx="162">
                  <c:v>26.43</c:v>
                </c:pt>
                <c:pt idx="165">
                  <c:v>20.78</c:v>
                </c:pt>
                <c:pt idx="167">
                  <c:v>18.36</c:v>
                </c:pt>
                <c:pt idx="169">
                  <c:v>24.43</c:v>
                </c:pt>
                <c:pt idx="174">
                  <c:v>14.46</c:v>
                </c:pt>
                <c:pt idx="175">
                  <c:v>17.36</c:v>
                </c:pt>
                <c:pt idx="176">
                  <c:v>19.04</c:v>
                </c:pt>
                <c:pt idx="177">
                  <c:v>15.74</c:v>
                </c:pt>
                <c:pt idx="178">
                  <c:v>10.92</c:v>
                </c:pt>
                <c:pt idx="180">
                  <c:v>8.48</c:v>
                </c:pt>
                <c:pt idx="182">
                  <c:v>9.15</c:v>
                </c:pt>
                <c:pt idx="184">
                  <c:v>10.74</c:v>
                </c:pt>
                <c:pt idx="186">
                  <c:v>13.71</c:v>
                </c:pt>
                <c:pt idx="188">
                  <c:v>16.579999999999998</c:v>
                </c:pt>
                <c:pt idx="189">
                  <c:v>16.850000000000001</c:v>
                </c:pt>
                <c:pt idx="191">
                  <c:v>13.75</c:v>
                </c:pt>
                <c:pt idx="195">
                  <c:v>13.66</c:v>
                </c:pt>
                <c:pt idx="196">
                  <c:v>25.87</c:v>
                </c:pt>
                <c:pt idx="200">
                  <c:v>17.37</c:v>
                </c:pt>
                <c:pt idx="202">
                  <c:v>14.94</c:v>
                </c:pt>
                <c:pt idx="203">
                  <c:v>24.53</c:v>
                </c:pt>
                <c:pt idx="207">
                  <c:v>17.12</c:v>
                </c:pt>
                <c:pt idx="209">
                  <c:v>22.06</c:v>
                </c:pt>
                <c:pt idx="210">
                  <c:v>24.01</c:v>
                </c:pt>
                <c:pt idx="211">
                  <c:v>13.64</c:v>
                </c:pt>
                <c:pt idx="213">
                  <c:v>17.52</c:v>
                </c:pt>
                <c:pt idx="216">
                  <c:v>21.45</c:v>
                </c:pt>
                <c:pt idx="217">
                  <c:v>26.14</c:v>
                </c:pt>
                <c:pt idx="220">
                  <c:v>17.190000000000001</c:v>
                </c:pt>
                <c:pt idx="223">
                  <c:v>23.04</c:v>
                </c:pt>
                <c:pt idx="226">
                  <c:v>15.64</c:v>
                </c:pt>
                <c:pt idx="227">
                  <c:v>19.41</c:v>
                </c:pt>
                <c:pt idx="237">
                  <c:v>8.41</c:v>
                </c:pt>
                <c:pt idx="238">
                  <c:v>7.43</c:v>
                </c:pt>
                <c:pt idx="240">
                  <c:v>12.05</c:v>
                </c:pt>
                <c:pt idx="241">
                  <c:v>18.47</c:v>
                </c:pt>
                <c:pt idx="243">
                  <c:v>17.28</c:v>
                </c:pt>
                <c:pt idx="246">
                  <c:v>6.04</c:v>
                </c:pt>
                <c:pt idx="249">
                  <c:v>9.5</c:v>
                </c:pt>
                <c:pt idx="252">
                  <c:v>20.260000000000002</c:v>
                </c:pt>
                <c:pt idx="254">
                  <c:v>25.18</c:v>
                </c:pt>
                <c:pt idx="256">
                  <c:v>14.5</c:v>
                </c:pt>
                <c:pt idx="259">
                  <c:v>7.63</c:v>
                </c:pt>
                <c:pt idx="260">
                  <c:v>18.73</c:v>
                </c:pt>
                <c:pt idx="261">
                  <c:v>16.34</c:v>
                </c:pt>
                <c:pt idx="263">
                  <c:v>23.5</c:v>
                </c:pt>
                <c:pt idx="265">
                  <c:v>20.239999999999998</c:v>
                </c:pt>
                <c:pt idx="267">
                  <c:v>9.1300000000000008</c:v>
                </c:pt>
                <c:pt idx="270">
                  <c:v>12.14</c:v>
                </c:pt>
                <c:pt idx="273">
                  <c:v>14.55</c:v>
                </c:pt>
                <c:pt idx="275">
                  <c:v>10.3</c:v>
                </c:pt>
                <c:pt idx="276">
                  <c:v>30.32</c:v>
                </c:pt>
                <c:pt idx="277">
                  <c:v>16.920000000000002</c:v>
                </c:pt>
                <c:pt idx="280">
                  <c:v>15.42</c:v>
                </c:pt>
                <c:pt idx="284">
                  <c:v>15.67</c:v>
                </c:pt>
                <c:pt idx="289">
                  <c:v>15.6</c:v>
                </c:pt>
                <c:pt idx="291">
                  <c:v>18.89</c:v>
                </c:pt>
                <c:pt idx="294">
                  <c:v>23.32</c:v>
                </c:pt>
                <c:pt idx="29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</c:v>
                </c:pt>
                <c:pt idx="1">
                  <c:v>47.87</c:v>
                </c:pt>
                <c:pt idx="2">
                  <c:v>54.49</c:v>
                </c:pt>
                <c:pt idx="3">
                  <c:v>72.47</c:v>
                </c:pt>
                <c:pt idx="4">
                  <c:v>86.59</c:v>
                </c:pt>
                <c:pt idx="6">
                  <c:v>66.900000000000006</c:v>
                </c:pt>
                <c:pt idx="7">
                  <c:v>93.59</c:v>
                </c:pt>
                <c:pt idx="8">
                  <c:v>45.33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66.209999999999994</c:v>
                </c:pt>
                <c:pt idx="15">
                  <c:v>86.54</c:v>
                </c:pt>
                <c:pt idx="16">
                  <c:v>112.31</c:v>
                </c:pt>
                <c:pt idx="20">
                  <c:v>64</c:v>
                </c:pt>
                <c:pt idx="22">
                  <c:v>56.04</c:v>
                </c:pt>
                <c:pt idx="25">
                  <c:v>66.209999999999994</c:v>
                </c:pt>
                <c:pt idx="28">
                  <c:v>77.650000000000006</c:v>
                </c:pt>
                <c:pt idx="29">
                  <c:v>70.64</c:v>
                </c:pt>
                <c:pt idx="30">
                  <c:v>50.65</c:v>
                </c:pt>
                <c:pt idx="31">
                  <c:v>82.57</c:v>
                </c:pt>
                <c:pt idx="32">
                  <c:v>58.96</c:v>
                </c:pt>
                <c:pt idx="35">
                  <c:v>48.04</c:v>
                </c:pt>
                <c:pt idx="37">
                  <c:v>64.650000000000006</c:v>
                </c:pt>
                <c:pt idx="43">
                  <c:v>61.07</c:v>
                </c:pt>
                <c:pt idx="44">
                  <c:v>45.07</c:v>
                </c:pt>
                <c:pt idx="46">
                  <c:v>83.42</c:v>
                </c:pt>
                <c:pt idx="47">
                  <c:v>44.77</c:v>
                </c:pt>
                <c:pt idx="48">
                  <c:v>46.7</c:v>
                </c:pt>
                <c:pt idx="49">
                  <c:v>50.61</c:v>
                </c:pt>
                <c:pt idx="50">
                  <c:v>67.61</c:v>
                </c:pt>
                <c:pt idx="55">
                  <c:v>76.099999999999994</c:v>
                </c:pt>
                <c:pt idx="57">
                  <c:v>65.84</c:v>
                </c:pt>
                <c:pt idx="58">
                  <c:v>63.05</c:v>
                </c:pt>
                <c:pt idx="60">
                  <c:v>62.28</c:v>
                </c:pt>
                <c:pt idx="62">
                  <c:v>58.82</c:v>
                </c:pt>
                <c:pt idx="63">
                  <c:v>78.16</c:v>
                </c:pt>
                <c:pt idx="69">
                  <c:v>80.48</c:v>
                </c:pt>
                <c:pt idx="72">
                  <c:v>65.19</c:v>
                </c:pt>
                <c:pt idx="74">
                  <c:v>66.900000000000006</c:v>
                </c:pt>
                <c:pt idx="76">
                  <c:v>73.03</c:v>
                </c:pt>
                <c:pt idx="77">
                  <c:v>48.91</c:v>
                </c:pt>
                <c:pt idx="79">
                  <c:v>68.75</c:v>
                </c:pt>
                <c:pt idx="82">
                  <c:v>88.06</c:v>
                </c:pt>
                <c:pt idx="84">
                  <c:v>54.96</c:v>
                </c:pt>
                <c:pt idx="87">
                  <c:v>73.09</c:v>
                </c:pt>
                <c:pt idx="90">
                  <c:v>56.53</c:v>
                </c:pt>
                <c:pt idx="94">
                  <c:v>71.510000000000005</c:v>
                </c:pt>
                <c:pt idx="100">
                  <c:v>41.52</c:v>
                </c:pt>
                <c:pt idx="101">
                  <c:v>42.76</c:v>
                </c:pt>
                <c:pt idx="102">
                  <c:v>49.61</c:v>
                </c:pt>
                <c:pt idx="104">
                  <c:v>41.41</c:v>
                </c:pt>
                <c:pt idx="105">
                  <c:v>49.87</c:v>
                </c:pt>
                <c:pt idx="106">
                  <c:v>44.29</c:v>
                </c:pt>
                <c:pt idx="107">
                  <c:v>42.84</c:v>
                </c:pt>
                <c:pt idx="109">
                  <c:v>49.53</c:v>
                </c:pt>
                <c:pt idx="112">
                  <c:v>42.57</c:v>
                </c:pt>
                <c:pt idx="114">
                  <c:v>65.12</c:v>
                </c:pt>
                <c:pt idx="116">
                  <c:v>45.54</c:v>
                </c:pt>
                <c:pt idx="119">
                  <c:v>40.65</c:v>
                </c:pt>
                <c:pt idx="123">
                  <c:v>43.92</c:v>
                </c:pt>
                <c:pt idx="128">
                  <c:v>44.01</c:v>
                </c:pt>
                <c:pt idx="130">
                  <c:v>60.53</c:v>
                </c:pt>
                <c:pt idx="133">
                  <c:v>62.99</c:v>
                </c:pt>
                <c:pt idx="134">
                  <c:v>71.819999999999993</c:v>
                </c:pt>
                <c:pt idx="135">
                  <c:v>67.33</c:v>
                </c:pt>
                <c:pt idx="137">
                  <c:v>65.81</c:v>
                </c:pt>
                <c:pt idx="138">
                  <c:v>50.53</c:v>
                </c:pt>
                <c:pt idx="140">
                  <c:v>50.11</c:v>
                </c:pt>
                <c:pt idx="143">
                  <c:v>50.19</c:v>
                </c:pt>
                <c:pt idx="144">
                  <c:v>77.25</c:v>
                </c:pt>
                <c:pt idx="146">
                  <c:v>71.209999999999994</c:v>
                </c:pt>
                <c:pt idx="147">
                  <c:v>85.16</c:v>
                </c:pt>
                <c:pt idx="154">
                  <c:v>91.05</c:v>
                </c:pt>
                <c:pt idx="155">
                  <c:v>73.650000000000006</c:v>
                </c:pt>
                <c:pt idx="158">
                  <c:v>87.63</c:v>
                </c:pt>
                <c:pt idx="160">
                  <c:v>116.7</c:v>
                </c:pt>
                <c:pt idx="162">
                  <c:v>87.37</c:v>
                </c:pt>
                <c:pt idx="165">
                  <c:v>66.709999999999994</c:v>
                </c:pt>
                <c:pt idx="167">
                  <c:v>54.87</c:v>
                </c:pt>
                <c:pt idx="169">
                  <c:v>75.72</c:v>
                </c:pt>
                <c:pt idx="174">
                  <c:v>43.83</c:v>
                </c:pt>
                <c:pt idx="175">
                  <c:v>51.28</c:v>
                </c:pt>
                <c:pt idx="176">
                  <c:v>57.49</c:v>
                </c:pt>
                <c:pt idx="177">
                  <c:v>45.95</c:v>
                </c:pt>
                <c:pt idx="178">
                  <c:v>36.39</c:v>
                </c:pt>
                <c:pt idx="180">
                  <c:v>35.68</c:v>
                </c:pt>
                <c:pt idx="182">
                  <c:v>40.15</c:v>
                </c:pt>
                <c:pt idx="184">
                  <c:v>43.31</c:v>
                </c:pt>
                <c:pt idx="186">
                  <c:v>51.07</c:v>
                </c:pt>
                <c:pt idx="188">
                  <c:v>50.06</c:v>
                </c:pt>
                <c:pt idx="189">
                  <c:v>56.79</c:v>
                </c:pt>
                <c:pt idx="191">
                  <c:v>50.62</c:v>
                </c:pt>
                <c:pt idx="195">
                  <c:v>47.45</c:v>
                </c:pt>
                <c:pt idx="196">
                  <c:v>98.04</c:v>
                </c:pt>
                <c:pt idx="200">
                  <c:v>66.58</c:v>
                </c:pt>
                <c:pt idx="202">
                  <c:v>59.51</c:v>
                </c:pt>
                <c:pt idx="203">
                  <c:v>64.150000000000006</c:v>
                </c:pt>
                <c:pt idx="207">
                  <c:v>47.75</c:v>
                </c:pt>
                <c:pt idx="209">
                  <c:v>63.48</c:v>
                </c:pt>
                <c:pt idx="210">
                  <c:v>79.540000000000006</c:v>
                </c:pt>
                <c:pt idx="211">
                  <c:v>54.89</c:v>
                </c:pt>
                <c:pt idx="213">
                  <c:v>55.52</c:v>
                </c:pt>
                <c:pt idx="216">
                  <c:v>67.540000000000006</c:v>
                </c:pt>
                <c:pt idx="217">
                  <c:v>82.94</c:v>
                </c:pt>
                <c:pt idx="220">
                  <c:v>60.37</c:v>
                </c:pt>
                <c:pt idx="223">
                  <c:v>68.430000000000007</c:v>
                </c:pt>
                <c:pt idx="226">
                  <c:v>68.349999999999994</c:v>
                </c:pt>
                <c:pt idx="227">
                  <c:v>69.88</c:v>
                </c:pt>
                <c:pt idx="237">
                  <c:v>36.229999999999997</c:v>
                </c:pt>
                <c:pt idx="238">
                  <c:v>33.130000000000003</c:v>
                </c:pt>
                <c:pt idx="240">
                  <c:v>37.549999999999997</c:v>
                </c:pt>
                <c:pt idx="241">
                  <c:v>40.619999999999997</c:v>
                </c:pt>
                <c:pt idx="243">
                  <c:v>48.65</c:v>
                </c:pt>
                <c:pt idx="246">
                  <c:v>40.9</c:v>
                </c:pt>
                <c:pt idx="249">
                  <c:v>41.32</c:v>
                </c:pt>
                <c:pt idx="252">
                  <c:v>71.64</c:v>
                </c:pt>
                <c:pt idx="254">
                  <c:v>80.23</c:v>
                </c:pt>
                <c:pt idx="256">
                  <c:v>40.26</c:v>
                </c:pt>
                <c:pt idx="259">
                  <c:v>31.56</c:v>
                </c:pt>
                <c:pt idx="260">
                  <c:v>69.239999999999995</c:v>
                </c:pt>
                <c:pt idx="261">
                  <c:v>48.2</c:v>
                </c:pt>
                <c:pt idx="263">
                  <c:v>72.14</c:v>
                </c:pt>
                <c:pt idx="265">
                  <c:v>52.66</c:v>
                </c:pt>
                <c:pt idx="267">
                  <c:v>37.770000000000003</c:v>
                </c:pt>
                <c:pt idx="270">
                  <c:v>61.62</c:v>
                </c:pt>
                <c:pt idx="273">
                  <c:v>46.93</c:v>
                </c:pt>
                <c:pt idx="275">
                  <c:v>47.47</c:v>
                </c:pt>
                <c:pt idx="276">
                  <c:v>58.03</c:v>
                </c:pt>
                <c:pt idx="277">
                  <c:v>49.5</c:v>
                </c:pt>
                <c:pt idx="280">
                  <c:v>43.27</c:v>
                </c:pt>
                <c:pt idx="284">
                  <c:v>39.799999999999997</c:v>
                </c:pt>
                <c:pt idx="289">
                  <c:v>42.67</c:v>
                </c:pt>
                <c:pt idx="291">
                  <c:v>43.62</c:v>
                </c:pt>
                <c:pt idx="294">
                  <c:v>45.26</c:v>
                </c:pt>
                <c:pt idx="298">
                  <c:v>56.81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54.14</c:v>
                </c:pt>
                <c:pt idx="1">
                  <c:v>48.71</c:v>
                </c:pt>
                <c:pt idx="2">
                  <c:v>56.63</c:v>
                </c:pt>
                <c:pt idx="3">
                  <c:v>70.430000000000007</c:v>
                </c:pt>
                <c:pt idx="4">
                  <c:v>94.96</c:v>
                </c:pt>
                <c:pt idx="6">
                  <c:v>69.680000000000007</c:v>
                </c:pt>
                <c:pt idx="7">
                  <c:v>102.86</c:v>
                </c:pt>
                <c:pt idx="8">
                  <c:v>46.13</c:v>
                </c:pt>
                <c:pt idx="10">
                  <c:v>93.1</c:v>
                </c:pt>
                <c:pt idx="11">
                  <c:v>100.78</c:v>
                </c:pt>
                <c:pt idx="14">
                  <c:v>70.25</c:v>
                </c:pt>
                <c:pt idx="15">
                  <c:v>80</c:v>
                </c:pt>
                <c:pt idx="16">
                  <c:v>115.59</c:v>
                </c:pt>
                <c:pt idx="20">
                  <c:v>62.04</c:v>
                </c:pt>
                <c:pt idx="22">
                  <c:v>63.6</c:v>
                </c:pt>
                <c:pt idx="25">
                  <c:v>73.12</c:v>
                </c:pt>
                <c:pt idx="28">
                  <c:v>86.27</c:v>
                </c:pt>
                <c:pt idx="29">
                  <c:v>72.7</c:v>
                </c:pt>
                <c:pt idx="30">
                  <c:v>50.05</c:v>
                </c:pt>
                <c:pt idx="31">
                  <c:v>90.73</c:v>
                </c:pt>
                <c:pt idx="32">
                  <c:v>63.05</c:v>
                </c:pt>
                <c:pt idx="35">
                  <c:v>53.22</c:v>
                </c:pt>
                <c:pt idx="37">
                  <c:v>71.97</c:v>
                </c:pt>
                <c:pt idx="43">
                  <c:v>63.95</c:v>
                </c:pt>
                <c:pt idx="44">
                  <c:v>44.91</c:v>
                </c:pt>
                <c:pt idx="46">
                  <c:v>89.94</c:v>
                </c:pt>
                <c:pt idx="47">
                  <c:v>43.75</c:v>
                </c:pt>
                <c:pt idx="48">
                  <c:v>42.7</c:v>
                </c:pt>
                <c:pt idx="49">
                  <c:v>46.77</c:v>
                </c:pt>
                <c:pt idx="50">
                  <c:v>72.05</c:v>
                </c:pt>
                <c:pt idx="55">
                  <c:v>78.849999999999994</c:v>
                </c:pt>
                <c:pt idx="57">
                  <c:v>70.430000000000007</c:v>
                </c:pt>
                <c:pt idx="58">
                  <c:v>65.989999999999995</c:v>
                </c:pt>
                <c:pt idx="60">
                  <c:v>65.98</c:v>
                </c:pt>
                <c:pt idx="62">
                  <c:v>60.31</c:v>
                </c:pt>
                <c:pt idx="63">
                  <c:v>75.36</c:v>
                </c:pt>
                <c:pt idx="69">
                  <c:v>85.66</c:v>
                </c:pt>
                <c:pt idx="72">
                  <c:v>69.77</c:v>
                </c:pt>
                <c:pt idx="74">
                  <c:v>67.510000000000005</c:v>
                </c:pt>
                <c:pt idx="76">
                  <c:v>77.84</c:v>
                </c:pt>
                <c:pt idx="77">
                  <c:v>53.38</c:v>
                </c:pt>
                <c:pt idx="79">
                  <c:v>71.790000000000006</c:v>
                </c:pt>
                <c:pt idx="82">
                  <c:v>95.69</c:v>
                </c:pt>
                <c:pt idx="84">
                  <c:v>57.07</c:v>
                </c:pt>
                <c:pt idx="87">
                  <c:v>78.05</c:v>
                </c:pt>
                <c:pt idx="90">
                  <c:v>61.93</c:v>
                </c:pt>
                <c:pt idx="94">
                  <c:v>76.84</c:v>
                </c:pt>
                <c:pt idx="100">
                  <c:v>39.270000000000003</c:v>
                </c:pt>
                <c:pt idx="101">
                  <c:v>39.619999999999997</c:v>
                </c:pt>
                <c:pt idx="102">
                  <c:v>48.53</c:v>
                </c:pt>
                <c:pt idx="104">
                  <c:v>39.229999999999997</c:v>
                </c:pt>
                <c:pt idx="105">
                  <c:v>47.51</c:v>
                </c:pt>
                <c:pt idx="106">
                  <c:v>45.98</c:v>
                </c:pt>
                <c:pt idx="107">
                  <c:v>41.48</c:v>
                </c:pt>
                <c:pt idx="109">
                  <c:v>53.79</c:v>
                </c:pt>
                <c:pt idx="112">
                  <c:v>40.08</c:v>
                </c:pt>
                <c:pt idx="114">
                  <c:v>69.83</c:v>
                </c:pt>
                <c:pt idx="115" formatCode="General">
                  <c:v>0</c:v>
                </c:pt>
                <c:pt idx="116">
                  <c:v>49.83</c:v>
                </c:pt>
                <c:pt idx="119">
                  <c:v>37.58</c:v>
                </c:pt>
                <c:pt idx="123">
                  <c:v>40.26</c:v>
                </c:pt>
                <c:pt idx="128">
                  <c:v>37.49</c:v>
                </c:pt>
                <c:pt idx="130">
                  <c:v>67.38</c:v>
                </c:pt>
                <c:pt idx="133">
                  <c:v>64.92</c:v>
                </c:pt>
                <c:pt idx="134">
                  <c:v>77.680000000000007</c:v>
                </c:pt>
                <c:pt idx="135">
                  <c:v>72.22</c:v>
                </c:pt>
                <c:pt idx="137">
                  <c:v>71.849999999999994</c:v>
                </c:pt>
                <c:pt idx="138">
                  <c:v>50.33</c:v>
                </c:pt>
                <c:pt idx="140">
                  <c:v>51.39</c:v>
                </c:pt>
                <c:pt idx="143">
                  <c:v>51.78</c:v>
                </c:pt>
                <c:pt idx="144">
                  <c:v>81.91</c:v>
                </c:pt>
                <c:pt idx="146">
                  <c:v>76.59</c:v>
                </c:pt>
                <c:pt idx="147">
                  <c:v>87.67</c:v>
                </c:pt>
                <c:pt idx="154">
                  <c:v>99.64</c:v>
                </c:pt>
                <c:pt idx="155">
                  <c:v>78.5</c:v>
                </c:pt>
                <c:pt idx="158">
                  <c:v>95.54</c:v>
                </c:pt>
                <c:pt idx="160">
                  <c:v>123.86</c:v>
                </c:pt>
                <c:pt idx="162">
                  <c:v>91.57</c:v>
                </c:pt>
                <c:pt idx="165">
                  <c:v>68.89</c:v>
                </c:pt>
                <c:pt idx="167">
                  <c:v>59.28</c:v>
                </c:pt>
                <c:pt idx="169">
                  <c:v>84.85</c:v>
                </c:pt>
                <c:pt idx="174">
                  <c:v>42.68</c:v>
                </c:pt>
                <c:pt idx="175">
                  <c:v>53.19</c:v>
                </c:pt>
                <c:pt idx="176">
                  <c:v>61.75</c:v>
                </c:pt>
                <c:pt idx="177">
                  <c:v>44.06</c:v>
                </c:pt>
                <c:pt idx="178">
                  <c:v>36.369999999999997</c:v>
                </c:pt>
                <c:pt idx="180">
                  <c:v>34.25</c:v>
                </c:pt>
                <c:pt idx="182">
                  <c:v>40.4</c:v>
                </c:pt>
                <c:pt idx="184">
                  <c:v>39.79</c:v>
                </c:pt>
                <c:pt idx="186">
                  <c:v>53.23</c:v>
                </c:pt>
                <c:pt idx="188">
                  <c:v>51.87</c:v>
                </c:pt>
                <c:pt idx="189">
                  <c:v>59.87</c:v>
                </c:pt>
                <c:pt idx="191">
                  <c:v>48.02</c:v>
                </c:pt>
                <c:pt idx="195">
                  <c:v>45.56</c:v>
                </c:pt>
                <c:pt idx="196">
                  <c:v>104.52</c:v>
                </c:pt>
                <c:pt idx="200">
                  <c:v>65.650000000000006</c:v>
                </c:pt>
                <c:pt idx="202">
                  <c:v>62.54</c:v>
                </c:pt>
                <c:pt idx="203">
                  <c:v>72.56</c:v>
                </c:pt>
                <c:pt idx="207">
                  <c:v>50.41</c:v>
                </c:pt>
                <c:pt idx="209">
                  <c:v>70.790000000000006</c:v>
                </c:pt>
                <c:pt idx="210">
                  <c:v>85.27</c:v>
                </c:pt>
                <c:pt idx="211">
                  <c:v>57.08</c:v>
                </c:pt>
                <c:pt idx="213">
                  <c:v>60.05</c:v>
                </c:pt>
                <c:pt idx="216">
                  <c:v>71.39</c:v>
                </c:pt>
                <c:pt idx="217">
                  <c:v>87.01</c:v>
                </c:pt>
                <c:pt idx="220">
                  <c:v>60.94</c:v>
                </c:pt>
                <c:pt idx="223">
                  <c:v>73.930000000000007</c:v>
                </c:pt>
                <c:pt idx="226">
                  <c:v>63.62</c:v>
                </c:pt>
                <c:pt idx="227">
                  <c:v>71.05</c:v>
                </c:pt>
                <c:pt idx="237">
                  <c:v>34.46</c:v>
                </c:pt>
                <c:pt idx="238">
                  <c:v>32.47</c:v>
                </c:pt>
                <c:pt idx="240">
                  <c:v>38.28</c:v>
                </c:pt>
                <c:pt idx="241">
                  <c:v>42.07</c:v>
                </c:pt>
                <c:pt idx="243">
                  <c:v>49.78</c:v>
                </c:pt>
                <c:pt idx="246">
                  <c:v>37.61</c:v>
                </c:pt>
                <c:pt idx="249">
                  <c:v>38.36</c:v>
                </c:pt>
                <c:pt idx="252">
                  <c:v>77.3</c:v>
                </c:pt>
                <c:pt idx="254">
                  <c:v>84.32</c:v>
                </c:pt>
                <c:pt idx="256">
                  <c:v>39.57</c:v>
                </c:pt>
                <c:pt idx="259">
                  <c:v>31.19</c:v>
                </c:pt>
                <c:pt idx="260">
                  <c:v>70.83</c:v>
                </c:pt>
                <c:pt idx="261">
                  <c:v>47.82</c:v>
                </c:pt>
                <c:pt idx="263">
                  <c:v>74.08</c:v>
                </c:pt>
                <c:pt idx="265">
                  <c:v>56.47</c:v>
                </c:pt>
                <c:pt idx="267">
                  <c:v>34.46</c:v>
                </c:pt>
                <c:pt idx="270">
                  <c:v>61.32</c:v>
                </c:pt>
                <c:pt idx="273">
                  <c:v>45.51</c:v>
                </c:pt>
                <c:pt idx="275">
                  <c:v>40.51</c:v>
                </c:pt>
                <c:pt idx="276">
                  <c:v>61.09</c:v>
                </c:pt>
                <c:pt idx="277">
                  <c:v>50.04</c:v>
                </c:pt>
                <c:pt idx="280">
                  <c:v>47.79</c:v>
                </c:pt>
                <c:pt idx="284">
                  <c:v>40.39</c:v>
                </c:pt>
                <c:pt idx="289">
                  <c:v>42.62</c:v>
                </c:pt>
                <c:pt idx="291">
                  <c:v>47.72</c:v>
                </c:pt>
                <c:pt idx="294">
                  <c:v>53.1</c:v>
                </c:pt>
                <c:pt idx="298">
                  <c:v>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1">
                  <c:v>1</c:v>
                </c:pt>
                <c:pt idx="50">
                  <c:v>1</c:v>
                </c:pt>
                <c:pt idx="57">
                  <c:v>1</c:v>
                </c:pt>
                <c:pt idx="107">
                  <c:v>1</c:v>
                </c:pt>
                <c:pt idx="112">
                  <c:v>1</c:v>
                </c:pt>
                <c:pt idx="138">
                  <c:v>1</c:v>
                </c:pt>
                <c:pt idx="186">
                  <c:v>1</c:v>
                </c:pt>
                <c:pt idx="191">
                  <c:v>1</c:v>
                </c:pt>
                <c:pt idx="246">
                  <c:v>1</c:v>
                </c:pt>
                <c:pt idx="249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9">
                  <c:v>1</c:v>
                </c:pt>
                <c:pt idx="79">
                  <c:v>1</c:v>
                </c:pt>
                <c:pt idx="84">
                  <c:v>1</c:v>
                </c:pt>
                <c:pt idx="94">
                  <c:v>1</c:v>
                </c:pt>
                <c:pt idx="130">
                  <c:v>1</c:v>
                </c:pt>
                <c:pt idx="137">
                  <c:v>1</c:v>
                </c:pt>
                <c:pt idx="140">
                  <c:v>1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6">
                  <c:v>1</c:v>
                </c:pt>
                <c:pt idx="227">
                  <c:v>1</c:v>
                </c:pt>
                <c:pt idx="252">
                  <c:v>1</c:v>
                </c:pt>
                <c:pt idx="263">
                  <c:v>1</c:v>
                </c:pt>
                <c:pt idx="273">
                  <c:v>1</c:v>
                </c:pt>
                <c:pt idx="277">
                  <c:v>1</c:v>
                </c:pt>
                <c:pt idx="280">
                  <c:v>1</c:v>
                </c:pt>
                <c:pt idx="2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20">
                  <c:v>276</c:v>
                </c:pt>
                <c:pt idx="22">
                  <c:v>303</c:v>
                </c:pt>
                <c:pt idx="25">
                  <c:v>275</c:v>
                </c:pt>
                <c:pt idx="28">
                  <c:v>271</c:v>
                </c:pt>
                <c:pt idx="29">
                  <c:v>260</c:v>
                </c:pt>
                <c:pt idx="30">
                  <c:v>322</c:v>
                </c:pt>
                <c:pt idx="31">
                  <c:v>285</c:v>
                </c:pt>
                <c:pt idx="32">
                  <c:v>290</c:v>
                </c:pt>
                <c:pt idx="35">
                  <c:v>296.7</c:v>
                </c:pt>
                <c:pt idx="37">
                  <c:v>290</c:v>
                </c:pt>
                <c:pt idx="43">
                  <c:v>292</c:v>
                </c:pt>
                <c:pt idx="44">
                  <c:v>280</c:v>
                </c:pt>
                <c:pt idx="46">
                  <c:v>250</c:v>
                </c:pt>
                <c:pt idx="47">
                  <c:v>300</c:v>
                </c:pt>
                <c:pt idx="48">
                  <c:v>310</c:v>
                </c:pt>
                <c:pt idx="49">
                  <c:v>305</c:v>
                </c:pt>
                <c:pt idx="50">
                  <c:v>282</c:v>
                </c:pt>
                <c:pt idx="55">
                  <c:v>285</c:v>
                </c:pt>
                <c:pt idx="57">
                  <c:v>305</c:v>
                </c:pt>
                <c:pt idx="58">
                  <c:v>300</c:v>
                </c:pt>
                <c:pt idx="60">
                  <c:v>300</c:v>
                </c:pt>
                <c:pt idx="62">
                  <c:v>306</c:v>
                </c:pt>
                <c:pt idx="63">
                  <c:v>305</c:v>
                </c:pt>
                <c:pt idx="69">
                  <c:v>305</c:v>
                </c:pt>
                <c:pt idx="72">
                  <c:v>324</c:v>
                </c:pt>
                <c:pt idx="74">
                  <c:v>300</c:v>
                </c:pt>
                <c:pt idx="76">
                  <c:v>295</c:v>
                </c:pt>
                <c:pt idx="77">
                  <c:v>340</c:v>
                </c:pt>
                <c:pt idx="79">
                  <c:v>322</c:v>
                </c:pt>
                <c:pt idx="82">
                  <c:v>304</c:v>
                </c:pt>
                <c:pt idx="84">
                  <c:v>312</c:v>
                </c:pt>
                <c:pt idx="87">
                  <c:v>305</c:v>
                </c:pt>
                <c:pt idx="90">
                  <c:v>340</c:v>
                </c:pt>
                <c:pt idx="94">
                  <c:v>325</c:v>
                </c:pt>
                <c:pt idx="100">
                  <c:v>312</c:v>
                </c:pt>
                <c:pt idx="101">
                  <c:v>322</c:v>
                </c:pt>
                <c:pt idx="102">
                  <c:v>322</c:v>
                </c:pt>
                <c:pt idx="104">
                  <c:v>313</c:v>
                </c:pt>
                <c:pt idx="105">
                  <c:v>310</c:v>
                </c:pt>
                <c:pt idx="106">
                  <c:v>348</c:v>
                </c:pt>
                <c:pt idx="107">
                  <c:v>320</c:v>
                </c:pt>
                <c:pt idx="109">
                  <c:v>320</c:v>
                </c:pt>
                <c:pt idx="112">
                  <c:v>350</c:v>
                </c:pt>
                <c:pt idx="114">
                  <c:v>300</c:v>
                </c:pt>
                <c:pt idx="116">
                  <c:v>330</c:v>
                </c:pt>
                <c:pt idx="119">
                  <c:v>330</c:v>
                </c:pt>
                <c:pt idx="123">
                  <c:v>350</c:v>
                </c:pt>
                <c:pt idx="128">
                  <c:v>340</c:v>
                </c:pt>
                <c:pt idx="130">
                  <c:v>342.3</c:v>
                </c:pt>
                <c:pt idx="133">
                  <c:v>314</c:v>
                </c:pt>
                <c:pt idx="134">
                  <c:v>320</c:v>
                </c:pt>
                <c:pt idx="135">
                  <c:v>322</c:v>
                </c:pt>
                <c:pt idx="137">
                  <c:v>335</c:v>
                </c:pt>
                <c:pt idx="138">
                  <c:v>353.2</c:v>
                </c:pt>
                <c:pt idx="140">
                  <c:v>350</c:v>
                </c:pt>
                <c:pt idx="143">
                  <c:v>360</c:v>
                </c:pt>
                <c:pt idx="144">
                  <c:v>334</c:v>
                </c:pt>
                <c:pt idx="146">
                  <c:v>339</c:v>
                </c:pt>
                <c:pt idx="147">
                  <c:v>318</c:v>
                </c:pt>
                <c:pt idx="154">
                  <c:v>325</c:v>
                </c:pt>
                <c:pt idx="155">
                  <c:v>330</c:v>
                </c:pt>
                <c:pt idx="158">
                  <c:v>325</c:v>
                </c:pt>
                <c:pt idx="160">
                  <c:v>312</c:v>
                </c:pt>
                <c:pt idx="162">
                  <c:v>330</c:v>
                </c:pt>
                <c:pt idx="165">
                  <c:v>350</c:v>
                </c:pt>
                <c:pt idx="167">
                  <c:v>364.2</c:v>
                </c:pt>
                <c:pt idx="169">
                  <c:v>357</c:v>
                </c:pt>
                <c:pt idx="174">
                  <c:v>328</c:v>
                </c:pt>
                <c:pt idx="175">
                  <c:v>315</c:v>
                </c:pt>
                <c:pt idx="176">
                  <c:v>313</c:v>
                </c:pt>
                <c:pt idx="177">
                  <c:v>333</c:v>
                </c:pt>
                <c:pt idx="178">
                  <c:v>340</c:v>
                </c:pt>
                <c:pt idx="180">
                  <c:v>350</c:v>
                </c:pt>
                <c:pt idx="182">
                  <c:v>350</c:v>
                </c:pt>
                <c:pt idx="184">
                  <c:v>350</c:v>
                </c:pt>
                <c:pt idx="186">
                  <c:v>340</c:v>
                </c:pt>
                <c:pt idx="187">
                  <c:v>335</c:v>
                </c:pt>
                <c:pt idx="188">
                  <c:v>341</c:v>
                </c:pt>
                <c:pt idx="189">
                  <c:v>354</c:v>
                </c:pt>
                <c:pt idx="191">
                  <c:v>350</c:v>
                </c:pt>
                <c:pt idx="195">
                  <c:v>345</c:v>
                </c:pt>
                <c:pt idx="196">
                  <c:v>320</c:v>
                </c:pt>
                <c:pt idx="200">
                  <c:v>356</c:v>
                </c:pt>
                <c:pt idx="202">
                  <c:v>350</c:v>
                </c:pt>
                <c:pt idx="203">
                  <c:v>360</c:v>
                </c:pt>
                <c:pt idx="207">
                  <c:v>375</c:v>
                </c:pt>
                <c:pt idx="209">
                  <c:v>360</c:v>
                </c:pt>
                <c:pt idx="210">
                  <c:v>340</c:v>
                </c:pt>
                <c:pt idx="211">
                  <c:v>350</c:v>
                </c:pt>
                <c:pt idx="213">
                  <c:v>350</c:v>
                </c:pt>
                <c:pt idx="216">
                  <c:v>350</c:v>
                </c:pt>
                <c:pt idx="217">
                  <c:v>340</c:v>
                </c:pt>
                <c:pt idx="220">
                  <c:v>354</c:v>
                </c:pt>
                <c:pt idx="223">
                  <c:v>350</c:v>
                </c:pt>
                <c:pt idx="226">
                  <c:v>354</c:v>
                </c:pt>
                <c:pt idx="227">
                  <c:v>360</c:v>
                </c:pt>
                <c:pt idx="237">
                  <c:v>350</c:v>
                </c:pt>
                <c:pt idx="238">
                  <c:v>350</c:v>
                </c:pt>
                <c:pt idx="240">
                  <c:v>370</c:v>
                </c:pt>
                <c:pt idx="241">
                  <c:v>395</c:v>
                </c:pt>
                <c:pt idx="243">
                  <c:v>355</c:v>
                </c:pt>
                <c:pt idx="246">
                  <c:v>350</c:v>
                </c:pt>
                <c:pt idx="249">
                  <c:v>434</c:v>
                </c:pt>
                <c:pt idx="252">
                  <c:v>340</c:v>
                </c:pt>
                <c:pt idx="254">
                  <c:v>340</c:v>
                </c:pt>
                <c:pt idx="256">
                  <c:v>380.8</c:v>
                </c:pt>
                <c:pt idx="259">
                  <c:v>405</c:v>
                </c:pt>
                <c:pt idx="260">
                  <c:v>360</c:v>
                </c:pt>
                <c:pt idx="261">
                  <c:v>402</c:v>
                </c:pt>
                <c:pt idx="263">
                  <c:v>350</c:v>
                </c:pt>
                <c:pt idx="265">
                  <c:v>403</c:v>
                </c:pt>
                <c:pt idx="267">
                  <c:v>440.9</c:v>
                </c:pt>
                <c:pt idx="270">
                  <c:v>350</c:v>
                </c:pt>
                <c:pt idx="273">
                  <c:v>395</c:v>
                </c:pt>
                <c:pt idx="275">
                  <c:v>420</c:v>
                </c:pt>
                <c:pt idx="276">
                  <c:v>434</c:v>
                </c:pt>
                <c:pt idx="277">
                  <c:v>380</c:v>
                </c:pt>
                <c:pt idx="280">
                  <c:v>403</c:v>
                </c:pt>
                <c:pt idx="284">
                  <c:v>484</c:v>
                </c:pt>
                <c:pt idx="289">
                  <c:v>400</c:v>
                </c:pt>
                <c:pt idx="291">
                  <c:v>412</c:v>
                </c:pt>
                <c:pt idx="294">
                  <c:v>482.8</c:v>
                </c:pt>
                <c:pt idx="29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20">
                  <c:v>64.900000000000006</c:v>
                </c:pt>
                <c:pt idx="22">
                  <c:v>64</c:v>
                </c:pt>
                <c:pt idx="25">
                  <c:v>57.7</c:v>
                </c:pt>
                <c:pt idx="28">
                  <c:v>72.099999999999994</c:v>
                </c:pt>
                <c:pt idx="29">
                  <c:v>74.8</c:v>
                </c:pt>
                <c:pt idx="30">
                  <c:v>64</c:v>
                </c:pt>
                <c:pt idx="31">
                  <c:v>65.8</c:v>
                </c:pt>
                <c:pt idx="32">
                  <c:v>71.2</c:v>
                </c:pt>
                <c:pt idx="35">
                  <c:v>72.41</c:v>
                </c:pt>
                <c:pt idx="37">
                  <c:v>72.099999999999994</c:v>
                </c:pt>
                <c:pt idx="43">
                  <c:v>64</c:v>
                </c:pt>
                <c:pt idx="44">
                  <c:v>63.1</c:v>
                </c:pt>
                <c:pt idx="46">
                  <c:v>63.1</c:v>
                </c:pt>
                <c:pt idx="47">
                  <c:v>62.2</c:v>
                </c:pt>
                <c:pt idx="48">
                  <c:v>65.8</c:v>
                </c:pt>
                <c:pt idx="49">
                  <c:v>65.8</c:v>
                </c:pt>
                <c:pt idx="50">
                  <c:v>73</c:v>
                </c:pt>
                <c:pt idx="55">
                  <c:v>68.5</c:v>
                </c:pt>
                <c:pt idx="57">
                  <c:v>64.900000000000006</c:v>
                </c:pt>
                <c:pt idx="58">
                  <c:v>69.400000000000006</c:v>
                </c:pt>
                <c:pt idx="60">
                  <c:v>75.7</c:v>
                </c:pt>
                <c:pt idx="62">
                  <c:v>75.7</c:v>
                </c:pt>
                <c:pt idx="63">
                  <c:v>60.4</c:v>
                </c:pt>
                <c:pt idx="69">
                  <c:v>81.099999999999994</c:v>
                </c:pt>
                <c:pt idx="72">
                  <c:v>63.1</c:v>
                </c:pt>
                <c:pt idx="74">
                  <c:v>73.900000000000006</c:v>
                </c:pt>
                <c:pt idx="76">
                  <c:v>60.85</c:v>
                </c:pt>
                <c:pt idx="77">
                  <c:v>67.599999999999994</c:v>
                </c:pt>
                <c:pt idx="79">
                  <c:v>67.599999999999994</c:v>
                </c:pt>
                <c:pt idx="82">
                  <c:v>60.4</c:v>
                </c:pt>
                <c:pt idx="84">
                  <c:v>73</c:v>
                </c:pt>
                <c:pt idx="87">
                  <c:v>71.2</c:v>
                </c:pt>
                <c:pt idx="90">
                  <c:v>71.2</c:v>
                </c:pt>
                <c:pt idx="94">
                  <c:v>67.599999999999994</c:v>
                </c:pt>
                <c:pt idx="100">
                  <c:v>64.900000000000006</c:v>
                </c:pt>
                <c:pt idx="101">
                  <c:v>66.7</c:v>
                </c:pt>
                <c:pt idx="102">
                  <c:v>66.7</c:v>
                </c:pt>
                <c:pt idx="104">
                  <c:v>73.900000000000006</c:v>
                </c:pt>
                <c:pt idx="105">
                  <c:v>66.7</c:v>
                </c:pt>
                <c:pt idx="106">
                  <c:v>70.3</c:v>
                </c:pt>
                <c:pt idx="107">
                  <c:v>73</c:v>
                </c:pt>
                <c:pt idx="109">
                  <c:v>69.400000000000006</c:v>
                </c:pt>
                <c:pt idx="112">
                  <c:v>68.5</c:v>
                </c:pt>
                <c:pt idx="114">
                  <c:v>76.599999999999994</c:v>
                </c:pt>
                <c:pt idx="116">
                  <c:v>71.2</c:v>
                </c:pt>
                <c:pt idx="119">
                  <c:v>73</c:v>
                </c:pt>
                <c:pt idx="123">
                  <c:v>73</c:v>
                </c:pt>
                <c:pt idx="128">
                  <c:v>73.900000000000006</c:v>
                </c:pt>
                <c:pt idx="130">
                  <c:v>69.400000000000006</c:v>
                </c:pt>
                <c:pt idx="133">
                  <c:v>67.599999999999994</c:v>
                </c:pt>
                <c:pt idx="134">
                  <c:v>71.2</c:v>
                </c:pt>
                <c:pt idx="135">
                  <c:v>68.5</c:v>
                </c:pt>
                <c:pt idx="137">
                  <c:v>75.7</c:v>
                </c:pt>
                <c:pt idx="138">
                  <c:v>69.569999999999993</c:v>
                </c:pt>
                <c:pt idx="140">
                  <c:v>67.150000000000006</c:v>
                </c:pt>
                <c:pt idx="143">
                  <c:v>73</c:v>
                </c:pt>
                <c:pt idx="144">
                  <c:v>67.599999999999994</c:v>
                </c:pt>
                <c:pt idx="146">
                  <c:v>69.400000000000006</c:v>
                </c:pt>
                <c:pt idx="147">
                  <c:v>76.150000000000006</c:v>
                </c:pt>
                <c:pt idx="154">
                  <c:v>72.099999999999994</c:v>
                </c:pt>
                <c:pt idx="155">
                  <c:v>68.5</c:v>
                </c:pt>
                <c:pt idx="158">
                  <c:v>74.8</c:v>
                </c:pt>
                <c:pt idx="160">
                  <c:v>71.2</c:v>
                </c:pt>
                <c:pt idx="162">
                  <c:v>73</c:v>
                </c:pt>
                <c:pt idx="165">
                  <c:v>73</c:v>
                </c:pt>
                <c:pt idx="167">
                  <c:v>65.989999999999995</c:v>
                </c:pt>
                <c:pt idx="169">
                  <c:v>68.5</c:v>
                </c:pt>
                <c:pt idx="174">
                  <c:v>73</c:v>
                </c:pt>
                <c:pt idx="175">
                  <c:v>77.5</c:v>
                </c:pt>
                <c:pt idx="176">
                  <c:v>75.7</c:v>
                </c:pt>
                <c:pt idx="177">
                  <c:v>73.900000000000006</c:v>
                </c:pt>
                <c:pt idx="178">
                  <c:v>73</c:v>
                </c:pt>
                <c:pt idx="180">
                  <c:v>73</c:v>
                </c:pt>
                <c:pt idx="182">
                  <c:v>74.8</c:v>
                </c:pt>
                <c:pt idx="184">
                  <c:v>74.8</c:v>
                </c:pt>
                <c:pt idx="186">
                  <c:v>73.900000000000006</c:v>
                </c:pt>
                <c:pt idx="187">
                  <c:v>74.8</c:v>
                </c:pt>
                <c:pt idx="188">
                  <c:v>74.8</c:v>
                </c:pt>
                <c:pt idx="189">
                  <c:v>66.7</c:v>
                </c:pt>
                <c:pt idx="191">
                  <c:v>73.900000000000006</c:v>
                </c:pt>
                <c:pt idx="195">
                  <c:v>76.599999999999994</c:v>
                </c:pt>
                <c:pt idx="196">
                  <c:v>76.599999999999994</c:v>
                </c:pt>
                <c:pt idx="200">
                  <c:v>71.2</c:v>
                </c:pt>
                <c:pt idx="202">
                  <c:v>73</c:v>
                </c:pt>
                <c:pt idx="203">
                  <c:v>73.900000000000006</c:v>
                </c:pt>
                <c:pt idx="207">
                  <c:v>68.5</c:v>
                </c:pt>
                <c:pt idx="209">
                  <c:v>70.3</c:v>
                </c:pt>
                <c:pt idx="210">
                  <c:v>74.8</c:v>
                </c:pt>
                <c:pt idx="211">
                  <c:v>71.2</c:v>
                </c:pt>
                <c:pt idx="213">
                  <c:v>74.8</c:v>
                </c:pt>
                <c:pt idx="216">
                  <c:v>73</c:v>
                </c:pt>
                <c:pt idx="217">
                  <c:v>73.900000000000006</c:v>
                </c:pt>
                <c:pt idx="220">
                  <c:v>75.7</c:v>
                </c:pt>
                <c:pt idx="223">
                  <c:v>77.5</c:v>
                </c:pt>
                <c:pt idx="226">
                  <c:v>77.41</c:v>
                </c:pt>
                <c:pt idx="227">
                  <c:v>73</c:v>
                </c:pt>
                <c:pt idx="237">
                  <c:v>74.8</c:v>
                </c:pt>
                <c:pt idx="238">
                  <c:v>76.599999999999994</c:v>
                </c:pt>
                <c:pt idx="240">
                  <c:v>75.7</c:v>
                </c:pt>
                <c:pt idx="241">
                  <c:v>74.8</c:v>
                </c:pt>
                <c:pt idx="243">
                  <c:v>73.900000000000006</c:v>
                </c:pt>
                <c:pt idx="246">
                  <c:v>78.400000000000006</c:v>
                </c:pt>
                <c:pt idx="249">
                  <c:v>73.900000000000006</c:v>
                </c:pt>
                <c:pt idx="252">
                  <c:v>77.5</c:v>
                </c:pt>
                <c:pt idx="254">
                  <c:v>74.8</c:v>
                </c:pt>
                <c:pt idx="256">
                  <c:v>78.19</c:v>
                </c:pt>
                <c:pt idx="259">
                  <c:v>75.7</c:v>
                </c:pt>
                <c:pt idx="260">
                  <c:v>73</c:v>
                </c:pt>
                <c:pt idx="261">
                  <c:v>74.8</c:v>
                </c:pt>
                <c:pt idx="263">
                  <c:v>82</c:v>
                </c:pt>
                <c:pt idx="265">
                  <c:v>73</c:v>
                </c:pt>
                <c:pt idx="267">
                  <c:v>75.19</c:v>
                </c:pt>
                <c:pt idx="270">
                  <c:v>74.8</c:v>
                </c:pt>
                <c:pt idx="273">
                  <c:v>75.7</c:v>
                </c:pt>
                <c:pt idx="275">
                  <c:v>77.5</c:v>
                </c:pt>
                <c:pt idx="276">
                  <c:v>74.8</c:v>
                </c:pt>
                <c:pt idx="277">
                  <c:v>78.400000000000006</c:v>
                </c:pt>
                <c:pt idx="280">
                  <c:v>75.7</c:v>
                </c:pt>
                <c:pt idx="284">
                  <c:v>74.8</c:v>
                </c:pt>
                <c:pt idx="289">
                  <c:v>82.99</c:v>
                </c:pt>
                <c:pt idx="291">
                  <c:v>82.27</c:v>
                </c:pt>
                <c:pt idx="294">
                  <c:v>74.8</c:v>
                </c:pt>
                <c:pt idx="29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20">
                  <c:v>47.58</c:v>
                </c:pt>
                <c:pt idx="22">
                  <c:v>29.2</c:v>
                </c:pt>
                <c:pt idx="25">
                  <c:v>54.48</c:v>
                </c:pt>
                <c:pt idx="28">
                  <c:v>41.15</c:v>
                </c:pt>
                <c:pt idx="29">
                  <c:v>52.49</c:v>
                </c:pt>
                <c:pt idx="30">
                  <c:v>39.11</c:v>
                </c:pt>
                <c:pt idx="31">
                  <c:v>45.88</c:v>
                </c:pt>
                <c:pt idx="32">
                  <c:v>43.07</c:v>
                </c:pt>
                <c:pt idx="35">
                  <c:v>36.39</c:v>
                </c:pt>
                <c:pt idx="37">
                  <c:v>46.42</c:v>
                </c:pt>
                <c:pt idx="43">
                  <c:v>26.45</c:v>
                </c:pt>
                <c:pt idx="44">
                  <c:v>44.02</c:v>
                </c:pt>
                <c:pt idx="46">
                  <c:v>58.14</c:v>
                </c:pt>
                <c:pt idx="47">
                  <c:v>44.09</c:v>
                </c:pt>
                <c:pt idx="48">
                  <c:v>35.630000000000003</c:v>
                </c:pt>
                <c:pt idx="49">
                  <c:v>43.9</c:v>
                </c:pt>
                <c:pt idx="50">
                  <c:v>48.18</c:v>
                </c:pt>
                <c:pt idx="55">
                  <c:v>55.81</c:v>
                </c:pt>
                <c:pt idx="57">
                  <c:v>51.53</c:v>
                </c:pt>
                <c:pt idx="58">
                  <c:v>64.66</c:v>
                </c:pt>
                <c:pt idx="60">
                  <c:v>39.29</c:v>
                </c:pt>
                <c:pt idx="62">
                  <c:v>48.17</c:v>
                </c:pt>
                <c:pt idx="63">
                  <c:v>29.33</c:v>
                </c:pt>
                <c:pt idx="69">
                  <c:v>39.39</c:v>
                </c:pt>
                <c:pt idx="72">
                  <c:v>53.76</c:v>
                </c:pt>
                <c:pt idx="74">
                  <c:v>42.37</c:v>
                </c:pt>
                <c:pt idx="76">
                  <c:v>63.92</c:v>
                </c:pt>
                <c:pt idx="77">
                  <c:v>48.14</c:v>
                </c:pt>
                <c:pt idx="79">
                  <c:v>46.32</c:v>
                </c:pt>
                <c:pt idx="82">
                  <c:v>58.34</c:v>
                </c:pt>
                <c:pt idx="84">
                  <c:v>45.3</c:v>
                </c:pt>
                <c:pt idx="87">
                  <c:v>58.47</c:v>
                </c:pt>
                <c:pt idx="90">
                  <c:v>44.4</c:v>
                </c:pt>
                <c:pt idx="94">
                  <c:v>50.25</c:v>
                </c:pt>
                <c:pt idx="100">
                  <c:v>41.08</c:v>
                </c:pt>
                <c:pt idx="101">
                  <c:v>38.03</c:v>
                </c:pt>
                <c:pt idx="102">
                  <c:v>43.33</c:v>
                </c:pt>
                <c:pt idx="104">
                  <c:v>40.46</c:v>
                </c:pt>
                <c:pt idx="105">
                  <c:v>45.1</c:v>
                </c:pt>
                <c:pt idx="106">
                  <c:v>29.92</c:v>
                </c:pt>
                <c:pt idx="107">
                  <c:v>37.51</c:v>
                </c:pt>
                <c:pt idx="109">
                  <c:v>46.11</c:v>
                </c:pt>
                <c:pt idx="112">
                  <c:v>30.04</c:v>
                </c:pt>
                <c:pt idx="114">
                  <c:v>57.8</c:v>
                </c:pt>
                <c:pt idx="116">
                  <c:v>47.13</c:v>
                </c:pt>
                <c:pt idx="119">
                  <c:v>42</c:v>
                </c:pt>
                <c:pt idx="123">
                  <c:v>32.33</c:v>
                </c:pt>
                <c:pt idx="128">
                  <c:v>31.67</c:v>
                </c:pt>
                <c:pt idx="130">
                  <c:v>49.88</c:v>
                </c:pt>
                <c:pt idx="133">
                  <c:v>70.28</c:v>
                </c:pt>
                <c:pt idx="134">
                  <c:v>60.46</c:v>
                </c:pt>
                <c:pt idx="135">
                  <c:v>64.33</c:v>
                </c:pt>
                <c:pt idx="137">
                  <c:v>47.64</c:v>
                </c:pt>
                <c:pt idx="138">
                  <c:v>38.03</c:v>
                </c:pt>
                <c:pt idx="140">
                  <c:v>49.16</c:v>
                </c:pt>
                <c:pt idx="143">
                  <c:v>42.36</c:v>
                </c:pt>
                <c:pt idx="144">
                  <c:v>43.84</c:v>
                </c:pt>
                <c:pt idx="146">
                  <c:v>48.04</c:v>
                </c:pt>
                <c:pt idx="147">
                  <c:v>49.51</c:v>
                </c:pt>
                <c:pt idx="154">
                  <c:v>46.62</c:v>
                </c:pt>
                <c:pt idx="155">
                  <c:v>61.79</c:v>
                </c:pt>
                <c:pt idx="158">
                  <c:v>50.25</c:v>
                </c:pt>
                <c:pt idx="160">
                  <c:v>52.35</c:v>
                </c:pt>
                <c:pt idx="162">
                  <c:v>47.13</c:v>
                </c:pt>
                <c:pt idx="165">
                  <c:v>45.33</c:v>
                </c:pt>
                <c:pt idx="167">
                  <c:v>52.17</c:v>
                </c:pt>
                <c:pt idx="169">
                  <c:v>57.23</c:v>
                </c:pt>
                <c:pt idx="174">
                  <c:v>39.630000000000003</c:v>
                </c:pt>
                <c:pt idx="175">
                  <c:v>48.8</c:v>
                </c:pt>
                <c:pt idx="176">
                  <c:v>52.47</c:v>
                </c:pt>
                <c:pt idx="177">
                  <c:v>42.27</c:v>
                </c:pt>
                <c:pt idx="178">
                  <c:v>40.65</c:v>
                </c:pt>
                <c:pt idx="180">
                  <c:v>37.69</c:v>
                </c:pt>
                <c:pt idx="182">
                  <c:v>39.979999999999997</c:v>
                </c:pt>
                <c:pt idx="184">
                  <c:v>41.51</c:v>
                </c:pt>
                <c:pt idx="186">
                  <c:v>46.64</c:v>
                </c:pt>
                <c:pt idx="187">
                  <c:v>57.64</c:v>
                </c:pt>
                <c:pt idx="188">
                  <c:v>48.24</c:v>
                </c:pt>
                <c:pt idx="189">
                  <c:v>57.27</c:v>
                </c:pt>
                <c:pt idx="191">
                  <c:v>43.04</c:v>
                </c:pt>
                <c:pt idx="195">
                  <c:v>41.84</c:v>
                </c:pt>
                <c:pt idx="196">
                  <c:v>53.29</c:v>
                </c:pt>
                <c:pt idx="200">
                  <c:v>46.08</c:v>
                </c:pt>
                <c:pt idx="202">
                  <c:v>49.16</c:v>
                </c:pt>
                <c:pt idx="203">
                  <c:v>63.83</c:v>
                </c:pt>
                <c:pt idx="207">
                  <c:v>55.71</c:v>
                </c:pt>
                <c:pt idx="209">
                  <c:v>54.85</c:v>
                </c:pt>
                <c:pt idx="210">
                  <c:v>55.63</c:v>
                </c:pt>
                <c:pt idx="211">
                  <c:v>46.1</c:v>
                </c:pt>
                <c:pt idx="213">
                  <c:v>45.33</c:v>
                </c:pt>
                <c:pt idx="216">
                  <c:v>60.62</c:v>
                </c:pt>
                <c:pt idx="217">
                  <c:v>66.86</c:v>
                </c:pt>
                <c:pt idx="220">
                  <c:v>49.56</c:v>
                </c:pt>
                <c:pt idx="223">
                  <c:v>52.98</c:v>
                </c:pt>
                <c:pt idx="226">
                  <c:v>57.27</c:v>
                </c:pt>
                <c:pt idx="227">
                  <c:v>47.83</c:v>
                </c:pt>
                <c:pt idx="237">
                  <c:v>39.22</c:v>
                </c:pt>
                <c:pt idx="238">
                  <c:v>38.450000000000003</c:v>
                </c:pt>
                <c:pt idx="240">
                  <c:v>35.26</c:v>
                </c:pt>
                <c:pt idx="241">
                  <c:v>37</c:v>
                </c:pt>
                <c:pt idx="243">
                  <c:v>53.52</c:v>
                </c:pt>
                <c:pt idx="246">
                  <c:v>49.16</c:v>
                </c:pt>
                <c:pt idx="249">
                  <c:v>39.450000000000003</c:v>
                </c:pt>
                <c:pt idx="252">
                  <c:v>66.86</c:v>
                </c:pt>
                <c:pt idx="254">
                  <c:v>73.569999999999993</c:v>
                </c:pt>
                <c:pt idx="256">
                  <c:v>45.16</c:v>
                </c:pt>
                <c:pt idx="259">
                  <c:v>37.700000000000003</c:v>
                </c:pt>
                <c:pt idx="260">
                  <c:v>52.9</c:v>
                </c:pt>
                <c:pt idx="261">
                  <c:v>37.49</c:v>
                </c:pt>
                <c:pt idx="263">
                  <c:v>56.8</c:v>
                </c:pt>
                <c:pt idx="265">
                  <c:v>46.04</c:v>
                </c:pt>
                <c:pt idx="267">
                  <c:v>42</c:v>
                </c:pt>
                <c:pt idx="270">
                  <c:v>68.27</c:v>
                </c:pt>
                <c:pt idx="273">
                  <c:v>47.45</c:v>
                </c:pt>
                <c:pt idx="275">
                  <c:v>38.75</c:v>
                </c:pt>
                <c:pt idx="276">
                  <c:v>40.340000000000003</c:v>
                </c:pt>
                <c:pt idx="277">
                  <c:v>52.2</c:v>
                </c:pt>
                <c:pt idx="280">
                  <c:v>52.41</c:v>
                </c:pt>
                <c:pt idx="284">
                  <c:v>41.93</c:v>
                </c:pt>
                <c:pt idx="289">
                  <c:v>45.79</c:v>
                </c:pt>
                <c:pt idx="291">
                  <c:v>41.64</c:v>
                </c:pt>
                <c:pt idx="294">
                  <c:v>42.34</c:v>
                </c:pt>
                <c:pt idx="29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20">
                  <c:v>34.380000000000003</c:v>
                </c:pt>
                <c:pt idx="22">
                  <c:v>18.149999999999999</c:v>
                </c:pt>
                <c:pt idx="25">
                  <c:v>46.29</c:v>
                </c:pt>
                <c:pt idx="28">
                  <c:v>36.450000000000003</c:v>
                </c:pt>
                <c:pt idx="29">
                  <c:v>37.96</c:v>
                </c:pt>
                <c:pt idx="30">
                  <c:v>17.02</c:v>
                </c:pt>
                <c:pt idx="31">
                  <c:v>20.94</c:v>
                </c:pt>
                <c:pt idx="32">
                  <c:v>30.12</c:v>
                </c:pt>
                <c:pt idx="35">
                  <c:v>38.65</c:v>
                </c:pt>
                <c:pt idx="37">
                  <c:v>31.01</c:v>
                </c:pt>
                <c:pt idx="43">
                  <c:v>23.08</c:v>
                </c:pt>
                <c:pt idx="44">
                  <c:v>39.880000000000003</c:v>
                </c:pt>
                <c:pt idx="46">
                  <c:v>49.95</c:v>
                </c:pt>
                <c:pt idx="47">
                  <c:v>36.32</c:v>
                </c:pt>
                <c:pt idx="48">
                  <c:v>39.96</c:v>
                </c:pt>
                <c:pt idx="49">
                  <c:v>38.58</c:v>
                </c:pt>
                <c:pt idx="50">
                  <c:v>46.21</c:v>
                </c:pt>
                <c:pt idx="55">
                  <c:v>50.95</c:v>
                </c:pt>
                <c:pt idx="57">
                  <c:v>45.98</c:v>
                </c:pt>
                <c:pt idx="58">
                  <c:v>41.8</c:v>
                </c:pt>
                <c:pt idx="60">
                  <c:v>54.6</c:v>
                </c:pt>
                <c:pt idx="62">
                  <c:v>36.82</c:v>
                </c:pt>
                <c:pt idx="63">
                  <c:v>51.53</c:v>
                </c:pt>
                <c:pt idx="69">
                  <c:v>17.309999999999999</c:v>
                </c:pt>
                <c:pt idx="72">
                  <c:v>40.25</c:v>
                </c:pt>
                <c:pt idx="74">
                  <c:v>54.6</c:v>
                </c:pt>
                <c:pt idx="76">
                  <c:v>55.78</c:v>
                </c:pt>
                <c:pt idx="77">
                  <c:v>29.67</c:v>
                </c:pt>
                <c:pt idx="79">
                  <c:v>36.229999999999997</c:v>
                </c:pt>
                <c:pt idx="82">
                  <c:v>44.03</c:v>
                </c:pt>
                <c:pt idx="84">
                  <c:v>48.59</c:v>
                </c:pt>
                <c:pt idx="87">
                  <c:v>49.68</c:v>
                </c:pt>
                <c:pt idx="90">
                  <c:v>25.68</c:v>
                </c:pt>
                <c:pt idx="94">
                  <c:v>38.4</c:v>
                </c:pt>
                <c:pt idx="100">
                  <c:v>42.95</c:v>
                </c:pt>
                <c:pt idx="101">
                  <c:v>43.92</c:v>
                </c:pt>
                <c:pt idx="102">
                  <c:v>34.31</c:v>
                </c:pt>
                <c:pt idx="104">
                  <c:v>43.05</c:v>
                </c:pt>
                <c:pt idx="105">
                  <c:v>55.86</c:v>
                </c:pt>
                <c:pt idx="106">
                  <c:v>38.29</c:v>
                </c:pt>
                <c:pt idx="107">
                  <c:v>58.07</c:v>
                </c:pt>
                <c:pt idx="109">
                  <c:v>51.38</c:v>
                </c:pt>
                <c:pt idx="112">
                  <c:v>50.68</c:v>
                </c:pt>
                <c:pt idx="114">
                  <c:v>49.12</c:v>
                </c:pt>
                <c:pt idx="116">
                  <c:v>38.82</c:v>
                </c:pt>
                <c:pt idx="119">
                  <c:v>56.41</c:v>
                </c:pt>
                <c:pt idx="123">
                  <c:v>50.68</c:v>
                </c:pt>
                <c:pt idx="128">
                  <c:v>69.61</c:v>
                </c:pt>
                <c:pt idx="130">
                  <c:v>37.840000000000003</c:v>
                </c:pt>
                <c:pt idx="133">
                  <c:v>66.739999999999995</c:v>
                </c:pt>
                <c:pt idx="134">
                  <c:v>57.11</c:v>
                </c:pt>
                <c:pt idx="135">
                  <c:v>61.21</c:v>
                </c:pt>
                <c:pt idx="137">
                  <c:v>51.09</c:v>
                </c:pt>
                <c:pt idx="138">
                  <c:v>67.05</c:v>
                </c:pt>
                <c:pt idx="140">
                  <c:v>60.88</c:v>
                </c:pt>
                <c:pt idx="143">
                  <c:v>47.57</c:v>
                </c:pt>
                <c:pt idx="144">
                  <c:v>54.93</c:v>
                </c:pt>
                <c:pt idx="146">
                  <c:v>51.53</c:v>
                </c:pt>
                <c:pt idx="147">
                  <c:v>47.37</c:v>
                </c:pt>
                <c:pt idx="154">
                  <c:v>51.94</c:v>
                </c:pt>
                <c:pt idx="155">
                  <c:v>60.32</c:v>
                </c:pt>
                <c:pt idx="158">
                  <c:v>40.340000000000003</c:v>
                </c:pt>
                <c:pt idx="160">
                  <c:v>52.35</c:v>
                </c:pt>
                <c:pt idx="162">
                  <c:v>50.55</c:v>
                </c:pt>
                <c:pt idx="165">
                  <c:v>42.53</c:v>
                </c:pt>
                <c:pt idx="167">
                  <c:v>54.76</c:v>
                </c:pt>
                <c:pt idx="169">
                  <c:v>30.21</c:v>
                </c:pt>
                <c:pt idx="174">
                  <c:v>50.33</c:v>
                </c:pt>
                <c:pt idx="175">
                  <c:v>43.24</c:v>
                </c:pt>
                <c:pt idx="176">
                  <c:v>49.64</c:v>
                </c:pt>
                <c:pt idx="177">
                  <c:v>48.91</c:v>
                </c:pt>
                <c:pt idx="178">
                  <c:v>56.63</c:v>
                </c:pt>
                <c:pt idx="180">
                  <c:v>62.92</c:v>
                </c:pt>
                <c:pt idx="182">
                  <c:v>53.74</c:v>
                </c:pt>
                <c:pt idx="184">
                  <c:v>59.86</c:v>
                </c:pt>
                <c:pt idx="186">
                  <c:v>60.62</c:v>
                </c:pt>
                <c:pt idx="187">
                  <c:v>49.12</c:v>
                </c:pt>
                <c:pt idx="188">
                  <c:v>59.75</c:v>
                </c:pt>
                <c:pt idx="189">
                  <c:v>57.27</c:v>
                </c:pt>
                <c:pt idx="191">
                  <c:v>60.88</c:v>
                </c:pt>
                <c:pt idx="195">
                  <c:v>66.31</c:v>
                </c:pt>
                <c:pt idx="196">
                  <c:v>59.03</c:v>
                </c:pt>
                <c:pt idx="200">
                  <c:v>47.38</c:v>
                </c:pt>
                <c:pt idx="202">
                  <c:v>62.92</c:v>
                </c:pt>
                <c:pt idx="203">
                  <c:v>35.08</c:v>
                </c:pt>
                <c:pt idx="207">
                  <c:v>50.08</c:v>
                </c:pt>
                <c:pt idx="209">
                  <c:v>47.57</c:v>
                </c:pt>
                <c:pt idx="210">
                  <c:v>49.64</c:v>
                </c:pt>
                <c:pt idx="211">
                  <c:v>73.11</c:v>
                </c:pt>
                <c:pt idx="213">
                  <c:v>64.959999999999994</c:v>
                </c:pt>
                <c:pt idx="216">
                  <c:v>48.65</c:v>
                </c:pt>
                <c:pt idx="217">
                  <c:v>43.65</c:v>
                </c:pt>
                <c:pt idx="220">
                  <c:v>53.16</c:v>
                </c:pt>
                <c:pt idx="223">
                  <c:v>46.61</c:v>
                </c:pt>
                <c:pt idx="226">
                  <c:v>43.91</c:v>
                </c:pt>
                <c:pt idx="227">
                  <c:v>51.73</c:v>
                </c:pt>
                <c:pt idx="237">
                  <c:v>61.9</c:v>
                </c:pt>
                <c:pt idx="238">
                  <c:v>64.959999999999994</c:v>
                </c:pt>
                <c:pt idx="240">
                  <c:v>53.84</c:v>
                </c:pt>
                <c:pt idx="241">
                  <c:v>39.79</c:v>
                </c:pt>
                <c:pt idx="243">
                  <c:v>61.51</c:v>
                </c:pt>
                <c:pt idx="246">
                  <c:v>65.98</c:v>
                </c:pt>
                <c:pt idx="249">
                  <c:v>35.29</c:v>
                </c:pt>
                <c:pt idx="252">
                  <c:v>49.64</c:v>
                </c:pt>
                <c:pt idx="254">
                  <c:v>53.07</c:v>
                </c:pt>
                <c:pt idx="256">
                  <c:v>54.79</c:v>
                </c:pt>
                <c:pt idx="259">
                  <c:v>60.97</c:v>
                </c:pt>
                <c:pt idx="260">
                  <c:v>57.97</c:v>
                </c:pt>
                <c:pt idx="261">
                  <c:v>47.09</c:v>
                </c:pt>
                <c:pt idx="263">
                  <c:v>54.76</c:v>
                </c:pt>
                <c:pt idx="265">
                  <c:v>53.96</c:v>
                </c:pt>
                <c:pt idx="267">
                  <c:v>43.35</c:v>
                </c:pt>
                <c:pt idx="270">
                  <c:v>69.040000000000006</c:v>
                </c:pt>
                <c:pt idx="273">
                  <c:v>62.07</c:v>
                </c:pt>
                <c:pt idx="275">
                  <c:v>53.33</c:v>
                </c:pt>
                <c:pt idx="276">
                  <c:v>40.340000000000003</c:v>
                </c:pt>
                <c:pt idx="277">
                  <c:v>57.07</c:v>
                </c:pt>
                <c:pt idx="280">
                  <c:v>49.44</c:v>
                </c:pt>
                <c:pt idx="284">
                  <c:v>42.56</c:v>
                </c:pt>
                <c:pt idx="289">
                  <c:v>35.67</c:v>
                </c:pt>
                <c:pt idx="291">
                  <c:v>37.619999999999997</c:v>
                </c:pt>
                <c:pt idx="294">
                  <c:v>38.72</c:v>
                </c:pt>
                <c:pt idx="2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20.100000000000001</c:v>
                </c:pt>
                <c:pt idx="1">
                  <c:v>16.8</c:v>
                </c:pt>
                <c:pt idx="2">
                  <c:v>19.100000000000001</c:v>
                </c:pt>
                <c:pt idx="3">
                  <c:v>24.5</c:v>
                </c:pt>
                <c:pt idx="4">
                  <c:v>18.5</c:v>
                </c:pt>
                <c:pt idx="6">
                  <c:v>21.2</c:v>
                </c:pt>
                <c:pt idx="7">
                  <c:v>20.100000000000001</c:v>
                </c:pt>
                <c:pt idx="8">
                  <c:v>16.3</c:v>
                </c:pt>
                <c:pt idx="10">
                  <c:v>28.3</c:v>
                </c:pt>
                <c:pt idx="11">
                  <c:v>28.3</c:v>
                </c:pt>
                <c:pt idx="14">
                  <c:v>20.7</c:v>
                </c:pt>
                <c:pt idx="15">
                  <c:v>35</c:v>
                </c:pt>
                <c:pt idx="16">
                  <c:v>36</c:v>
                </c:pt>
                <c:pt idx="20">
                  <c:v>23.9</c:v>
                </c:pt>
                <c:pt idx="22">
                  <c:v>12.1</c:v>
                </c:pt>
                <c:pt idx="25">
                  <c:v>15.7</c:v>
                </c:pt>
                <c:pt idx="28">
                  <c:v>14.3</c:v>
                </c:pt>
                <c:pt idx="29">
                  <c:v>19.2</c:v>
                </c:pt>
                <c:pt idx="30">
                  <c:v>16.7</c:v>
                </c:pt>
                <c:pt idx="31">
                  <c:v>15.8</c:v>
                </c:pt>
                <c:pt idx="32">
                  <c:v>15.5</c:v>
                </c:pt>
                <c:pt idx="35">
                  <c:v>10.9</c:v>
                </c:pt>
                <c:pt idx="37">
                  <c:v>13.7</c:v>
                </c:pt>
                <c:pt idx="43">
                  <c:v>16.600000000000001</c:v>
                </c:pt>
                <c:pt idx="44">
                  <c:v>17.399999999999999</c:v>
                </c:pt>
                <c:pt idx="46">
                  <c:v>21</c:v>
                </c:pt>
                <c:pt idx="47">
                  <c:v>17.7</c:v>
                </c:pt>
                <c:pt idx="48">
                  <c:v>19.399999999999999</c:v>
                </c:pt>
                <c:pt idx="49">
                  <c:v>21.5</c:v>
                </c:pt>
                <c:pt idx="50">
                  <c:v>17.5</c:v>
                </c:pt>
                <c:pt idx="55">
                  <c:v>18.899999999999999</c:v>
                </c:pt>
                <c:pt idx="57">
                  <c:v>16.7</c:v>
                </c:pt>
                <c:pt idx="58">
                  <c:v>16.3</c:v>
                </c:pt>
                <c:pt idx="60">
                  <c:v>16.3</c:v>
                </c:pt>
                <c:pt idx="62">
                  <c:v>17.5</c:v>
                </c:pt>
                <c:pt idx="63">
                  <c:v>30.7</c:v>
                </c:pt>
                <c:pt idx="69">
                  <c:v>16.7</c:v>
                </c:pt>
                <c:pt idx="72">
                  <c:v>16.600000000000001</c:v>
                </c:pt>
                <c:pt idx="74">
                  <c:v>20.7</c:v>
                </c:pt>
                <c:pt idx="76">
                  <c:v>19.399999999999999</c:v>
                </c:pt>
                <c:pt idx="77">
                  <c:v>10.5</c:v>
                </c:pt>
                <c:pt idx="79">
                  <c:v>18.399999999999999</c:v>
                </c:pt>
                <c:pt idx="82">
                  <c:v>19.600000000000001</c:v>
                </c:pt>
                <c:pt idx="84">
                  <c:v>15.7</c:v>
                </c:pt>
                <c:pt idx="87">
                  <c:v>17</c:v>
                </c:pt>
                <c:pt idx="90">
                  <c:v>12.1</c:v>
                </c:pt>
                <c:pt idx="94">
                  <c:v>15.7</c:v>
                </c:pt>
                <c:pt idx="100">
                  <c:v>16.8</c:v>
                </c:pt>
                <c:pt idx="101">
                  <c:v>18.600000000000001</c:v>
                </c:pt>
                <c:pt idx="102">
                  <c:v>19</c:v>
                </c:pt>
                <c:pt idx="104">
                  <c:v>16.7</c:v>
                </c:pt>
                <c:pt idx="105">
                  <c:v>19.8</c:v>
                </c:pt>
                <c:pt idx="106">
                  <c:v>14.8</c:v>
                </c:pt>
                <c:pt idx="107">
                  <c:v>16.600000000000001</c:v>
                </c:pt>
                <c:pt idx="109">
                  <c:v>11.7</c:v>
                </c:pt>
                <c:pt idx="112">
                  <c:v>18</c:v>
                </c:pt>
                <c:pt idx="114">
                  <c:v>15.5</c:v>
                </c:pt>
                <c:pt idx="116">
                  <c:v>11</c:v>
                </c:pt>
                <c:pt idx="119">
                  <c:v>17.600000000000001</c:v>
                </c:pt>
                <c:pt idx="123">
                  <c:v>18.8</c:v>
                </c:pt>
                <c:pt idx="128">
                  <c:v>20.5</c:v>
                </c:pt>
                <c:pt idx="130">
                  <c:v>11.8</c:v>
                </c:pt>
                <c:pt idx="133">
                  <c:v>17.2</c:v>
                </c:pt>
                <c:pt idx="134">
                  <c:v>15.1</c:v>
                </c:pt>
                <c:pt idx="135">
                  <c:v>15.8</c:v>
                </c:pt>
                <c:pt idx="137">
                  <c:v>13.3</c:v>
                </c:pt>
                <c:pt idx="138">
                  <c:v>17.399999999999999</c:v>
                </c:pt>
                <c:pt idx="140">
                  <c:v>14.8</c:v>
                </c:pt>
                <c:pt idx="143">
                  <c:v>14.1</c:v>
                </c:pt>
                <c:pt idx="144">
                  <c:v>19.3</c:v>
                </c:pt>
                <c:pt idx="146">
                  <c:v>16.399999999999999</c:v>
                </c:pt>
                <c:pt idx="147">
                  <c:v>22.5</c:v>
                </c:pt>
                <c:pt idx="154">
                  <c:v>19</c:v>
                </c:pt>
                <c:pt idx="155">
                  <c:v>17.8</c:v>
                </c:pt>
                <c:pt idx="158">
                  <c:v>17.399999999999999</c:v>
                </c:pt>
                <c:pt idx="160">
                  <c:v>27.4</c:v>
                </c:pt>
                <c:pt idx="162">
                  <c:v>21.2</c:v>
                </c:pt>
                <c:pt idx="165">
                  <c:v>18.100000000000001</c:v>
                </c:pt>
                <c:pt idx="167">
                  <c:v>13.4</c:v>
                </c:pt>
                <c:pt idx="169">
                  <c:v>13.5</c:v>
                </c:pt>
                <c:pt idx="174">
                  <c:v>15.5</c:v>
                </c:pt>
                <c:pt idx="175">
                  <c:v>14.7</c:v>
                </c:pt>
                <c:pt idx="176">
                  <c:v>13.1</c:v>
                </c:pt>
                <c:pt idx="177">
                  <c:v>17.600000000000001</c:v>
                </c:pt>
                <c:pt idx="178">
                  <c:v>13.5</c:v>
                </c:pt>
                <c:pt idx="180">
                  <c:v>14.6</c:v>
                </c:pt>
                <c:pt idx="182">
                  <c:v>14.6</c:v>
                </c:pt>
                <c:pt idx="184">
                  <c:v>17.899999999999999</c:v>
                </c:pt>
                <c:pt idx="186">
                  <c:v>13.6</c:v>
                </c:pt>
                <c:pt idx="187">
                  <c:v>6.72</c:v>
                </c:pt>
                <c:pt idx="188">
                  <c:v>14.4</c:v>
                </c:pt>
                <c:pt idx="189">
                  <c:v>15.2</c:v>
                </c:pt>
                <c:pt idx="191">
                  <c:v>18.8</c:v>
                </c:pt>
                <c:pt idx="195">
                  <c:v>17.399999999999999</c:v>
                </c:pt>
                <c:pt idx="196">
                  <c:v>19.899999999999999</c:v>
                </c:pt>
                <c:pt idx="200">
                  <c:v>21.2</c:v>
                </c:pt>
                <c:pt idx="202">
                  <c:v>13.8</c:v>
                </c:pt>
                <c:pt idx="203">
                  <c:v>10.6</c:v>
                </c:pt>
                <c:pt idx="207">
                  <c:v>13.7</c:v>
                </c:pt>
                <c:pt idx="209">
                  <c:v>11.4</c:v>
                </c:pt>
                <c:pt idx="210">
                  <c:v>16.899999999999999</c:v>
                </c:pt>
                <c:pt idx="211">
                  <c:v>15.4</c:v>
                </c:pt>
                <c:pt idx="213">
                  <c:v>12.1</c:v>
                </c:pt>
                <c:pt idx="216">
                  <c:v>16.2</c:v>
                </c:pt>
                <c:pt idx="217">
                  <c:v>20.2</c:v>
                </c:pt>
                <c:pt idx="220">
                  <c:v>17.7</c:v>
                </c:pt>
                <c:pt idx="223">
                  <c:v>14.6</c:v>
                </c:pt>
                <c:pt idx="226">
                  <c:v>23.4</c:v>
                </c:pt>
                <c:pt idx="227">
                  <c:v>18.899999999999999</c:v>
                </c:pt>
                <c:pt idx="237">
                  <c:v>13.9</c:v>
                </c:pt>
                <c:pt idx="238">
                  <c:v>13.1</c:v>
                </c:pt>
                <c:pt idx="240">
                  <c:v>11.7</c:v>
                </c:pt>
                <c:pt idx="241">
                  <c:v>12.5</c:v>
                </c:pt>
                <c:pt idx="243">
                  <c:v>15.2</c:v>
                </c:pt>
                <c:pt idx="246">
                  <c:v>16.399999999999999</c:v>
                </c:pt>
                <c:pt idx="249">
                  <c:v>16.7</c:v>
                </c:pt>
                <c:pt idx="252">
                  <c:v>15.4</c:v>
                </c:pt>
                <c:pt idx="254">
                  <c:v>18.7</c:v>
                </c:pt>
                <c:pt idx="256">
                  <c:v>13.5</c:v>
                </c:pt>
                <c:pt idx="259">
                  <c:v>11.9</c:v>
                </c:pt>
                <c:pt idx="260">
                  <c:v>18.2</c:v>
                </c:pt>
                <c:pt idx="261">
                  <c:v>16.2</c:v>
                </c:pt>
                <c:pt idx="263">
                  <c:v>18.5</c:v>
                </c:pt>
                <c:pt idx="265">
                  <c:v>13.7</c:v>
                </c:pt>
                <c:pt idx="267">
                  <c:v>16.2</c:v>
                </c:pt>
                <c:pt idx="270">
                  <c:v>18.100000000000001</c:v>
                </c:pt>
                <c:pt idx="273">
                  <c:v>17.600000000000001</c:v>
                </c:pt>
                <c:pt idx="275">
                  <c:v>23.4</c:v>
                </c:pt>
                <c:pt idx="276">
                  <c:v>15.5</c:v>
                </c:pt>
                <c:pt idx="277">
                  <c:v>16</c:v>
                </c:pt>
                <c:pt idx="280">
                  <c:v>9.5</c:v>
                </c:pt>
                <c:pt idx="284">
                  <c:v>12.6</c:v>
                </c:pt>
                <c:pt idx="289">
                  <c:v>14.7</c:v>
                </c:pt>
                <c:pt idx="291">
                  <c:v>9.6</c:v>
                </c:pt>
                <c:pt idx="294">
                  <c:v>7.8</c:v>
                </c:pt>
                <c:pt idx="298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</c:v>
                </c:pt>
                <c:pt idx="1">
                  <c:v>10.26</c:v>
                </c:pt>
                <c:pt idx="2">
                  <c:v>13.41</c:v>
                </c:pt>
                <c:pt idx="3">
                  <c:v>9.4700000000000006</c:v>
                </c:pt>
                <c:pt idx="4">
                  <c:v>13.41</c:v>
                </c:pt>
                <c:pt idx="6">
                  <c:v>13.41</c:v>
                </c:pt>
                <c:pt idx="7">
                  <c:v>16.57</c:v>
                </c:pt>
                <c:pt idx="8">
                  <c:v>10.26</c:v>
                </c:pt>
                <c:pt idx="10">
                  <c:v>15.03</c:v>
                </c:pt>
                <c:pt idx="11">
                  <c:v>21.12</c:v>
                </c:pt>
                <c:pt idx="14">
                  <c:v>14.62</c:v>
                </c:pt>
                <c:pt idx="15">
                  <c:v>12.19</c:v>
                </c:pt>
                <c:pt idx="16">
                  <c:v>22.75</c:v>
                </c:pt>
                <c:pt idx="20">
                  <c:v>10.16</c:v>
                </c:pt>
                <c:pt idx="22">
                  <c:v>11.37</c:v>
                </c:pt>
                <c:pt idx="25">
                  <c:v>13.81</c:v>
                </c:pt>
                <c:pt idx="28">
                  <c:v>9.99</c:v>
                </c:pt>
                <c:pt idx="29">
                  <c:v>8.94</c:v>
                </c:pt>
                <c:pt idx="30">
                  <c:v>5.28</c:v>
                </c:pt>
                <c:pt idx="31">
                  <c:v>8.94</c:v>
                </c:pt>
                <c:pt idx="32">
                  <c:v>9.75</c:v>
                </c:pt>
                <c:pt idx="35">
                  <c:v>8.07</c:v>
                </c:pt>
                <c:pt idx="37">
                  <c:v>10.49</c:v>
                </c:pt>
                <c:pt idx="43">
                  <c:v>7.92</c:v>
                </c:pt>
                <c:pt idx="44">
                  <c:v>10.29</c:v>
                </c:pt>
                <c:pt idx="46">
                  <c:v>15.04</c:v>
                </c:pt>
                <c:pt idx="47">
                  <c:v>9.5</c:v>
                </c:pt>
                <c:pt idx="48">
                  <c:v>5.54</c:v>
                </c:pt>
                <c:pt idx="49">
                  <c:v>7.92</c:v>
                </c:pt>
                <c:pt idx="50">
                  <c:v>11.62</c:v>
                </c:pt>
                <c:pt idx="55">
                  <c:v>8.82</c:v>
                </c:pt>
                <c:pt idx="57">
                  <c:v>10.42</c:v>
                </c:pt>
                <c:pt idx="58">
                  <c:v>8.82</c:v>
                </c:pt>
                <c:pt idx="60">
                  <c:v>10.02</c:v>
                </c:pt>
                <c:pt idx="62">
                  <c:v>8.6199999999999992</c:v>
                </c:pt>
                <c:pt idx="63">
                  <c:v>14.03</c:v>
                </c:pt>
                <c:pt idx="69">
                  <c:v>6.41</c:v>
                </c:pt>
                <c:pt idx="72">
                  <c:v>9.7799999999999994</c:v>
                </c:pt>
                <c:pt idx="74">
                  <c:v>9.7799999999999994</c:v>
                </c:pt>
                <c:pt idx="76">
                  <c:v>13.44</c:v>
                </c:pt>
                <c:pt idx="77">
                  <c:v>6.52</c:v>
                </c:pt>
                <c:pt idx="79">
                  <c:v>9.7799999999999994</c:v>
                </c:pt>
                <c:pt idx="82">
                  <c:v>13.04</c:v>
                </c:pt>
                <c:pt idx="84">
                  <c:v>8.56</c:v>
                </c:pt>
                <c:pt idx="87">
                  <c:v>9.7799999999999994</c:v>
                </c:pt>
                <c:pt idx="90">
                  <c:v>7.33</c:v>
                </c:pt>
                <c:pt idx="94">
                  <c:v>8.9600000000000009</c:v>
                </c:pt>
                <c:pt idx="100">
                  <c:v>6.31</c:v>
                </c:pt>
                <c:pt idx="101">
                  <c:v>7.5</c:v>
                </c:pt>
                <c:pt idx="102">
                  <c:v>8.85</c:v>
                </c:pt>
                <c:pt idx="104">
                  <c:v>6.31</c:v>
                </c:pt>
                <c:pt idx="105">
                  <c:v>8.4499999999999993</c:v>
                </c:pt>
                <c:pt idx="106">
                  <c:v>8.85</c:v>
                </c:pt>
                <c:pt idx="107">
                  <c:v>8.0500000000000007</c:v>
                </c:pt>
                <c:pt idx="109">
                  <c:v>8.0500000000000007</c:v>
                </c:pt>
                <c:pt idx="112">
                  <c:v>8.0500000000000007</c:v>
                </c:pt>
                <c:pt idx="114">
                  <c:v>9.66</c:v>
                </c:pt>
                <c:pt idx="116">
                  <c:v>8.0500000000000007</c:v>
                </c:pt>
                <c:pt idx="119">
                  <c:v>7.24</c:v>
                </c:pt>
                <c:pt idx="123">
                  <c:v>6.44</c:v>
                </c:pt>
                <c:pt idx="128">
                  <c:v>4.4800000000000004</c:v>
                </c:pt>
                <c:pt idx="130">
                  <c:v>8.14</c:v>
                </c:pt>
                <c:pt idx="133">
                  <c:v>8.9499999999999993</c:v>
                </c:pt>
                <c:pt idx="134">
                  <c:v>9.76</c:v>
                </c:pt>
                <c:pt idx="135">
                  <c:v>9.76</c:v>
                </c:pt>
                <c:pt idx="137">
                  <c:v>8.9499999999999993</c:v>
                </c:pt>
                <c:pt idx="138">
                  <c:v>7.47</c:v>
                </c:pt>
                <c:pt idx="140">
                  <c:v>8.14</c:v>
                </c:pt>
                <c:pt idx="143">
                  <c:v>7.32</c:v>
                </c:pt>
                <c:pt idx="144">
                  <c:v>10.58</c:v>
                </c:pt>
                <c:pt idx="146">
                  <c:v>9.76</c:v>
                </c:pt>
                <c:pt idx="147">
                  <c:v>8.9499999999999993</c:v>
                </c:pt>
                <c:pt idx="154">
                  <c:v>12.21</c:v>
                </c:pt>
                <c:pt idx="155">
                  <c:v>10.17</c:v>
                </c:pt>
                <c:pt idx="158">
                  <c:v>10.58</c:v>
                </c:pt>
                <c:pt idx="160">
                  <c:v>14.64</c:v>
                </c:pt>
                <c:pt idx="162">
                  <c:v>9.76</c:v>
                </c:pt>
                <c:pt idx="165">
                  <c:v>8.14</c:v>
                </c:pt>
                <c:pt idx="167">
                  <c:v>8.67</c:v>
                </c:pt>
                <c:pt idx="169">
                  <c:v>10.58</c:v>
                </c:pt>
                <c:pt idx="174">
                  <c:v>5.7</c:v>
                </c:pt>
                <c:pt idx="175">
                  <c:v>7.33</c:v>
                </c:pt>
                <c:pt idx="176">
                  <c:v>7.33</c:v>
                </c:pt>
                <c:pt idx="177">
                  <c:v>6.51</c:v>
                </c:pt>
                <c:pt idx="178">
                  <c:v>7.33</c:v>
                </c:pt>
                <c:pt idx="180">
                  <c:v>7.23</c:v>
                </c:pt>
                <c:pt idx="182">
                  <c:v>8.84</c:v>
                </c:pt>
                <c:pt idx="184">
                  <c:v>6.03</c:v>
                </c:pt>
                <c:pt idx="186">
                  <c:v>7.23</c:v>
                </c:pt>
                <c:pt idx="188">
                  <c:v>7.23</c:v>
                </c:pt>
                <c:pt idx="189">
                  <c:v>8.84</c:v>
                </c:pt>
                <c:pt idx="191">
                  <c:v>6.43</c:v>
                </c:pt>
                <c:pt idx="195">
                  <c:v>6.43</c:v>
                </c:pt>
                <c:pt idx="196">
                  <c:v>9.64</c:v>
                </c:pt>
                <c:pt idx="200">
                  <c:v>8.0299999999999994</c:v>
                </c:pt>
                <c:pt idx="202">
                  <c:v>6.83</c:v>
                </c:pt>
                <c:pt idx="203">
                  <c:v>8.0299999999999994</c:v>
                </c:pt>
                <c:pt idx="207">
                  <c:v>8.0299999999999994</c:v>
                </c:pt>
                <c:pt idx="209">
                  <c:v>8.0299999999999994</c:v>
                </c:pt>
                <c:pt idx="210">
                  <c:v>8.84</c:v>
                </c:pt>
                <c:pt idx="211">
                  <c:v>8.84</c:v>
                </c:pt>
                <c:pt idx="213">
                  <c:v>7.23</c:v>
                </c:pt>
                <c:pt idx="216">
                  <c:v>8.0299999999999994</c:v>
                </c:pt>
                <c:pt idx="217">
                  <c:v>9.24</c:v>
                </c:pt>
                <c:pt idx="220">
                  <c:v>7.23</c:v>
                </c:pt>
                <c:pt idx="223">
                  <c:v>8.0299999999999994</c:v>
                </c:pt>
                <c:pt idx="226">
                  <c:v>4.82</c:v>
                </c:pt>
                <c:pt idx="227">
                  <c:v>7.23</c:v>
                </c:pt>
                <c:pt idx="237">
                  <c:v>5.68</c:v>
                </c:pt>
                <c:pt idx="238">
                  <c:v>7.3</c:v>
                </c:pt>
                <c:pt idx="240">
                  <c:v>5.68</c:v>
                </c:pt>
                <c:pt idx="241">
                  <c:v>5.68</c:v>
                </c:pt>
                <c:pt idx="243">
                  <c:v>7.3</c:v>
                </c:pt>
                <c:pt idx="246">
                  <c:v>6.08</c:v>
                </c:pt>
                <c:pt idx="249">
                  <c:v>6.08</c:v>
                </c:pt>
                <c:pt idx="252">
                  <c:v>9.33</c:v>
                </c:pt>
                <c:pt idx="254">
                  <c:v>8.11</c:v>
                </c:pt>
                <c:pt idx="256">
                  <c:v>4.58</c:v>
                </c:pt>
                <c:pt idx="259">
                  <c:v>6.49</c:v>
                </c:pt>
                <c:pt idx="260">
                  <c:v>7.3</c:v>
                </c:pt>
                <c:pt idx="261">
                  <c:v>6.49</c:v>
                </c:pt>
                <c:pt idx="263">
                  <c:v>6.49</c:v>
                </c:pt>
                <c:pt idx="265">
                  <c:v>8.11</c:v>
                </c:pt>
                <c:pt idx="267">
                  <c:v>5.69</c:v>
                </c:pt>
                <c:pt idx="270">
                  <c:v>7.3</c:v>
                </c:pt>
                <c:pt idx="273">
                  <c:v>7.35</c:v>
                </c:pt>
                <c:pt idx="275">
                  <c:v>6.9</c:v>
                </c:pt>
                <c:pt idx="276">
                  <c:v>5.68</c:v>
                </c:pt>
                <c:pt idx="277">
                  <c:v>7.3</c:v>
                </c:pt>
                <c:pt idx="280">
                  <c:v>6.9</c:v>
                </c:pt>
                <c:pt idx="284">
                  <c:v>5.27</c:v>
                </c:pt>
                <c:pt idx="289">
                  <c:v>6.41</c:v>
                </c:pt>
                <c:pt idx="291">
                  <c:v>5.44</c:v>
                </c:pt>
                <c:pt idx="294">
                  <c:v>7.71</c:v>
                </c:pt>
                <c:pt idx="298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</c:v>
                </c:pt>
                <c:pt idx="1">
                  <c:v>8.41</c:v>
                </c:pt>
                <c:pt idx="2">
                  <c:v>7.22</c:v>
                </c:pt>
                <c:pt idx="3">
                  <c:v>21.74</c:v>
                </c:pt>
                <c:pt idx="4">
                  <c:v>29.46</c:v>
                </c:pt>
                <c:pt idx="6">
                  <c:v>12.67</c:v>
                </c:pt>
                <c:pt idx="7">
                  <c:v>36.18</c:v>
                </c:pt>
                <c:pt idx="8">
                  <c:v>7.14</c:v>
                </c:pt>
                <c:pt idx="10">
                  <c:v>28.48</c:v>
                </c:pt>
                <c:pt idx="11">
                  <c:v>27.45</c:v>
                </c:pt>
                <c:pt idx="14">
                  <c:v>10.01</c:v>
                </c:pt>
                <c:pt idx="15">
                  <c:v>19.32</c:v>
                </c:pt>
                <c:pt idx="16">
                  <c:v>28.67</c:v>
                </c:pt>
                <c:pt idx="20">
                  <c:v>11.39</c:v>
                </c:pt>
                <c:pt idx="22">
                  <c:v>12.37</c:v>
                </c:pt>
                <c:pt idx="25">
                  <c:v>20.329999999999998</c:v>
                </c:pt>
                <c:pt idx="28">
                  <c:v>27.26</c:v>
                </c:pt>
                <c:pt idx="29">
                  <c:v>23.28</c:v>
                </c:pt>
                <c:pt idx="30">
                  <c:v>8.1999999999999993</c:v>
                </c:pt>
                <c:pt idx="31">
                  <c:v>26.64</c:v>
                </c:pt>
                <c:pt idx="32">
                  <c:v>14.16</c:v>
                </c:pt>
                <c:pt idx="35">
                  <c:v>10.69</c:v>
                </c:pt>
                <c:pt idx="37">
                  <c:v>17.059999999999999</c:v>
                </c:pt>
                <c:pt idx="43">
                  <c:v>13.39</c:v>
                </c:pt>
                <c:pt idx="44">
                  <c:v>6.06</c:v>
                </c:pt>
                <c:pt idx="46">
                  <c:v>25</c:v>
                </c:pt>
                <c:pt idx="47">
                  <c:v>6.84</c:v>
                </c:pt>
                <c:pt idx="48">
                  <c:v>7.06</c:v>
                </c:pt>
                <c:pt idx="49">
                  <c:v>7.29</c:v>
                </c:pt>
                <c:pt idx="50">
                  <c:v>21.02</c:v>
                </c:pt>
                <c:pt idx="55">
                  <c:v>30.39</c:v>
                </c:pt>
                <c:pt idx="57">
                  <c:v>18.07</c:v>
                </c:pt>
                <c:pt idx="58">
                  <c:v>21.39</c:v>
                </c:pt>
                <c:pt idx="60">
                  <c:v>18.649999999999999</c:v>
                </c:pt>
                <c:pt idx="62">
                  <c:v>14.85</c:v>
                </c:pt>
                <c:pt idx="63">
                  <c:v>12.05</c:v>
                </c:pt>
                <c:pt idx="69">
                  <c:v>28.88</c:v>
                </c:pt>
                <c:pt idx="72">
                  <c:v>15.56</c:v>
                </c:pt>
                <c:pt idx="74">
                  <c:v>19.010000000000002</c:v>
                </c:pt>
                <c:pt idx="76">
                  <c:v>22.21</c:v>
                </c:pt>
                <c:pt idx="77">
                  <c:v>14.73</c:v>
                </c:pt>
                <c:pt idx="79">
                  <c:v>20.94</c:v>
                </c:pt>
                <c:pt idx="82">
                  <c:v>28.9</c:v>
                </c:pt>
                <c:pt idx="84">
                  <c:v>14.85</c:v>
                </c:pt>
                <c:pt idx="87">
                  <c:v>25.18</c:v>
                </c:pt>
                <c:pt idx="90">
                  <c:v>15.07</c:v>
                </c:pt>
                <c:pt idx="94">
                  <c:v>25.56</c:v>
                </c:pt>
                <c:pt idx="100">
                  <c:v>4.76</c:v>
                </c:pt>
                <c:pt idx="101">
                  <c:v>5.18</c:v>
                </c:pt>
                <c:pt idx="102">
                  <c:v>5.95</c:v>
                </c:pt>
                <c:pt idx="104">
                  <c:v>4.74</c:v>
                </c:pt>
                <c:pt idx="105">
                  <c:v>8.6</c:v>
                </c:pt>
                <c:pt idx="106">
                  <c:v>4.4400000000000004</c:v>
                </c:pt>
                <c:pt idx="107">
                  <c:v>8.0500000000000007</c:v>
                </c:pt>
                <c:pt idx="109">
                  <c:v>14.38</c:v>
                </c:pt>
                <c:pt idx="112">
                  <c:v>6.1</c:v>
                </c:pt>
                <c:pt idx="114">
                  <c:v>21.2</c:v>
                </c:pt>
                <c:pt idx="116">
                  <c:v>11.21</c:v>
                </c:pt>
                <c:pt idx="119">
                  <c:v>6.38</c:v>
                </c:pt>
                <c:pt idx="123">
                  <c:v>6.25</c:v>
                </c:pt>
                <c:pt idx="128">
                  <c:v>8.4600000000000009</c:v>
                </c:pt>
                <c:pt idx="130">
                  <c:v>17.3</c:v>
                </c:pt>
                <c:pt idx="133">
                  <c:v>22.71</c:v>
                </c:pt>
                <c:pt idx="134">
                  <c:v>28.91</c:v>
                </c:pt>
                <c:pt idx="135">
                  <c:v>22.52</c:v>
                </c:pt>
                <c:pt idx="137">
                  <c:v>25.53</c:v>
                </c:pt>
                <c:pt idx="138">
                  <c:v>7.71</c:v>
                </c:pt>
                <c:pt idx="140">
                  <c:v>15.79</c:v>
                </c:pt>
                <c:pt idx="143">
                  <c:v>15.77</c:v>
                </c:pt>
                <c:pt idx="144">
                  <c:v>22.76</c:v>
                </c:pt>
                <c:pt idx="146">
                  <c:v>22.7</c:v>
                </c:pt>
                <c:pt idx="147">
                  <c:v>26.3</c:v>
                </c:pt>
                <c:pt idx="154">
                  <c:v>29.35</c:v>
                </c:pt>
                <c:pt idx="155">
                  <c:v>23.09</c:v>
                </c:pt>
                <c:pt idx="158">
                  <c:v>32.630000000000003</c:v>
                </c:pt>
                <c:pt idx="160">
                  <c:v>40.619999999999997</c:v>
                </c:pt>
                <c:pt idx="162">
                  <c:v>29.98</c:v>
                </c:pt>
                <c:pt idx="165">
                  <c:v>19.690000000000001</c:v>
                </c:pt>
                <c:pt idx="167">
                  <c:v>14.44</c:v>
                </c:pt>
                <c:pt idx="169">
                  <c:v>27.21</c:v>
                </c:pt>
                <c:pt idx="174">
                  <c:v>8.17</c:v>
                </c:pt>
                <c:pt idx="175">
                  <c:v>11.89</c:v>
                </c:pt>
                <c:pt idx="176">
                  <c:v>18.02</c:v>
                </c:pt>
                <c:pt idx="177">
                  <c:v>6.1</c:v>
                </c:pt>
                <c:pt idx="178">
                  <c:v>4.6399999999999997</c:v>
                </c:pt>
                <c:pt idx="180">
                  <c:v>5.37</c:v>
                </c:pt>
                <c:pt idx="182">
                  <c:v>7.56</c:v>
                </c:pt>
                <c:pt idx="184">
                  <c:v>8.64</c:v>
                </c:pt>
                <c:pt idx="186">
                  <c:v>16.53</c:v>
                </c:pt>
                <c:pt idx="188">
                  <c:v>11.85</c:v>
                </c:pt>
                <c:pt idx="189">
                  <c:v>15.9</c:v>
                </c:pt>
                <c:pt idx="191">
                  <c:v>11.64</c:v>
                </c:pt>
                <c:pt idx="195">
                  <c:v>9.9600000000000009</c:v>
                </c:pt>
                <c:pt idx="196">
                  <c:v>42.63</c:v>
                </c:pt>
                <c:pt idx="200">
                  <c:v>19.98</c:v>
                </c:pt>
                <c:pt idx="202">
                  <c:v>23.94</c:v>
                </c:pt>
                <c:pt idx="203">
                  <c:v>20.99</c:v>
                </c:pt>
                <c:pt idx="207">
                  <c:v>8.9</c:v>
                </c:pt>
                <c:pt idx="209">
                  <c:v>21.99</c:v>
                </c:pt>
                <c:pt idx="210">
                  <c:v>29.79</c:v>
                </c:pt>
                <c:pt idx="211">
                  <c:v>17.010000000000002</c:v>
                </c:pt>
                <c:pt idx="213">
                  <c:v>18.670000000000002</c:v>
                </c:pt>
                <c:pt idx="216">
                  <c:v>21.86</c:v>
                </c:pt>
                <c:pt idx="217">
                  <c:v>27.36</c:v>
                </c:pt>
                <c:pt idx="220">
                  <c:v>18.25</c:v>
                </c:pt>
                <c:pt idx="223">
                  <c:v>22.76</c:v>
                </c:pt>
                <c:pt idx="226">
                  <c:v>24.49</c:v>
                </c:pt>
                <c:pt idx="227">
                  <c:v>24.34</c:v>
                </c:pt>
                <c:pt idx="237">
                  <c:v>8.24</c:v>
                </c:pt>
                <c:pt idx="238">
                  <c:v>5.3</c:v>
                </c:pt>
                <c:pt idx="240">
                  <c:v>8.1199999999999992</c:v>
                </c:pt>
                <c:pt idx="241">
                  <c:v>3.97</c:v>
                </c:pt>
                <c:pt idx="243">
                  <c:v>8.8699999999999992</c:v>
                </c:pt>
                <c:pt idx="246">
                  <c:v>12.38</c:v>
                </c:pt>
                <c:pt idx="249">
                  <c:v>9.0399999999999991</c:v>
                </c:pt>
                <c:pt idx="252">
                  <c:v>26.65</c:v>
                </c:pt>
                <c:pt idx="254">
                  <c:v>28.24</c:v>
                </c:pt>
                <c:pt idx="256">
                  <c:v>7.68</c:v>
                </c:pt>
                <c:pt idx="259">
                  <c:v>5.54</c:v>
                </c:pt>
                <c:pt idx="260">
                  <c:v>25.01</c:v>
                </c:pt>
                <c:pt idx="261">
                  <c:v>9.17</c:v>
                </c:pt>
                <c:pt idx="263">
                  <c:v>23.65</c:v>
                </c:pt>
                <c:pt idx="265">
                  <c:v>10.61</c:v>
                </c:pt>
                <c:pt idx="267">
                  <c:v>6.75</c:v>
                </c:pt>
                <c:pt idx="270">
                  <c:v>24.08</c:v>
                </c:pt>
                <c:pt idx="273">
                  <c:v>7.43</c:v>
                </c:pt>
                <c:pt idx="275">
                  <c:v>6.87</c:v>
                </c:pt>
                <c:pt idx="276">
                  <c:v>6.53</c:v>
                </c:pt>
                <c:pt idx="277">
                  <c:v>9.2799999999999994</c:v>
                </c:pt>
                <c:pt idx="280">
                  <c:v>11.45</c:v>
                </c:pt>
                <c:pt idx="284">
                  <c:v>6.26</c:v>
                </c:pt>
                <c:pt idx="289">
                  <c:v>5.96</c:v>
                </c:pt>
                <c:pt idx="291">
                  <c:v>9.69</c:v>
                </c:pt>
                <c:pt idx="294">
                  <c:v>6.43</c:v>
                </c:pt>
                <c:pt idx="29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12.4</c:v>
                </c:pt>
                <c:pt idx="2">
                  <c:v>14.76</c:v>
                </c:pt>
                <c:pt idx="3">
                  <c:v>16.760000000000002</c:v>
                </c:pt>
                <c:pt idx="4">
                  <c:v>25.22</c:v>
                </c:pt>
                <c:pt idx="6">
                  <c:v>19.62</c:v>
                </c:pt>
                <c:pt idx="7">
                  <c:v>20.74</c:v>
                </c:pt>
                <c:pt idx="8">
                  <c:v>11.63</c:v>
                </c:pt>
                <c:pt idx="10">
                  <c:v>19.97</c:v>
                </c:pt>
                <c:pt idx="11">
                  <c:v>18.55</c:v>
                </c:pt>
                <c:pt idx="14">
                  <c:v>20.88</c:v>
                </c:pt>
                <c:pt idx="15">
                  <c:v>20.03</c:v>
                </c:pt>
                <c:pt idx="16">
                  <c:v>24.89</c:v>
                </c:pt>
                <c:pt idx="20">
                  <c:v>18.55</c:v>
                </c:pt>
                <c:pt idx="22">
                  <c:v>20.2</c:v>
                </c:pt>
                <c:pt idx="25">
                  <c:v>16.37</c:v>
                </c:pt>
                <c:pt idx="28">
                  <c:v>26.1</c:v>
                </c:pt>
                <c:pt idx="29">
                  <c:v>19.22</c:v>
                </c:pt>
                <c:pt idx="30">
                  <c:v>20.47</c:v>
                </c:pt>
                <c:pt idx="31">
                  <c:v>31.19</c:v>
                </c:pt>
                <c:pt idx="32">
                  <c:v>19.55</c:v>
                </c:pt>
                <c:pt idx="35">
                  <c:v>18.38</c:v>
                </c:pt>
                <c:pt idx="37">
                  <c:v>23.4</c:v>
                </c:pt>
                <c:pt idx="43">
                  <c:v>23.16</c:v>
                </c:pt>
                <c:pt idx="44">
                  <c:v>11.32</c:v>
                </c:pt>
                <c:pt idx="46">
                  <c:v>22.38</c:v>
                </c:pt>
                <c:pt idx="47">
                  <c:v>10.73</c:v>
                </c:pt>
                <c:pt idx="48">
                  <c:v>14.7</c:v>
                </c:pt>
                <c:pt idx="49">
                  <c:v>13.9</c:v>
                </c:pt>
                <c:pt idx="50">
                  <c:v>17.47</c:v>
                </c:pt>
                <c:pt idx="55">
                  <c:v>17.989999999999998</c:v>
                </c:pt>
                <c:pt idx="57">
                  <c:v>20.65</c:v>
                </c:pt>
                <c:pt idx="58">
                  <c:v>16.54</c:v>
                </c:pt>
                <c:pt idx="60">
                  <c:v>17.309999999999999</c:v>
                </c:pt>
                <c:pt idx="62">
                  <c:v>17.850000000000001</c:v>
                </c:pt>
                <c:pt idx="63">
                  <c:v>21.38</c:v>
                </c:pt>
                <c:pt idx="69">
                  <c:v>28.49</c:v>
                </c:pt>
                <c:pt idx="72">
                  <c:v>23.25</c:v>
                </c:pt>
                <c:pt idx="74">
                  <c:v>17.41</c:v>
                </c:pt>
                <c:pt idx="76">
                  <c:v>17.98</c:v>
                </c:pt>
                <c:pt idx="77">
                  <c:v>17.16</c:v>
                </c:pt>
                <c:pt idx="79">
                  <c:v>19.63</c:v>
                </c:pt>
                <c:pt idx="82">
                  <c:v>26.52</c:v>
                </c:pt>
                <c:pt idx="84">
                  <c:v>15.85</c:v>
                </c:pt>
                <c:pt idx="87">
                  <c:v>21.13</c:v>
                </c:pt>
                <c:pt idx="90">
                  <c:v>22.03</c:v>
                </c:pt>
                <c:pt idx="94">
                  <c:v>21.29</c:v>
                </c:pt>
                <c:pt idx="100">
                  <c:v>13.65</c:v>
                </c:pt>
                <c:pt idx="101">
                  <c:v>11.48</c:v>
                </c:pt>
                <c:pt idx="102">
                  <c:v>15.81</c:v>
                </c:pt>
                <c:pt idx="104">
                  <c:v>13.66</c:v>
                </c:pt>
                <c:pt idx="105">
                  <c:v>13.02</c:v>
                </c:pt>
                <c:pt idx="106">
                  <c:v>16.2</c:v>
                </c:pt>
                <c:pt idx="107">
                  <c:v>10.14</c:v>
                </c:pt>
                <c:pt idx="109">
                  <c:v>15.4</c:v>
                </c:pt>
                <c:pt idx="112">
                  <c:v>10.42</c:v>
                </c:pt>
                <c:pt idx="114">
                  <c:v>18.760000000000002</c:v>
                </c:pt>
                <c:pt idx="116">
                  <c:v>15.28</c:v>
                </c:pt>
                <c:pt idx="119">
                  <c:v>9.43</c:v>
                </c:pt>
                <c:pt idx="123">
                  <c:v>12.43</c:v>
                </c:pt>
                <c:pt idx="128">
                  <c:v>10.57</c:v>
                </c:pt>
                <c:pt idx="130">
                  <c:v>23.29</c:v>
                </c:pt>
                <c:pt idx="133">
                  <c:v>14.13</c:v>
                </c:pt>
                <c:pt idx="134">
                  <c:v>18.05</c:v>
                </c:pt>
                <c:pt idx="135">
                  <c:v>19.25</c:v>
                </c:pt>
                <c:pt idx="137">
                  <c:v>18.03</c:v>
                </c:pt>
                <c:pt idx="138">
                  <c:v>17.95</c:v>
                </c:pt>
                <c:pt idx="140">
                  <c:v>11.38</c:v>
                </c:pt>
                <c:pt idx="143">
                  <c:v>13</c:v>
                </c:pt>
                <c:pt idx="144">
                  <c:v>24.61</c:v>
                </c:pt>
                <c:pt idx="146">
                  <c:v>22.35</c:v>
                </c:pt>
                <c:pt idx="147">
                  <c:v>27.41</c:v>
                </c:pt>
                <c:pt idx="154">
                  <c:v>30.49</c:v>
                </c:pt>
                <c:pt idx="155">
                  <c:v>22.59</c:v>
                </c:pt>
                <c:pt idx="158">
                  <c:v>27.02</c:v>
                </c:pt>
                <c:pt idx="160">
                  <c:v>34.04</c:v>
                </c:pt>
                <c:pt idx="162">
                  <c:v>26.43</c:v>
                </c:pt>
                <c:pt idx="165">
                  <c:v>20.78</c:v>
                </c:pt>
                <c:pt idx="167">
                  <c:v>18.36</c:v>
                </c:pt>
                <c:pt idx="169">
                  <c:v>24.43</c:v>
                </c:pt>
                <c:pt idx="174">
                  <c:v>14.46</c:v>
                </c:pt>
                <c:pt idx="175">
                  <c:v>17.36</c:v>
                </c:pt>
                <c:pt idx="176">
                  <c:v>19.04</c:v>
                </c:pt>
                <c:pt idx="177">
                  <c:v>15.74</c:v>
                </c:pt>
                <c:pt idx="178">
                  <c:v>10.92</c:v>
                </c:pt>
                <c:pt idx="180">
                  <c:v>8.48</c:v>
                </c:pt>
                <c:pt idx="182">
                  <c:v>9.15</c:v>
                </c:pt>
                <c:pt idx="184">
                  <c:v>10.74</c:v>
                </c:pt>
                <c:pt idx="186">
                  <c:v>13.71</c:v>
                </c:pt>
                <c:pt idx="188">
                  <c:v>16.579999999999998</c:v>
                </c:pt>
                <c:pt idx="189">
                  <c:v>16.850000000000001</c:v>
                </c:pt>
                <c:pt idx="191">
                  <c:v>13.75</c:v>
                </c:pt>
                <c:pt idx="195">
                  <c:v>13.66</c:v>
                </c:pt>
                <c:pt idx="196">
                  <c:v>25.87</c:v>
                </c:pt>
                <c:pt idx="200">
                  <c:v>17.37</c:v>
                </c:pt>
                <c:pt idx="202">
                  <c:v>14.94</c:v>
                </c:pt>
                <c:pt idx="203">
                  <c:v>24.53</c:v>
                </c:pt>
                <c:pt idx="207">
                  <c:v>17.12</c:v>
                </c:pt>
                <c:pt idx="209">
                  <c:v>22.06</c:v>
                </c:pt>
                <c:pt idx="210">
                  <c:v>24.01</c:v>
                </c:pt>
                <c:pt idx="211">
                  <c:v>13.64</c:v>
                </c:pt>
                <c:pt idx="213">
                  <c:v>17.52</c:v>
                </c:pt>
                <c:pt idx="216">
                  <c:v>21.45</c:v>
                </c:pt>
                <c:pt idx="217">
                  <c:v>26.14</c:v>
                </c:pt>
                <c:pt idx="220">
                  <c:v>17.190000000000001</c:v>
                </c:pt>
                <c:pt idx="223">
                  <c:v>23.04</c:v>
                </c:pt>
                <c:pt idx="226">
                  <c:v>15.64</c:v>
                </c:pt>
                <c:pt idx="227">
                  <c:v>19.41</c:v>
                </c:pt>
                <c:pt idx="237">
                  <c:v>8.41</c:v>
                </c:pt>
                <c:pt idx="238">
                  <c:v>7.43</c:v>
                </c:pt>
                <c:pt idx="240">
                  <c:v>12.05</c:v>
                </c:pt>
                <c:pt idx="241">
                  <c:v>18.47</c:v>
                </c:pt>
                <c:pt idx="243">
                  <c:v>17.28</c:v>
                </c:pt>
                <c:pt idx="246">
                  <c:v>6.04</c:v>
                </c:pt>
                <c:pt idx="249">
                  <c:v>9.5</c:v>
                </c:pt>
                <c:pt idx="252">
                  <c:v>20.260000000000002</c:v>
                </c:pt>
                <c:pt idx="254">
                  <c:v>25.18</c:v>
                </c:pt>
                <c:pt idx="256">
                  <c:v>14.5</c:v>
                </c:pt>
                <c:pt idx="259">
                  <c:v>7.63</c:v>
                </c:pt>
                <c:pt idx="260">
                  <c:v>18.73</c:v>
                </c:pt>
                <c:pt idx="261">
                  <c:v>16.34</c:v>
                </c:pt>
                <c:pt idx="263">
                  <c:v>23.5</c:v>
                </c:pt>
                <c:pt idx="265">
                  <c:v>20.239999999999998</c:v>
                </c:pt>
                <c:pt idx="267">
                  <c:v>9.1300000000000008</c:v>
                </c:pt>
                <c:pt idx="270">
                  <c:v>12.14</c:v>
                </c:pt>
                <c:pt idx="273">
                  <c:v>14.55</c:v>
                </c:pt>
                <c:pt idx="275">
                  <c:v>10.3</c:v>
                </c:pt>
                <c:pt idx="276">
                  <c:v>30.32</c:v>
                </c:pt>
                <c:pt idx="277">
                  <c:v>16.920000000000002</c:v>
                </c:pt>
                <c:pt idx="280">
                  <c:v>15.42</c:v>
                </c:pt>
                <c:pt idx="284">
                  <c:v>15.67</c:v>
                </c:pt>
                <c:pt idx="289">
                  <c:v>15.6</c:v>
                </c:pt>
                <c:pt idx="291">
                  <c:v>18.89</c:v>
                </c:pt>
                <c:pt idx="294">
                  <c:v>23.32</c:v>
                </c:pt>
                <c:pt idx="29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</c:v>
                </c:pt>
                <c:pt idx="1">
                  <c:v>47.87</c:v>
                </c:pt>
                <c:pt idx="2">
                  <c:v>54.49</c:v>
                </c:pt>
                <c:pt idx="3">
                  <c:v>72.47</c:v>
                </c:pt>
                <c:pt idx="4">
                  <c:v>86.59</c:v>
                </c:pt>
                <c:pt idx="6">
                  <c:v>66.900000000000006</c:v>
                </c:pt>
                <c:pt idx="7">
                  <c:v>93.59</c:v>
                </c:pt>
                <c:pt idx="8">
                  <c:v>45.33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66.209999999999994</c:v>
                </c:pt>
                <c:pt idx="15">
                  <c:v>86.54</c:v>
                </c:pt>
                <c:pt idx="16">
                  <c:v>112.31</c:v>
                </c:pt>
                <c:pt idx="20">
                  <c:v>64</c:v>
                </c:pt>
                <c:pt idx="22">
                  <c:v>56.04</c:v>
                </c:pt>
                <c:pt idx="25">
                  <c:v>66.209999999999994</c:v>
                </c:pt>
                <c:pt idx="28">
                  <c:v>77.650000000000006</c:v>
                </c:pt>
                <c:pt idx="29">
                  <c:v>70.64</c:v>
                </c:pt>
                <c:pt idx="30">
                  <c:v>50.65</c:v>
                </c:pt>
                <c:pt idx="31">
                  <c:v>82.57</c:v>
                </c:pt>
                <c:pt idx="32">
                  <c:v>58.96</c:v>
                </c:pt>
                <c:pt idx="35">
                  <c:v>48.04</c:v>
                </c:pt>
                <c:pt idx="37">
                  <c:v>64.650000000000006</c:v>
                </c:pt>
                <c:pt idx="43">
                  <c:v>61.07</c:v>
                </c:pt>
                <c:pt idx="44">
                  <c:v>45.07</c:v>
                </c:pt>
                <c:pt idx="46">
                  <c:v>83.42</c:v>
                </c:pt>
                <c:pt idx="47">
                  <c:v>44.77</c:v>
                </c:pt>
                <c:pt idx="48">
                  <c:v>46.7</c:v>
                </c:pt>
                <c:pt idx="49">
                  <c:v>50.61</c:v>
                </c:pt>
                <c:pt idx="50">
                  <c:v>67.61</c:v>
                </c:pt>
                <c:pt idx="55">
                  <c:v>76.099999999999994</c:v>
                </c:pt>
                <c:pt idx="57">
                  <c:v>65.84</c:v>
                </c:pt>
                <c:pt idx="58">
                  <c:v>63.05</c:v>
                </c:pt>
                <c:pt idx="60">
                  <c:v>62.28</c:v>
                </c:pt>
                <c:pt idx="62">
                  <c:v>58.82</c:v>
                </c:pt>
                <c:pt idx="63">
                  <c:v>78.16</c:v>
                </c:pt>
                <c:pt idx="69">
                  <c:v>80.48</c:v>
                </c:pt>
                <c:pt idx="72">
                  <c:v>65.19</c:v>
                </c:pt>
                <c:pt idx="74">
                  <c:v>66.900000000000006</c:v>
                </c:pt>
                <c:pt idx="76">
                  <c:v>73.03</c:v>
                </c:pt>
                <c:pt idx="77">
                  <c:v>48.91</c:v>
                </c:pt>
                <c:pt idx="79">
                  <c:v>68.75</c:v>
                </c:pt>
                <c:pt idx="82">
                  <c:v>88.06</c:v>
                </c:pt>
                <c:pt idx="84">
                  <c:v>54.96</c:v>
                </c:pt>
                <c:pt idx="87">
                  <c:v>73.09</c:v>
                </c:pt>
                <c:pt idx="90">
                  <c:v>56.53</c:v>
                </c:pt>
                <c:pt idx="94">
                  <c:v>71.510000000000005</c:v>
                </c:pt>
                <c:pt idx="100">
                  <c:v>41.52</c:v>
                </c:pt>
                <c:pt idx="101">
                  <c:v>42.76</c:v>
                </c:pt>
                <c:pt idx="102">
                  <c:v>49.61</c:v>
                </c:pt>
                <c:pt idx="104">
                  <c:v>41.41</c:v>
                </c:pt>
                <c:pt idx="105">
                  <c:v>49.87</c:v>
                </c:pt>
                <c:pt idx="106">
                  <c:v>44.29</c:v>
                </c:pt>
                <c:pt idx="107">
                  <c:v>42.84</c:v>
                </c:pt>
                <c:pt idx="109">
                  <c:v>49.53</c:v>
                </c:pt>
                <c:pt idx="112">
                  <c:v>42.57</c:v>
                </c:pt>
                <c:pt idx="114">
                  <c:v>65.12</c:v>
                </c:pt>
                <c:pt idx="116">
                  <c:v>45.54</c:v>
                </c:pt>
                <c:pt idx="119">
                  <c:v>40.65</c:v>
                </c:pt>
                <c:pt idx="123">
                  <c:v>43.92</c:v>
                </c:pt>
                <c:pt idx="128">
                  <c:v>44.01</c:v>
                </c:pt>
                <c:pt idx="130">
                  <c:v>60.53</c:v>
                </c:pt>
                <c:pt idx="133">
                  <c:v>62.99</c:v>
                </c:pt>
                <c:pt idx="134">
                  <c:v>71.819999999999993</c:v>
                </c:pt>
                <c:pt idx="135">
                  <c:v>67.33</c:v>
                </c:pt>
                <c:pt idx="137">
                  <c:v>65.81</c:v>
                </c:pt>
                <c:pt idx="138">
                  <c:v>50.53</c:v>
                </c:pt>
                <c:pt idx="140">
                  <c:v>50.11</c:v>
                </c:pt>
                <c:pt idx="143">
                  <c:v>50.19</c:v>
                </c:pt>
                <c:pt idx="144">
                  <c:v>77.25</c:v>
                </c:pt>
                <c:pt idx="146">
                  <c:v>71.209999999999994</c:v>
                </c:pt>
                <c:pt idx="147">
                  <c:v>85.16</c:v>
                </c:pt>
                <c:pt idx="154">
                  <c:v>91.05</c:v>
                </c:pt>
                <c:pt idx="155">
                  <c:v>73.650000000000006</c:v>
                </c:pt>
                <c:pt idx="158">
                  <c:v>87.63</c:v>
                </c:pt>
                <c:pt idx="160">
                  <c:v>116.7</c:v>
                </c:pt>
                <c:pt idx="162">
                  <c:v>87.37</c:v>
                </c:pt>
                <c:pt idx="165">
                  <c:v>66.709999999999994</c:v>
                </c:pt>
                <c:pt idx="167">
                  <c:v>54.87</c:v>
                </c:pt>
                <c:pt idx="169">
                  <c:v>75.72</c:v>
                </c:pt>
                <c:pt idx="174">
                  <c:v>43.83</c:v>
                </c:pt>
                <c:pt idx="175">
                  <c:v>51.28</c:v>
                </c:pt>
                <c:pt idx="176">
                  <c:v>57.49</c:v>
                </c:pt>
                <c:pt idx="177">
                  <c:v>45.95</c:v>
                </c:pt>
                <c:pt idx="178">
                  <c:v>36.39</c:v>
                </c:pt>
                <c:pt idx="180">
                  <c:v>35.68</c:v>
                </c:pt>
                <c:pt idx="182">
                  <c:v>40.15</c:v>
                </c:pt>
                <c:pt idx="184">
                  <c:v>43.31</c:v>
                </c:pt>
                <c:pt idx="186">
                  <c:v>51.07</c:v>
                </c:pt>
                <c:pt idx="188">
                  <c:v>50.06</c:v>
                </c:pt>
                <c:pt idx="189">
                  <c:v>56.79</c:v>
                </c:pt>
                <c:pt idx="191">
                  <c:v>50.62</c:v>
                </c:pt>
                <c:pt idx="195">
                  <c:v>47.45</c:v>
                </c:pt>
                <c:pt idx="196">
                  <c:v>98.04</c:v>
                </c:pt>
                <c:pt idx="200">
                  <c:v>66.58</c:v>
                </c:pt>
                <c:pt idx="202">
                  <c:v>59.51</c:v>
                </c:pt>
                <c:pt idx="203">
                  <c:v>64.150000000000006</c:v>
                </c:pt>
                <c:pt idx="207">
                  <c:v>47.75</c:v>
                </c:pt>
                <c:pt idx="209">
                  <c:v>63.48</c:v>
                </c:pt>
                <c:pt idx="210">
                  <c:v>79.540000000000006</c:v>
                </c:pt>
                <c:pt idx="211">
                  <c:v>54.89</c:v>
                </c:pt>
                <c:pt idx="213">
                  <c:v>55.52</c:v>
                </c:pt>
                <c:pt idx="216">
                  <c:v>67.540000000000006</c:v>
                </c:pt>
                <c:pt idx="217">
                  <c:v>82.94</c:v>
                </c:pt>
                <c:pt idx="220">
                  <c:v>60.37</c:v>
                </c:pt>
                <c:pt idx="223">
                  <c:v>68.430000000000007</c:v>
                </c:pt>
                <c:pt idx="226">
                  <c:v>68.349999999999994</c:v>
                </c:pt>
                <c:pt idx="227">
                  <c:v>69.88</c:v>
                </c:pt>
                <c:pt idx="237">
                  <c:v>36.229999999999997</c:v>
                </c:pt>
                <c:pt idx="238">
                  <c:v>33.130000000000003</c:v>
                </c:pt>
                <c:pt idx="240">
                  <c:v>37.549999999999997</c:v>
                </c:pt>
                <c:pt idx="241">
                  <c:v>40.619999999999997</c:v>
                </c:pt>
                <c:pt idx="243">
                  <c:v>48.65</c:v>
                </c:pt>
                <c:pt idx="246">
                  <c:v>40.9</c:v>
                </c:pt>
                <c:pt idx="249">
                  <c:v>41.32</c:v>
                </c:pt>
                <c:pt idx="252">
                  <c:v>71.64</c:v>
                </c:pt>
                <c:pt idx="254">
                  <c:v>80.23</c:v>
                </c:pt>
                <c:pt idx="256">
                  <c:v>40.26</c:v>
                </c:pt>
                <c:pt idx="259">
                  <c:v>31.56</c:v>
                </c:pt>
                <c:pt idx="260">
                  <c:v>69.239999999999995</c:v>
                </c:pt>
                <c:pt idx="261">
                  <c:v>48.2</c:v>
                </c:pt>
                <c:pt idx="263">
                  <c:v>72.14</c:v>
                </c:pt>
                <c:pt idx="265">
                  <c:v>52.66</c:v>
                </c:pt>
                <c:pt idx="267">
                  <c:v>37.770000000000003</c:v>
                </c:pt>
                <c:pt idx="270">
                  <c:v>61.62</c:v>
                </c:pt>
                <c:pt idx="273">
                  <c:v>46.93</c:v>
                </c:pt>
                <c:pt idx="275">
                  <c:v>47.47</c:v>
                </c:pt>
                <c:pt idx="276">
                  <c:v>58.03</c:v>
                </c:pt>
                <c:pt idx="277">
                  <c:v>49.5</c:v>
                </c:pt>
                <c:pt idx="280">
                  <c:v>43.27</c:v>
                </c:pt>
                <c:pt idx="284">
                  <c:v>39.799999999999997</c:v>
                </c:pt>
                <c:pt idx="289">
                  <c:v>42.67</c:v>
                </c:pt>
                <c:pt idx="291">
                  <c:v>43.62</c:v>
                </c:pt>
                <c:pt idx="294">
                  <c:v>45.26</c:v>
                </c:pt>
                <c:pt idx="298">
                  <c:v>56.81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54.14</c:v>
                </c:pt>
                <c:pt idx="1">
                  <c:v>48.71</c:v>
                </c:pt>
                <c:pt idx="2">
                  <c:v>56.63</c:v>
                </c:pt>
                <c:pt idx="3">
                  <c:v>70.430000000000007</c:v>
                </c:pt>
                <c:pt idx="4">
                  <c:v>94.96</c:v>
                </c:pt>
                <c:pt idx="6">
                  <c:v>69.680000000000007</c:v>
                </c:pt>
                <c:pt idx="7">
                  <c:v>102.86</c:v>
                </c:pt>
                <c:pt idx="8">
                  <c:v>46.13</c:v>
                </c:pt>
                <c:pt idx="10">
                  <c:v>93.1</c:v>
                </c:pt>
                <c:pt idx="11">
                  <c:v>100.78</c:v>
                </c:pt>
                <c:pt idx="14">
                  <c:v>70.25</c:v>
                </c:pt>
                <c:pt idx="15">
                  <c:v>80</c:v>
                </c:pt>
                <c:pt idx="16">
                  <c:v>115.59</c:v>
                </c:pt>
                <c:pt idx="20">
                  <c:v>62.04</c:v>
                </c:pt>
                <c:pt idx="22">
                  <c:v>63.6</c:v>
                </c:pt>
                <c:pt idx="25">
                  <c:v>73.12</c:v>
                </c:pt>
                <c:pt idx="28">
                  <c:v>86.27</c:v>
                </c:pt>
                <c:pt idx="29">
                  <c:v>72.7</c:v>
                </c:pt>
                <c:pt idx="30">
                  <c:v>50.05</c:v>
                </c:pt>
                <c:pt idx="31">
                  <c:v>90.73</c:v>
                </c:pt>
                <c:pt idx="32">
                  <c:v>63.05</c:v>
                </c:pt>
                <c:pt idx="35">
                  <c:v>53.22</c:v>
                </c:pt>
                <c:pt idx="37">
                  <c:v>71.97</c:v>
                </c:pt>
                <c:pt idx="43">
                  <c:v>63.95</c:v>
                </c:pt>
                <c:pt idx="44">
                  <c:v>44.91</c:v>
                </c:pt>
                <c:pt idx="46">
                  <c:v>89.94</c:v>
                </c:pt>
                <c:pt idx="47">
                  <c:v>43.75</c:v>
                </c:pt>
                <c:pt idx="48">
                  <c:v>42.7</c:v>
                </c:pt>
                <c:pt idx="49">
                  <c:v>46.77</c:v>
                </c:pt>
                <c:pt idx="50">
                  <c:v>72.05</c:v>
                </c:pt>
                <c:pt idx="55">
                  <c:v>78.849999999999994</c:v>
                </c:pt>
                <c:pt idx="57">
                  <c:v>70.430000000000007</c:v>
                </c:pt>
                <c:pt idx="58">
                  <c:v>65.989999999999995</c:v>
                </c:pt>
                <c:pt idx="60">
                  <c:v>65.98</c:v>
                </c:pt>
                <c:pt idx="62">
                  <c:v>60.31</c:v>
                </c:pt>
                <c:pt idx="63">
                  <c:v>75.36</c:v>
                </c:pt>
                <c:pt idx="69">
                  <c:v>85.66</c:v>
                </c:pt>
                <c:pt idx="72">
                  <c:v>69.77</c:v>
                </c:pt>
                <c:pt idx="74">
                  <c:v>67.510000000000005</c:v>
                </c:pt>
                <c:pt idx="76">
                  <c:v>77.84</c:v>
                </c:pt>
                <c:pt idx="77">
                  <c:v>53.38</c:v>
                </c:pt>
                <c:pt idx="79">
                  <c:v>71.790000000000006</c:v>
                </c:pt>
                <c:pt idx="82">
                  <c:v>95.69</c:v>
                </c:pt>
                <c:pt idx="84">
                  <c:v>57.07</c:v>
                </c:pt>
                <c:pt idx="87">
                  <c:v>78.05</c:v>
                </c:pt>
                <c:pt idx="90">
                  <c:v>61.93</c:v>
                </c:pt>
                <c:pt idx="94">
                  <c:v>76.84</c:v>
                </c:pt>
                <c:pt idx="100">
                  <c:v>39.270000000000003</c:v>
                </c:pt>
                <c:pt idx="101">
                  <c:v>39.619999999999997</c:v>
                </c:pt>
                <c:pt idx="102">
                  <c:v>48.53</c:v>
                </c:pt>
                <c:pt idx="104">
                  <c:v>39.229999999999997</c:v>
                </c:pt>
                <c:pt idx="105">
                  <c:v>47.51</c:v>
                </c:pt>
                <c:pt idx="106">
                  <c:v>45.98</c:v>
                </c:pt>
                <c:pt idx="107">
                  <c:v>41.48</c:v>
                </c:pt>
                <c:pt idx="109">
                  <c:v>53.79</c:v>
                </c:pt>
                <c:pt idx="112">
                  <c:v>40.08</c:v>
                </c:pt>
                <c:pt idx="114">
                  <c:v>69.83</c:v>
                </c:pt>
                <c:pt idx="115" formatCode="General">
                  <c:v>0</c:v>
                </c:pt>
                <c:pt idx="116">
                  <c:v>49.83</c:v>
                </c:pt>
                <c:pt idx="119">
                  <c:v>37.58</c:v>
                </c:pt>
                <c:pt idx="123">
                  <c:v>40.26</c:v>
                </c:pt>
                <c:pt idx="128">
                  <c:v>37.49</c:v>
                </c:pt>
                <c:pt idx="130">
                  <c:v>67.38</c:v>
                </c:pt>
                <c:pt idx="133">
                  <c:v>64.92</c:v>
                </c:pt>
                <c:pt idx="134">
                  <c:v>77.680000000000007</c:v>
                </c:pt>
                <c:pt idx="135">
                  <c:v>72.22</c:v>
                </c:pt>
                <c:pt idx="137">
                  <c:v>71.849999999999994</c:v>
                </c:pt>
                <c:pt idx="138">
                  <c:v>50.33</c:v>
                </c:pt>
                <c:pt idx="140">
                  <c:v>51.39</c:v>
                </c:pt>
                <c:pt idx="143">
                  <c:v>51.78</c:v>
                </c:pt>
                <c:pt idx="144">
                  <c:v>81.91</c:v>
                </c:pt>
                <c:pt idx="146">
                  <c:v>76.59</c:v>
                </c:pt>
                <c:pt idx="147">
                  <c:v>87.67</c:v>
                </c:pt>
                <c:pt idx="154">
                  <c:v>99.64</c:v>
                </c:pt>
                <c:pt idx="155">
                  <c:v>78.5</c:v>
                </c:pt>
                <c:pt idx="158">
                  <c:v>95.54</c:v>
                </c:pt>
                <c:pt idx="160">
                  <c:v>123.86</c:v>
                </c:pt>
                <c:pt idx="162">
                  <c:v>91.57</c:v>
                </c:pt>
                <c:pt idx="165">
                  <c:v>68.89</c:v>
                </c:pt>
                <c:pt idx="167">
                  <c:v>59.28</c:v>
                </c:pt>
                <c:pt idx="169">
                  <c:v>84.85</c:v>
                </c:pt>
                <c:pt idx="174">
                  <c:v>42.68</c:v>
                </c:pt>
                <c:pt idx="175">
                  <c:v>53.19</c:v>
                </c:pt>
                <c:pt idx="176">
                  <c:v>61.75</c:v>
                </c:pt>
                <c:pt idx="177">
                  <c:v>44.06</c:v>
                </c:pt>
                <c:pt idx="178">
                  <c:v>36.369999999999997</c:v>
                </c:pt>
                <c:pt idx="180">
                  <c:v>34.25</c:v>
                </c:pt>
                <c:pt idx="182">
                  <c:v>40.4</c:v>
                </c:pt>
                <c:pt idx="184">
                  <c:v>39.79</c:v>
                </c:pt>
                <c:pt idx="186">
                  <c:v>53.23</c:v>
                </c:pt>
                <c:pt idx="188">
                  <c:v>51.87</c:v>
                </c:pt>
                <c:pt idx="189">
                  <c:v>59.87</c:v>
                </c:pt>
                <c:pt idx="191">
                  <c:v>48.02</c:v>
                </c:pt>
                <c:pt idx="195">
                  <c:v>45.56</c:v>
                </c:pt>
                <c:pt idx="196">
                  <c:v>104.52</c:v>
                </c:pt>
                <c:pt idx="200">
                  <c:v>65.650000000000006</c:v>
                </c:pt>
                <c:pt idx="202">
                  <c:v>62.54</c:v>
                </c:pt>
                <c:pt idx="203">
                  <c:v>72.56</c:v>
                </c:pt>
                <c:pt idx="207">
                  <c:v>50.41</c:v>
                </c:pt>
                <c:pt idx="209">
                  <c:v>70.790000000000006</c:v>
                </c:pt>
                <c:pt idx="210">
                  <c:v>85.27</c:v>
                </c:pt>
                <c:pt idx="211">
                  <c:v>57.08</c:v>
                </c:pt>
                <c:pt idx="213">
                  <c:v>60.05</c:v>
                </c:pt>
                <c:pt idx="216">
                  <c:v>71.39</c:v>
                </c:pt>
                <c:pt idx="217">
                  <c:v>87.01</c:v>
                </c:pt>
                <c:pt idx="220">
                  <c:v>60.94</c:v>
                </c:pt>
                <c:pt idx="223">
                  <c:v>73.930000000000007</c:v>
                </c:pt>
                <c:pt idx="226">
                  <c:v>63.62</c:v>
                </c:pt>
                <c:pt idx="227">
                  <c:v>71.05</c:v>
                </c:pt>
                <c:pt idx="237">
                  <c:v>34.46</c:v>
                </c:pt>
                <c:pt idx="238">
                  <c:v>32.47</c:v>
                </c:pt>
                <c:pt idx="240">
                  <c:v>38.28</c:v>
                </c:pt>
                <c:pt idx="241">
                  <c:v>42.07</c:v>
                </c:pt>
                <c:pt idx="243">
                  <c:v>49.78</c:v>
                </c:pt>
                <c:pt idx="246">
                  <c:v>37.61</c:v>
                </c:pt>
                <c:pt idx="249">
                  <c:v>38.36</c:v>
                </c:pt>
                <c:pt idx="252">
                  <c:v>77.3</c:v>
                </c:pt>
                <c:pt idx="254">
                  <c:v>84.32</c:v>
                </c:pt>
                <c:pt idx="256">
                  <c:v>39.57</c:v>
                </c:pt>
                <c:pt idx="259">
                  <c:v>31.19</c:v>
                </c:pt>
                <c:pt idx="260">
                  <c:v>70.83</c:v>
                </c:pt>
                <c:pt idx="261">
                  <c:v>47.82</c:v>
                </c:pt>
                <c:pt idx="263">
                  <c:v>74.08</c:v>
                </c:pt>
                <c:pt idx="265">
                  <c:v>56.47</c:v>
                </c:pt>
                <c:pt idx="267">
                  <c:v>34.46</c:v>
                </c:pt>
                <c:pt idx="270">
                  <c:v>61.32</c:v>
                </c:pt>
                <c:pt idx="273">
                  <c:v>45.51</c:v>
                </c:pt>
                <c:pt idx="275">
                  <c:v>40.51</c:v>
                </c:pt>
                <c:pt idx="276">
                  <c:v>61.09</c:v>
                </c:pt>
                <c:pt idx="277">
                  <c:v>50.04</c:v>
                </c:pt>
                <c:pt idx="280">
                  <c:v>47.79</c:v>
                </c:pt>
                <c:pt idx="284">
                  <c:v>40.39</c:v>
                </c:pt>
                <c:pt idx="289">
                  <c:v>42.62</c:v>
                </c:pt>
                <c:pt idx="291">
                  <c:v>47.72</c:v>
                </c:pt>
                <c:pt idx="294">
                  <c:v>53.1</c:v>
                </c:pt>
                <c:pt idx="298">
                  <c:v>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baseColWidth="10" defaultColWidth="8.83203125" defaultRowHeight="27.5" customHeight="1"/>
  <cols>
    <col min="2" max="2" width="56.33203125" customWidth="1"/>
  </cols>
  <sheetData>
    <row r="1" spans="1:2" ht="27.5" customHeight="1">
      <c r="A1" s="265" t="s">
        <v>822</v>
      </c>
      <c r="B1" s="265" t="s">
        <v>823</v>
      </c>
    </row>
    <row r="2" spans="1:2" ht="27.5" customHeight="1">
      <c r="A2">
        <v>24.6</v>
      </c>
      <c r="B2" s="265" t="s">
        <v>824</v>
      </c>
    </row>
    <row r="3" spans="1:2" ht="27.5" customHeight="1">
      <c r="B3" t="s">
        <v>825</v>
      </c>
    </row>
    <row r="4" spans="1:2" ht="27.5" customHeight="1">
      <c r="B4" s="265" t="s">
        <v>826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baseColWidth="10" defaultColWidth="8.83203125" defaultRowHeight="15"/>
  <cols>
    <col min="2" max="2" width="6.5" bestFit="1" customWidth="1"/>
    <col min="3" max="3" width="34.83203125" bestFit="1" customWidth="1"/>
    <col min="4" max="4" width="32.83203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640625" bestFit="1" customWidth="1"/>
    <col min="13" max="13" width="8.1640625" bestFit="1" customWidth="1"/>
    <col min="14" max="14" width="6.6640625" bestFit="1" customWidth="1"/>
    <col min="16" max="16" width="4.6640625" bestFit="1" customWidth="1"/>
    <col min="17" max="17" width="13.6640625" bestFit="1" customWidth="1"/>
    <col min="18" max="20" width="8.33203125" bestFit="1" customWidth="1"/>
    <col min="22" max="22" width="11.6640625" customWidth="1"/>
  </cols>
  <sheetData>
    <row r="1" spans="2:39" ht="16" thickBot="1"/>
    <row r="2" spans="2:39" ht="17" thickTop="1" thickBot="1">
      <c r="B2" s="344" t="s">
        <v>321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6"/>
      <c r="O2" s="1"/>
      <c r="P2" s="347" t="s">
        <v>322</v>
      </c>
      <c r="Q2" s="350"/>
      <c r="R2" s="350"/>
      <c r="S2" s="350"/>
      <c r="T2" s="351"/>
      <c r="V2" s="339" t="s">
        <v>440</v>
      </c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1"/>
    </row>
    <row r="3" spans="2:39">
      <c r="B3" s="2" t="s">
        <v>281</v>
      </c>
      <c r="C3" s="1" t="s">
        <v>156</v>
      </c>
      <c r="D3" s="1" t="s">
        <v>157</v>
      </c>
      <c r="E3" s="1" t="s">
        <v>138</v>
      </c>
      <c r="F3" s="1" t="s">
        <v>158</v>
      </c>
      <c r="G3" s="1" t="s">
        <v>150</v>
      </c>
      <c r="H3" s="1"/>
      <c r="I3" s="1" t="s">
        <v>320</v>
      </c>
      <c r="J3" s="1" t="s">
        <v>156</v>
      </c>
      <c r="K3" s="1" t="s">
        <v>157</v>
      </c>
      <c r="L3" s="1" t="s">
        <v>138</v>
      </c>
      <c r="M3" s="1" t="s">
        <v>158</v>
      </c>
      <c r="N3" s="3" t="s">
        <v>150</v>
      </c>
      <c r="O3" s="1"/>
      <c r="P3" s="4"/>
      <c r="Q3" s="1" t="s">
        <v>323</v>
      </c>
      <c r="R3" s="1" t="s">
        <v>324</v>
      </c>
      <c r="S3" s="1" t="s">
        <v>325</v>
      </c>
      <c r="T3" s="3" t="s">
        <v>330</v>
      </c>
      <c r="V3" s="2" t="s">
        <v>417</v>
      </c>
      <c r="W3" s="342" t="s">
        <v>422</v>
      </c>
      <c r="X3" s="342"/>
      <c r="Y3" s="342"/>
      <c r="Z3" s="342" t="s">
        <v>421</v>
      </c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  <c r="AL3" s="342"/>
      <c r="AM3" s="343"/>
    </row>
    <row r="4" spans="2:39">
      <c r="B4" s="2" t="s">
        <v>281</v>
      </c>
      <c r="C4" s="1" t="s">
        <v>159</v>
      </c>
      <c r="D4" s="1" t="s">
        <v>160</v>
      </c>
      <c r="E4" s="1" t="s">
        <v>161</v>
      </c>
      <c r="F4" s="1" t="s">
        <v>162</v>
      </c>
      <c r="G4" s="1" t="s">
        <v>163</v>
      </c>
      <c r="H4" s="1"/>
      <c r="I4" s="1" t="s">
        <v>281</v>
      </c>
      <c r="J4" s="1" t="s">
        <v>221</v>
      </c>
      <c r="K4" s="1" t="s">
        <v>229</v>
      </c>
      <c r="L4" s="1">
        <v>911</v>
      </c>
      <c r="M4" s="1" t="s">
        <v>251</v>
      </c>
      <c r="N4" s="3" t="s">
        <v>262</v>
      </c>
      <c r="O4" s="1"/>
      <c r="P4" s="2" t="s">
        <v>326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425</v>
      </c>
      <c r="W4" s="1" t="s">
        <v>418</v>
      </c>
      <c r="X4" s="1" t="s">
        <v>419</v>
      </c>
      <c r="Y4" s="1" t="s">
        <v>420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423</v>
      </c>
    </row>
    <row r="5" spans="2:39">
      <c r="B5" s="2"/>
      <c r="C5" s="1" t="s">
        <v>164</v>
      </c>
      <c r="D5" s="1" t="s">
        <v>165</v>
      </c>
      <c r="E5" s="1" t="s">
        <v>166</v>
      </c>
      <c r="F5" s="1" t="s">
        <v>167</v>
      </c>
      <c r="G5" s="1" t="s">
        <v>168</v>
      </c>
      <c r="H5" s="1"/>
      <c r="I5" s="1"/>
      <c r="J5" s="1" t="s">
        <v>222</v>
      </c>
      <c r="K5" s="1" t="s">
        <v>230</v>
      </c>
      <c r="L5" s="1" t="s">
        <v>240</v>
      </c>
      <c r="M5" s="1" t="s">
        <v>252</v>
      </c>
      <c r="N5" s="3" t="s">
        <v>263</v>
      </c>
      <c r="O5" s="1"/>
      <c r="P5" s="2" t="s">
        <v>327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426</v>
      </c>
      <c r="W5" s="1">
        <v>5</v>
      </c>
      <c r="X5" s="1">
        <v>1</v>
      </c>
      <c r="Y5" s="1" t="s">
        <v>424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49</v>
      </c>
      <c r="AK5" s="1" t="s">
        <v>49</v>
      </c>
      <c r="AL5" s="1" t="s">
        <v>49</v>
      </c>
      <c r="AM5" s="3">
        <f>4*SUM(Z5:AL5)</f>
        <v>466200</v>
      </c>
    </row>
    <row r="6" spans="2:39">
      <c r="B6" s="2"/>
      <c r="C6" s="1" t="s">
        <v>169</v>
      </c>
      <c r="D6" s="1" t="s">
        <v>170</v>
      </c>
      <c r="E6" s="1" t="s">
        <v>171</v>
      </c>
      <c r="F6" s="1" t="s">
        <v>172</v>
      </c>
      <c r="G6" s="1" t="s">
        <v>173</v>
      </c>
      <c r="H6" s="1"/>
      <c r="I6" s="1"/>
      <c r="J6" s="1" t="s">
        <v>223</v>
      </c>
      <c r="K6" s="1" t="s">
        <v>231</v>
      </c>
      <c r="L6" s="1" t="s">
        <v>241</v>
      </c>
      <c r="M6" s="1" t="s">
        <v>253</v>
      </c>
      <c r="N6" s="3" t="s">
        <v>264</v>
      </c>
      <c r="O6" s="1"/>
      <c r="P6" s="2" t="s">
        <v>328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427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49</v>
      </c>
      <c r="AL6" s="1" t="s">
        <v>49</v>
      </c>
      <c r="AM6" s="3">
        <f t="shared" ref="AM6:AM26" si="0">4*SUM(Z6:AL6)</f>
        <v>1259960</v>
      </c>
    </row>
    <row r="7" spans="2:39" ht="16" thickBot="1">
      <c r="B7" s="2"/>
      <c r="C7" s="1" t="s">
        <v>364</v>
      </c>
      <c r="D7" s="1" t="s">
        <v>175</v>
      </c>
      <c r="E7" s="1" t="s">
        <v>176</v>
      </c>
      <c r="F7" s="1" t="s">
        <v>177</v>
      </c>
      <c r="G7" s="1" t="s">
        <v>178</v>
      </c>
      <c r="H7" s="1"/>
      <c r="I7" s="1"/>
      <c r="J7" s="1" t="s">
        <v>371</v>
      </c>
      <c r="K7" s="1" t="s">
        <v>232</v>
      </c>
      <c r="L7" s="1" t="s">
        <v>242</v>
      </c>
      <c r="M7" s="1" t="s">
        <v>254</v>
      </c>
      <c r="N7" s="3" t="s">
        <v>265</v>
      </c>
      <c r="O7" s="1"/>
      <c r="P7" s="2" t="s">
        <v>329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428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49</v>
      </c>
      <c r="AL7" s="1" t="s">
        <v>49</v>
      </c>
      <c r="AM7" s="3">
        <f t="shared" si="0"/>
        <v>2518680</v>
      </c>
    </row>
    <row r="8" spans="2:39" ht="17" thickTop="1" thickBot="1">
      <c r="B8" s="2"/>
      <c r="C8" s="1" t="s">
        <v>174</v>
      </c>
      <c r="D8" s="1" t="s">
        <v>180</v>
      </c>
      <c r="E8" s="1" t="s">
        <v>409</v>
      </c>
      <c r="F8" s="1" t="s">
        <v>182</v>
      </c>
      <c r="G8" s="1" t="s">
        <v>470</v>
      </c>
      <c r="H8" s="1"/>
      <c r="I8" s="1"/>
      <c r="J8" s="1">
        <v>370</v>
      </c>
      <c r="K8" s="1" t="s">
        <v>233</v>
      </c>
      <c r="L8" s="1" t="s">
        <v>414</v>
      </c>
      <c r="M8" s="1" t="s">
        <v>255</v>
      </c>
      <c r="N8" s="3" t="s">
        <v>475</v>
      </c>
      <c r="O8" s="1"/>
      <c r="P8" s="347" t="s">
        <v>331</v>
      </c>
      <c r="Q8" s="348"/>
      <c r="R8" s="348"/>
      <c r="S8" s="348"/>
      <c r="T8" s="349"/>
      <c r="V8" s="2" t="s">
        <v>429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49</v>
      </c>
      <c r="AK8" s="1" t="s">
        <v>49</v>
      </c>
      <c r="AL8" s="1" t="s">
        <v>49</v>
      </c>
      <c r="AM8" s="3">
        <f t="shared" si="0"/>
        <v>606800</v>
      </c>
    </row>
    <row r="9" spans="2:39">
      <c r="B9" s="2"/>
      <c r="C9" s="1" t="s">
        <v>179</v>
      </c>
      <c r="D9" s="1" t="s">
        <v>185</v>
      </c>
      <c r="E9" s="1" t="s">
        <v>181</v>
      </c>
      <c r="F9" s="1" t="s">
        <v>187</v>
      </c>
      <c r="G9" s="1" t="s">
        <v>183</v>
      </c>
      <c r="H9" s="1"/>
      <c r="I9" s="1"/>
      <c r="J9" s="1" t="s">
        <v>224</v>
      </c>
      <c r="K9" s="1" t="s">
        <v>234</v>
      </c>
      <c r="L9" s="1" t="s">
        <v>243</v>
      </c>
      <c r="M9" s="1" t="s">
        <v>256</v>
      </c>
      <c r="N9" s="3" t="s">
        <v>266</v>
      </c>
      <c r="O9" s="1"/>
      <c r="P9" s="4"/>
      <c r="Q9" s="1" t="s">
        <v>323</v>
      </c>
      <c r="R9" s="1" t="s">
        <v>324</v>
      </c>
      <c r="S9" s="1" t="s">
        <v>325</v>
      </c>
      <c r="T9" s="3" t="s">
        <v>330</v>
      </c>
      <c r="V9" s="2" t="s">
        <v>430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49</v>
      </c>
      <c r="AL9" s="1" t="s">
        <v>49</v>
      </c>
      <c r="AM9" s="3">
        <f t="shared" si="0"/>
        <v>1457720</v>
      </c>
    </row>
    <row r="10" spans="2:39">
      <c r="B10" s="2"/>
      <c r="C10" s="1" t="s">
        <v>184</v>
      </c>
      <c r="D10" s="1" t="s">
        <v>190</v>
      </c>
      <c r="E10" s="1" t="s">
        <v>186</v>
      </c>
      <c r="F10" s="1" t="s">
        <v>192</v>
      </c>
      <c r="G10" s="1" t="s">
        <v>188</v>
      </c>
      <c r="H10" s="1"/>
      <c r="I10" s="1"/>
      <c r="J10" s="1" t="s">
        <v>225</v>
      </c>
      <c r="K10" s="1" t="s">
        <v>235</v>
      </c>
      <c r="L10" s="1" t="s">
        <v>244</v>
      </c>
      <c r="M10" s="1" t="s">
        <v>257</v>
      </c>
      <c r="N10" s="3" t="s">
        <v>267</v>
      </c>
      <c r="O10" s="1"/>
      <c r="P10" s="2" t="s">
        <v>67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431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49</v>
      </c>
      <c r="AL10" s="1" t="s">
        <v>49</v>
      </c>
      <c r="AM10" s="3">
        <f t="shared" si="0"/>
        <v>2913840</v>
      </c>
    </row>
    <row r="11" spans="2:39">
      <c r="B11" s="2"/>
      <c r="C11" s="1" t="s">
        <v>189</v>
      </c>
      <c r="D11" s="1" t="s">
        <v>195</v>
      </c>
      <c r="E11" s="1" t="s">
        <v>191</v>
      </c>
      <c r="F11" s="1" t="s">
        <v>197</v>
      </c>
      <c r="G11" s="1" t="s">
        <v>292</v>
      </c>
      <c r="H11" s="1"/>
      <c r="I11" s="1"/>
      <c r="J11" s="1">
        <v>392</v>
      </c>
      <c r="K11" s="1" t="s">
        <v>236</v>
      </c>
      <c r="L11" s="1" t="s">
        <v>245</v>
      </c>
      <c r="M11" s="1">
        <v>812</v>
      </c>
      <c r="N11" s="3" t="s">
        <v>383</v>
      </c>
      <c r="O11" s="1"/>
      <c r="P11" s="2" t="s">
        <v>68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432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49</v>
      </c>
      <c r="AM11" s="3">
        <f t="shared" si="0"/>
        <v>5804120</v>
      </c>
    </row>
    <row r="12" spans="2:39">
      <c r="B12" s="2"/>
      <c r="C12" s="1" t="s">
        <v>194</v>
      </c>
      <c r="D12" s="1" t="s">
        <v>366</v>
      </c>
      <c r="E12" s="1" t="s">
        <v>367</v>
      </c>
      <c r="F12" s="1" t="s">
        <v>369</v>
      </c>
      <c r="G12" s="1" t="s">
        <v>193</v>
      </c>
      <c r="H12" s="1"/>
      <c r="I12" s="1"/>
      <c r="J12" s="1">
        <v>718</v>
      </c>
      <c r="K12" s="1" t="s">
        <v>373</v>
      </c>
      <c r="L12" s="1" t="s">
        <v>375</v>
      </c>
      <c r="M12" s="1" t="s">
        <v>379</v>
      </c>
      <c r="N12" s="3" t="s">
        <v>268</v>
      </c>
      <c r="O12" s="1"/>
      <c r="P12" s="2" t="s">
        <v>69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433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49</v>
      </c>
      <c r="AK12" s="1" t="s">
        <v>49</v>
      </c>
      <c r="AL12" s="1" t="s">
        <v>49</v>
      </c>
      <c r="AM12" s="3">
        <f t="shared" si="0"/>
        <v>746960</v>
      </c>
    </row>
    <row r="13" spans="2:39" ht="16" thickBot="1">
      <c r="B13" s="2"/>
      <c r="C13" s="1" t="s">
        <v>199</v>
      </c>
      <c r="D13" s="1" t="s">
        <v>200</v>
      </c>
      <c r="E13" s="1" t="s">
        <v>196</v>
      </c>
      <c r="F13" s="1" t="s">
        <v>202</v>
      </c>
      <c r="G13" s="1" t="s">
        <v>198</v>
      </c>
      <c r="H13" s="1"/>
      <c r="I13" s="1"/>
      <c r="J13" s="1" t="s">
        <v>226</v>
      </c>
      <c r="K13" s="1" t="s">
        <v>237</v>
      </c>
      <c r="L13" s="1">
        <v>488</v>
      </c>
      <c r="M13" s="1" t="s">
        <v>258</v>
      </c>
      <c r="N13" s="3" t="s">
        <v>269</v>
      </c>
      <c r="O13" s="1"/>
      <c r="P13" s="9" t="s">
        <v>70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434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49</v>
      </c>
      <c r="AL13" s="1" t="s">
        <v>49</v>
      </c>
      <c r="AM13" s="3">
        <f t="shared" si="0"/>
        <v>1656720</v>
      </c>
    </row>
    <row r="14" spans="2:39" ht="16" thickTop="1">
      <c r="B14" s="2"/>
      <c r="C14" s="1" t="s">
        <v>204</v>
      </c>
      <c r="D14" s="1" t="s">
        <v>283</v>
      </c>
      <c r="E14" s="1" t="s">
        <v>201</v>
      </c>
      <c r="F14" s="1" t="s">
        <v>207</v>
      </c>
      <c r="G14" s="1" t="s">
        <v>203</v>
      </c>
      <c r="H14" s="1"/>
      <c r="I14" s="1"/>
      <c r="J14" s="1" t="s">
        <v>227</v>
      </c>
      <c r="K14" s="1" t="s">
        <v>374</v>
      </c>
      <c r="L14" s="1" t="s">
        <v>246</v>
      </c>
      <c r="M14" s="1">
        <v>918</v>
      </c>
      <c r="N14" s="3" t="s">
        <v>270</v>
      </c>
      <c r="O14" s="1"/>
      <c r="V14" s="2" t="s">
        <v>435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49</v>
      </c>
      <c r="AL14" s="1" t="s">
        <v>49</v>
      </c>
      <c r="AM14" s="3">
        <f t="shared" si="0"/>
        <v>3312600</v>
      </c>
    </row>
    <row r="15" spans="2:39">
      <c r="B15" s="2"/>
      <c r="C15" s="1" t="s">
        <v>209</v>
      </c>
      <c r="D15" s="1" t="s">
        <v>205</v>
      </c>
      <c r="E15" s="1" t="s">
        <v>206</v>
      </c>
      <c r="F15" s="1" t="s">
        <v>338</v>
      </c>
      <c r="G15" s="1" t="s">
        <v>341</v>
      </c>
      <c r="H15" s="1"/>
      <c r="I15" s="1"/>
      <c r="J15" s="1" t="s">
        <v>392</v>
      </c>
      <c r="K15" s="1" t="s">
        <v>238</v>
      </c>
      <c r="L15" s="1" t="s">
        <v>247</v>
      </c>
      <c r="M15" s="1" t="s">
        <v>380</v>
      </c>
      <c r="N15" s="3" t="s">
        <v>384</v>
      </c>
      <c r="O15" s="1"/>
      <c r="V15" s="2" t="s">
        <v>436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49</v>
      </c>
      <c r="AM15" s="3">
        <f t="shared" si="0"/>
        <v>3183640</v>
      </c>
    </row>
    <row r="16" spans="2:39">
      <c r="B16" s="2"/>
      <c r="C16" s="1" t="s">
        <v>212</v>
      </c>
      <c r="D16" s="1" t="s">
        <v>210</v>
      </c>
      <c r="E16" s="1" t="s">
        <v>368</v>
      </c>
      <c r="F16" s="1" t="s">
        <v>211</v>
      </c>
      <c r="G16" s="1" t="s">
        <v>208</v>
      </c>
      <c r="H16" s="1"/>
      <c r="I16" s="1"/>
      <c r="J16" s="1" t="s">
        <v>228</v>
      </c>
      <c r="K16" s="1" t="s">
        <v>135</v>
      </c>
      <c r="L16" s="1" t="s">
        <v>248</v>
      </c>
      <c r="M16" s="1">
        <v>570</v>
      </c>
      <c r="N16" s="3" t="s">
        <v>271</v>
      </c>
      <c r="O16" s="1"/>
      <c r="V16" s="2" t="s">
        <v>437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49</v>
      </c>
      <c r="AM16" s="3">
        <f t="shared" si="0"/>
        <v>6369280</v>
      </c>
    </row>
    <row r="17" spans="2:39">
      <c r="B17" s="2"/>
      <c r="C17" s="1" t="s">
        <v>393</v>
      </c>
      <c r="D17" s="1" t="s">
        <v>213</v>
      </c>
      <c r="E17" s="1" t="s">
        <v>288</v>
      </c>
      <c r="F17" s="1" t="s">
        <v>215</v>
      </c>
      <c r="G17" s="1" t="s">
        <v>471</v>
      </c>
      <c r="H17" s="1"/>
      <c r="I17" s="1"/>
      <c r="J17" s="1" t="s">
        <v>390</v>
      </c>
      <c r="K17" s="1" t="s">
        <v>239</v>
      </c>
      <c r="L17" s="1" t="s">
        <v>376</v>
      </c>
      <c r="M17" s="1" t="s">
        <v>259</v>
      </c>
      <c r="N17" s="3" t="s">
        <v>476</v>
      </c>
      <c r="O17" s="1"/>
      <c r="V17" s="2" t="s">
        <v>438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407</v>
      </c>
      <c r="D18" s="1" t="s">
        <v>408</v>
      </c>
      <c r="E18" s="1" t="s">
        <v>214</v>
      </c>
      <c r="F18" s="1" t="s">
        <v>411</v>
      </c>
      <c r="G18" s="1" t="s">
        <v>149</v>
      </c>
      <c r="H18" s="1"/>
      <c r="I18" s="1"/>
      <c r="J18" s="1" t="s">
        <v>412</v>
      </c>
      <c r="K18" s="1" t="s">
        <v>413</v>
      </c>
      <c r="L18" s="1" t="s">
        <v>137</v>
      </c>
      <c r="M18" s="1" t="s">
        <v>416</v>
      </c>
      <c r="N18" s="3" t="s">
        <v>272</v>
      </c>
      <c r="O18" s="1"/>
      <c r="V18" s="2" t="s">
        <v>439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49</v>
      </c>
      <c r="AL18" s="1" t="s">
        <v>49</v>
      </c>
      <c r="AM18" s="3">
        <f>4*SUM(Z18:AL18)</f>
        <v>1854880</v>
      </c>
    </row>
    <row r="19" spans="2:39">
      <c r="B19" s="2"/>
      <c r="C19" s="1" t="s">
        <v>282</v>
      </c>
      <c r="D19" s="1" t="s">
        <v>286</v>
      </c>
      <c r="E19" s="1" t="s">
        <v>140</v>
      </c>
      <c r="F19" s="1" t="s">
        <v>216</v>
      </c>
      <c r="G19" s="1" t="s">
        <v>370</v>
      </c>
      <c r="H19" s="1"/>
      <c r="I19" s="1"/>
      <c r="J19" s="1" t="s">
        <v>345</v>
      </c>
      <c r="K19" s="1" t="s">
        <v>287</v>
      </c>
      <c r="L19" s="1" t="s">
        <v>249</v>
      </c>
      <c r="M19" s="1" t="s">
        <v>260</v>
      </c>
      <c r="N19" s="3" t="s">
        <v>273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49</v>
      </c>
      <c r="AM19" s="3">
        <f t="shared" si="0"/>
        <v>3466240</v>
      </c>
    </row>
    <row r="20" spans="2:39">
      <c r="B20" s="2"/>
      <c r="C20" s="1" t="s">
        <v>365</v>
      </c>
      <c r="D20" s="1" t="s">
        <v>467</v>
      </c>
      <c r="E20" s="1" t="s">
        <v>217</v>
      </c>
      <c r="F20" s="1" t="s">
        <v>469</v>
      </c>
      <c r="G20" s="1" t="s">
        <v>361</v>
      </c>
      <c r="H20" s="1"/>
      <c r="I20" s="1"/>
      <c r="J20" s="1" t="s">
        <v>372</v>
      </c>
      <c r="K20" s="1" t="s">
        <v>472</v>
      </c>
      <c r="L20" s="1" t="s">
        <v>250</v>
      </c>
      <c r="M20" s="1" t="s">
        <v>474</v>
      </c>
      <c r="N20" s="3" t="s">
        <v>385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49</v>
      </c>
      <c r="AM20" s="3">
        <f t="shared" si="0"/>
        <v>7771800</v>
      </c>
    </row>
    <row r="21" spans="2:39">
      <c r="B21" s="2"/>
      <c r="C21" s="1"/>
      <c r="D21" s="1"/>
      <c r="E21" s="1" t="s">
        <v>334</v>
      </c>
      <c r="F21" s="1" t="s">
        <v>218</v>
      </c>
      <c r="H21" s="1"/>
      <c r="I21" s="1"/>
      <c r="J21" s="1"/>
      <c r="L21" s="1" t="s">
        <v>377</v>
      </c>
      <c r="M21" s="1" t="s">
        <v>381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219</v>
      </c>
      <c r="F22" s="1" t="s">
        <v>220</v>
      </c>
      <c r="H22" s="1"/>
      <c r="I22" s="1"/>
      <c r="J22" s="1"/>
      <c r="K22" s="1"/>
      <c r="L22" s="1" t="s">
        <v>142</v>
      </c>
      <c r="M22" s="1" t="s">
        <v>261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410</v>
      </c>
      <c r="F23" s="1" t="s">
        <v>386</v>
      </c>
      <c r="L23" s="1" t="s">
        <v>415</v>
      </c>
      <c r="M23" s="1" t="s">
        <v>382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49</v>
      </c>
      <c r="AM23" s="3">
        <f t="shared" si="0"/>
        <v>3748400</v>
      </c>
    </row>
    <row r="24" spans="2:39">
      <c r="B24" s="4"/>
      <c r="C24" s="1"/>
      <c r="D24" s="1"/>
      <c r="E24" s="1" t="s">
        <v>291</v>
      </c>
      <c r="F24" s="1"/>
      <c r="L24" s="1" t="s">
        <v>378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49</v>
      </c>
      <c r="AL25" s="1" t="s">
        <v>49</v>
      </c>
      <c r="AM25" s="3">
        <f t="shared" si="0"/>
        <v>3711360</v>
      </c>
    </row>
    <row r="26" spans="2:39" ht="16" thickBot="1">
      <c r="B26" s="4"/>
      <c r="C26" s="1"/>
      <c r="D26" s="1"/>
      <c r="E26" s="1" t="s">
        <v>388</v>
      </c>
      <c r="F26" s="1"/>
      <c r="L26" s="1" t="s">
        <v>389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" thickTop="1">
      <c r="B27" s="4"/>
      <c r="E27" s="1" t="s">
        <v>468</v>
      </c>
      <c r="L27" s="1" t="s">
        <v>473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baseColWidth="10" defaultColWidth="8.83203125" defaultRowHeight="15"/>
  <cols>
    <col min="1" max="1" width="15.1640625" style="264" customWidth="1"/>
    <col min="2" max="2" width="21.83203125" style="264" customWidth="1"/>
  </cols>
  <sheetData>
    <row r="1" spans="1:3" ht="18">
      <c r="A1" s="252" t="str">
        <f>全车数据表!AT3</f>
        <v>lancer</v>
      </c>
      <c r="B1" s="263" t="s">
        <v>541</v>
      </c>
      <c r="C1" t="str">
        <f>VLOOKUP(B1,A:A,1,FALSE)</f>
        <v>lancer</v>
      </c>
    </row>
    <row r="2" spans="1:3" ht="18">
      <c r="A2" s="252" t="str">
        <f>全车数据表!AT4</f>
        <v>z4</v>
      </c>
      <c r="B2" s="263" t="s">
        <v>222</v>
      </c>
      <c r="C2" t="str">
        <f t="shared" ref="C2:C65" si="0">VLOOKUP(B2,A:A,1,FALSE)</f>
        <v>z4</v>
      </c>
    </row>
    <row r="3" spans="1:3" ht="18">
      <c r="A3" s="252" t="str">
        <f>全车数据表!AT5</f>
        <v>lt</v>
      </c>
      <c r="B3" s="263" t="s">
        <v>544</v>
      </c>
      <c r="C3" t="str">
        <f t="shared" si="0"/>
        <v>lt</v>
      </c>
    </row>
    <row r="4" spans="1:3" ht="18">
      <c r="A4" s="252" t="str">
        <f>全车数据表!AT6</f>
        <v>rc</v>
      </c>
      <c r="B4" s="263" t="s">
        <v>539</v>
      </c>
      <c r="C4" t="str">
        <f t="shared" si="0"/>
        <v>370</v>
      </c>
    </row>
    <row r="5" spans="1:3" ht="18">
      <c r="A5" s="252" t="str">
        <f>全车数据表!AT7</f>
        <v>370</v>
      </c>
      <c r="B5" s="263" t="s">
        <v>229</v>
      </c>
      <c r="C5" t="str">
        <f t="shared" si="0"/>
        <v>srt8</v>
      </c>
    </row>
    <row r="6" spans="1:3" ht="18">
      <c r="A6" s="252" t="str">
        <f>全车数据表!AT9</f>
        <v>xl</v>
      </c>
      <c r="B6" s="263" t="s">
        <v>547</v>
      </c>
      <c r="C6" t="str">
        <f t="shared" si="0"/>
        <v>xl</v>
      </c>
    </row>
    <row r="7" spans="1:3" ht="18">
      <c r="A7" s="252" t="str">
        <f>全车数据表!AT10</f>
        <v>ds</v>
      </c>
      <c r="B7" s="263" t="s">
        <v>549</v>
      </c>
      <c r="C7" t="e">
        <f t="shared" si="0"/>
        <v>#N/A</v>
      </c>
    </row>
    <row r="8" spans="1:3" ht="18">
      <c r="A8" s="252" t="str">
        <f>全车数据表!AT11</f>
        <v>392</v>
      </c>
      <c r="B8" s="263" t="s">
        <v>231</v>
      </c>
      <c r="C8" t="str">
        <f t="shared" si="0"/>
        <v>50th</v>
      </c>
    </row>
    <row r="9" spans="1:3" ht="18">
      <c r="A9" s="252" t="str">
        <f>全车数据表!AT13</f>
        <v>davinci</v>
      </c>
      <c r="B9" s="263" t="s">
        <v>542</v>
      </c>
      <c r="C9" t="str">
        <f t="shared" si="0"/>
        <v>ds</v>
      </c>
    </row>
    <row r="10" spans="1:3" ht="18">
      <c r="A10" s="252" t="str">
        <f>全车数据表!AT14</f>
        <v>i8</v>
      </c>
      <c r="B10" s="263" t="s">
        <v>546</v>
      </c>
      <c r="C10" t="e">
        <f t="shared" si="0"/>
        <v>#N/A</v>
      </c>
    </row>
    <row r="11" spans="1:3" ht="18">
      <c r="A11" s="252" t="str">
        <f>全车数据表!AT17</f>
        <v>718</v>
      </c>
      <c r="B11" s="263" t="s">
        <v>538</v>
      </c>
      <c r="C11" t="str">
        <f t="shared" si="0"/>
        <v>rc</v>
      </c>
    </row>
    <row r="12" spans="1:3" ht="18">
      <c r="A12" s="252" t="str">
        <f>全车数据表!AT18</f>
        <v>infiniti</v>
      </c>
      <c r="B12" s="263" t="s">
        <v>656</v>
      </c>
      <c r="C12" t="str">
        <f t="shared" si="0"/>
        <v>davinci</v>
      </c>
    </row>
    <row r="13" spans="1:3" ht="18">
      <c r="A13" s="252" t="str">
        <f>全车数据表!AT19</f>
        <v>220</v>
      </c>
      <c r="B13" s="263" t="s">
        <v>657</v>
      </c>
      <c r="C13" t="str">
        <f t="shared" si="0"/>
        <v>i8</v>
      </c>
    </row>
    <row r="14" spans="1:3" ht="18">
      <c r="A14" s="252" t="str">
        <f>全车数据表!AT22</f>
        <v>countach</v>
      </c>
      <c r="B14" s="263" t="s">
        <v>658</v>
      </c>
      <c r="C14" t="str">
        <f t="shared" si="0"/>
        <v>infiniti</v>
      </c>
    </row>
    <row r="15" spans="1:3" ht="18">
      <c r="A15" s="252" t="str">
        <f>全车数据表!AT24</f>
        <v>ioniq</v>
      </c>
      <c r="B15" s="263" t="s">
        <v>552</v>
      </c>
      <c r="C15" t="e">
        <f t="shared" si="0"/>
        <v>#N/A</v>
      </c>
    </row>
    <row r="16" spans="1:3" ht="18">
      <c r="A16" s="252" t="str">
        <f>全车数据表!AT27</f>
        <v>praga</v>
      </c>
      <c r="B16" s="263" t="s">
        <v>689</v>
      </c>
      <c r="C16" t="e">
        <f t="shared" si="0"/>
        <v>#N/A</v>
      </c>
    </row>
    <row r="17" spans="1:3" ht="18">
      <c r="A17" s="252" t="str">
        <f>全车数据表!AT30</f>
        <v>370zneon</v>
      </c>
      <c r="B17" s="263" t="s">
        <v>556</v>
      </c>
      <c r="C17" t="str">
        <f t="shared" si="0"/>
        <v>410</v>
      </c>
    </row>
    <row r="18" spans="1:3" ht="18">
      <c r="A18" s="252" t="str">
        <f>全车数据表!AT31</f>
        <v>civic</v>
      </c>
      <c r="B18" s="263" t="s">
        <v>659</v>
      </c>
      <c r="C18" t="str">
        <f t="shared" si="0"/>
        <v>392</v>
      </c>
    </row>
    <row r="19" spans="1:3" ht="18">
      <c r="A19" s="252" t="str">
        <f>全车数据表!AT32</f>
        <v>taycan</v>
      </c>
      <c r="B19" s="263" t="s">
        <v>560</v>
      </c>
      <c r="C19" t="str">
        <f t="shared" si="0"/>
        <v>911</v>
      </c>
    </row>
    <row r="20" spans="1:3" ht="18">
      <c r="A20" s="252" t="str">
        <f>全车数据表!AT33</f>
        <v>griffith</v>
      </c>
      <c r="B20" s="263" t="s">
        <v>561</v>
      </c>
      <c r="C20" t="str">
        <f t="shared" si="0"/>
        <v>amg</v>
      </c>
    </row>
    <row r="21" spans="1:3" ht="18">
      <c r="A21" s="252" t="str">
        <f>全车数据表!AT34</f>
        <v>continental</v>
      </c>
      <c r="B21" s="263" t="s">
        <v>240</v>
      </c>
      <c r="C21" t="e">
        <f t="shared" si="0"/>
        <v>#N/A</v>
      </c>
    </row>
    <row r="22" spans="1:3" ht="18">
      <c r="A22" s="252" t="str">
        <f>全车数据表!AT37</f>
        <v>supraracing</v>
      </c>
      <c r="B22" s="263" t="s">
        <v>548</v>
      </c>
      <c r="C22" t="str">
        <f t="shared" si="0"/>
        <v>718</v>
      </c>
    </row>
    <row r="23" spans="1:3" ht="18">
      <c r="A23" s="252" t="str">
        <f>全车数据表!AT39</f>
        <v>vantage</v>
      </c>
      <c r="B23" s="263" t="s">
        <v>540</v>
      </c>
      <c r="C23" t="str">
        <f t="shared" si="0"/>
        <v>220</v>
      </c>
    </row>
    <row r="24" spans="1:3" ht="18">
      <c r="A24" s="252" t="str">
        <f>全车数据表!AT45</f>
        <v>evo37</v>
      </c>
      <c r="B24" s="263" t="s">
        <v>234</v>
      </c>
      <c r="C24" t="str">
        <f t="shared" si="0"/>
        <v>m4</v>
      </c>
    </row>
    <row r="25" spans="1:3" ht="18">
      <c r="A25" s="252" t="str">
        <f>全车数据表!AT46</f>
        <v>srt8</v>
      </c>
      <c r="B25" s="263" t="s">
        <v>572</v>
      </c>
      <c r="C25" t="str">
        <f t="shared" si="0"/>
        <v>svr</v>
      </c>
    </row>
    <row r="26" spans="1:3" ht="18">
      <c r="A26" s="252" t="str">
        <f>全车数据表!AT48</f>
        <v>boxster</v>
      </c>
      <c r="B26" s="263" t="s">
        <v>660</v>
      </c>
      <c r="C26" t="e">
        <f t="shared" si="0"/>
        <v>#N/A</v>
      </c>
    </row>
    <row r="27" spans="1:3" ht="18">
      <c r="A27" s="252" t="str">
        <f>全车数据表!AT49</f>
        <v>50th</v>
      </c>
      <c r="B27" s="263" t="s">
        <v>553</v>
      </c>
      <c r="C27" t="e">
        <f t="shared" si="0"/>
        <v>#N/A</v>
      </c>
    </row>
    <row r="28" spans="1:3" ht="18">
      <c r="A28" s="252" t="str">
        <f>全车数据表!AT50</f>
        <v>410</v>
      </c>
      <c r="B28" s="263" t="s">
        <v>545</v>
      </c>
      <c r="C28" t="str">
        <f t="shared" si="0"/>
        <v>civic</v>
      </c>
    </row>
    <row r="29" spans="1:3" ht="18">
      <c r="A29" s="252" t="str">
        <f>全车数据表!AT51</f>
        <v>amg</v>
      </c>
      <c r="B29" s="263" t="s">
        <v>661</v>
      </c>
      <c r="C29" t="e">
        <f t="shared" si="0"/>
        <v>#N/A</v>
      </c>
    </row>
    <row r="30" spans="1:3" ht="18">
      <c r="A30" s="252" t="str">
        <f>全车数据表!AT52</f>
        <v>m4</v>
      </c>
      <c r="B30" s="263" t="s">
        <v>567</v>
      </c>
      <c r="C30" t="str">
        <f t="shared" si="0"/>
        <v>griffith</v>
      </c>
    </row>
    <row r="31" spans="1:3" ht="18">
      <c r="A31" s="252" t="str">
        <f>全车数据表!AT57</f>
        <v>survolt</v>
      </c>
      <c r="B31" s="263" t="s">
        <v>557</v>
      </c>
      <c r="C31" t="str">
        <f t="shared" si="0"/>
        <v>gr-1</v>
      </c>
    </row>
    <row r="32" spans="1:3" ht="18">
      <c r="A32" s="252" t="str">
        <f>全车数据表!AT59</f>
        <v>mk500</v>
      </c>
      <c r="B32" s="263" t="s">
        <v>543</v>
      </c>
      <c r="C32" t="str">
        <f t="shared" si="0"/>
        <v>taycan</v>
      </c>
    </row>
    <row r="33" spans="1:3" ht="18">
      <c r="A33" s="252" t="str">
        <f>全车数据表!AT60</f>
        <v>gr-1</v>
      </c>
      <c r="B33" s="263" t="s">
        <v>662</v>
      </c>
      <c r="C33" t="str">
        <f t="shared" si="0"/>
        <v>continental</v>
      </c>
    </row>
    <row r="34" spans="1:3" ht="18">
      <c r="A34" s="252" t="str">
        <f>全车数据表!AT62</f>
        <v>sagaris</v>
      </c>
      <c r="B34" s="263" t="s">
        <v>663</v>
      </c>
      <c r="C34" t="e">
        <f t="shared" si="0"/>
        <v>#N/A</v>
      </c>
    </row>
    <row r="35" spans="1:3" ht="18">
      <c r="A35" s="252" t="str">
        <f>全车数据表!AT64</f>
        <v>saleens1</v>
      </c>
      <c r="B35" s="263" t="s">
        <v>664</v>
      </c>
      <c r="C35" t="e">
        <f t="shared" si="0"/>
        <v>#N/A</v>
      </c>
    </row>
    <row r="36" spans="1:3" ht="18">
      <c r="A36" s="252" t="str">
        <f>全车数据表!AT65</f>
        <v>nsx</v>
      </c>
      <c r="B36" s="263" t="s">
        <v>665</v>
      </c>
      <c r="C36" t="str">
        <f t="shared" si="0"/>
        <v>nsxgt3</v>
      </c>
    </row>
    <row r="37" spans="1:3" ht="18">
      <c r="A37" s="252" t="str">
        <f>全车数据表!AT71</f>
        <v>monza</v>
      </c>
      <c r="B37" s="263" t="s">
        <v>559</v>
      </c>
      <c r="C37" t="e">
        <f t="shared" si="0"/>
        <v>#N/A</v>
      </c>
    </row>
    <row r="38" spans="1:3" ht="18">
      <c r="A38" s="252" t="str">
        <f>全车数据表!AT79</f>
        <v>nsxgt3</v>
      </c>
      <c r="B38" s="263" t="s">
        <v>666</v>
      </c>
      <c r="C38" t="e">
        <f t="shared" si="0"/>
        <v>#N/A</v>
      </c>
    </row>
    <row r="39" spans="1:3" ht="18">
      <c r="A39" s="252" t="str">
        <f>全车数据表!AT74</f>
        <v>project8</v>
      </c>
      <c r="B39" s="263" t="s">
        <v>242</v>
      </c>
      <c r="C39" t="str">
        <f t="shared" si="0"/>
        <v>w70</v>
      </c>
    </row>
    <row r="40" spans="1:3" ht="18">
      <c r="A40" s="252" t="str">
        <f>全车数据表!AT78</f>
        <v>clk</v>
      </c>
      <c r="B40" s="263" t="s">
        <v>591</v>
      </c>
      <c r="C40" t="e">
        <f t="shared" si="0"/>
        <v>#N/A</v>
      </c>
    </row>
    <row r="41" spans="1:3" ht="18">
      <c r="A41" s="252" t="str">
        <f>全车数据表!AT81</f>
        <v>mc12</v>
      </c>
      <c r="B41" s="263" t="s">
        <v>550</v>
      </c>
      <c r="C41" t="e">
        <f t="shared" si="0"/>
        <v>#N/A</v>
      </c>
    </row>
    <row r="42" spans="1:3" ht="18">
      <c r="A42" s="252" t="str">
        <f>全车数据表!AT84</f>
        <v>miura</v>
      </c>
      <c r="B42" s="263" t="s">
        <v>565</v>
      </c>
      <c r="C42" t="str">
        <f t="shared" si="0"/>
        <v>asterion</v>
      </c>
    </row>
    <row r="43" spans="1:3" ht="18">
      <c r="A43" s="252" t="str">
        <f>全车数据表!AT86</f>
        <v>srt8security</v>
      </c>
      <c r="B43" s="263" t="s">
        <v>574</v>
      </c>
      <c r="C43" t="str">
        <f t="shared" si="0"/>
        <v>vulcan</v>
      </c>
    </row>
    <row r="44" spans="1:3" ht="18">
      <c r="A44" s="252" t="str">
        <f>全车数据表!AT89</f>
        <v>mc20gt2</v>
      </c>
      <c r="B44" s="263" t="s">
        <v>237</v>
      </c>
      <c r="C44" t="e">
        <f t="shared" si="0"/>
        <v>#N/A</v>
      </c>
    </row>
    <row r="45" spans="1:3" ht="18">
      <c r="A45" s="252" t="str">
        <f>全车数据表!AT92</f>
        <v>diablo</v>
      </c>
      <c r="B45" s="263" t="s">
        <v>563</v>
      </c>
      <c r="C45" t="str">
        <f t="shared" si="0"/>
        <v>911gt1</v>
      </c>
    </row>
    <row r="46" spans="1:3" ht="18">
      <c r="A46" s="252" t="str">
        <f>全车数据表!AT95</f>
        <v>eb110</v>
      </c>
      <c r="B46" s="263" t="s">
        <v>667</v>
      </c>
      <c r="C46" t="e">
        <f t="shared" si="0"/>
        <v>#N/A</v>
      </c>
    </row>
    <row r="47" spans="1:3" ht="18">
      <c r="A47" s="252" t="str">
        <f>全车数据表!AT101</f>
        <v>daytonasp3</v>
      </c>
      <c r="B47" s="263" t="s">
        <v>555</v>
      </c>
      <c r="C47" t="e">
        <f t="shared" si="0"/>
        <v>#N/A</v>
      </c>
    </row>
    <row r="48" spans="1:3" ht="18">
      <c r="A48" s="252" t="str">
        <f>全车数据表!AT102</f>
        <v>zgt4</v>
      </c>
      <c r="B48" s="263" t="s">
        <v>562</v>
      </c>
      <c r="C48" t="str">
        <f t="shared" si="0"/>
        <v>gtr</v>
      </c>
    </row>
    <row r="49" spans="1:3" ht="18">
      <c r="A49" s="252" t="str">
        <f>全车数据表!AT103</f>
        <v>911</v>
      </c>
      <c r="B49" s="263" t="s">
        <v>602</v>
      </c>
      <c r="C49" t="str">
        <f t="shared" si="0"/>
        <v>cien</v>
      </c>
    </row>
    <row r="50" spans="1:3" ht="18">
      <c r="A50" s="252" t="str">
        <f>全车数据表!AT105</f>
        <v>svr</v>
      </c>
      <c r="B50" s="263" t="s">
        <v>554</v>
      </c>
      <c r="C50" t="str">
        <f t="shared" si="0"/>
        <v>mk2</v>
      </c>
    </row>
    <row r="51" spans="1:3" ht="18">
      <c r="A51" s="252" t="str">
        <f>全车数据表!AT106</f>
        <v>f50</v>
      </c>
      <c r="B51" s="263" t="s">
        <v>238</v>
      </c>
      <c r="C51" t="str">
        <f t="shared" si="0"/>
        <v>nsx</v>
      </c>
    </row>
    <row r="52" spans="1:3" ht="18">
      <c r="A52" s="252" t="str">
        <f>全车数据表!AT107</f>
        <v>w70</v>
      </c>
      <c r="B52" s="263" t="s">
        <v>564</v>
      </c>
      <c r="C52" t="e">
        <f t="shared" si="0"/>
        <v>#N/A</v>
      </c>
    </row>
    <row r="53" spans="1:3" ht="18">
      <c r="A53" s="252" t="str">
        <f>全车数据表!AT108</f>
        <v>911gt1</v>
      </c>
      <c r="B53" s="263" t="s">
        <v>579</v>
      </c>
      <c r="C53" t="str">
        <f t="shared" si="0"/>
        <v>j50</v>
      </c>
    </row>
    <row r="54" spans="1:3" ht="18">
      <c r="A54" s="252" t="str">
        <f>全车数据表!AT110</f>
        <v>asterion</v>
      </c>
      <c r="B54" s="263" t="s">
        <v>578</v>
      </c>
      <c r="C54" t="e">
        <f t="shared" si="0"/>
        <v>#N/A</v>
      </c>
    </row>
    <row r="55" spans="1:3" ht="18">
      <c r="A55" s="252" t="str">
        <f>全车数据表!AT113</f>
        <v>arashaf10</v>
      </c>
      <c r="B55" s="263" t="s">
        <v>573</v>
      </c>
      <c r="C55" t="e">
        <f t="shared" si="0"/>
        <v>#N/A</v>
      </c>
    </row>
    <row r="56" spans="1:3" ht="18">
      <c r="A56" s="252" t="str">
        <f>全车数据表!AT115</f>
        <v>cien</v>
      </c>
      <c r="B56" s="263" t="s">
        <v>582</v>
      </c>
      <c r="C56" t="e">
        <f t="shared" si="0"/>
        <v>#N/A</v>
      </c>
    </row>
    <row r="57" spans="1:3" ht="18">
      <c r="A57" s="252" t="str">
        <f>全车数据表!AT117</f>
        <v>mk2</v>
      </c>
      <c r="B57" s="263" t="s">
        <v>576</v>
      </c>
      <c r="C57" t="e">
        <f t="shared" si="0"/>
        <v>#N/A</v>
      </c>
    </row>
    <row r="58" spans="1:3" ht="18">
      <c r="A58" s="252" t="str">
        <f>全车数据表!AT120</f>
        <v>artura</v>
      </c>
      <c r="B58" s="263" t="s">
        <v>570</v>
      </c>
      <c r="C58" t="e">
        <f t="shared" si="0"/>
        <v>#N/A</v>
      </c>
    </row>
    <row r="59" spans="1:3" ht="18">
      <c r="A59" s="252" t="str">
        <f>全车数据表!AT124</f>
        <v>drakogte</v>
      </c>
      <c r="B59" s="263" t="s">
        <v>581</v>
      </c>
      <c r="C59" t="str">
        <f t="shared" si="0"/>
        <v>slr</v>
      </c>
    </row>
    <row r="60" spans="1:3" ht="18">
      <c r="A60" s="252" t="str">
        <f>全车数据表!AT129</f>
        <v>r390</v>
      </c>
      <c r="B60" s="263" t="s">
        <v>575</v>
      </c>
      <c r="C60" t="e">
        <f t="shared" si="0"/>
        <v>#N/A</v>
      </c>
    </row>
    <row r="61" spans="1:3" ht="18">
      <c r="A61" s="252" t="str">
        <f>全车数据表!AT134</f>
        <v>765lt</v>
      </c>
      <c r="B61" s="263" t="s">
        <v>551</v>
      </c>
      <c r="C61" t="e">
        <f t="shared" si="0"/>
        <v>#N/A</v>
      </c>
    </row>
    <row r="62" spans="1:3" ht="18">
      <c r="A62" s="252" t="str">
        <f>全车数据表!AT131</f>
        <v>f12tdf</v>
      </c>
      <c r="B62" s="263" t="s">
        <v>558</v>
      </c>
      <c r="C62" t="e">
        <f t="shared" si="0"/>
        <v>#N/A</v>
      </c>
    </row>
    <row r="63" spans="1:3" ht="18">
      <c r="A63" s="252" t="str">
        <f>全车数据表!AT135</f>
        <v>fegen3</v>
      </c>
      <c r="B63" s="263" t="s">
        <v>584</v>
      </c>
      <c r="C63" t="e">
        <f t="shared" si="0"/>
        <v>#N/A</v>
      </c>
    </row>
    <row r="64" spans="1:3" ht="18">
      <c r="A64" s="252" t="str">
        <f>全车数据表!AT136</f>
        <v>cgs</v>
      </c>
      <c r="B64" s="263" t="s">
        <v>668</v>
      </c>
      <c r="C64" t="e">
        <f t="shared" si="0"/>
        <v>#N/A</v>
      </c>
    </row>
    <row r="65" spans="1:3" ht="18">
      <c r="A65" s="252" t="str">
        <f>全车数据表!AT138</f>
        <v>gt12</v>
      </c>
      <c r="B65" s="263" t="s">
        <v>669</v>
      </c>
      <c r="C65" t="e">
        <f t="shared" si="0"/>
        <v>#N/A</v>
      </c>
    </row>
    <row r="66" spans="1:3" ht="18">
      <c r="A66" s="252" t="str">
        <f>全车数据表!AT139</f>
        <v>f12berlinetta</v>
      </c>
      <c r="B66" s="263" t="s">
        <v>670</v>
      </c>
      <c r="C66" t="e">
        <f t="shared" ref="C66:C129" si="1">VLOOKUP(B66,A:A,1,FALSE)</f>
        <v>#N/A</v>
      </c>
    </row>
    <row r="67" spans="1:3" ht="18">
      <c r="A67" s="252" t="str">
        <f>全车数据表!AT141</f>
        <v>550</v>
      </c>
      <c r="B67" s="263" t="s">
        <v>671</v>
      </c>
      <c r="C67" t="e">
        <f t="shared" si="1"/>
        <v>#N/A</v>
      </c>
    </row>
    <row r="68" spans="1:3" ht="18">
      <c r="A68" s="252" t="str">
        <f>全车数据表!AT144</f>
        <v>one77</v>
      </c>
      <c r="B68" s="263" t="s">
        <v>688</v>
      </c>
      <c r="C68" t="str">
        <f t="shared" si="1"/>
        <v>488gtbevo</v>
      </c>
    </row>
    <row r="69" spans="1:3" ht="18">
      <c r="A69" s="252" t="str">
        <f>全车数据表!AT145</f>
        <v>911security</v>
      </c>
      <c r="B69" s="263" t="s">
        <v>595</v>
      </c>
      <c r="C69" t="e">
        <f t="shared" si="1"/>
        <v>#N/A</v>
      </c>
    </row>
    <row r="70" spans="1:3" ht="18">
      <c r="A70" s="252" t="str">
        <f>全车数据表!AT146</f>
        <v>n</v>
      </c>
      <c r="B70" s="263" t="s">
        <v>246</v>
      </c>
      <c r="C70" t="e">
        <f t="shared" si="1"/>
        <v>#N/A</v>
      </c>
    </row>
    <row r="71" spans="1:3" ht="18">
      <c r="A71" s="252" t="str">
        <f>全车数据表!AT147</f>
        <v>slr</v>
      </c>
      <c r="B71" s="263" t="s">
        <v>608</v>
      </c>
      <c r="C71" t="str">
        <f t="shared" si="1"/>
        <v>n</v>
      </c>
    </row>
    <row r="72" spans="1:3" ht="18">
      <c r="A72" s="252" t="str">
        <f>全车数据表!AT154</f>
        <v>solus</v>
      </c>
      <c r="B72" s="263" t="s">
        <v>596</v>
      </c>
      <c r="C72" t="e">
        <f t="shared" si="1"/>
        <v>#N/A</v>
      </c>
    </row>
    <row r="73" spans="1:3" ht="18">
      <c r="A73" s="252" t="str">
        <f>全车数据表!AT155</f>
        <v>berlinetta</v>
      </c>
      <c r="B73" s="263" t="s">
        <v>571</v>
      </c>
      <c r="C73" t="e">
        <f t="shared" si="1"/>
        <v>#N/A</v>
      </c>
    </row>
    <row r="74" spans="1:3" ht="18">
      <c r="A74" s="252" t="str">
        <f>全车数据表!AT160</f>
        <v>gtr-50</v>
      </c>
      <c r="B74" s="263" t="s">
        <v>594</v>
      </c>
      <c r="C74" t="str">
        <f t="shared" si="1"/>
        <v>centenario</v>
      </c>
    </row>
    <row r="75" spans="1:3" ht="18">
      <c r="A75" s="252" t="str">
        <f>全车数据表!AT162</f>
        <v>sesto</v>
      </c>
      <c r="B75" s="263" t="s">
        <v>588</v>
      </c>
      <c r="C75" t="str">
        <f t="shared" si="1"/>
        <v>f12tdf</v>
      </c>
    </row>
    <row r="76" spans="1:3" ht="18">
      <c r="A76" s="252" t="str">
        <f>全车数据表!AT165</f>
        <v>488gtbevo</v>
      </c>
      <c r="B76" s="263" t="s">
        <v>601</v>
      </c>
      <c r="C76" t="e">
        <f t="shared" si="1"/>
        <v>#N/A</v>
      </c>
    </row>
    <row r="77" spans="1:3" ht="18">
      <c r="A77" s="252" t="str">
        <f>全车数据表!AT167</f>
        <v>apolloevo</v>
      </c>
      <c r="B77" s="263" t="s">
        <v>592</v>
      </c>
      <c r="C77" t="e">
        <f t="shared" si="1"/>
        <v>#N/A</v>
      </c>
    </row>
    <row r="78" spans="1:3" ht="18">
      <c r="A78" s="252" t="str">
        <f>全车数据表!AT174</f>
        <v>revuelto</v>
      </c>
      <c r="B78" s="263" t="s">
        <v>672</v>
      </c>
      <c r="C78" t="e">
        <f t="shared" si="1"/>
        <v>#N/A</v>
      </c>
    </row>
    <row r="79" spans="1:3" ht="18">
      <c r="A79" s="252" t="str">
        <f>全车数据表!AT175</f>
        <v>temerario</v>
      </c>
      <c r="B79" s="263" t="s">
        <v>673</v>
      </c>
      <c r="C79" t="str">
        <f t="shared" si="1"/>
        <v>cgs</v>
      </c>
    </row>
    <row r="80" spans="1:3" ht="18">
      <c r="A80" s="252" t="str">
        <f>全车数据表!AT176</f>
        <v>er9</v>
      </c>
      <c r="B80" s="263" t="s">
        <v>580</v>
      </c>
      <c r="C80" t="e">
        <f t="shared" si="1"/>
        <v>#N/A</v>
      </c>
    </row>
    <row r="81" spans="1:3" ht="18">
      <c r="A81" s="252" t="str">
        <f>全车数据表!AT177</f>
        <v>vulcan</v>
      </c>
      <c r="B81" s="263" t="s">
        <v>674</v>
      </c>
      <c r="C81" t="e">
        <f t="shared" si="1"/>
        <v>#N/A</v>
      </c>
    </row>
    <row r="82" spans="1:3" ht="18">
      <c r="A82" s="252" t="str">
        <f>全车数据表!AT178</f>
        <v>gtr</v>
      </c>
      <c r="B82" s="263" t="s">
        <v>606</v>
      </c>
      <c r="C82" t="e">
        <f t="shared" si="1"/>
        <v>#N/A</v>
      </c>
    </row>
    <row r="83" spans="1:3" ht="18">
      <c r="A83" s="252" t="str">
        <f>全车数据表!AT180</f>
        <v>j50</v>
      </c>
      <c r="B83" s="263" t="s">
        <v>583</v>
      </c>
      <c r="C83" t="str">
        <f t="shared" si="1"/>
        <v>812</v>
      </c>
    </row>
    <row r="84" spans="1:3" ht="18">
      <c r="A84" s="252" t="str">
        <f>全车数据表!AT182</f>
        <v>continentalgt</v>
      </c>
      <c r="B84" s="263" t="s">
        <v>675</v>
      </c>
      <c r="C84" t="str">
        <f t="shared" si="1"/>
        <v>550</v>
      </c>
    </row>
    <row r="85" spans="1:3" ht="18">
      <c r="A85" s="252" t="str">
        <f>全车数据表!AT184</f>
        <v>legofxxk</v>
      </c>
      <c r="B85" s="263" t="s">
        <v>566</v>
      </c>
      <c r="C85" t="str">
        <f t="shared" si="1"/>
        <v>gt12</v>
      </c>
    </row>
    <row r="86" spans="1:3" ht="18">
      <c r="A86" s="252" t="str">
        <f>全车数据表!AT186</f>
        <v>barchetta</v>
      </c>
      <c r="B86" s="263" t="s">
        <v>593</v>
      </c>
      <c r="C86" t="e">
        <f t="shared" si="1"/>
        <v>#N/A</v>
      </c>
    </row>
    <row r="87" spans="1:3" ht="18">
      <c r="A87" s="252" t="str">
        <f>全车数据表!AT188</f>
        <v>speirling</v>
      </c>
      <c r="B87" s="263" t="s">
        <v>577</v>
      </c>
      <c r="C87" t="e">
        <f t="shared" si="1"/>
        <v>#N/A</v>
      </c>
    </row>
    <row r="88" spans="1:3" ht="18">
      <c r="A88" s="252" t="str">
        <f>全车数据表!AT189</f>
        <v>812</v>
      </c>
      <c r="B88" s="263" t="s">
        <v>568</v>
      </c>
      <c r="C88" t="e">
        <f t="shared" si="1"/>
        <v>#N/A</v>
      </c>
    </row>
    <row r="89" spans="1:3" ht="18">
      <c r="A89" s="252" t="str">
        <f>全车数据表!AT191</f>
        <v>zr1</v>
      </c>
      <c r="B89" s="263" t="s">
        <v>597</v>
      </c>
      <c r="C89" t="str">
        <f t="shared" si="1"/>
        <v>at96</v>
      </c>
    </row>
    <row r="90" spans="1:3" ht="18">
      <c r="A90" s="252" t="str">
        <f>全车数据表!AT195</f>
        <v>gtfe</v>
      </c>
      <c r="B90" s="263" t="s">
        <v>585</v>
      </c>
      <c r="C90" t="str">
        <f t="shared" si="1"/>
        <v>zr1</v>
      </c>
    </row>
    <row r="91" spans="1:3" ht="18">
      <c r="A91" s="252" t="str">
        <f>全车数据表!AT196</f>
        <v>sennagtr</v>
      </c>
      <c r="B91" s="263" t="s">
        <v>589</v>
      </c>
      <c r="C91" t="str">
        <f t="shared" si="1"/>
        <v>sc18</v>
      </c>
    </row>
    <row r="92" spans="1:3" ht="18">
      <c r="A92" s="252" t="str">
        <f>全车数据表!AT200</f>
        <v>cinque</v>
      </c>
      <c r="B92" s="263" t="s">
        <v>609</v>
      </c>
      <c r="C92" t="e">
        <f t="shared" si="1"/>
        <v>#N/A</v>
      </c>
    </row>
    <row r="93" spans="1:3" ht="18">
      <c r="A93" s="252" t="str">
        <f>全车数据表!AT202</f>
        <v>zagato</v>
      </c>
      <c r="B93" s="263" t="s">
        <v>676</v>
      </c>
      <c r="C93" t="e">
        <f t="shared" si="1"/>
        <v>#N/A</v>
      </c>
    </row>
    <row r="94" spans="1:3" ht="18">
      <c r="A94" s="252" t="str">
        <f>全车数据表!AT203</f>
        <v>570</v>
      </c>
      <c r="B94" s="263" t="s">
        <v>687</v>
      </c>
      <c r="C94" t="str">
        <f t="shared" si="1"/>
        <v>citroengt</v>
      </c>
    </row>
    <row r="95" spans="1:3" ht="18">
      <c r="A95" s="252" t="str">
        <f>全车数据表!AT207</f>
        <v>zondar</v>
      </c>
      <c r="B95" s="263" t="s">
        <v>677</v>
      </c>
      <c r="C95" t="str">
        <f t="shared" si="1"/>
        <v>f8</v>
      </c>
    </row>
    <row r="96" spans="1:3" ht="18">
      <c r="A96" s="252" t="str">
        <f>全车数据表!AT210</f>
        <v>citroengt</v>
      </c>
      <c r="B96" s="263" t="s">
        <v>678</v>
      </c>
      <c r="C96" t="e">
        <f t="shared" si="1"/>
        <v>#N/A</v>
      </c>
    </row>
    <row r="97" spans="1:3" ht="18">
      <c r="A97" s="252" t="str">
        <f>全车数据表!AT211</f>
        <v>935</v>
      </c>
      <c r="B97" s="263" t="s">
        <v>612</v>
      </c>
      <c r="C97" t="e">
        <f t="shared" si="1"/>
        <v>#N/A</v>
      </c>
    </row>
    <row r="98" spans="1:3" ht="18">
      <c r="A98" s="252" t="str">
        <f>全车数据表!AT213</f>
        <v>911gt2</v>
      </c>
      <c r="B98" s="263" t="s">
        <v>614</v>
      </c>
      <c r="C98" t="e">
        <f t="shared" si="1"/>
        <v>#N/A</v>
      </c>
    </row>
    <row r="99" spans="1:3" ht="18">
      <c r="A99" s="252" t="str">
        <f>全车数据表!AT216</f>
        <v>sc18</v>
      </c>
      <c r="B99" s="263" t="s">
        <v>590</v>
      </c>
      <c r="C99" t="e">
        <f t="shared" si="1"/>
        <v>#N/A</v>
      </c>
    </row>
    <row r="100" spans="1:3" ht="18">
      <c r="A100" s="252" t="str">
        <f>全车数据表!AT217</f>
        <v>sf90xx</v>
      </c>
      <c r="B100" s="263" t="s">
        <v>569</v>
      </c>
      <c r="C100" t="e">
        <f t="shared" si="1"/>
        <v>#N/A</v>
      </c>
    </row>
    <row r="101" spans="1:3" ht="18">
      <c r="A101" s="252" t="str">
        <f>全车数据表!AT220</f>
        <v>f8</v>
      </c>
      <c r="B101" s="263" t="s">
        <v>679</v>
      </c>
      <c r="C101" t="e">
        <f t="shared" si="1"/>
        <v>#N/A</v>
      </c>
    </row>
    <row r="102" spans="1:3" ht="18">
      <c r="A102" s="252" t="str">
        <f>全车数据表!AT223</f>
        <v>akylone</v>
      </c>
      <c r="B102" s="263" t="s">
        <v>610</v>
      </c>
      <c r="C102" t="str">
        <f t="shared" si="1"/>
        <v>570</v>
      </c>
    </row>
    <row r="103" spans="1:3" ht="18">
      <c r="A103" s="252" t="str">
        <f>全车数据表!AT226</f>
        <v>at96</v>
      </c>
      <c r="B103" s="263" t="s">
        <v>600</v>
      </c>
      <c r="C103" t="e">
        <f t="shared" si="1"/>
        <v>#N/A</v>
      </c>
    </row>
    <row r="104" spans="1:3" ht="18">
      <c r="A104" s="252" t="str">
        <f>全车数据表!AT227</f>
        <v>m600</v>
      </c>
      <c r="B104" s="263" t="s">
        <v>586</v>
      </c>
      <c r="C104" t="str">
        <f t="shared" si="1"/>
        <v>911gt2</v>
      </c>
    </row>
    <row r="105" spans="1:3" ht="18">
      <c r="A105" s="252" t="str">
        <f>全车数据表!AT236</f>
        <v>p72</v>
      </c>
      <c r="B105" s="263" t="s">
        <v>598</v>
      </c>
      <c r="C105" t="e">
        <f t="shared" si="1"/>
        <v>#N/A</v>
      </c>
    </row>
    <row r="106" spans="1:3" ht="18">
      <c r="A106" s="252" t="str">
        <f>全车数据表!AT237</f>
        <v>vision111</v>
      </c>
      <c r="B106" s="263" t="s">
        <v>599</v>
      </c>
      <c r="C106" t="e">
        <f t="shared" si="1"/>
        <v>#N/A</v>
      </c>
    </row>
    <row r="107" spans="1:3" ht="18">
      <c r="A107" s="252" t="str">
        <f>全车数据表!AT239</f>
        <v>silver</v>
      </c>
      <c r="B107" s="263" t="s">
        <v>611</v>
      </c>
      <c r="C107" t="e">
        <f t="shared" si="1"/>
        <v>#N/A</v>
      </c>
    </row>
    <row r="108" spans="1:3" ht="18">
      <c r="A108" s="252" t="str">
        <f>全车数据表!AT240</f>
        <v>centenario</v>
      </c>
      <c r="B108" s="263" t="s">
        <v>607</v>
      </c>
      <c r="C108" t="str">
        <f t="shared" si="1"/>
        <v>akylone</v>
      </c>
    </row>
    <row r="109" spans="1:3" ht="18">
      <c r="A109" s="252" t="str">
        <f>全车数据表!AT242</f>
        <v>autentica</v>
      </c>
      <c r="B109" s="263" t="s">
        <v>621</v>
      </c>
      <c r="C109" t="e">
        <f t="shared" si="1"/>
        <v>#N/A</v>
      </c>
    </row>
    <row r="110" spans="1:3" ht="18">
      <c r="A110" s="252" t="str">
        <f>全车数据表!AT245</f>
        <v>tachyon</v>
      </c>
      <c r="B110" s="263" t="s">
        <v>680</v>
      </c>
      <c r="C110" t="str">
        <f t="shared" si="1"/>
        <v>sf90</v>
      </c>
    </row>
    <row r="111" spans="1:3" ht="18">
      <c r="A111" s="252" t="str">
        <f>全车数据表!AT248</f>
        <v>xj220</v>
      </c>
      <c r="B111" s="263" t="s">
        <v>613</v>
      </c>
      <c r="C111" t="e">
        <f t="shared" si="1"/>
        <v>#N/A</v>
      </c>
    </row>
    <row r="112" spans="1:3" ht="18">
      <c r="A112" s="252" t="str">
        <f>全车数据表!AT251</f>
        <v>me412</v>
      </c>
      <c r="B112" s="263" t="s">
        <v>587</v>
      </c>
      <c r="C112" t="e">
        <f t="shared" si="1"/>
        <v>#N/A</v>
      </c>
    </row>
    <row r="113" spans="1:3" ht="18">
      <c r="A113" s="252" t="str">
        <f>全车数据表!AT253</f>
        <v>spano</v>
      </c>
      <c r="B113" s="263" t="s">
        <v>603</v>
      </c>
      <c r="C113" t="e">
        <f t="shared" si="1"/>
        <v>#N/A</v>
      </c>
    </row>
    <row r="114" spans="1:3" ht="18">
      <c r="A114" s="252" t="str">
        <f>全车数据表!AT255</f>
        <v>sf90</v>
      </c>
      <c r="B114" s="263" t="s">
        <v>616</v>
      </c>
      <c r="C114" t="str">
        <f t="shared" si="1"/>
        <v>fenyr</v>
      </c>
    </row>
    <row r="115" spans="1:3" ht="18">
      <c r="A115" s="252" t="str">
        <f>全车数据表!AT258</f>
        <v>veyron</v>
      </c>
      <c r="B115" s="263" t="s">
        <v>617</v>
      </c>
      <c r="C115" t="str">
        <f t="shared" si="1"/>
        <v>ts1</v>
      </c>
    </row>
    <row r="116" spans="1:3" ht="18">
      <c r="A116" s="252" t="str">
        <f>全车数据表!AT260</f>
        <v>1789</v>
      </c>
      <c r="B116" s="263" t="s">
        <v>605</v>
      </c>
      <c r="C116" t="str">
        <f t="shared" si="1"/>
        <v>battista</v>
      </c>
    </row>
    <row r="117" spans="1:3" ht="18">
      <c r="A117" s="252" t="str">
        <f>全车数据表!AT262</f>
        <v>fenyr</v>
      </c>
      <c r="B117" s="263" t="s">
        <v>681</v>
      </c>
      <c r="C117" t="e">
        <f t="shared" si="1"/>
        <v>#N/A</v>
      </c>
    </row>
    <row r="118" spans="1:3" ht="18">
      <c r="A118" s="252" t="str">
        <f>全车数据表!AT264</f>
        <v>ts1</v>
      </c>
      <c r="B118" s="263" t="s">
        <v>615</v>
      </c>
      <c r="C118" t="e">
        <f t="shared" si="1"/>
        <v>#N/A</v>
      </c>
    </row>
    <row r="119" spans="1:3" ht="18">
      <c r="A119" s="252" t="str">
        <f>全车数据表!AT266</f>
        <v>battista</v>
      </c>
      <c r="B119" s="263" t="s">
        <v>271</v>
      </c>
      <c r="C119" t="e">
        <f t="shared" si="1"/>
        <v>#N/A</v>
      </c>
    </row>
    <row r="120" spans="1:3" ht="18">
      <c r="A120" s="252" t="str">
        <f>全车数据表!AT269</f>
        <v>ff01</v>
      </c>
      <c r="B120" s="263" t="s">
        <v>682</v>
      </c>
      <c r="C120" t="e">
        <f t="shared" si="1"/>
        <v>#N/A</v>
      </c>
    </row>
    <row r="121" spans="1:3" ht="18">
      <c r="A121" s="252" t="str">
        <f>全车数据表!AT273</f>
        <v>sian</v>
      </c>
      <c r="B121" s="263" t="s">
        <v>619</v>
      </c>
      <c r="C121" t="str">
        <f t="shared" si="1"/>
        <v>chiron</v>
      </c>
    </row>
    <row r="122" spans="1:3" ht="18">
      <c r="A122" s="252" t="str">
        <f>全车数据表!AT274</f>
        <v>5fd</v>
      </c>
      <c r="B122" s="263" t="s">
        <v>620</v>
      </c>
      <c r="C122" t="e">
        <f t="shared" si="1"/>
        <v>#N/A</v>
      </c>
    </row>
    <row r="123" spans="1:3" ht="18">
      <c r="A123" s="252" t="str">
        <f>全车数据表!AT271</f>
        <v>saleens7</v>
      </c>
      <c r="B123" s="263" t="s">
        <v>683</v>
      </c>
      <c r="C123" t="e">
        <f t="shared" si="1"/>
        <v>#N/A</v>
      </c>
    </row>
    <row r="124" spans="1:3" ht="18">
      <c r="A124" s="252" t="str">
        <f>全车数据表!AT275</f>
        <v>drakuma</v>
      </c>
      <c r="B124" s="263" t="s">
        <v>684</v>
      </c>
      <c r="C124" t="e">
        <f t="shared" si="1"/>
        <v>#N/A</v>
      </c>
    </row>
    <row r="125" spans="1:3" ht="18">
      <c r="A125" s="252" t="str">
        <f>全车数据表!AT278</f>
        <v>chiron</v>
      </c>
      <c r="B125" s="263" t="s">
        <v>623</v>
      </c>
      <c r="C125" t="str">
        <f t="shared" si="1"/>
        <v>jesko</v>
      </c>
    </row>
    <row r="126" spans="1:3" ht="18">
      <c r="A126" s="252" t="str">
        <f>全车数据表!AT282</f>
        <v>aero</v>
      </c>
      <c r="B126" s="263" t="s">
        <v>604</v>
      </c>
      <c r="C126" t="str">
        <f t="shared" si="1"/>
        <v>sian</v>
      </c>
    </row>
    <row r="127" spans="1:3" ht="18">
      <c r="A127" s="252" t="str">
        <f>全车数据表!AT287</f>
        <v>jesko</v>
      </c>
      <c r="B127" s="263" t="s">
        <v>685</v>
      </c>
      <c r="C127" t="e">
        <f t="shared" si="1"/>
        <v>#N/A</v>
      </c>
    </row>
    <row r="128" spans="1:3" ht="18">
      <c r="A128" s="252" t="str">
        <f>全车数据表!AT288</f>
        <v>neverata</v>
      </c>
      <c r="B128" s="263" t="s">
        <v>618</v>
      </c>
      <c r="C128" t="e">
        <f t="shared" si="1"/>
        <v>#N/A</v>
      </c>
    </row>
    <row r="129" spans="1:3" ht="18">
      <c r="A129" s="252" t="str">
        <f>全车数据表!AT291</f>
        <v>mistral</v>
      </c>
      <c r="B129" s="263" t="s">
        <v>622</v>
      </c>
      <c r="C129" t="e">
        <f t="shared" si="1"/>
        <v>#N/A</v>
      </c>
    </row>
    <row r="130" spans="1:3" ht="18">
      <c r="A130" s="252" t="str">
        <f>全车数据表!AT295</f>
        <v>agerars</v>
      </c>
      <c r="B130" s="263" t="s">
        <v>686</v>
      </c>
      <c r="C130" t="e">
        <f>VLOOKUP(B130,A:A,1,FALSE)</f>
        <v>#N/A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29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23" sqref="R23"/>
    </sheetView>
  </sheetViews>
  <sheetFormatPr baseColWidth="10" defaultColWidth="8.6640625" defaultRowHeight="15"/>
  <cols>
    <col min="1" max="1" width="6.1640625" style="269" customWidth="1"/>
    <col min="2" max="2" width="45.6640625" style="269" customWidth="1"/>
    <col min="3" max="3" width="12.6640625" style="269" customWidth="1"/>
    <col min="4" max="4" width="6.6640625" style="269" customWidth="1"/>
    <col min="5" max="5" width="13.6640625" style="269" customWidth="1"/>
    <col min="6" max="6" width="6.6640625" style="269" hidden="1" customWidth="1"/>
    <col min="7" max="7" width="10.6640625" style="269" hidden="1" customWidth="1"/>
    <col min="8" max="13" width="6.6640625" style="269" customWidth="1"/>
    <col min="14" max="14" width="7.6640625" style="269" customWidth="1"/>
    <col min="15" max="19" width="10.1640625" style="269" customWidth="1"/>
    <col min="20" max="20" width="9.6640625" style="269" customWidth="1"/>
    <col min="21" max="33" width="8.6640625" style="269" customWidth="1"/>
    <col min="34" max="34" width="12.6640625" style="269" customWidth="1"/>
    <col min="35" max="35" width="8.6640625" style="269" customWidth="1"/>
    <col min="36" max="36" width="6.6640625" style="269" customWidth="1"/>
    <col min="37" max="37" width="8.6640625" style="269" customWidth="1"/>
    <col min="38" max="38" width="6.6640625" style="269" customWidth="1"/>
    <col min="39" max="39" width="8.6640625" style="269" customWidth="1"/>
    <col min="40" max="40" width="6.6640625" style="269" customWidth="1"/>
    <col min="41" max="42" width="12.6640625" style="269" customWidth="1"/>
    <col min="43" max="43" width="25.6640625" style="269" customWidth="1"/>
    <col min="44" max="44" width="34.1640625" style="269" customWidth="1"/>
    <col min="45" max="45" width="13.1640625" style="270" customWidth="1"/>
    <col min="46" max="46" width="15.33203125" style="270" customWidth="1"/>
    <col min="47" max="47" width="10.6640625" style="269" customWidth="1"/>
    <col min="48" max="48" width="10.5" style="268" customWidth="1"/>
    <col min="49" max="51" width="8.6640625" style="268" customWidth="1"/>
    <col min="52" max="52" width="13.1640625" style="268" customWidth="1"/>
    <col min="53" max="53" width="9" style="278" customWidth="1"/>
    <col min="54" max="54" width="9" style="277" customWidth="1"/>
    <col min="55" max="57" width="9" style="274" customWidth="1"/>
    <col min="58" max="58" width="9.6640625" style="276" customWidth="1"/>
    <col min="59" max="59" width="9.6640625" style="277" customWidth="1"/>
    <col min="60" max="62" width="9.6640625" style="279" customWidth="1"/>
    <col min="63" max="66" width="9.6640625" style="275" customWidth="1"/>
    <col min="67" max="67" width="9.6640625" style="280" customWidth="1"/>
    <col min="68" max="87" width="13.1640625" style="268" customWidth="1"/>
    <col min="88" max="88" width="33.6640625" style="268" customWidth="1"/>
    <col min="89" max="92" width="14.1640625" style="268" customWidth="1"/>
    <col min="93" max="94" width="12.1640625" style="269" customWidth="1"/>
    <col min="95" max="95" width="8.6640625" style="269"/>
    <col min="96" max="96" width="8.6640625" style="272"/>
    <col min="97" max="104" width="8.6640625" style="271"/>
    <col min="105" max="105" width="10.6640625" style="271" customWidth="1"/>
    <col min="106" max="106" width="14" style="269" customWidth="1"/>
    <col min="107" max="107" width="10" style="269" customWidth="1"/>
    <col min="108" max="108" width="46.6640625" style="269" customWidth="1"/>
    <col min="109" max="109" width="38.6640625" style="269" customWidth="1"/>
    <col min="110" max="16384" width="8.6640625" style="269"/>
  </cols>
  <sheetData>
    <row r="1" spans="1:109" s="273" customFormat="1" ht="25.5" customHeight="1" thickTop="1" thickBot="1">
      <c r="A1" s="352" t="s">
        <v>829</v>
      </c>
      <c r="B1" s="591" t="s">
        <v>830</v>
      </c>
      <c r="C1" s="590"/>
      <c r="D1" s="590"/>
      <c r="E1" s="592"/>
      <c r="F1" s="353" t="s">
        <v>831</v>
      </c>
      <c r="G1" s="353" t="s">
        <v>831</v>
      </c>
      <c r="H1" s="591" t="s">
        <v>832</v>
      </c>
      <c r="I1" s="590"/>
      <c r="J1" s="590"/>
      <c r="K1" s="590"/>
      <c r="L1" s="590"/>
      <c r="M1" s="590"/>
      <c r="N1" s="592"/>
      <c r="O1" s="591" t="s">
        <v>833</v>
      </c>
      <c r="P1" s="590"/>
      <c r="Q1" s="590"/>
      <c r="R1" s="590"/>
      <c r="S1" s="592"/>
      <c r="T1" s="353" t="s">
        <v>834</v>
      </c>
      <c r="U1" s="591" t="s">
        <v>835</v>
      </c>
      <c r="V1" s="590"/>
      <c r="W1" s="590"/>
      <c r="X1" s="590"/>
      <c r="Y1" s="590"/>
      <c r="Z1" s="590"/>
      <c r="AA1" s="590"/>
      <c r="AB1" s="590"/>
      <c r="AC1" s="590"/>
      <c r="AD1" s="590"/>
      <c r="AE1" s="590"/>
      <c r="AF1" s="590"/>
      <c r="AG1" s="590"/>
      <c r="AH1" s="592"/>
      <c r="AI1" s="591" t="s">
        <v>836</v>
      </c>
      <c r="AJ1" s="590"/>
      <c r="AK1" s="590"/>
      <c r="AL1" s="590"/>
      <c r="AM1" s="590"/>
      <c r="AN1" s="590"/>
      <c r="AO1" s="592"/>
      <c r="AP1" s="354" t="s">
        <v>837</v>
      </c>
      <c r="AQ1" s="355"/>
      <c r="AR1" s="355"/>
      <c r="AS1" s="356"/>
      <c r="AT1" s="356"/>
      <c r="AU1" s="357" t="s">
        <v>838</v>
      </c>
      <c r="AV1" s="355" t="s">
        <v>839</v>
      </c>
      <c r="AW1" s="358" t="s">
        <v>840</v>
      </c>
      <c r="AX1" s="358" t="s">
        <v>841</v>
      </c>
      <c r="AY1" s="358" t="s">
        <v>842</v>
      </c>
      <c r="AZ1" s="359" t="s">
        <v>843</v>
      </c>
      <c r="BA1" s="593" t="s">
        <v>844</v>
      </c>
      <c r="BB1" s="594"/>
      <c r="BC1" s="594"/>
      <c r="BD1" s="594"/>
      <c r="BE1" s="595"/>
      <c r="BF1" s="593" t="s">
        <v>845</v>
      </c>
      <c r="BG1" s="594"/>
      <c r="BH1" s="594"/>
      <c r="BI1" s="594"/>
      <c r="BJ1" s="595"/>
      <c r="BK1" s="597" t="s">
        <v>846</v>
      </c>
      <c r="BL1" s="596"/>
      <c r="BM1" s="596"/>
      <c r="BN1" s="598"/>
      <c r="BO1" s="360" t="s">
        <v>847</v>
      </c>
      <c r="BP1" s="599" t="s">
        <v>760</v>
      </c>
      <c r="BQ1" s="599"/>
      <c r="BR1" s="599"/>
      <c r="BS1" s="599"/>
      <c r="BT1" s="599"/>
      <c r="BU1" s="599"/>
      <c r="BV1" s="599"/>
      <c r="BW1" s="599"/>
      <c r="BX1" s="599"/>
      <c r="BY1" s="599"/>
      <c r="BZ1" s="599"/>
      <c r="CA1" s="599"/>
      <c r="CB1" s="599"/>
      <c r="CC1" s="599" t="s">
        <v>761</v>
      </c>
      <c r="CD1" s="599"/>
      <c r="CE1" s="599"/>
      <c r="CF1" s="599"/>
      <c r="CG1" s="599"/>
      <c r="CH1" s="599"/>
      <c r="CI1" s="599"/>
      <c r="CJ1" s="355"/>
      <c r="CK1" s="599" t="s">
        <v>845</v>
      </c>
      <c r="CL1" s="599"/>
      <c r="CM1" s="599"/>
      <c r="CN1" s="599"/>
      <c r="CO1" s="355"/>
      <c r="CP1" s="355"/>
      <c r="CQ1" s="355"/>
      <c r="CR1" s="361" t="s">
        <v>848</v>
      </c>
      <c r="CS1" s="362"/>
      <c r="CT1" s="362"/>
      <c r="CU1" s="362"/>
      <c r="CV1" s="600" t="s">
        <v>849</v>
      </c>
      <c r="CW1" s="600"/>
      <c r="CX1" s="600"/>
      <c r="CY1" s="600"/>
      <c r="CZ1" s="362"/>
      <c r="DA1" s="362"/>
      <c r="DB1" s="601" t="s">
        <v>850</v>
      </c>
      <c r="DC1" s="601"/>
      <c r="DD1" s="363"/>
      <c r="DE1" s="363"/>
    </row>
    <row r="2" spans="1:109" s="273" customFormat="1" ht="25.5" customHeight="1" thickTop="1" thickBot="1">
      <c r="A2" s="364"/>
      <c r="B2" s="365" t="s">
        <v>851</v>
      </c>
      <c r="C2" s="366" t="s">
        <v>852</v>
      </c>
      <c r="D2" s="366" t="s">
        <v>853</v>
      </c>
      <c r="E2" s="366" t="s">
        <v>854</v>
      </c>
      <c r="F2" s="366"/>
      <c r="G2" s="366"/>
      <c r="H2" s="366" t="s">
        <v>855</v>
      </c>
      <c r="I2" s="366" t="s">
        <v>856</v>
      </c>
      <c r="J2" s="366" t="s">
        <v>857</v>
      </c>
      <c r="K2" s="366" t="s">
        <v>858</v>
      </c>
      <c r="L2" s="366" t="s">
        <v>859</v>
      </c>
      <c r="M2" s="366" t="s">
        <v>860</v>
      </c>
      <c r="N2" s="366" t="s">
        <v>861</v>
      </c>
      <c r="O2" s="366" t="s">
        <v>297</v>
      </c>
      <c r="P2" s="366" t="s">
        <v>298</v>
      </c>
      <c r="Q2" s="366" t="s">
        <v>299</v>
      </c>
      <c r="R2" s="366" t="s">
        <v>300</v>
      </c>
      <c r="S2" s="366" t="s">
        <v>301</v>
      </c>
      <c r="T2" s="366" t="s">
        <v>862</v>
      </c>
      <c r="U2" s="366">
        <v>1</v>
      </c>
      <c r="V2" s="366">
        <v>2</v>
      </c>
      <c r="W2" s="366">
        <v>3</v>
      </c>
      <c r="X2" s="366">
        <v>4</v>
      </c>
      <c r="Y2" s="366">
        <v>5</v>
      </c>
      <c r="Z2" s="366">
        <v>6</v>
      </c>
      <c r="AA2" s="366">
        <v>7</v>
      </c>
      <c r="AB2" s="366">
        <v>8</v>
      </c>
      <c r="AC2" s="366">
        <v>9</v>
      </c>
      <c r="AD2" s="366">
        <v>10</v>
      </c>
      <c r="AE2" s="366">
        <v>11</v>
      </c>
      <c r="AF2" s="366">
        <v>12</v>
      </c>
      <c r="AG2" s="366">
        <v>13</v>
      </c>
      <c r="AH2" s="366" t="s">
        <v>863</v>
      </c>
      <c r="AI2" s="602" t="s">
        <v>864</v>
      </c>
      <c r="AJ2" s="603"/>
      <c r="AK2" s="602" t="s">
        <v>865</v>
      </c>
      <c r="AL2" s="603"/>
      <c r="AM2" s="602" t="s">
        <v>866</v>
      </c>
      <c r="AN2" s="603"/>
      <c r="AO2" s="366" t="s">
        <v>863</v>
      </c>
      <c r="AP2" s="367"/>
      <c r="AQ2" s="355" t="s">
        <v>867</v>
      </c>
      <c r="AR2" s="355" t="s">
        <v>868</v>
      </c>
      <c r="AS2" s="368" t="s">
        <v>869</v>
      </c>
      <c r="AT2" s="356"/>
      <c r="AU2" s="369"/>
      <c r="AV2" s="355" t="s">
        <v>839</v>
      </c>
      <c r="AW2" s="358" t="s">
        <v>840</v>
      </c>
      <c r="AX2" s="358" t="s">
        <v>841</v>
      </c>
      <c r="AY2" s="358" t="s">
        <v>842</v>
      </c>
      <c r="AZ2" s="370"/>
      <c r="BA2" s="371" t="s">
        <v>297</v>
      </c>
      <c r="BB2" s="372" t="s">
        <v>298</v>
      </c>
      <c r="BC2" s="373" t="s">
        <v>299</v>
      </c>
      <c r="BD2" s="373" t="s">
        <v>300</v>
      </c>
      <c r="BE2" s="373" t="s">
        <v>301</v>
      </c>
      <c r="BF2" s="374" t="s">
        <v>297</v>
      </c>
      <c r="BG2" s="372" t="s">
        <v>298</v>
      </c>
      <c r="BH2" s="375" t="s">
        <v>299</v>
      </c>
      <c r="BI2" s="375" t="s">
        <v>300</v>
      </c>
      <c r="BJ2" s="375" t="s">
        <v>301</v>
      </c>
      <c r="BK2" s="374" t="s">
        <v>298</v>
      </c>
      <c r="BL2" s="374" t="s">
        <v>299</v>
      </c>
      <c r="BM2" s="374" t="s">
        <v>300</v>
      </c>
      <c r="BN2" s="374" t="s">
        <v>301</v>
      </c>
      <c r="BO2" s="370"/>
      <c r="BP2" s="355" t="s">
        <v>762</v>
      </c>
      <c r="BQ2" s="355" t="s">
        <v>763</v>
      </c>
      <c r="BR2" s="355" t="s">
        <v>764</v>
      </c>
      <c r="BS2" s="355" t="s">
        <v>765</v>
      </c>
      <c r="BT2" s="355" t="s">
        <v>766</v>
      </c>
      <c r="BU2" s="355" t="s">
        <v>767</v>
      </c>
      <c r="BV2" s="355" t="s">
        <v>768</v>
      </c>
      <c r="BW2" s="355" t="s">
        <v>769</v>
      </c>
      <c r="BX2" s="355" t="s">
        <v>770</v>
      </c>
      <c r="BY2" s="355" t="s">
        <v>771</v>
      </c>
      <c r="BZ2" s="355" t="s">
        <v>772</v>
      </c>
      <c r="CA2" s="355" t="s">
        <v>773</v>
      </c>
      <c r="CB2" s="355" t="s">
        <v>774</v>
      </c>
      <c r="CC2" s="355" t="s">
        <v>775</v>
      </c>
      <c r="CD2" s="355" t="s">
        <v>776</v>
      </c>
      <c r="CE2" s="355" t="s">
        <v>777</v>
      </c>
      <c r="CF2" s="355" t="s">
        <v>778</v>
      </c>
      <c r="CG2" s="355" t="s">
        <v>779</v>
      </c>
      <c r="CH2" s="355" t="s">
        <v>780</v>
      </c>
      <c r="CI2" s="355" t="s">
        <v>781</v>
      </c>
      <c r="CJ2" s="355" t="s">
        <v>870</v>
      </c>
      <c r="CK2" s="355" t="s">
        <v>298</v>
      </c>
      <c r="CL2" s="355" t="s">
        <v>299</v>
      </c>
      <c r="CM2" s="355" t="s">
        <v>300</v>
      </c>
      <c r="CN2" s="355" t="s">
        <v>301</v>
      </c>
      <c r="CO2" s="355" t="s">
        <v>871</v>
      </c>
      <c r="CP2" s="355" t="s">
        <v>768</v>
      </c>
      <c r="CQ2" s="355" t="s">
        <v>872</v>
      </c>
      <c r="CR2" s="361" t="s">
        <v>298</v>
      </c>
      <c r="CS2" s="362" t="s">
        <v>299</v>
      </c>
      <c r="CT2" s="362" t="s">
        <v>300</v>
      </c>
      <c r="CU2" s="362" t="s">
        <v>301</v>
      </c>
      <c r="CV2" s="362" t="s">
        <v>298</v>
      </c>
      <c r="CW2" s="362" t="s">
        <v>299</v>
      </c>
      <c r="CX2" s="362" t="s">
        <v>300</v>
      </c>
      <c r="CY2" s="362" t="s">
        <v>301</v>
      </c>
      <c r="CZ2" s="362" t="s">
        <v>873</v>
      </c>
      <c r="DA2" s="362" t="s">
        <v>874</v>
      </c>
      <c r="DB2" s="363" t="s">
        <v>875</v>
      </c>
      <c r="DC2" s="363" t="s">
        <v>876</v>
      </c>
      <c r="DD2" s="363"/>
      <c r="DE2" s="363"/>
    </row>
    <row r="3" spans="1:109" ht="21" customHeight="1" thickBot="1">
      <c r="A3" s="376">
        <v>1</v>
      </c>
      <c r="B3" s="377" t="s">
        <v>877</v>
      </c>
      <c r="C3" s="378" t="s">
        <v>221</v>
      </c>
      <c r="D3" s="379" t="s">
        <v>156</v>
      </c>
      <c r="E3" s="380" t="s">
        <v>878</v>
      </c>
      <c r="F3" s="381"/>
      <c r="G3" s="381"/>
      <c r="H3" s="381">
        <v>5</v>
      </c>
      <c r="I3" s="381">
        <v>12</v>
      </c>
      <c r="J3" s="381">
        <v>30</v>
      </c>
      <c r="K3" s="381" t="s">
        <v>49</v>
      </c>
      <c r="L3" s="381" t="s">
        <v>49</v>
      </c>
      <c r="M3" s="381" t="s">
        <v>49</v>
      </c>
      <c r="N3" s="381">
        <v>47</v>
      </c>
      <c r="O3" s="382">
        <v>1381</v>
      </c>
      <c r="P3" s="383">
        <v>270.10000000000002</v>
      </c>
      <c r="Q3" s="384">
        <v>55.03</v>
      </c>
      <c r="R3" s="384">
        <v>53.79</v>
      </c>
      <c r="S3" s="384">
        <v>68.19</v>
      </c>
      <c r="T3" s="384">
        <v>10.75</v>
      </c>
      <c r="U3" s="385">
        <v>1150</v>
      </c>
      <c r="V3" s="385">
        <v>1900</v>
      </c>
      <c r="W3" s="385">
        <v>3000</v>
      </c>
      <c r="X3" s="386">
        <v>4500</v>
      </c>
      <c r="Y3" s="386">
        <v>6500</v>
      </c>
      <c r="Z3" s="387">
        <v>9000</v>
      </c>
      <c r="AA3" s="388">
        <v>12500</v>
      </c>
      <c r="AB3" s="388">
        <v>18000</v>
      </c>
      <c r="AC3" s="389">
        <v>25000</v>
      </c>
      <c r="AD3" s="389">
        <v>35000</v>
      </c>
      <c r="AE3" s="377" t="s">
        <v>49</v>
      </c>
      <c r="AF3" s="377" t="s">
        <v>49</v>
      </c>
      <c r="AG3" s="377" t="s">
        <v>49</v>
      </c>
      <c r="AH3" s="382">
        <v>466200</v>
      </c>
      <c r="AI3" s="390">
        <v>5000</v>
      </c>
      <c r="AJ3" s="390">
        <v>5</v>
      </c>
      <c r="AK3" s="391">
        <v>10000</v>
      </c>
      <c r="AL3" s="391">
        <v>1</v>
      </c>
      <c r="AM3" s="392" t="s">
        <v>49</v>
      </c>
      <c r="AN3" s="392" t="s">
        <v>49</v>
      </c>
      <c r="AO3" s="382">
        <v>140000</v>
      </c>
      <c r="AP3" s="393">
        <v>606200</v>
      </c>
      <c r="AQ3" s="394" t="s">
        <v>879</v>
      </c>
      <c r="AR3" s="395" t="s">
        <v>880</v>
      </c>
      <c r="AS3" s="396" t="s">
        <v>881</v>
      </c>
      <c r="AT3" s="397" t="s">
        <v>541</v>
      </c>
      <c r="AU3" s="398" t="s">
        <v>882</v>
      </c>
      <c r="AV3" s="399">
        <v>1</v>
      </c>
      <c r="AW3" s="399">
        <v>282</v>
      </c>
      <c r="AX3" s="399"/>
      <c r="AY3" s="399">
        <v>363</v>
      </c>
      <c r="AZ3" s="399" t="s">
        <v>764</v>
      </c>
      <c r="BA3" s="400"/>
      <c r="BB3" s="401"/>
      <c r="BC3" s="402"/>
      <c r="BD3" s="402"/>
      <c r="BE3" s="402"/>
      <c r="BF3" s="403"/>
      <c r="BG3" s="401"/>
      <c r="BH3" s="404"/>
      <c r="BI3" s="404"/>
      <c r="BJ3" s="404"/>
      <c r="BK3" s="405"/>
      <c r="BL3" s="405"/>
      <c r="BM3" s="405"/>
      <c r="BN3" s="405"/>
      <c r="BO3" s="406"/>
      <c r="BP3" s="407"/>
      <c r="BQ3" s="407"/>
      <c r="BR3" s="407">
        <v>1</v>
      </c>
      <c r="BS3" s="407">
        <v>1</v>
      </c>
      <c r="BT3" s="407"/>
      <c r="BU3" s="407"/>
      <c r="BV3" s="407"/>
      <c r="BW3" s="407"/>
      <c r="BX3" s="407"/>
      <c r="BY3" s="407"/>
      <c r="BZ3" s="407"/>
      <c r="CA3" s="407"/>
      <c r="CB3" s="407"/>
      <c r="CC3" s="407"/>
      <c r="CD3" s="407"/>
      <c r="CE3" s="407"/>
      <c r="CF3" s="407">
        <v>1</v>
      </c>
      <c r="CG3" s="407"/>
      <c r="CH3" s="407"/>
      <c r="CI3" s="407"/>
      <c r="CJ3" s="408" t="s">
        <v>883</v>
      </c>
      <c r="CK3" s="408"/>
      <c r="CL3" s="408"/>
      <c r="CM3" s="408"/>
      <c r="CN3" s="408"/>
      <c r="CO3" s="409"/>
      <c r="CP3" s="409"/>
      <c r="CQ3" s="409"/>
      <c r="CR3" s="410">
        <v>250</v>
      </c>
      <c r="CS3" s="411">
        <v>42.4</v>
      </c>
      <c r="CT3" s="411">
        <v>46.3</v>
      </c>
      <c r="CU3" s="411">
        <v>54.8</v>
      </c>
      <c r="CV3" s="411">
        <v>20.100000000000001</v>
      </c>
      <c r="CW3" s="411">
        <v>12.63</v>
      </c>
      <c r="CX3" s="411">
        <v>7.49</v>
      </c>
      <c r="CY3" s="411">
        <v>13.39</v>
      </c>
      <c r="CZ3" s="411">
        <v>53.61</v>
      </c>
      <c r="DA3" s="411">
        <v>54.14</v>
      </c>
      <c r="DB3" s="409" t="s">
        <v>884</v>
      </c>
      <c r="DC3" s="409">
        <v>4</v>
      </c>
      <c r="DD3" s="409"/>
      <c r="DE3" s="409"/>
    </row>
    <row r="4" spans="1:109" ht="21" customHeight="1" thickBot="1">
      <c r="A4" s="412">
        <v>2</v>
      </c>
      <c r="B4" s="413" t="s">
        <v>164</v>
      </c>
      <c r="C4" s="378" t="s">
        <v>222</v>
      </c>
      <c r="D4" s="414" t="s">
        <v>156</v>
      </c>
      <c r="E4" s="415" t="s">
        <v>878</v>
      </c>
      <c r="F4" s="390"/>
      <c r="G4" s="390"/>
      <c r="H4" s="390">
        <v>5</v>
      </c>
      <c r="I4" s="390">
        <v>12</v>
      </c>
      <c r="J4" s="390">
        <v>30</v>
      </c>
      <c r="K4" s="390" t="s">
        <v>49</v>
      </c>
      <c r="L4" s="390" t="s">
        <v>49</v>
      </c>
      <c r="M4" s="390" t="s">
        <v>49</v>
      </c>
      <c r="N4" s="390">
        <v>47</v>
      </c>
      <c r="O4" s="382">
        <v>1476</v>
      </c>
      <c r="P4" s="383">
        <v>266.8</v>
      </c>
      <c r="Q4" s="384">
        <v>68.86</v>
      </c>
      <c r="R4" s="384">
        <v>47.43</v>
      </c>
      <c r="S4" s="384">
        <v>57.49</v>
      </c>
      <c r="T4" s="384">
        <v>7.47</v>
      </c>
      <c r="U4" s="385">
        <v>1150</v>
      </c>
      <c r="V4" s="385">
        <v>1900</v>
      </c>
      <c r="W4" s="385">
        <v>3000</v>
      </c>
      <c r="X4" s="385">
        <v>4500</v>
      </c>
      <c r="Y4" s="385">
        <v>6500</v>
      </c>
      <c r="Z4" s="387">
        <v>9000</v>
      </c>
      <c r="AA4" s="387">
        <v>12500</v>
      </c>
      <c r="AB4" s="387">
        <v>18000</v>
      </c>
      <c r="AC4" s="392">
        <v>25000</v>
      </c>
      <c r="AD4" s="392">
        <v>35000</v>
      </c>
      <c r="AE4" s="377" t="s">
        <v>49</v>
      </c>
      <c r="AF4" s="377" t="s">
        <v>49</v>
      </c>
      <c r="AG4" s="377" t="s">
        <v>49</v>
      </c>
      <c r="AH4" s="382">
        <v>466200</v>
      </c>
      <c r="AI4" s="390">
        <v>5000</v>
      </c>
      <c r="AJ4" s="390">
        <v>5</v>
      </c>
      <c r="AK4" s="391">
        <v>10000</v>
      </c>
      <c r="AL4" s="391">
        <v>1</v>
      </c>
      <c r="AM4" s="392" t="s">
        <v>49</v>
      </c>
      <c r="AN4" s="392" t="s">
        <v>49</v>
      </c>
      <c r="AO4" s="382">
        <v>140000</v>
      </c>
      <c r="AP4" s="416">
        <v>606200</v>
      </c>
      <c r="AQ4" s="394" t="s">
        <v>885</v>
      </c>
      <c r="AR4" s="395" t="s">
        <v>886</v>
      </c>
      <c r="AS4" s="396" t="s">
        <v>881</v>
      </c>
      <c r="AT4" s="397" t="s">
        <v>222</v>
      </c>
      <c r="AU4" s="417" t="s">
        <v>882</v>
      </c>
      <c r="AV4" s="399">
        <v>1</v>
      </c>
      <c r="AW4" s="399">
        <v>278</v>
      </c>
      <c r="AX4" s="399"/>
      <c r="AY4" s="399">
        <v>359</v>
      </c>
      <c r="AZ4" s="399" t="s">
        <v>764</v>
      </c>
      <c r="BA4" s="400"/>
      <c r="BB4" s="401"/>
      <c r="BC4" s="402"/>
      <c r="BD4" s="402"/>
      <c r="BE4" s="402"/>
      <c r="BF4" s="403"/>
      <c r="BG4" s="401"/>
      <c r="BH4" s="404"/>
      <c r="BI4" s="404"/>
      <c r="BJ4" s="404"/>
      <c r="BK4" s="405"/>
      <c r="BL4" s="405"/>
      <c r="BM4" s="405"/>
      <c r="BN4" s="405"/>
      <c r="BO4" s="406"/>
      <c r="BP4" s="407"/>
      <c r="BQ4" s="407"/>
      <c r="BR4" s="407">
        <v>1</v>
      </c>
      <c r="BS4" s="407">
        <v>1</v>
      </c>
      <c r="BT4" s="407"/>
      <c r="BU4" s="407"/>
      <c r="BV4" s="407"/>
      <c r="BW4" s="407"/>
      <c r="BX4" s="407"/>
      <c r="BY4" s="407"/>
      <c r="BZ4" s="407"/>
      <c r="CA4" s="407"/>
      <c r="CB4" s="407"/>
      <c r="CC4" s="407"/>
      <c r="CD4" s="407"/>
      <c r="CE4" s="407" t="s">
        <v>887</v>
      </c>
      <c r="CF4" s="407"/>
      <c r="CG4" s="407" t="s">
        <v>888</v>
      </c>
      <c r="CH4" s="407"/>
      <c r="CI4" s="407"/>
      <c r="CJ4" s="408" t="s">
        <v>889</v>
      </c>
      <c r="CK4" s="408"/>
      <c r="CL4" s="408"/>
      <c r="CM4" s="408"/>
      <c r="CN4" s="408"/>
      <c r="CO4" s="409"/>
      <c r="CP4" s="409"/>
      <c r="CQ4" s="409"/>
      <c r="CR4" s="410">
        <v>250</v>
      </c>
      <c r="CS4" s="411">
        <v>58.6</v>
      </c>
      <c r="CT4" s="411">
        <v>39.020000000000003</v>
      </c>
      <c r="CU4" s="411">
        <v>45.09</v>
      </c>
      <c r="CV4" s="411">
        <v>16.8</v>
      </c>
      <c r="CW4" s="411">
        <v>10.26</v>
      </c>
      <c r="CX4" s="411">
        <v>8.41</v>
      </c>
      <c r="CY4" s="411">
        <v>12.4</v>
      </c>
      <c r="CZ4" s="411">
        <v>47.87</v>
      </c>
      <c r="DA4" s="411">
        <v>48.71</v>
      </c>
      <c r="DB4" s="409"/>
      <c r="DC4" s="409"/>
      <c r="DD4" s="409"/>
      <c r="DE4" s="409"/>
    </row>
    <row r="5" spans="1:109" ht="21" customHeight="1" thickBot="1">
      <c r="A5" s="376">
        <v>3</v>
      </c>
      <c r="B5" s="377" t="s">
        <v>169</v>
      </c>
      <c r="C5" s="378" t="s">
        <v>223</v>
      </c>
      <c r="D5" s="414" t="s">
        <v>156</v>
      </c>
      <c r="E5" s="415" t="s">
        <v>878</v>
      </c>
      <c r="F5" s="390"/>
      <c r="G5" s="390"/>
      <c r="H5" s="390">
        <v>5</v>
      </c>
      <c r="I5" s="390">
        <v>12</v>
      </c>
      <c r="J5" s="390">
        <v>30</v>
      </c>
      <c r="K5" s="390" t="s">
        <v>49</v>
      </c>
      <c r="L5" s="390" t="s">
        <v>49</v>
      </c>
      <c r="M5" s="390" t="s">
        <v>49</v>
      </c>
      <c r="N5" s="390">
        <v>47</v>
      </c>
      <c r="O5" s="382">
        <v>1546</v>
      </c>
      <c r="P5" s="383">
        <v>284.10000000000002</v>
      </c>
      <c r="Q5" s="384">
        <v>64.81</v>
      </c>
      <c r="R5" s="384">
        <v>48.39</v>
      </c>
      <c r="S5" s="384">
        <v>63.29</v>
      </c>
      <c r="T5" s="384">
        <v>8.25</v>
      </c>
      <c r="U5" s="385">
        <v>1150</v>
      </c>
      <c r="V5" s="385">
        <v>1900</v>
      </c>
      <c r="W5" s="385">
        <v>3000</v>
      </c>
      <c r="X5" s="385">
        <v>4500</v>
      </c>
      <c r="Y5" s="385">
        <v>6500</v>
      </c>
      <c r="Z5" s="387">
        <v>9000</v>
      </c>
      <c r="AA5" s="387">
        <v>12500</v>
      </c>
      <c r="AB5" s="387">
        <v>18000</v>
      </c>
      <c r="AC5" s="392">
        <v>25000</v>
      </c>
      <c r="AD5" s="392">
        <v>35000</v>
      </c>
      <c r="AE5" s="377" t="s">
        <v>49</v>
      </c>
      <c r="AF5" s="377" t="s">
        <v>49</v>
      </c>
      <c r="AG5" s="377" t="s">
        <v>49</v>
      </c>
      <c r="AH5" s="382">
        <v>466200</v>
      </c>
      <c r="AI5" s="390">
        <v>5000</v>
      </c>
      <c r="AJ5" s="390">
        <v>5</v>
      </c>
      <c r="AK5" s="391">
        <v>10000</v>
      </c>
      <c r="AL5" s="391">
        <v>1</v>
      </c>
      <c r="AM5" s="392" t="s">
        <v>49</v>
      </c>
      <c r="AN5" s="392" t="s">
        <v>49</v>
      </c>
      <c r="AO5" s="382">
        <v>140000</v>
      </c>
      <c r="AP5" s="418">
        <v>606200</v>
      </c>
      <c r="AQ5" s="394" t="s">
        <v>890</v>
      </c>
      <c r="AR5" s="395" t="s">
        <v>891</v>
      </c>
      <c r="AS5" s="396" t="s">
        <v>881</v>
      </c>
      <c r="AT5" s="397" t="s">
        <v>544</v>
      </c>
      <c r="AU5" s="417" t="s">
        <v>882</v>
      </c>
      <c r="AV5" s="399">
        <v>1</v>
      </c>
      <c r="AW5" s="399">
        <v>296</v>
      </c>
      <c r="AX5" s="399"/>
      <c r="AY5" s="399">
        <v>380</v>
      </c>
      <c r="AZ5" s="399" t="s">
        <v>764</v>
      </c>
      <c r="BA5" s="400">
        <v>139</v>
      </c>
      <c r="BB5" s="401">
        <v>2.7</v>
      </c>
      <c r="BC5" s="402">
        <v>1.89</v>
      </c>
      <c r="BD5" s="402">
        <v>1.01</v>
      </c>
      <c r="BE5" s="402">
        <v>2.0699999999999998</v>
      </c>
      <c r="BF5" s="403">
        <v>1685</v>
      </c>
      <c r="BG5" s="401">
        <v>286.8</v>
      </c>
      <c r="BH5" s="404">
        <v>66.7</v>
      </c>
      <c r="BI5" s="404">
        <v>49.4</v>
      </c>
      <c r="BJ5" s="404">
        <v>65.36</v>
      </c>
      <c r="BK5" s="405">
        <v>2.7</v>
      </c>
      <c r="BL5" s="405">
        <v>1.89</v>
      </c>
      <c r="BM5" s="405">
        <v>1.01</v>
      </c>
      <c r="BN5" s="405">
        <v>2.0699999999999998</v>
      </c>
      <c r="BO5" s="406">
        <v>7</v>
      </c>
      <c r="BP5" s="407">
        <v>1</v>
      </c>
      <c r="BQ5" s="407"/>
      <c r="BR5" s="407">
        <v>1</v>
      </c>
      <c r="BS5" s="407">
        <v>1</v>
      </c>
      <c r="BT5" s="407"/>
      <c r="BU5" s="407"/>
      <c r="BV5" s="407"/>
      <c r="BW5" s="407"/>
      <c r="BX5" s="407"/>
      <c r="BY5" s="407"/>
      <c r="BZ5" s="407"/>
      <c r="CA5" s="407"/>
      <c r="CB5" s="407"/>
      <c r="CC5" s="407"/>
      <c r="CD5" s="407"/>
      <c r="CE5" s="407"/>
      <c r="CF5" s="407"/>
      <c r="CG5" s="407"/>
      <c r="CH5" s="407"/>
      <c r="CI5" s="407"/>
      <c r="CJ5" s="408" t="s">
        <v>892</v>
      </c>
      <c r="CK5" s="408"/>
      <c r="CL5" s="408"/>
      <c r="CM5" s="408"/>
      <c r="CN5" s="408"/>
      <c r="CO5" s="409"/>
      <c r="CP5" s="409"/>
      <c r="CQ5" s="409"/>
      <c r="CR5" s="410">
        <v>265</v>
      </c>
      <c r="CS5" s="411">
        <v>51.4</v>
      </c>
      <c r="CT5" s="411">
        <v>41.17</v>
      </c>
      <c r="CU5" s="411">
        <v>48.53</v>
      </c>
      <c r="CV5" s="411">
        <v>19.100000000000001</v>
      </c>
      <c r="CW5" s="411">
        <v>13.41</v>
      </c>
      <c r="CX5" s="411">
        <v>7.22</v>
      </c>
      <c r="CY5" s="411">
        <v>14.76</v>
      </c>
      <c r="CZ5" s="411">
        <v>54.49</v>
      </c>
      <c r="DA5" s="411">
        <v>56.63</v>
      </c>
      <c r="DB5" s="409" t="s">
        <v>884</v>
      </c>
      <c r="DC5" s="409">
        <v>4</v>
      </c>
      <c r="DD5" s="409"/>
      <c r="DE5" s="409"/>
    </row>
    <row r="6" spans="1:109" ht="21" customHeight="1" thickBot="1">
      <c r="A6" s="412">
        <v>4</v>
      </c>
      <c r="B6" s="413" t="s">
        <v>364</v>
      </c>
      <c r="C6" s="378" t="s">
        <v>371</v>
      </c>
      <c r="D6" s="414" t="s">
        <v>156</v>
      </c>
      <c r="E6" s="415" t="s">
        <v>878</v>
      </c>
      <c r="F6" s="390"/>
      <c r="G6" s="390"/>
      <c r="H6" s="390">
        <v>15</v>
      </c>
      <c r="I6" s="390">
        <v>25</v>
      </c>
      <c r="J6" s="390">
        <v>55</v>
      </c>
      <c r="K6" s="390" t="s">
        <v>49</v>
      </c>
      <c r="L6" s="390" t="s">
        <v>49</v>
      </c>
      <c r="M6" s="390" t="s">
        <v>49</v>
      </c>
      <c r="N6" s="390">
        <v>95</v>
      </c>
      <c r="O6" s="382">
        <v>1569</v>
      </c>
      <c r="P6" s="383">
        <v>244.5</v>
      </c>
      <c r="Q6" s="384">
        <v>78.87</v>
      </c>
      <c r="R6" s="384">
        <v>59.91</v>
      </c>
      <c r="S6" s="384">
        <v>65.03</v>
      </c>
      <c r="T6" s="384">
        <v>11.4</v>
      </c>
      <c r="U6" s="385">
        <v>1150</v>
      </c>
      <c r="V6" s="385">
        <v>1900</v>
      </c>
      <c r="W6" s="385">
        <v>3000</v>
      </c>
      <c r="X6" s="385">
        <v>4500</v>
      </c>
      <c r="Y6" s="385">
        <v>6500</v>
      </c>
      <c r="Z6" s="387">
        <v>9000</v>
      </c>
      <c r="AA6" s="387">
        <v>12500</v>
      </c>
      <c r="AB6" s="387">
        <v>18000</v>
      </c>
      <c r="AC6" s="392">
        <v>25000</v>
      </c>
      <c r="AD6" s="392">
        <v>35000</v>
      </c>
      <c r="AE6" s="377" t="s">
        <v>49</v>
      </c>
      <c r="AF6" s="377" t="s">
        <v>49</v>
      </c>
      <c r="AG6" s="377" t="s">
        <v>49</v>
      </c>
      <c r="AH6" s="382">
        <v>466200</v>
      </c>
      <c r="AI6" s="390">
        <v>10000</v>
      </c>
      <c r="AJ6" s="390">
        <v>5</v>
      </c>
      <c r="AK6" s="391">
        <v>20000</v>
      </c>
      <c r="AL6" s="391">
        <v>1</v>
      </c>
      <c r="AM6" s="392" t="s">
        <v>49</v>
      </c>
      <c r="AN6" s="392" t="s">
        <v>49</v>
      </c>
      <c r="AO6" s="382">
        <v>280000</v>
      </c>
      <c r="AP6" s="418">
        <v>746200</v>
      </c>
      <c r="AQ6" s="394" t="s">
        <v>893</v>
      </c>
      <c r="AR6" s="395" t="s">
        <v>894</v>
      </c>
      <c r="AS6" s="396" t="s">
        <v>895</v>
      </c>
      <c r="AT6" s="397" t="s">
        <v>538</v>
      </c>
      <c r="AU6" s="417" t="s">
        <v>882</v>
      </c>
      <c r="AV6" s="399"/>
      <c r="AW6" s="399">
        <v>255</v>
      </c>
      <c r="AX6" s="399">
        <v>277</v>
      </c>
      <c r="AY6" s="399">
        <v>353</v>
      </c>
      <c r="AZ6" s="399" t="s">
        <v>896</v>
      </c>
      <c r="BA6" s="400"/>
      <c r="BB6" s="401"/>
      <c r="BC6" s="402"/>
      <c r="BD6" s="402"/>
      <c r="BE6" s="402"/>
      <c r="BF6" s="403"/>
      <c r="BG6" s="401"/>
      <c r="BH6" s="404"/>
      <c r="BI6" s="404"/>
      <c r="BJ6" s="404"/>
      <c r="BK6" s="405"/>
      <c r="BL6" s="405"/>
      <c r="BM6" s="405"/>
      <c r="BN6" s="405"/>
      <c r="BO6" s="406"/>
      <c r="BP6" s="407"/>
      <c r="BQ6" s="407"/>
      <c r="BR6" s="407"/>
      <c r="BS6" s="407">
        <v>1</v>
      </c>
      <c r="BT6" s="407"/>
      <c r="BU6" s="407">
        <v>1</v>
      </c>
      <c r="BV6" s="407"/>
      <c r="BW6" s="407"/>
      <c r="BX6" s="407"/>
      <c r="BY6" s="407"/>
      <c r="BZ6" s="407"/>
      <c r="CA6" s="407"/>
      <c r="CB6" s="407"/>
      <c r="CC6" s="407"/>
      <c r="CD6" s="407"/>
      <c r="CE6" s="407"/>
      <c r="CF6" s="407"/>
      <c r="CG6" s="407"/>
      <c r="CH6" s="407"/>
      <c r="CI6" s="407"/>
      <c r="CJ6" s="408" t="s">
        <v>897</v>
      </c>
      <c r="CK6" s="408"/>
      <c r="CL6" s="408"/>
      <c r="CM6" s="408"/>
      <c r="CN6" s="408"/>
      <c r="CO6" s="409">
        <v>1</v>
      </c>
      <c r="CP6" s="409"/>
      <c r="CQ6" s="409"/>
      <c r="CR6" s="410">
        <v>220</v>
      </c>
      <c r="CS6" s="411">
        <v>69.400000000000006</v>
      </c>
      <c r="CT6" s="411">
        <v>38.17</v>
      </c>
      <c r="CU6" s="411">
        <v>48.27</v>
      </c>
      <c r="CV6" s="411">
        <v>24.5</v>
      </c>
      <c r="CW6" s="411">
        <v>9.4700000000000006</v>
      </c>
      <c r="CX6" s="411">
        <v>21.74</v>
      </c>
      <c r="CY6" s="411">
        <v>16.760000000000002</v>
      </c>
      <c r="CZ6" s="411">
        <v>72.47</v>
      </c>
      <c r="DA6" s="411">
        <v>70.430000000000007</v>
      </c>
      <c r="DB6" s="409" t="s">
        <v>884</v>
      </c>
      <c r="DC6" s="409">
        <v>4</v>
      </c>
      <c r="DD6" s="409"/>
      <c r="DE6" s="409"/>
    </row>
    <row r="7" spans="1:109" ht="21" customHeight="1" thickBot="1">
      <c r="A7" s="376">
        <v>5</v>
      </c>
      <c r="B7" s="377" t="s">
        <v>174</v>
      </c>
      <c r="C7" s="378" t="s">
        <v>539</v>
      </c>
      <c r="D7" s="414" t="s">
        <v>156</v>
      </c>
      <c r="E7" s="415" t="s">
        <v>878</v>
      </c>
      <c r="F7" s="390"/>
      <c r="G7" s="390"/>
      <c r="H7" s="390">
        <v>10</v>
      </c>
      <c r="I7" s="390">
        <v>12</v>
      </c>
      <c r="J7" s="390">
        <v>30</v>
      </c>
      <c r="K7" s="390" t="s">
        <v>49</v>
      </c>
      <c r="L7" s="390" t="s">
        <v>49</v>
      </c>
      <c r="M7" s="390" t="s">
        <v>49</v>
      </c>
      <c r="N7" s="390">
        <v>52</v>
      </c>
      <c r="O7" s="382">
        <v>1662</v>
      </c>
      <c r="P7" s="383">
        <v>268.5</v>
      </c>
      <c r="Q7" s="384">
        <v>66.61</v>
      </c>
      <c r="R7" s="384">
        <v>81.83</v>
      </c>
      <c r="S7" s="384">
        <v>67.069999999999993</v>
      </c>
      <c r="T7" s="384">
        <v>10.35</v>
      </c>
      <c r="U7" s="385">
        <v>1150</v>
      </c>
      <c r="V7" s="385">
        <v>1900</v>
      </c>
      <c r="W7" s="385">
        <v>3000</v>
      </c>
      <c r="X7" s="385">
        <v>4500</v>
      </c>
      <c r="Y7" s="385">
        <v>6500</v>
      </c>
      <c r="Z7" s="387">
        <v>9000</v>
      </c>
      <c r="AA7" s="387">
        <v>12500</v>
      </c>
      <c r="AB7" s="387">
        <v>18000</v>
      </c>
      <c r="AC7" s="392">
        <v>25000</v>
      </c>
      <c r="AD7" s="392">
        <v>35000</v>
      </c>
      <c r="AE7" s="377" t="s">
        <v>49</v>
      </c>
      <c r="AF7" s="377" t="s">
        <v>49</v>
      </c>
      <c r="AG7" s="377" t="s">
        <v>49</v>
      </c>
      <c r="AH7" s="382">
        <v>466200</v>
      </c>
      <c r="AI7" s="390">
        <v>5000</v>
      </c>
      <c r="AJ7" s="390">
        <v>5</v>
      </c>
      <c r="AK7" s="391">
        <v>10000</v>
      </c>
      <c r="AL7" s="391">
        <v>1</v>
      </c>
      <c r="AM7" s="392" t="s">
        <v>49</v>
      </c>
      <c r="AN7" s="392" t="s">
        <v>49</v>
      </c>
      <c r="AO7" s="382">
        <v>140000</v>
      </c>
      <c r="AP7" s="418">
        <v>606200</v>
      </c>
      <c r="AQ7" s="394" t="s">
        <v>893</v>
      </c>
      <c r="AR7" s="395" t="s">
        <v>898</v>
      </c>
      <c r="AS7" s="396" t="s">
        <v>881</v>
      </c>
      <c r="AT7" s="397" t="s">
        <v>539</v>
      </c>
      <c r="AU7" s="417" t="s">
        <v>882</v>
      </c>
      <c r="AV7" s="399">
        <v>2</v>
      </c>
      <c r="AW7" s="399">
        <v>280</v>
      </c>
      <c r="AX7" s="399"/>
      <c r="AY7" s="399">
        <v>361</v>
      </c>
      <c r="AZ7" s="399" t="s">
        <v>764</v>
      </c>
      <c r="BA7" s="400">
        <v>147</v>
      </c>
      <c r="BB7" s="401">
        <v>2.6</v>
      </c>
      <c r="BC7" s="402">
        <v>1.89</v>
      </c>
      <c r="BD7" s="402">
        <v>4.1399999999999997</v>
      </c>
      <c r="BE7" s="402">
        <v>3.54</v>
      </c>
      <c r="BF7" s="403">
        <v>1809</v>
      </c>
      <c r="BG7" s="401">
        <v>271.10000000000002</v>
      </c>
      <c r="BH7" s="404">
        <v>68.5</v>
      </c>
      <c r="BI7" s="404">
        <v>85.97</v>
      </c>
      <c r="BJ7" s="404">
        <v>70.61</v>
      </c>
      <c r="BK7" s="405">
        <v>2.6</v>
      </c>
      <c r="BL7" s="405">
        <v>1.89</v>
      </c>
      <c r="BM7" s="405">
        <v>4.1399999999999997</v>
      </c>
      <c r="BN7" s="405">
        <v>3.54</v>
      </c>
      <c r="BO7" s="406">
        <v>15</v>
      </c>
      <c r="BP7" s="407">
        <v>1</v>
      </c>
      <c r="BQ7" s="407"/>
      <c r="BR7" s="407">
        <v>1</v>
      </c>
      <c r="BS7" s="407">
        <v>1</v>
      </c>
      <c r="BT7" s="407"/>
      <c r="BU7" s="407"/>
      <c r="BV7" s="407"/>
      <c r="BW7" s="407"/>
      <c r="BX7" s="407"/>
      <c r="BY7" s="407"/>
      <c r="BZ7" s="407"/>
      <c r="CA7" s="407"/>
      <c r="CB7" s="407"/>
      <c r="CC7" s="407"/>
      <c r="CD7" s="407"/>
      <c r="CE7" s="407"/>
      <c r="CF7" s="407"/>
      <c r="CG7" s="407"/>
      <c r="CH7" s="407"/>
      <c r="CI7" s="407"/>
      <c r="CJ7" s="408" t="s">
        <v>899</v>
      </c>
      <c r="CK7" s="408"/>
      <c r="CL7" s="408"/>
      <c r="CM7" s="408"/>
      <c r="CN7" s="408"/>
      <c r="CO7" s="409"/>
      <c r="CP7" s="409"/>
      <c r="CQ7" s="409"/>
      <c r="CR7" s="410">
        <v>250</v>
      </c>
      <c r="CS7" s="411">
        <v>53.2</v>
      </c>
      <c r="CT7" s="411">
        <v>52.37</v>
      </c>
      <c r="CU7" s="411">
        <v>41.85</v>
      </c>
      <c r="CV7" s="411">
        <v>18.5</v>
      </c>
      <c r="CW7" s="411">
        <v>13.41</v>
      </c>
      <c r="CX7" s="411">
        <v>29.46</v>
      </c>
      <c r="CY7" s="411">
        <v>25.22</v>
      </c>
      <c r="CZ7" s="411">
        <v>86.59</v>
      </c>
      <c r="DA7" s="411">
        <v>94.96</v>
      </c>
      <c r="DB7" s="409" t="s">
        <v>884</v>
      </c>
      <c r="DC7" s="409">
        <v>4</v>
      </c>
      <c r="DD7" s="409"/>
      <c r="DE7" s="409"/>
    </row>
    <row r="8" spans="1:109" ht="21" customHeight="1" thickBot="1">
      <c r="A8" s="412">
        <v>6</v>
      </c>
      <c r="B8" s="413" t="s">
        <v>900</v>
      </c>
      <c r="C8" s="378" t="s">
        <v>901</v>
      </c>
      <c r="D8" s="414" t="s">
        <v>156</v>
      </c>
      <c r="E8" s="415" t="s">
        <v>878</v>
      </c>
      <c r="F8" s="390"/>
      <c r="G8" s="390"/>
      <c r="H8" s="390">
        <v>30</v>
      </c>
      <c r="I8" s="390">
        <v>23</v>
      </c>
      <c r="J8" s="390">
        <v>54</v>
      </c>
      <c r="K8" s="390" t="s">
        <v>49</v>
      </c>
      <c r="L8" s="390" t="s">
        <v>49</v>
      </c>
      <c r="M8" s="390" t="s">
        <v>49</v>
      </c>
      <c r="N8" s="390">
        <v>107</v>
      </c>
      <c r="O8" s="382">
        <v>1738</v>
      </c>
      <c r="P8" s="383">
        <v>247.5</v>
      </c>
      <c r="Q8" s="384">
        <v>83.84</v>
      </c>
      <c r="R8" s="384">
        <v>64.989999999999995</v>
      </c>
      <c r="S8" s="384">
        <v>66.989999999999995</v>
      </c>
      <c r="T8" s="384">
        <v>12.15</v>
      </c>
      <c r="U8" s="385">
        <v>1150</v>
      </c>
      <c r="V8" s="385">
        <v>1900</v>
      </c>
      <c r="W8" s="385">
        <v>3000</v>
      </c>
      <c r="X8" s="385">
        <v>4500</v>
      </c>
      <c r="Y8" s="385">
        <v>6500</v>
      </c>
      <c r="Z8" s="387">
        <v>9000</v>
      </c>
      <c r="AA8" s="387">
        <v>12500</v>
      </c>
      <c r="AB8" s="387">
        <v>18000</v>
      </c>
      <c r="AC8" s="392">
        <v>25000</v>
      </c>
      <c r="AD8" s="392">
        <v>35000</v>
      </c>
      <c r="AE8" s="377" t="s">
        <v>49</v>
      </c>
      <c r="AF8" s="377" t="s">
        <v>49</v>
      </c>
      <c r="AG8" s="377" t="s">
        <v>49</v>
      </c>
      <c r="AH8" s="382">
        <v>466200</v>
      </c>
      <c r="AI8" s="390">
        <v>5000</v>
      </c>
      <c r="AJ8" s="390">
        <v>5</v>
      </c>
      <c r="AK8" s="391">
        <v>10000</v>
      </c>
      <c r="AL8" s="391">
        <v>1</v>
      </c>
      <c r="AM8" s="392" t="s">
        <v>49</v>
      </c>
      <c r="AN8" s="392" t="s">
        <v>49</v>
      </c>
      <c r="AO8" s="382">
        <v>140000</v>
      </c>
      <c r="AP8" s="418">
        <v>606200</v>
      </c>
      <c r="AQ8" s="394" t="s">
        <v>902</v>
      </c>
      <c r="AR8" s="395" t="s">
        <v>903</v>
      </c>
      <c r="AS8" s="396" t="s">
        <v>904</v>
      </c>
      <c r="AT8" s="397" t="s">
        <v>905</v>
      </c>
      <c r="AU8" s="417" t="s">
        <v>882</v>
      </c>
      <c r="AV8" s="399"/>
      <c r="AW8" s="399">
        <v>258</v>
      </c>
      <c r="AX8" s="399">
        <v>274</v>
      </c>
      <c r="AY8" s="399">
        <v>350</v>
      </c>
      <c r="AZ8" s="399" t="s">
        <v>768</v>
      </c>
      <c r="BA8" s="419">
        <v>151</v>
      </c>
      <c r="BB8" s="401">
        <v>2.2999999999999998</v>
      </c>
      <c r="BC8" s="402">
        <v>2.66</v>
      </c>
      <c r="BD8" s="402">
        <v>3.13</v>
      </c>
      <c r="BE8" s="402">
        <v>2.34</v>
      </c>
      <c r="BF8" s="403">
        <v>1889</v>
      </c>
      <c r="BG8" s="401">
        <v>249.8</v>
      </c>
      <c r="BH8" s="404">
        <v>86.5</v>
      </c>
      <c r="BI8" s="404">
        <v>68.12</v>
      </c>
      <c r="BJ8" s="404">
        <v>69.33</v>
      </c>
      <c r="BK8" s="405">
        <v>2.2999999999999998</v>
      </c>
      <c r="BL8" s="405">
        <v>2.66</v>
      </c>
      <c r="BM8" s="405">
        <v>3.13</v>
      </c>
      <c r="BN8" s="405">
        <v>2.34</v>
      </c>
      <c r="BO8" s="406">
        <v>1</v>
      </c>
      <c r="BP8" s="407"/>
      <c r="BQ8" s="407"/>
      <c r="BR8" s="407"/>
      <c r="BS8" s="407"/>
      <c r="BT8" s="407"/>
      <c r="BU8" s="407"/>
      <c r="BV8" s="407">
        <v>1</v>
      </c>
      <c r="BW8" s="407"/>
      <c r="BX8" s="407"/>
      <c r="BY8" s="407"/>
      <c r="BZ8" s="407"/>
      <c r="CA8" s="407"/>
      <c r="CB8" s="407"/>
      <c r="CC8" s="407"/>
      <c r="CD8" s="407"/>
      <c r="CE8" s="407"/>
      <c r="CF8" s="407"/>
      <c r="CG8" s="407"/>
      <c r="CH8" s="407"/>
      <c r="CI8" s="407"/>
      <c r="CJ8" s="408"/>
      <c r="CK8" s="408"/>
      <c r="CL8" s="408"/>
      <c r="CM8" s="408"/>
      <c r="CN8" s="408"/>
      <c r="CO8" s="409"/>
      <c r="CP8" s="409"/>
      <c r="CQ8" s="409"/>
      <c r="CR8" s="410"/>
      <c r="CS8" s="411"/>
      <c r="CT8" s="411"/>
      <c r="CU8" s="411"/>
      <c r="CV8" s="411"/>
      <c r="CW8" s="411"/>
      <c r="CX8" s="411"/>
      <c r="CY8" s="411"/>
      <c r="CZ8" s="411"/>
      <c r="DA8" s="411"/>
      <c r="DB8" s="409" t="s">
        <v>884</v>
      </c>
      <c r="DC8" s="409">
        <v>4</v>
      </c>
      <c r="DD8" s="409"/>
      <c r="DE8" s="409"/>
    </row>
    <row r="9" spans="1:109" ht="21" customHeight="1" thickBot="1">
      <c r="A9" s="376">
        <v>7</v>
      </c>
      <c r="B9" s="377" t="s">
        <v>179</v>
      </c>
      <c r="C9" s="378" t="s">
        <v>224</v>
      </c>
      <c r="D9" s="414" t="s">
        <v>156</v>
      </c>
      <c r="E9" s="415" t="s">
        <v>878</v>
      </c>
      <c r="F9" s="390"/>
      <c r="G9" s="390"/>
      <c r="H9" s="390">
        <v>20</v>
      </c>
      <c r="I9" s="390">
        <v>12</v>
      </c>
      <c r="J9" s="390">
        <v>30</v>
      </c>
      <c r="K9" s="390" t="s">
        <v>49</v>
      </c>
      <c r="L9" s="390" t="s">
        <v>49</v>
      </c>
      <c r="M9" s="390" t="s">
        <v>49</v>
      </c>
      <c r="N9" s="390">
        <v>62</v>
      </c>
      <c r="O9" s="382">
        <v>1814</v>
      </c>
      <c r="P9" s="383">
        <v>291.2</v>
      </c>
      <c r="Q9" s="384">
        <v>60.31</v>
      </c>
      <c r="R9" s="384">
        <v>62.02</v>
      </c>
      <c r="S9" s="384">
        <v>61.94</v>
      </c>
      <c r="T9" s="384">
        <v>7.65</v>
      </c>
      <c r="U9" s="385">
        <v>1150</v>
      </c>
      <c r="V9" s="385">
        <v>1900</v>
      </c>
      <c r="W9" s="385">
        <v>3000</v>
      </c>
      <c r="X9" s="385">
        <v>4500</v>
      </c>
      <c r="Y9" s="385">
        <v>6500</v>
      </c>
      <c r="Z9" s="387">
        <v>9000</v>
      </c>
      <c r="AA9" s="387">
        <v>12500</v>
      </c>
      <c r="AB9" s="387">
        <v>18000</v>
      </c>
      <c r="AC9" s="392">
        <v>25000</v>
      </c>
      <c r="AD9" s="392">
        <v>35000</v>
      </c>
      <c r="AE9" s="377" t="s">
        <v>49</v>
      </c>
      <c r="AF9" s="377" t="s">
        <v>49</v>
      </c>
      <c r="AG9" s="377" t="s">
        <v>49</v>
      </c>
      <c r="AH9" s="382">
        <v>466200</v>
      </c>
      <c r="AI9" s="390">
        <v>5000</v>
      </c>
      <c r="AJ9" s="390">
        <v>5</v>
      </c>
      <c r="AK9" s="391">
        <v>10000</v>
      </c>
      <c r="AL9" s="391">
        <v>1</v>
      </c>
      <c r="AM9" s="392" t="s">
        <v>49</v>
      </c>
      <c r="AN9" s="392" t="s">
        <v>49</v>
      </c>
      <c r="AO9" s="382">
        <v>140000</v>
      </c>
      <c r="AP9" s="418">
        <v>606200</v>
      </c>
      <c r="AQ9" s="394" t="s">
        <v>906</v>
      </c>
      <c r="AR9" s="395" t="s">
        <v>907</v>
      </c>
      <c r="AS9" s="396" t="s">
        <v>881</v>
      </c>
      <c r="AT9" s="397" t="s">
        <v>547</v>
      </c>
      <c r="AU9" s="417" t="s">
        <v>882</v>
      </c>
      <c r="AV9" s="399">
        <v>3</v>
      </c>
      <c r="AW9" s="399">
        <v>303</v>
      </c>
      <c r="AX9" s="399"/>
      <c r="AY9" s="399">
        <v>389</v>
      </c>
      <c r="AZ9" s="399" t="s">
        <v>764</v>
      </c>
      <c r="BA9" s="400"/>
      <c r="BB9" s="401"/>
      <c r="BC9" s="402"/>
      <c r="BD9" s="402"/>
      <c r="BE9" s="402"/>
      <c r="BF9" s="403"/>
      <c r="BG9" s="401"/>
      <c r="BH9" s="404"/>
      <c r="BI9" s="404"/>
      <c r="BJ9" s="404"/>
      <c r="BK9" s="405"/>
      <c r="BL9" s="405"/>
      <c r="BM9" s="405"/>
      <c r="BN9" s="405"/>
      <c r="BO9" s="406"/>
      <c r="BP9" s="407"/>
      <c r="BQ9" s="407"/>
      <c r="BR9" s="407">
        <v>1</v>
      </c>
      <c r="BS9" s="407">
        <v>1</v>
      </c>
      <c r="BT9" s="407"/>
      <c r="BU9" s="407">
        <v>1</v>
      </c>
      <c r="BV9" s="407"/>
      <c r="BW9" s="407"/>
      <c r="BX9" s="407"/>
      <c r="BY9" s="407"/>
      <c r="BZ9" s="407"/>
      <c r="CA9" s="407"/>
      <c r="CB9" s="407"/>
      <c r="CC9" s="407"/>
      <c r="CD9" s="407"/>
      <c r="CE9" s="407"/>
      <c r="CF9" s="407"/>
      <c r="CG9" s="407"/>
      <c r="CH9" s="407"/>
      <c r="CI9" s="407"/>
      <c r="CJ9" s="408" t="s">
        <v>224</v>
      </c>
      <c r="CK9" s="408"/>
      <c r="CL9" s="408"/>
      <c r="CM9" s="408"/>
      <c r="CN9" s="408"/>
      <c r="CO9" s="409"/>
      <c r="CP9" s="409"/>
      <c r="CQ9" s="409"/>
      <c r="CR9" s="410">
        <v>270</v>
      </c>
      <c r="CS9" s="411">
        <v>46.9</v>
      </c>
      <c r="CT9" s="411">
        <v>49.35</v>
      </c>
      <c r="CU9" s="411">
        <v>42.32</v>
      </c>
      <c r="CV9" s="411">
        <v>21.2</v>
      </c>
      <c r="CW9" s="411">
        <v>13.41</v>
      </c>
      <c r="CX9" s="411">
        <v>12.67</v>
      </c>
      <c r="CY9" s="411">
        <v>19.62</v>
      </c>
      <c r="CZ9" s="411">
        <v>66.900000000000006</v>
      </c>
      <c r="DA9" s="411">
        <v>69.680000000000007</v>
      </c>
      <c r="DB9" s="409"/>
      <c r="DC9" s="409"/>
      <c r="DD9" s="409"/>
      <c r="DE9" s="409"/>
    </row>
    <row r="10" spans="1:109" ht="21" customHeight="1" thickBot="1">
      <c r="A10" s="412">
        <v>8</v>
      </c>
      <c r="B10" s="413" t="s">
        <v>184</v>
      </c>
      <c r="C10" s="378" t="s">
        <v>225</v>
      </c>
      <c r="D10" s="414" t="s">
        <v>156</v>
      </c>
      <c r="E10" s="415" t="s">
        <v>878</v>
      </c>
      <c r="F10" s="390"/>
      <c r="G10" s="390"/>
      <c r="H10" s="390">
        <v>20</v>
      </c>
      <c r="I10" s="390">
        <v>12</v>
      </c>
      <c r="J10" s="390">
        <v>30</v>
      </c>
      <c r="K10" s="390" t="s">
        <v>49</v>
      </c>
      <c r="L10" s="390" t="s">
        <v>49</v>
      </c>
      <c r="M10" s="390" t="s">
        <v>49</v>
      </c>
      <c r="N10" s="390">
        <v>62</v>
      </c>
      <c r="O10" s="382">
        <v>1976</v>
      </c>
      <c r="P10" s="383">
        <v>270.10000000000002</v>
      </c>
      <c r="Q10" s="384">
        <v>76.069999999999993</v>
      </c>
      <c r="R10" s="384">
        <v>81.27</v>
      </c>
      <c r="S10" s="384">
        <v>72.3</v>
      </c>
      <c r="T10" s="384">
        <v>13.1</v>
      </c>
      <c r="U10" s="385">
        <v>1150</v>
      </c>
      <c r="V10" s="385">
        <v>1900</v>
      </c>
      <c r="W10" s="385">
        <v>3000</v>
      </c>
      <c r="X10" s="385">
        <v>4500</v>
      </c>
      <c r="Y10" s="385">
        <v>6500</v>
      </c>
      <c r="Z10" s="387">
        <v>9000</v>
      </c>
      <c r="AA10" s="387">
        <v>12500</v>
      </c>
      <c r="AB10" s="387">
        <v>18000</v>
      </c>
      <c r="AC10" s="392">
        <v>25000</v>
      </c>
      <c r="AD10" s="392">
        <v>35000</v>
      </c>
      <c r="AE10" s="377" t="s">
        <v>49</v>
      </c>
      <c r="AF10" s="377" t="s">
        <v>49</v>
      </c>
      <c r="AG10" s="377" t="s">
        <v>49</v>
      </c>
      <c r="AH10" s="382">
        <v>466200</v>
      </c>
      <c r="AI10" s="390">
        <v>5000</v>
      </c>
      <c r="AJ10" s="390">
        <v>5</v>
      </c>
      <c r="AK10" s="391">
        <v>10000</v>
      </c>
      <c r="AL10" s="391">
        <v>1</v>
      </c>
      <c r="AM10" s="392" t="s">
        <v>49</v>
      </c>
      <c r="AN10" s="392" t="s">
        <v>49</v>
      </c>
      <c r="AO10" s="382">
        <v>140000</v>
      </c>
      <c r="AP10" s="418">
        <v>606200</v>
      </c>
      <c r="AQ10" s="394" t="s">
        <v>722</v>
      </c>
      <c r="AR10" s="395" t="s">
        <v>908</v>
      </c>
      <c r="AS10" s="396" t="s">
        <v>881</v>
      </c>
      <c r="AT10" s="397" t="s">
        <v>542</v>
      </c>
      <c r="AU10" s="417" t="s">
        <v>882</v>
      </c>
      <c r="AV10" s="399">
        <v>2</v>
      </c>
      <c r="AW10" s="399">
        <v>282</v>
      </c>
      <c r="AX10" s="399"/>
      <c r="AY10" s="399">
        <v>363</v>
      </c>
      <c r="AZ10" s="399" t="s">
        <v>764</v>
      </c>
      <c r="BA10" s="400">
        <v>165</v>
      </c>
      <c r="BB10" s="401">
        <v>2.8</v>
      </c>
      <c r="BC10" s="402">
        <v>2.33</v>
      </c>
      <c r="BD10" s="402">
        <v>5.09</v>
      </c>
      <c r="BE10" s="402">
        <v>2.92</v>
      </c>
      <c r="BF10" s="403">
        <v>2141</v>
      </c>
      <c r="BG10" s="401">
        <v>272.89999999999998</v>
      </c>
      <c r="BH10" s="404">
        <v>78.400000000000006</v>
      </c>
      <c r="BI10" s="404">
        <v>86.36</v>
      </c>
      <c r="BJ10" s="404">
        <v>75.22</v>
      </c>
      <c r="BK10" s="405">
        <v>2.8</v>
      </c>
      <c r="BL10" s="405">
        <v>2.33</v>
      </c>
      <c r="BM10" s="405">
        <v>5.09</v>
      </c>
      <c r="BN10" s="405">
        <v>2.92</v>
      </c>
      <c r="BO10" s="406">
        <v>7</v>
      </c>
      <c r="BP10" s="407"/>
      <c r="BQ10" s="407"/>
      <c r="BR10" s="407">
        <v>1</v>
      </c>
      <c r="BS10" s="407">
        <v>1</v>
      </c>
      <c r="BT10" s="407"/>
      <c r="BU10" s="407"/>
      <c r="BV10" s="407"/>
      <c r="BW10" s="407"/>
      <c r="BX10" s="407"/>
      <c r="BY10" s="407"/>
      <c r="BZ10" s="407"/>
      <c r="CA10" s="407"/>
      <c r="CB10" s="407"/>
      <c r="CC10" s="407"/>
      <c r="CD10" s="407"/>
      <c r="CE10" s="407"/>
      <c r="CF10" s="407"/>
      <c r="CG10" s="407"/>
      <c r="CH10" s="407"/>
      <c r="CI10" s="407"/>
      <c r="CJ10" s="408" t="s">
        <v>909</v>
      </c>
      <c r="CK10" s="408"/>
      <c r="CL10" s="408"/>
      <c r="CM10" s="408"/>
      <c r="CN10" s="408"/>
      <c r="CO10" s="409"/>
      <c r="CP10" s="409"/>
      <c r="CQ10" s="409"/>
      <c r="CR10" s="410">
        <v>250</v>
      </c>
      <c r="CS10" s="411">
        <v>59.5</v>
      </c>
      <c r="CT10" s="411">
        <v>45.09</v>
      </c>
      <c r="CU10" s="411">
        <v>51.56</v>
      </c>
      <c r="CV10" s="411">
        <v>20.100000000000001</v>
      </c>
      <c r="CW10" s="411">
        <v>16.57</v>
      </c>
      <c r="CX10" s="411">
        <v>36.18</v>
      </c>
      <c r="CY10" s="411">
        <v>20.74</v>
      </c>
      <c r="CZ10" s="411">
        <v>93.59</v>
      </c>
      <c r="DA10" s="411">
        <v>102.86</v>
      </c>
      <c r="DB10" s="409" t="s">
        <v>884</v>
      </c>
      <c r="DC10" s="409">
        <v>4</v>
      </c>
      <c r="DD10" s="409"/>
      <c r="DE10" s="409"/>
    </row>
    <row r="11" spans="1:109" ht="21" customHeight="1">
      <c r="A11" s="376">
        <v>9</v>
      </c>
      <c r="B11" s="377" t="s">
        <v>189</v>
      </c>
      <c r="C11" s="378" t="s">
        <v>659</v>
      </c>
      <c r="D11" s="414" t="s">
        <v>156</v>
      </c>
      <c r="E11" s="415" t="s">
        <v>878</v>
      </c>
      <c r="F11" s="390"/>
      <c r="G11" s="390"/>
      <c r="H11" s="390">
        <v>20</v>
      </c>
      <c r="I11" s="390">
        <v>12</v>
      </c>
      <c r="J11" s="390">
        <v>30</v>
      </c>
      <c r="K11" s="390" t="s">
        <v>49</v>
      </c>
      <c r="L11" s="390" t="s">
        <v>49</v>
      </c>
      <c r="M11" s="390" t="s">
        <v>49</v>
      </c>
      <c r="N11" s="390">
        <v>62</v>
      </c>
      <c r="O11" s="382">
        <v>2144</v>
      </c>
      <c r="P11" s="383">
        <v>299.3</v>
      </c>
      <c r="Q11" s="384">
        <v>72.459999999999994</v>
      </c>
      <c r="R11" s="384">
        <v>43.24</v>
      </c>
      <c r="S11" s="384">
        <v>62.34</v>
      </c>
      <c r="T11" s="384">
        <v>7.48</v>
      </c>
      <c r="U11" s="385">
        <v>1150</v>
      </c>
      <c r="V11" s="385">
        <v>1900</v>
      </c>
      <c r="W11" s="385">
        <v>3000</v>
      </c>
      <c r="X11" s="385">
        <v>4500</v>
      </c>
      <c r="Y11" s="385">
        <v>6500</v>
      </c>
      <c r="Z11" s="387">
        <v>9000</v>
      </c>
      <c r="AA11" s="387">
        <v>12500</v>
      </c>
      <c r="AB11" s="387">
        <v>18000</v>
      </c>
      <c r="AC11" s="392">
        <v>25000</v>
      </c>
      <c r="AD11" s="392">
        <v>35000</v>
      </c>
      <c r="AE11" s="377" t="s">
        <v>49</v>
      </c>
      <c r="AF11" s="377" t="s">
        <v>49</v>
      </c>
      <c r="AG11" s="377" t="s">
        <v>49</v>
      </c>
      <c r="AH11" s="382">
        <v>466200</v>
      </c>
      <c r="AI11" s="390">
        <v>5000</v>
      </c>
      <c r="AJ11" s="390">
        <v>5</v>
      </c>
      <c r="AK11" s="391">
        <v>10000</v>
      </c>
      <c r="AL11" s="391">
        <v>1</v>
      </c>
      <c r="AM11" s="392" t="s">
        <v>49</v>
      </c>
      <c r="AN11" s="392" t="s">
        <v>49</v>
      </c>
      <c r="AO11" s="382">
        <v>140000</v>
      </c>
      <c r="AP11" s="418">
        <v>606200</v>
      </c>
      <c r="AQ11" s="394" t="s">
        <v>910</v>
      </c>
      <c r="AR11" s="395" t="s">
        <v>911</v>
      </c>
      <c r="AS11" s="396" t="s">
        <v>881</v>
      </c>
      <c r="AT11" s="397" t="s">
        <v>659</v>
      </c>
      <c r="AU11" s="417" t="s">
        <v>882</v>
      </c>
      <c r="AV11" s="399">
        <v>3</v>
      </c>
      <c r="AW11" s="399">
        <v>312</v>
      </c>
      <c r="AX11" s="399"/>
      <c r="AY11" s="399">
        <v>399</v>
      </c>
      <c r="AZ11" s="399" t="s">
        <v>764</v>
      </c>
      <c r="BA11" s="400">
        <v>175</v>
      </c>
      <c r="BB11" s="401">
        <v>2.2999999999999998</v>
      </c>
      <c r="BC11" s="402">
        <v>1.44</v>
      </c>
      <c r="BD11" s="402">
        <v>1.01</v>
      </c>
      <c r="BE11" s="402">
        <v>1.64</v>
      </c>
      <c r="BF11" s="403">
        <v>2319</v>
      </c>
      <c r="BG11" s="401">
        <v>301.60000000000002</v>
      </c>
      <c r="BH11" s="404">
        <v>73.900000000000006</v>
      </c>
      <c r="BI11" s="404">
        <v>44.25</v>
      </c>
      <c r="BJ11" s="404">
        <v>63.98</v>
      </c>
      <c r="BK11" s="405">
        <v>2.2999999999999998</v>
      </c>
      <c r="BL11" s="405">
        <v>1.44</v>
      </c>
      <c r="BM11" s="405">
        <v>1.01</v>
      </c>
      <c r="BN11" s="405">
        <v>1.64</v>
      </c>
      <c r="BO11" s="406">
        <v>8</v>
      </c>
      <c r="BP11" s="407"/>
      <c r="BQ11" s="407"/>
      <c r="BR11" s="407">
        <v>1</v>
      </c>
      <c r="BS11" s="407">
        <v>1</v>
      </c>
      <c r="BT11" s="407"/>
      <c r="BU11" s="407"/>
      <c r="BV11" s="407"/>
      <c r="BW11" s="407"/>
      <c r="BX11" s="407"/>
      <c r="BY11" s="407"/>
      <c r="BZ11" s="407"/>
      <c r="CA11" s="407"/>
      <c r="CB11" s="407"/>
      <c r="CC11" s="407"/>
      <c r="CD11" s="407">
        <v>1</v>
      </c>
      <c r="CE11" s="407"/>
      <c r="CF11" s="407"/>
      <c r="CG11" s="407"/>
      <c r="CH11" s="407"/>
      <c r="CI11" s="407">
        <v>1</v>
      </c>
      <c r="CJ11" s="408" t="s">
        <v>912</v>
      </c>
      <c r="CK11" s="408"/>
      <c r="CL11" s="408"/>
      <c r="CM11" s="408"/>
      <c r="CN11" s="408"/>
      <c r="CO11" s="409"/>
      <c r="CP11" s="409"/>
      <c r="CQ11" s="409"/>
      <c r="CR11" s="410">
        <v>283</v>
      </c>
      <c r="CS11" s="411">
        <v>62.2</v>
      </c>
      <c r="CT11" s="411">
        <v>36.1</v>
      </c>
      <c r="CU11" s="411">
        <v>50.71</v>
      </c>
      <c r="CV11" s="411">
        <v>16.3</v>
      </c>
      <c r="CW11" s="411">
        <v>10.26</v>
      </c>
      <c r="CX11" s="411">
        <v>7.14</v>
      </c>
      <c r="CY11" s="411">
        <v>11.63</v>
      </c>
      <c r="CZ11" s="411">
        <v>45.33</v>
      </c>
      <c r="DA11" s="411">
        <v>46.13</v>
      </c>
      <c r="DB11" s="409" t="s">
        <v>884</v>
      </c>
      <c r="DC11" s="409">
        <v>4</v>
      </c>
      <c r="DD11" s="409"/>
      <c r="DE11" s="409"/>
    </row>
    <row r="12" spans="1:109" ht="21" customHeight="1" thickBot="1">
      <c r="A12" s="412">
        <v>10</v>
      </c>
      <c r="B12" s="413" t="s">
        <v>733</v>
      </c>
      <c r="C12" s="378" t="s">
        <v>913</v>
      </c>
      <c r="D12" s="414" t="s">
        <v>156</v>
      </c>
      <c r="E12" s="420" t="s">
        <v>136</v>
      </c>
      <c r="F12" s="421"/>
      <c r="G12" s="421"/>
      <c r="H12" s="422">
        <v>30</v>
      </c>
      <c r="I12" s="422">
        <v>23</v>
      </c>
      <c r="J12" s="422">
        <v>33</v>
      </c>
      <c r="K12" s="422">
        <v>42</v>
      </c>
      <c r="L12" s="391" t="s">
        <v>49</v>
      </c>
      <c r="M12" s="391" t="s">
        <v>49</v>
      </c>
      <c r="N12" s="391">
        <v>128</v>
      </c>
      <c r="O12" s="382">
        <v>2213</v>
      </c>
      <c r="P12" s="383">
        <v>293.2</v>
      </c>
      <c r="Q12" s="384">
        <v>65.56</v>
      </c>
      <c r="R12" s="384">
        <v>69.430000000000007</v>
      </c>
      <c r="S12" s="384">
        <v>68.44</v>
      </c>
      <c r="T12" s="384"/>
      <c r="U12" s="423">
        <v>4370</v>
      </c>
      <c r="V12" s="385">
        <v>7100</v>
      </c>
      <c r="W12" s="385">
        <v>11400</v>
      </c>
      <c r="X12" s="385">
        <v>17100</v>
      </c>
      <c r="Y12" s="387">
        <v>24700</v>
      </c>
      <c r="Z12" s="387">
        <v>34500</v>
      </c>
      <c r="AA12" s="387">
        <v>48500</v>
      </c>
      <c r="AB12" s="392">
        <v>68000</v>
      </c>
      <c r="AC12" s="392">
        <v>95000</v>
      </c>
      <c r="AD12" s="424">
        <v>133000</v>
      </c>
      <c r="AE12" s="424">
        <v>186000</v>
      </c>
      <c r="AF12" s="377"/>
      <c r="AG12" s="377"/>
      <c r="AH12" s="382">
        <v>2518680</v>
      </c>
      <c r="AI12" s="425">
        <v>20000</v>
      </c>
      <c r="AJ12" s="390">
        <v>7</v>
      </c>
      <c r="AK12" s="391">
        <v>40000</v>
      </c>
      <c r="AL12" s="391">
        <v>2</v>
      </c>
      <c r="AM12" s="392">
        <v>120000</v>
      </c>
      <c r="AN12" s="392">
        <v>1</v>
      </c>
      <c r="AO12" s="382">
        <v>1360000</v>
      </c>
      <c r="AP12" s="418">
        <v>3878680</v>
      </c>
      <c r="AQ12" s="394" t="s">
        <v>914</v>
      </c>
      <c r="AR12" s="395" t="s">
        <v>734</v>
      </c>
      <c r="AS12" s="396" t="s">
        <v>915</v>
      </c>
      <c r="AT12" s="397" t="s">
        <v>916</v>
      </c>
      <c r="AU12" s="398" t="s">
        <v>917</v>
      </c>
      <c r="AV12" s="399">
        <v>23</v>
      </c>
      <c r="AW12" s="399">
        <v>307</v>
      </c>
      <c r="AX12" s="399"/>
      <c r="AY12" s="399">
        <v>393</v>
      </c>
      <c r="AZ12" s="399" t="s">
        <v>774</v>
      </c>
      <c r="BA12" s="400">
        <v>143</v>
      </c>
      <c r="BB12" s="401">
        <v>1.9</v>
      </c>
      <c r="BC12" s="402">
        <v>1.1399999999999999</v>
      </c>
      <c r="BD12" s="402">
        <v>2.65</v>
      </c>
      <c r="BE12" s="402">
        <v>1.83</v>
      </c>
      <c r="BF12" s="403">
        <v>2356</v>
      </c>
      <c r="BG12" s="401">
        <v>295.10000000000002</v>
      </c>
      <c r="BH12" s="404">
        <v>66.7</v>
      </c>
      <c r="BI12" s="404">
        <v>72.08</v>
      </c>
      <c r="BJ12" s="404">
        <v>70.27</v>
      </c>
      <c r="BK12" s="405">
        <v>1.9</v>
      </c>
      <c r="BL12" s="405">
        <v>1.1399999999999999</v>
      </c>
      <c r="BM12" s="405">
        <v>2.65</v>
      </c>
      <c r="BN12" s="405">
        <v>1.83</v>
      </c>
      <c r="BO12" s="406">
        <v>9</v>
      </c>
      <c r="BP12" s="407"/>
      <c r="BQ12" s="407"/>
      <c r="BR12" s="407"/>
      <c r="BS12" s="407"/>
      <c r="BT12" s="407"/>
      <c r="BU12" s="407"/>
      <c r="BV12" s="407">
        <v>1</v>
      </c>
      <c r="BW12" s="407"/>
      <c r="BX12" s="407"/>
      <c r="BY12" s="407"/>
      <c r="BZ12" s="407"/>
      <c r="CA12" s="407"/>
      <c r="CB12" s="407">
        <v>1</v>
      </c>
      <c r="CC12" s="407"/>
      <c r="CD12" s="407"/>
      <c r="CE12" s="407"/>
      <c r="CF12" s="407"/>
      <c r="CG12" s="407"/>
      <c r="CH12" s="407"/>
      <c r="CI12" s="407"/>
      <c r="CJ12" s="408" t="s">
        <v>918</v>
      </c>
      <c r="CK12" s="408"/>
      <c r="CL12" s="408"/>
      <c r="CM12" s="408"/>
      <c r="CN12" s="408"/>
      <c r="CO12" s="409"/>
      <c r="CP12" s="409"/>
      <c r="CQ12" s="409"/>
      <c r="CR12" s="410"/>
      <c r="CS12" s="411"/>
      <c r="CT12" s="411"/>
      <c r="CU12" s="411"/>
      <c r="CV12" s="411"/>
      <c r="CW12" s="411"/>
      <c r="CX12" s="411"/>
      <c r="CY12" s="411"/>
      <c r="CZ12" s="411"/>
      <c r="DA12" s="411"/>
      <c r="DB12" s="409" t="s">
        <v>884</v>
      </c>
      <c r="DC12" s="409">
        <v>4</v>
      </c>
      <c r="DD12" s="409"/>
      <c r="DE12" s="409"/>
    </row>
    <row r="13" spans="1:109" ht="21" customHeight="1">
      <c r="A13" s="376">
        <v>11</v>
      </c>
      <c r="B13" s="377" t="s">
        <v>919</v>
      </c>
      <c r="C13" s="378" t="s">
        <v>920</v>
      </c>
      <c r="D13" s="414" t="s">
        <v>156</v>
      </c>
      <c r="E13" s="420" t="s">
        <v>136</v>
      </c>
      <c r="F13" s="421"/>
      <c r="G13" s="421"/>
      <c r="H13" s="422">
        <v>30</v>
      </c>
      <c r="I13" s="422">
        <v>23</v>
      </c>
      <c r="J13" s="422">
        <v>33</v>
      </c>
      <c r="K13" s="422">
        <v>42</v>
      </c>
      <c r="L13" s="391" t="s">
        <v>49</v>
      </c>
      <c r="M13" s="391" t="s">
        <v>49</v>
      </c>
      <c r="N13" s="391">
        <v>128</v>
      </c>
      <c r="O13" s="382">
        <v>2217</v>
      </c>
      <c r="P13" s="383">
        <v>278.3</v>
      </c>
      <c r="Q13" s="384">
        <v>83.53</v>
      </c>
      <c r="R13" s="384">
        <v>73.569999999999993</v>
      </c>
      <c r="S13" s="384">
        <v>55.35</v>
      </c>
      <c r="T13" s="384">
        <v>6.6</v>
      </c>
      <c r="U13" s="426">
        <v>4370</v>
      </c>
      <c r="V13" s="385">
        <v>7100</v>
      </c>
      <c r="W13" s="385">
        <v>11400</v>
      </c>
      <c r="X13" s="385">
        <v>17100</v>
      </c>
      <c r="Y13" s="387">
        <v>24700</v>
      </c>
      <c r="Z13" s="387">
        <v>34500</v>
      </c>
      <c r="AA13" s="387">
        <v>48500</v>
      </c>
      <c r="AB13" s="392">
        <v>68000</v>
      </c>
      <c r="AC13" s="392">
        <v>95000</v>
      </c>
      <c r="AD13" s="424">
        <v>133000</v>
      </c>
      <c r="AE13" s="424">
        <v>186000</v>
      </c>
      <c r="AF13" s="377"/>
      <c r="AG13" s="377"/>
      <c r="AH13" s="382">
        <v>2518680</v>
      </c>
      <c r="AI13" s="427">
        <v>20000</v>
      </c>
      <c r="AJ13" s="390">
        <v>7</v>
      </c>
      <c r="AK13" s="391">
        <v>40000</v>
      </c>
      <c r="AL13" s="391">
        <v>2</v>
      </c>
      <c r="AM13" s="392">
        <v>120000</v>
      </c>
      <c r="AN13" s="392">
        <v>1</v>
      </c>
      <c r="AO13" s="382">
        <v>1360000</v>
      </c>
      <c r="AP13" s="418">
        <v>3878680</v>
      </c>
      <c r="AQ13" s="394" t="s">
        <v>921</v>
      </c>
      <c r="AR13" s="395" t="s">
        <v>922</v>
      </c>
      <c r="AS13" s="396" t="s">
        <v>923</v>
      </c>
      <c r="AT13" s="397" t="s">
        <v>656</v>
      </c>
      <c r="AU13" s="398" t="s">
        <v>917</v>
      </c>
      <c r="AV13" s="399">
        <v>41</v>
      </c>
      <c r="AW13" s="399">
        <v>290</v>
      </c>
      <c r="AX13" s="399"/>
      <c r="AY13" s="399">
        <v>373</v>
      </c>
      <c r="AZ13" s="399" t="s">
        <v>924</v>
      </c>
      <c r="BA13" s="400">
        <v>148</v>
      </c>
      <c r="BB13" s="401">
        <v>3</v>
      </c>
      <c r="BC13" s="402">
        <v>1.62</v>
      </c>
      <c r="BD13" s="402">
        <v>3.07</v>
      </c>
      <c r="BE13" s="402">
        <v>2.15</v>
      </c>
      <c r="BF13" s="403">
        <v>2365</v>
      </c>
      <c r="BG13" s="401">
        <v>281.3</v>
      </c>
      <c r="BH13" s="404">
        <v>85.15</v>
      </c>
      <c r="BI13" s="404">
        <v>76.64</v>
      </c>
      <c r="BJ13" s="404">
        <v>57.5</v>
      </c>
      <c r="BK13" s="405">
        <v>3</v>
      </c>
      <c r="BL13" s="405">
        <v>1.62</v>
      </c>
      <c r="BM13" s="405">
        <v>3.07</v>
      </c>
      <c r="BN13" s="405">
        <v>2.15</v>
      </c>
      <c r="BO13" s="406">
        <v>4</v>
      </c>
      <c r="BP13" s="407"/>
      <c r="BQ13" s="407"/>
      <c r="BR13" s="407"/>
      <c r="BS13" s="407"/>
      <c r="BT13" s="407"/>
      <c r="BU13" s="407"/>
      <c r="BV13" s="407"/>
      <c r="BW13" s="407"/>
      <c r="BX13" s="407"/>
      <c r="BY13" s="407">
        <v>1</v>
      </c>
      <c r="BZ13" s="407"/>
      <c r="CA13" s="407"/>
      <c r="CB13" s="407"/>
      <c r="CC13" s="407"/>
      <c r="CD13" s="407"/>
      <c r="CE13" s="407"/>
      <c r="CF13" s="407"/>
      <c r="CG13" s="407"/>
      <c r="CH13" s="407"/>
      <c r="CI13" s="407"/>
      <c r="CJ13" s="408" t="s">
        <v>925</v>
      </c>
      <c r="CK13" s="408"/>
      <c r="CL13" s="408"/>
      <c r="CM13" s="408"/>
      <c r="CN13" s="408"/>
      <c r="CO13" s="409">
        <v>1</v>
      </c>
      <c r="CP13" s="409"/>
      <c r="CQ13" s="409"/>
      <c r="CR13" s="410">
        <v>250</v>
      </c>
      <c r="CS13" s="411">
        <v>68.5</v>
      </c>
      <c r="CT13" s="411">
        <v>45.09</v>
      </c>
      <c r="CU13" s="411">
        <v>35.380000000000003</v>
      </c>
      <c r="CV13" s="411">
        <v>28.3</v>
      </c>
      <c r="CW13" s="411">
        <v>15.03</v>
      </c>
      <c r="CX13" s="411">
        <v>28.48</v>
      </c>
      <c r="CY13" s="411">
        <v>19.97</v>
      </c>
      <c r="CZ13" s="411">
        <v>91.78</v>
      </c>
      <c r="DA13" s="411">
        <v>93.1</v>
      </c>
      <c r="DB13" s="409" t="s">
        <v>884</v>
      </c>
      <c r="DC13" s="409">
        <v>4</v>
      </c>
      <c r="DD13" s="409"/>
      <c r="DE13" s="409"/>
    </row>
    <row r="14" spans="1:109" ht="21" customHeight="1" thickBot="1">
      <c r="A14" s="412">
        <v>12</v>
      </c>
      <c r="B14" s="413" t="s">
        <v>926</v>
      </c>
      <c r="C14" s="378" t="s">
        <v>657</v>
      </c>
      <c r="D14" s="414" t="s">
        <v>156</v>
      </c>
      <c r="E14" s="420" t="s">
        <v>136</v>
      </c>
      <c r="F14" s="421"/>
      <c r="G14" s="421"/>
      <c r="H14" s="422">
        <v>30</v>
      </c>
      <c r="I14" s="422">
        <v>23</v>
      </c>
      <c r="J14" s="422">
        <v>33</v>
      </c>
      <c r="K14" s="422">
        <v>42</v>
      </c>
      <c r="L14" s="391" t="s">
        <v>49</v>
      </c>
      <c r="M14" s="391" t="s">
        <v>49</v>
      </c>
      <c r="N14" s="391">
        <v>128</v>
      </c>
      <c r="O14" s="382">
        <v>2247</v>
      </c>
      <c r="P14" s="383">
        <v>278.3</v>
      </c>
      <c r="Q14" s="384">
        <v>79.72</v>
      </c>
      <c r="R14" s="384">
        <v>78.61</v>
      </c>
      <c r="S14" s="384">
        <v>66.88</v>
      </c>
      <c r="T14" s="384"/>
      <c r="U14" s="426">
        <v>4370</v>
      </c>
      <c r="V14" s="385">
        <v>7100</v>
      </c>
      <c r="W14" s="385">
        <v>11400</v>
      </c>
      <c r="X14" s="385">
        <v>17100</v>
      </c>
      <c r="Y14" s="387">
        <v>24700</v>
      </c>
      <c r="Z14" s="387">
        <v>34500</v>
      </c>
      <c r="AA14" s="387">
        <v>48500</v>
      </c>
      <c r="AB14" s="392">
        <v>68000</v>
      </c>
      <c r="AC14" s="392">
        <v>95000</v>
      </c>
      <c r="AD14" s="424">
        <v>133000</v>
      </c>
      <c r="AE14" s="424">
        <v>186000</v>
      </c>
      <c r="AF14" s="377"/>
      <c r="AG14" s="377"/>
      <c r="AH14" s="382">
        <v>2518680</v>
      </c>
      <c r="AI14" s="427">
        <v>20000</v>
      </c>
      <c r="AJ14" s="390">
        <v>7</v>
      </c>
      <c r="AK14" s="391">
        <v>40000</v>
      </c>
      <c r="AL14" s="391">
        <v>2</v>
      </c>
      <c r="AM14" s="392">
        <v>120000</v>
      </c>
      <c r="AN14" s="392">
        <v>1</v>
      </c>
      <c r="AO14" s="382">
        <v>1360000</v>
      </c>
      <c r="AP14" s="418">
        <v>3878680</v>
      </c>
      <c r="AQ14" s="394" t="s">
        <v>885</v>
      </c>
      <c r="AR14" s="395" t="s">
        <v>927</v>
      </c>
      <c r="AS14" s="396" t="s">
        <v>648</v>
      </c>
      <c r="AT14" s="397" t="s">
        <v>657</v>
      </c>
      <c r="AU14" s="398" t="s">
        <v>917</v>
      </c>
      <c r="AV14" s="399">
        <v>23</v>
      </c>
      <c r="AW14" s="399">
        <v>289</v>
      </c>
      <c r="AX14" s="399">
        <v>298</v>
      </c>
      <c r="AY14" s="399">
        <v>381</v>
      </c>
      <c r="AZ14" s="399" t="s">
        <v>774</v>
      </c>
      <c r="BA14" s="400">
        <v>165</v>
      </c>
      <c r="BB14" s="401">
        <v>3</v>
      </c>
      <c r="BC14" s="402">
        <v>2.2799999999999998</v>
      </c>
      <c r="BD14" s="402">
        <v>2.95</v>
      </c>
      <c r="BE14" s="402">
        <v>2</v>
      </c>
      <c r="BF14" s="403">
        <v>2412</v>
      </c>
      <c r="BG14" s="401">
        <v>281.3</v>
      </c>
      <c r="BH14" s="404">
        <v>82</v>
      </c>
      <c r="BI14" s="404">
        <v>81.56</v>
      </c>
      <c r="BJ14" s="404">
        <v>68.88</v>
      </c>
      <c r="BK14" s="405">
        <v>3</v>
      </c>
      <c r="BL14" s="405">
        <v>2.2799999999999998</v>
      </c>
      <c r="BM14" s="405">
        <v>2.95</v>
      </c>
      <c r="BN14" s="405">
        <v>2</v>
      </c>
      <c r="BO14" s="406">
        <v>15</v>
      </c>
      <c r="BP14" s="407"/>
      <c r="BQ14" s="407"/>
      <c r="BR14" s="407"/>
      <c r="BS14" s="407"/>
      <c r="BT14" s="407"/>
      <c r="BU14" s="407"/>
      <c r="BV14" s="407"/>
      <c r="BW14" s="407"/>
      <c r="BX14" s="407"/>
      <c r="BY14" s="407"/>
      <c r="BZ14" s="407"/>
      <c r="CA14" s="407"/>
      <c r="CB14" s="407">
        <v>1</v>
      </c>
      <c r="CC14" s="407"/>
      <c r="CD14" s="407"/>
      <c r="CE14" s="407"/>
      <c r="CF14" s="407"/>
      <c r="CG14" s="407" t="s">
        <v>888</v>
      </c>
      <c r="CH14" s="407"/>
      <c r="CI14" s="407"/>
      <c r="CJ14" s="408" t="s">
        <v>889</v>
      </c>
      <c r="CK14" s="408"/>
      <c r="CL14" s="408"/>
      <c r="CM14" s="408"/>
      <c r="CN14" s="408"/>
      <c r="CO14" s="409"/>
      <c r="CP14" s="409"/>
      <c r="CQ14" s="409"/>
      <c r="CR14" s="410">
        <v>250</v>
      </c>
      <c r="CS14" s="411">
        <v>58.6</v>
      </c>
      <c r="CT14" s="411">
        <v>51.16</v>
      </c>
      <c r="CU14" s="411">
        <v>48.33</v>
      </c>
      <c r="CV14" s="411">
        <v>28.3</v>
      </c>
      <c r="CW14" s="411">
        <v>21.12</v>
      </c>
      <c r="CX14" s="411">
        <v>27.45</v>
      </c>
      <c r="CY14" s="411">
        <v>18.55</v>
      </c>
      <c r="CZ14" s="411">
        <v>95.42</v>
      </c>
      <c r="DA14" s="411">
        <v>100.78</v>
      </c>
      <c r="DB14" s="409" t="s">
        <v>884</v>
      </c>
      <c r="DC14" s="409">
        <v>3</v>
      </c>
      <c r="DD14" s="409"/>
      <c r="DE14" s="409"/>
    </row>
    <row r="15" spans="1:109" ht="21" customHeight="1">
      <c r="A15" s="376">
        <v>13</v>
      </c>
      <c r="B15" s="377" t="s">
        <v>928</v>
      </c>
      <c r="C15" s="378" t="s">
        <v>929</v>
      </c>
      <c r="D15" s="414" t="s">
        <v>156</v>
      </c>
      <c r="E15" s="420" t="s">
        <v>136</v>
      </c>
      <c r="F15" s="421"/>
      <c r="G15" s="421"/>
      <c r="H15" s="422">
        <v>30</v>
      </c>
      <c r="I15" s="422">
        <v>23</v>
      </c>
      <c r="J15" s="422">
        <v>33</v>
      </c>
      <c r="K15" s="422">
        <v>42</v>
      </c>
      <c r="L15" s="391" t="s">
        <v>49</v>
      </c>
      <c r="M15" s="391" t="s">
        <v>49</v>
      </c>
      <c r="N15" s="391">
        <v>128</v>
      </c>
      <c r="O15" s="382">
        <v>2307</v>
      </c>
      <c r="P15" s="383">
        <v>310.5</v>
      </c>
      <c r="Q15" s="384">
        <v>71.510000000000005</v>
      </c>
      <c r="R15" s="384">
        <v>52.39</v>
      </c>
      <c r="S15" s="384">
        <v>31.19</v>
      </c>
      <c r="T15" s="384"/>
      <c r="U15" s="426">
        <v>4370</v>
      </c>
      <c r="V15" s="385">
        <v>7100</v>
      </c>
      <c r="W15" s="385">
        <v>11400</v>
      </c>
      <c r="X15" s="385">
        <v>17100</v>
      </c>
      <c r="Y15" s="387">
        <v>24700</v>
      </c>
      <c r="Z15" s="387">
        <v>34500</v>
      </c>
      <c r="AA15" s="387">
        <v>48500</v>
      </c>
      <c r="AB15" s="392">
        <v>68000</v>
      </c>
      <c r="AC15" s="392">
        <v>95000</v>
      </c>
      <c r="AD15" s="424">
        <v>133000</v>
      </c>
      <c r="AE15" s="424">
        <v>186000</v>
      </c>
      <c r="AF15" s="377"/>
      <c r="AG15" s="377"/>
      <c r="AH15" s="382">
        <v>2518680</v>
      </c>
      <c r="AI15" s="427">
        <v>20000</v>
      </c>
      <c r="AJ15" s="390">
        <v>7</v>
      </c>
      <c r="AK15" s="391">
        <v>40000</v>
      </c>
      <c r="AL15" s="391">
        <v>2</v>
      </c>
      <c r="AM15" s="392">
        <v>120000</v>
      </c>
      <c r="AN15" s="392">
        <v>1</v>
      </c>
      <c r="AO15" s="382">
        <v>1360000</v>
      </c>
      <c r="AP15" s="418">
        <v>3878680</v>
      </c>
      <c r="AQ15" s="394" t="s">
        <v>930</v>
      </c>
      <c r="AR15" s="395" t="s">
        <v>929</v>
      </c>
      <c r="AS15" s="396" t="s">
        <v>931</v>
      </c>
      <c r="AT15" s="397" t="s">
        <v>932</v>
      </c>
      <c r="AU15" s="398" t="s">
        <v>917</v>
      </c>
      <c r="AV15" s="399"/>
      <c r="AW15" s="399">
        <v>323</v>
      </c>
      <c r="AX15" s="399"/>
      <c r="AY15" s="399">
        <v>412</v>
      </c>
      <c r="AZ15" s="399" t="s">
        <v>767</v>
      </c>
      <c r="BA15" s="400">
        <v>171</v>
      </c>
      <c r="BB15" s="401">
        <v>2.2000000000000002</v>
      </c>
      <c r="BC15" s="402">
        <v>1.49</v>
      </c>
      <c r="BD15" s="402">
        <v>2.16</v>
      </c>
      <c r="BE15" s="402">
        <v>2.42</v>
      </c>
      <c r="BF15" s="403">
        <v>2478</v>
      </c>
      <c r="BG15" s="401">
        <v>312.7</v>
      </c>
      <c r="BH15" s="404">
        <v>73</v>
      </c>
      <c r="BI15" s="404">
        <v>54.55</v>
      </c>
      <c r="BJ15" s="404">
        <v>33.61</v>
      </c>
      <c r="BK15" s="405">
        <v>2.2000000000000002</v>
      </c>
      <c r="BL15" s="405">
        <v>1.49</v>
      </c>
      <c r="BM15" s="405">
        <v>2.16</v>
      </c>
      <c r="BN15" s="405">
        <v>2.42</v>
      </c>
      <c r="BO15" s="406">
        <v>4</v>
      </c>
      <c r="BP15" s="407"/>
      <c r="BQ15" s="407"/>
      <c r="BR15" s="407"/>
      <c r="BS15" s="407"/>
      <c r="BT15" s="407"/>
      <c r="BU15" s="407">
        <v>1</v>
      </c>
      <c r="BV15" s="407">
        <v>1</v>
      </c>
      <c r="BW15" s="407"/>
      <c r="BX15" s="407"/>
      <c r="BY15" s="407"/>
      <c r="BZ15" s="407"/>
      <c r="CA15" s="407"/>
      <c r="CB15" s="407"/>
      <c r="CC15" s="407"/>
      <c r="CD15" s="407"/>
      <c r="CE15" s="407"/>
      <c r="CF15" s="407"/>
      <c r="CG15" s="407"/>
      <c r="CH15" s="407"/>
      <c r="CI15" s="407"/>
      <c r="CJ15" s="408" t="s">
        <v>933</v>
      </c>
      <c r="CK15" s="408"/>
      <c r="CL15" s="408"/>
      <c r="CM15" s="408"/>
      <c r="CN15" s="408"/>
      <c r="CO15" s="409"/>
      <c r="CP15" s="409"/>
      <c r="CQ15" s="409"/>
      <c r="CR15" s="410"/>
      <c r="CS15" s="411"/>
      <c r="CT15" s="411"/>
      <c r="CU15" s="411"/>
      <c r="CV15" s="411"/>
      <c r="CW15" s="411"/>
      <c r="CX15" s="411"/>
      <c r="CY15" s="411"/>
      <c r="CZ15" s="411"/>
      <c r="DA15" s="411"/>
      <c r="DB15" s="409"/>
      <c r="DC15" s="409"/>
      <c r="DD15" s="409"/>
      <c r="DE15" s="409"/>
    </row>
    <row r="16" spans="1:109" ht="21" customHeight="1" thickBot="1">
      <c r="A16" s="412">
        <v>14</v>
      </c>
      <c r="B16" s="413" t="s">
        <v>934</v>
      </c>
      <c r="C16" s="378" t="s">
        <v>935</v>
      </c>
      <c r="D16" s="414" t="s">
        <v>156</v>
      </c>
      <c r="E16" s="420" t="s">
        <v>136</v>
      </c>
      <c r="F16" s="421"/>
      <c r="G16" s="421"/>
      <c r="H16" s="422">
        <v>30</v>
      </c>
      <c r="I16" s="422">
        <v>23</v>
      </c>
      <c r="J16" s="422">
        <v>33</v>
      </c>
      <c r="K16" s="422">
        <v>42</v>
      </c>
      <c r="L16" s="391" t="s">
        <v>49</v>
      </c>
      <c r="M16" s="391" t="s">
        <v>49</v>
      </c>
      <c r="N16" s="391">
        <v>128</v>
      </c>
      <c r="O16" s="382">
        <v>2339</v>
      </c>
      <c r="P16" s="383">
        <v>296.89999999999998</v>
      </c>
      <c r="Q16" s="384">
        <v>70.52</v>
      </c>
      <c r="R16" s="384">
        <v>65.239999999999995</v>
      </c>
      <c r="S16" s="384">
        <v>35.549999999999997</v>
      </c>
      <c r="T16" s="384"/>
      <c r="U16" s="426">
        <v>4370</v>
      </c>
      <c r="V16" s="385">
        <v>7100</v>
      </c>
      <c r="W16" s="385">
        <v>11400</v>
      </c>
      <c r="X16" s="385">
        <v>17100</v>
      </c>
      <c r="Y16" s="387">
        <v>24700</v>
      </c>
      <c r="Z16" s="387">
        <v>34500</v>
      </c>
      <c r="AA16" s="387">
        <v>48500</v>
      </c>
      <c r="AB16" s="392">
        <v>68000</v>
      </c>
      <c r="AC16" s="392">
        <v>95000</v>
      </c>
      <c r="AD16" s="424">
        <v>133000</v>
      </c>
      <c r="AE16" s="424">
        <v>186000</v>
      </c>
      <c r="AF16" s="377"/>
      <c r="AG16" s="377"/>
      <c r="AH16" s="382">
        <v>2518680</v>
      </c>
      <c r="AI16" s="427">
        <v>20000</v>
      </c>
      <c r="AJ16" s="390">
        <v>7</v>
      </c>
      <c r="AK16" s="391">
        <v>40000</v>
      </c>
      <c r="AL16" s="391">
        <v>2</v>
      </c>
      <c r="AM16" s="392">
        <v>120000</v>
      </c>
      <c r="AN16" s="392">
        <v>1</v>
      </c>
      <c r="AO16" s="382">
        <v>1360000</v>
      </c>
      <c r="AP16" s="418">
        <v>3878680</v>
      </c>
      <c r="AQ16" s="394" t="s">
        <v>936</v>
      </c>
      <c r="AR16" s="395" t="s">
        <v>937</v>
      </c>
      <c r="AS16" s="396" t="s">
        <v>938</v>
      </c>
      <c r="AT16" s="397" t="s">
        <v>939</v>
      </c>
      <c r="AU16" s="398" t="s">
        <v>917</v>
      </c>
      <c r="AV16" s="399"/>
      <c r="AW16" s="399"/>
      <c r="AX16" s="399"/>
      <c r="AY16" s="399"/>
      <c r="AZ16" s="399" t="s">
        <v>768</v>
      </c>
      <c r="BA16" s="400">
        <v>187</v>
      </c>
      <c r="BB16" s="401">
        <v>2.9</v>
      </c>
      <c r="BC16" s="402">
        <v>1.58</v>
      </c>
      <c r="BD16" s="402">
        <v>2.81</v>
      </c>
      <c r="BE16" s="402">
        <v>2.57</v>
      </c>
      <c r="BF16" s="403">
        <v>2526</v>
      </c>
      <c r="BG16" s="401">
        <v>299.8</v>
      </c>
      <c r="BH16" s="404">
        <v>72.099999999999994</v>
      </c>
      <c r="BI16" s="404">
        <v>68.05</v>
      </c>
      <c r="BJ16" s="404">
        <v>38.119999999999997</v>
      </c>
      <c r="BK16" s="405">
        <v>2.9</v>
      </c>
      <c r="BL16" s="405">
        <v>1.58</v>
      </c>
      <c r="BM16" s="405">
        <v>2.81</v>
      </c>
      <c r="BN16" s="405">
        <v>2.57</v>
      </c>
      <c r="BO16" s="406">
        <v>3</v>
      </c>
      <c r="BP16" s="407"/>
      <c r="BQ16" s="407"/>
      <c r="BR16" s="407"/>
      <c r="BS16" s="407"/>
      <c r="BT16" s="407"/>
      <c r="BU16" s="407"/>
      <c r="BV16" s="407">
        <v>1</v>
      </c>
      <c r="BW16" s="407"/>
      <c r="BX16" s="407"/>
      <c r="BY16" s="407"/>
      <c r="BZ16" s="407"/>
      <c r="CA16" s="407"/>
      <c r="CB16" s="407"/>
      <c r="CC16" s="407"/>
      <c r="CD16" s="407"/>
      <c r="CE16" s="407"/>
      <c r="CF16" s="407"/>
      <c r="CG16" s="407"/>
      <c r="CH16" s="407"/>
      <c r="CI16" s="407"/>
      <c r="CJ16" s="408" t="s">
        <v>940</v>
      </c>
      <c r="CK16" s="408"/>
      <c r="CL16" s="408"/>
      <c r="CM16" s="408"/>
      <c r="CN16" s="408"/>
      <c r="CO16" s="409"/>
      <c r="CP16" s="409"/>
      <c r="CQ16" s="409"/>
      <c r="CR16" s="410"/>
      <c r="CS16" s="411"/>
      <c r="CT16" s="411"/>
      <c r="CU16" s="411"/>
      <c r="CV16" s="411"/>
      <c r="CW16" s="411"/>
      <c r="CX16" s="411"/>
      <c r="CY16" s="411"/>
      <c r="CZ16" s="411"/>
      <c r="DA16" s="411"/>
      <c r="DB16" s="409" t="s">
        <v>884</v>
      </c>
      <c r="DC16" s="409">
        <v>3</v>
      </c>
      <c r="DD16" s="409"/>
      <c r="DE16" s="409"/>
    </row>
    <row r="17" spans="1:109" ht="21" customHeight="1">
      <c r="A17" s="376">
        <v>15</v>
      </c>
      <c r="B17" s="377" t="s">
        <v>194</v>
      </c>
      <c r="C17" s="378" t="s">
        <v>548</v>
      </c>
      <c r="D17" s="414" t="s">
        <v>156</v>
      </c>
      <c r="E17" s="420" t="s">
        <v>136</v>
      </c>
      <c r="F17" s="391"/>
      <c r="G17" s="391"/>
      <c r="H17" s="428">
        <v>25</v>
      </c>
      <c r="I17" s="428">
        <v>8</v>
      </c>
      <c r="J17" s="428">
        <v>14</v>
      </c>
      <c r="K17" s="428">
        <v>28</v>
      </c>
      <c r="L17" s="391" t="s">
        <v>49</v>
      </c>
      <c r="M17" s="391" t="s">
        <v>49</v>
      </c>
      <c r="N17" s="391">
        <v>75</v>
      </c>
      <c r="O17" s="382">
        <v>2360</v>
      </c>
      <c r="P17" s="383">
        <v>295.7</v>
      </c>
      <c r="Q17" s="384">
        <v>70.52</v>
      </c>
      <c r="R17" s="384">
        <v>61.91</v>
      </c>
      <c r="S17" s="384">
        <v>60.28</v>
      </c>
      <c r="T17" s="384">
        <v>7.17</v>
      </c>
      <c r="U17" s="429">
        <v>2190</v>
      </c>
      <c r="V17" s="385">
        <v>3600</v>
      </c>
      <c r="W17" s="385">
        <v>5700</v>
      </c>
      <c r="X17" s="385">
        <v>8600</v>
      </c>
      <c r="Y17" s="387">
        <v>12400</v>
      </c>
      <c r="Z17" s="387">
        <v>17500</v>
      </c>
      <c r="AA17" s="387">
        <v>24000</v>
      </c>
      <c r="AB17" s="392">
        <v>34000</v>
      </c>
      <c r="AC17" s="392">
        <v>47500</v>
      </c>
      <c r="AD17" s="424">
        <v>66500</v>
      </c>
      <c r="AE17" s="424">
        <v>93000</v>
      </c>
      <c r="AF17" s="377" t="s">
        <v>49</v>
      </c>
      <c r="AG17" s="377" t="s">
        <v>49</v>
      </c>
      <c r="AH17" s="382">
        <v>1259960</v>
      </c>
      <c r="AI17" s="430">
        <v>10000</v>
      </c>
      <c r="AJ17" s="390">
        <v>7</v>
      </c>
      <c r="AK17" s="391">
        <v>20000</v>
      </c>
      <c r="AL17" s="391">
        <v>2</v>
      </c>
      <c r="AM17" s="392">
        <v>60000</v>
      </c>
      <c r="AN17" s="392">
        <v>1</v>
      </c>
      <c r="AO17" s="382">
        <v>680000</v>
      </c>
      <c r="AP17" s="418">
        <v>1939960</v>
      </c>
      <c r="AQ17" s="394" t="s">
        <v>936</v>
      </c>
      <c r="AR17" s="395" t="s">
        <v>941</v>
      </c>
      <c r="AS17" s="396" t="s">
        <v>881</v>
      </c>
      <c r="AT17" s="397" t="s">
        <v>548</v>
      </c>
      <c r="AU17" s="398" t="s">
        <v>917</v>
      </c>
      <c r="AV17" s="399">
        <v>4</v>
      </c>
      <c r="AW17" s="399">
        <v>308</v>
      </c>
      <c r="AX17" s="399"/>
      <c r="AY17" s="399">
        <v>394</v>
      </c>
      <c r="AZ17" s="399" t="s">
        <v>764</v>
      </c>
      <c r="BA17" s="419">
        <v>146</v>
      </c>
      <c r="BB17" s="401">
        <v>2.2000000000000002</v>
      </c>
      <c r="BC17" s="402">
        <v>1.58</v>
      </c>
      <c r="BD17" s="402">
        <v>1.07</v>
      </c>
      <c r="BE17" s="402">
        <v>2.25</v>
      </c>
      <c r="BF17" s="403">
        <v>2506</v>
      </c>
      <c r="BG17" s="401">
        <v>297.89999999999998</v>
      </c>
      <c r="BH17" s="404">
        <v>72.099999999999994</v>
      </c>
      <c r="BI17" s="404">
        <v>62.98</v>
      </c>
      <c r="BJ17" s="404">
        <v>62.53</v>
      </c>
      <c r="BK17" s="405">
        <v>2.2000000000000002</v>
      </c>
      <c r="BL17" s="405">
        <v>1.58</v>
      </c>
      <c r="BM17" s="405">
        <v>1.07</v>
      </c>
      <c r="BN17" s="405">
        <v>2.25</v>
      </c>
      <c r="BO17" s="406">
        <v>1</v>
      </c>
      <c r="BP17" s="407"/>
      <c r="BQ17" s="407"/>
      <c r="BR17" s="407">
        <v>1</v>
      </c>
      <c r="BS17" s="407">
        <v>1</v>
      </c>
      <c r="BT17" s="407"/>
      <c r="BU17" s="407"/>
      <c r="BV17" s="407"/>
      <c r="BW17" s="407"/>
      <c r="BX17" s="407"/>
      <c r="BY17" s="407"/>
      <c r="BZ17" s="407"/>
      <c r="CA17" s="407"/>
      <c r="CB17" s="407"/>
      <c r="CC17" s="407"/>
      <c r="CD17" s="407"/>
      <c r="CE17" s="407"/>
      <c r="CF17" s="407">
        <v>1</v>
      </c>
      <c r="CG17" s="407"/>
      <c r="CH17" s="407"/>
      <c r="CI17" s="407">
        <v>1</v>
      </c>
      <c r="CJ17" s="408" t="s">
        <v>942</v>
      </c>
      <c r="CK17" s="408"/>
      <c r="CL17" s="408"/>
      <c r="CM17" s="408"/>
      <c r="CN17" s="408"/>
      <c r="CO17" s="409"/>
      <c r="CP17" s="409"/>
      <c r="CQ17" s="409"/>
      <c r="CR17" s="410">
        <v>275</v>
      </c>
      <c r="CS17" s="411">
        <v>55.9</v>
      </c>
      <c r="CT17" s="411">
        <v>51.9</v>
      </c>
      <c r="CU17" s="411">
        <v>39.4</v>
      </c>
      <c r="CV17" s="411">
        <v>20.7</v>
      </c>
      <c r="CW17" s="411">
        <v>14.62</v>
      </c>
      <c r="CX17" s="411">
        <v>10.01</v>
      </c>
      <c r="CY17" s="411">
        <v>20.88</v>
      </c>
      <c r="CZ17" s="411">
        <v>66.209999999999994</v>
      </c>
      <c r="DA17" s="411">
        <v>70.25</v>
      </c>
      <c r="DB17" s="409" t="s">
        <v>884</v>
      </c>
      <c r="DC17" s="409">
        <v>3</v>
      </c>
      <c r="DD17" s="409"/>
      <c r="DE17" s="409"/>
    </row>
    <row r="18" spans="1:109" ht="21" customHeight="1" thickBot="1">
      <c r="A18" s="412">
        <v>16</v>
      </c>
      <c r="B18" s="413" t="s">
        <v>943</v>
      </c>
      <c r="C18" s="378" t="s">
        <v>944</v>
      </c>
      <c r="D18" s="414" t="s">
        <v>156</v>
      </c>
      <c r="E18" s="420" t="s">
        <v>136</v>
      </c>
      <c r="F18" s="421"/>
      <c r="G18" s="421"/>
      <c r="H18" s="422">
        <v>30</v>
      </c>
      <c r="I18" s="422">
        <v>23</v>
      </c>
      <c r="J18" s="422">
        <v>33</v>
      </c>
      <c r="K18" s="422">
        <v>42</v>
      </c>
      <c r="L18" s="391" t="s">
        <v>49</v>
      </c>
      <c r="M18" s="391" t="s">
        <v>49</v>
      </c>
      <c r="N18" s="391">
        <v>128</v>
      </c>
      <c r="O18" s="382">
        <v>2368</v>
      </c>
      <c r="P18" s="383">
        <v>281.2</v>
      </c>
      <c r="Q18" s="384">
        <v>76.19</v>
      </c>
      <c r="R18" s="384">
        <v>66.97</v>
      </c>
      <c r="S18" s="384">
        <v>64.680000000000007</v>
      </c>
      <c r="T18" s="384">
        <v>8.67</v>
      </c>
      <c r="U18" s="423">
        <v>4370</v>
      </c>
      <c r="V18" s="385">
        <v>7100</v>
      </c>
      <c r="W18" s="385">
        <v>11400</v>
      </c>
      <c r="X18" s="385">
        <v>17100</v>
      </c>
      <c r="Y18" s="387">
        <v>24700</v>
      </c>
      <c r="Z18" s="387">
        <v>34500</v>
      </c>
      <c r="AA18" s="387">
        <v>48500</v>
      </c>
      <c r="AB18" s="392">
        <v>68000</v>
      </c>
      <c r="AC18" s="392">
        <v>95000</v>
      </c>
      <c r="AD18" s="424">
        <v>133000</v>
      </c>
      <c r="AE18" s="424">
        <v>186000</v>
      </c>
      <c r="AF18" s="377" t="s">
        <v>49</v>
      </c>
      <c r="AG18" s="377" t="s">
        <v>49</v>
      </c>
      <c r="AH18" s="382">
        <v>2518680</v>
      </c>
      <c r="AI18" s="425">
        <v>20000</v>
      </c>
      <c r="AJ18" s="390">
        <v>7</v>
      </c>
      <c r="AK18" s="391">
        <v>40000</v>
      </c>
      <c r="AL18" s="391">
        <v>2</v>
      </c>
      <c r="AM18" s="392">
        <v>120000</v>
      </c>
      <c r="AN18" s="392">
        <v>1</v>
      </c>
      <c r="AO18" s="382">
        <v>1360000</v>
      </c>
      <c r="AP18" s="418">
        <v>3878680</v>
      </c>
      <c r="AQ18" s="394" t="s">
        <v>945</v>
      </c>
      <c r="AR18" s="395" t="s">
        <v>946</v>
      </c>
      <c r="AS18" s="396" t="s">
        <v>649</v>
      </c>
      <c r="AT18" s="397" t="s">
        <v>658</v>
      </c>
      <c r="AU18" s="398" t="s">
        <v>917</v>
      </c>
      <c r="AV18" s="399">
        <v>21</v>
      </c>
      <c r="AW18" s="399">
        <v>293</v>
      </c>
      <c r="AX18" s="399"/>
      <c r="AY18" s="399">
        <v>376</v>
      </c>
      <c r="AZ18" s="399" t="s">
        <v>767</v>
      </c>
      <c r="BA18" s="400"/>
      <c r="BB18" s="401"/>
      <c r="BC18" s="402"/>
      <c r="BD18" s="402"/>
      <c r="BE18" s="402"/>
      <c r="BF18" s="403"/>
      <c r="BG18" s="401"/>
      <c r="BH18" s="404"/>
      <c r="BI18" s="404"/>
      <c r="BJ18" s="404"/>
      <c r="BK18" s="405"/>
      <c r="BL18" s="405"/>
      <c r="BM18" s="405"/>
      <c r="BN18" s="405"/>
      <c r="BO18" s="406"/>
      <c r="BP18" s="407"/>
      <c r="BQ18" s="407"/>
      <c r="BR18" s="407"/>
      <c r="BS18" s="407"/>
      <c r="BT18" s="407"/>
      <c r="BU18" s="407">
        <v>1</v>
      </c>
      <c r="BV18" s="407"/>
      <c r="BW18" s="407"/>
      <c r="BX18" s="407"/>
      <c r="BY18" s="407"/>
      <c r="BZ18" s="407"/>
      <c r="CA18" s="407"/>
      <c r="CB18" s="407"/>
      <c r="CC18" s="407"/>
      <c r="CD18" s="407"/>
      <c r="CE18" s="407"/>
      <c r="CF18" s="407"/>
      <c r="CG18" s="407"/>
      <c r="CH18" s="407"/>
      <c r="CI18" s="407"/>
      <c r="CJ18" s="408" t="s">
        <v>944</v>
      </c>
      <c r="CK18" s="408"/>
      <c r="CL18" s="408"/>
      <c r="CM18" s="408"/>
      <c r="CN18" s="408"/>
      <c r="CO18" s="409"/>
      <c r="CP18" s="409"/>
      <c r="CQ18" s="409"/>
      <c r="CR18" s="410">
        <v>246.2</v>
      </c>
      <c r="CS18" s="411">
        <v>64</v>
      </c>
      <c r="CT18" s="411">
        <v>47.65</v>
      </c>
      <c r="CU18" s="411">
        <v>44.65</v>
      </c>
      <c r="CV18" s="411">
        <v>35</v>
      </c>
      <c r="CW18" s="411">
        <v>12.19</v>
      </c>
      <c r="CX18" s="411">
        <v>19.32</v>
      </c>
      <c r="CY18" s="411">
        <v>20.03</v>
      </c>
      <c r="CZ18" s="411">
        <v>86.54</v>
      </c>
      <c r="DA18" s="411">
        <v>80</v>
      </c>
      <c r="DB18" s="409" t="s">
        <v>884</v>
      </c>
      <c r="DC18" s="409">
        <v>3</v>
      </c>
      <c r="DD18" s="409"/>
      <c r="DE18" s="409"/>
    </row>
    <row r="19" spans="1:109" ht="21" customHeight="1">
      <c r="A19" s="376">
        <v>17</v>
      </c>
      <c r="B19" s="377" t="s">
        <v>199</v>
      </c>
      <c r="C19" s="378" t="s">
        <v>226</v>
      </c>
      <c r="D19" s="414" t="s">
        <v>156</v>
      </c>
      <c r="E19" s="420" t="s">
        <v>136</v>
      </c>
      <c r="F19" s="391"/>
      <c r="G19" s="391"/>
      <c r="H19" s="428">
        <v>10</v>
      </c>
      <c r="I19" s="428">
        <v>12</v>
      </c>
      <c r="J19" s="428">
        <v>18</v>
      </c>
      <c r="K19" s="428">
        <v>28</v>
      </c>
      <c r="L19" s="391" t="s">
        <v>49</v>
      </c>
      <c r="M19" s="391" t="s">
        <v>49</v>
      </c>
      <c r="N19" s="391">
        <v>68</v>
      </c>
      <c r="O19" s="382">
        <v>2390</v>
      </c>
      <c r="P19" s="383">
        <v>270</v>
      </c>
      <c r="Q19" s="384">
        <v>82.25</v>
      </c>
      <c r="R19" s="384">
        <v>83.47</v>
      </c>
      <c r="S19" s="384">
        <v>72.709999999999994</v>
      </c>
      <c r="T19" s="384">
        <v>13.38</v>
      </c>
      <c r="U19" s="429">
        <v>2190</v>
      </c>
      <c r="V19" s="385">
        <v>3600</v>
      </c>
      <c r="W19" s="385">
        <v>5700</v>
      </c>
      <c r="X19" s="385">
        <v>8600</v>
      </c>
      <c r="Y19" s="387">
        <v>12400</v>
      </c>
      <c r="Z19" s="387">
        <v>17500</v>
      </c>
      <c r="AA19" s="387">
        <v>24000</v>
      </c>
      <c r="AB19" s="392">
        <v>34000</v>
      </c>
      <c r="AC19" s="392">
        <v>47500</v>
      </c>
      <c r="AD19" s="424">
        <v>66500</v>
      </c>
      <c r="AE19" s="424">
        <v>93000</v>
      </c>
      <c r="AF19" s="377" t="s">
        <v>49</v>
      </c>
      <c r="AG19" s="377" t="s">
        <v>49</v>
      </c>
      <c r="AH19" s="382">
        <v>1259960</v>
      </c>
      <c r="AI19" s="430">
        <v>10000</v>
      </c>
      <c r="AJ19" s="390">
        <v>7</v>
      </c>
      <c r="AK19" s="391">
        <v>20000</v>
      </c>
      <c r="AL19" s="391">
        <v>2</v>
      </c>
      <c r="AM19" s="392">
        <v>60000</v>
      </c>
      <c r="AN19" s="392">
        <v>1</v>
      </c>
      <c r="AO19" s="382">
        <v>680000</v>
      </c>
      <c r="AP19" s="418">
        <v>1939960</v>
      </c>
      <c r="AQ19" s="394" t="s">
        <v>947</v>
      </c>
      <c r="AR19" s="395" t="s">
        <v>948</v>
      </c>
      <c r="AS19" s="396" t="s">
        <v>949</v>
      </c>
      <c r="AT19" s="397" t="s">
        <v>540</v>
      </c>
      <c r="AU19" s="398" t="s">
        <v>917</v>
      </c>
      <c r="AV19" s="399">
        <v>5</v>
      </c>
      <c r="AW19" s="399">
        <v>282</v>
      </c>
      <c r="AX19" s="399"/>
      <c r="AY19" s="399">
        <v>363</v>
      </c>
      <c r="AZ19" s="399" t="s">
        <v>764</v>
      </c>
      <c r="BA19" s="400">
        <v>194</v>
      </c>
      <c r="BB19" s="401">
        <v>3.9</v>
      </c>
      <c r="BC19" s="402">
        <v>2.4500000000000002</v>
      </c>
      <c r="BD19" s="402">
        <v>3.09</v>
      </c>
      <c r="BE19" s="402">
        <v>2.68</v>
      </c>
      <c r="BF19" s="403">
        <v>2584</v>
      </c>
      <c r="BG19" s="401">
        <v>273.89999999999998</v>
      </c>
      <c r="BH19" s="404">
        <v>84.7</v>
      </c>
      <c r="BI19" s="404">
        <v>86.56</v>
      </c>
      <c r="BJ19" s="404">
        <v>75.39</v>
      </c>
      <c r="BK19" s="405">
        <v>3.9</v>
      </c>
      <c r="BL19" s="405">
        <v>2.4500000000000002</v>
      </c>
      <c r="BM19" s="405">
        <v>3.09</v>
      </c>
      <c r="BN19" s="405">
        <v>2.68</v>
      </c>
      <c r="BO19" s="406">
        <v>9</v>
      </c>
      <c r="BP19" s="407"/>
      <c r="BQ19" s="407"/>
      <c r="BR19" s="407">
        <v>1</v>
      </c>
      <c r="BS19" s="407">
        <v>1</v>
      </c>
      <c r="BT19" s="407"/>
      <c r="BU19" s="407">
        <v>1</v>
      </c>
      <c r="BV19" s="407"/>
      <c r="BW19" s="407"/>
      <c r="BX19" s="407"/>
      <c r="BY19" s="407"/>
      <c r="BZ19" s="407"/>
      <c r="CA19" s="407"/>
      <c r="CB19" s="407"/>
      <c r="CC19" s="407"/>
      <c r="CD19" s="407"/>
      <c r="CE19" s="407"/>
      <c r="CF19" s="407"/>
      <c r="CG19" s="407"/>
      <c r="CH19" s="407"/>
      <c r="CI19" s="407">
        <v>1</v>
      </c>
      <c r="CJ19" s="408" t="s">
        <v>950</v>
      </c>
      <c r="CK19" s="408"/>
      <c r="CL19" s="408"/>
      <c r="CM19" s="408"/>
      <c r="CN19" s="408"/>
      <c r="CO19" s="409"/>
      <c r="CP19" s="409"/>
      <c r="CQ19" s="409"/>
      <c r="CR19" s="410">
        <v>234</v>
      </c>
      <c r="CS19" s="411">
        <v>59.5</v>
      </c>
      <c r="CT19" s="411">
        <v>54.8</v>
      </c>
      <c r="CU19" s="411">
        <v>47.82</v>
      </c>
      <c r="CV19" s="411">
        <v>36</v>
      </c>
      <c r="CW19" s="411">
        <v>22.75</v>
      </c>
      <c r="CX19" s="411">
        <v>28.67</v>
      </c>
      <c r="CY19" s="411">
        <v>24.89</v>
      </c>
      <c r="CZ19" s="411">
        <v>112.31</v>
      </c>
      <c r="DA19" s="411">
        <v>115.59</v>
      </c>
      <c r="DB19" s="409"/>
      <c r="DC19" s="409"/>
      <c r="DD19" s="409"/>
      <c r="DE19" s="409"/>
    </row>
    <row r="20" spans="1:109" ht="21" customHeight="1" thickBot="1">
      <c r="A20" s="412">
        <v>18</v>
      </c>
      <c r="B20" s="431" t="s">
        <v>951</v>
      </c>
      <c r="C20" s="378" t="s">
        <v>952</v>
      </c>
      <c r="D20" s="414" t="s">
        <v>156</v>
      </c>
      <c r="E20" s="420" t="s">
        <v>136</v>
      </c>
      <c r="F20" s="391"/>
      <c r="G20" s="391"/>
      <c r="H20" s="391"/>
      <c r="I20" s="391">
        <v>30</v>
      </c>
      <c r="J20" s="391"/>
      <c r="K20" s="391"/>
      <c r="L20" s="391"/>
      <c r="M20" s="391"/>
      <c r="N20" s="391"/>
      <c r="O20" s="432">
        <v>2402</v>
      </c>
      <c r="P20" s="433">
        <v>276.5</v>
      </c>
      <c r="Q20" s="434">
        <v>81.790000000000006</v>
      </c>
      <c r="R20" s="434">
        <v>75.33</v>
      </c>
      <c r="S20" s="434">
        <v>67.23</v>
      </c>
      <c r="T20" s="384"/>
      <c r="U20" s="423"/>
      <c r="V20" s="385"/>
      <c r="W20" s="385"/>
      <c r="X20" s="385"/>
      <c r="Y20" s="387"/>
      <c r="Z20" s="387"/>
      <c r="AA20" s="387"/>
      <c r="AB20" s="392"/>
      <c r="AC20" s="392"/>
      <c r="AD20" s="424"/>
      <c r="AE20" s="424"/>
      <c r="AF20" s="377"/>
      <c r="AG20" s="377"/>
      <c r="AH20" s="382"/>
      <c r="AI20" s="425"/>
      <c r="AJ20" s="390"/>
      <c r="AK20" s="391"/>
      <c r="AL20" s="391"/>
      <c r="AM20" s="392"/>
      <c r="AN20" s="392"/>
      <c r="AO20" s="382"/>
      <c r="AP20" s="418"/>
      <c r="AQ20" s="394" t="s">
        <v>947</v>
      </c>
      <c r="AR20" s="395" t="s">
        <v>952</v>
      </c>
      <c r="AS20" s="396" t="s">
        <v>953</v>
      </c>
      <c r="AT20" s="397" t="s">
        <v>954</v>
      </c>
      <c r="AU20" s="398" t="s">
        <v>917</v>
      </c>
      <c r="AV20" s="399"/>
      <c r="AW20" s="399"/>
      <c r="AX20" s="399"/>
      <c r="AY20" s="399"/>
      <c r="AZ20" s="399" t="s">
        <v>768</v>
      </c>
      <c r="BA20" s="400"/>
      <c r="BB20" s="401"/>
      <c r="BC20" s="402"/>
      <c r="BD20" s="402"/>
      <c r="BE20" s="402"/>
      <c r="BF20" s="403"/>
      <c r="BG20" s="401"/>
      <c r="BH20" s="404"/>
      <c r="BI20" s="404"/>
      <c r="BJ20" s="404"/>
      <c r="BK20" s="405"/>
      <c r="BL20" s="405"/>
      <c r="BM20" s="405"/>
      <c r="BN20" s="405"/>
      <c r="BO20" s="406"/>
      <c r="BP20" s="407"/>
      <c r="BQ20" s="407"/>
      <c r="BR20" s="407"/>
      <c r="BS20" s="407"/>
      <c r="BT20" s="407"/>
      <c r="BU20" s="407"/>
      <c r="BV20" s="407"/>
      <c r="BW20" s="407"/>
      <c r="BX20" s="407"/>
      <c r="BY20" s="407"/>
      <c r="BZ20" s="407"/>
      <c r="CA20" s="407"/>
      <c r="CB20" s="407"/>
      <c r="CC20" s="407"/>
      <c r="CD20" s="407"/>
      <c r="CE20" s="407"/>
      <c r="CF20" s="407"/>
      <c r="CG20" s="407"/>
      <c r="CH20" s="407"/>
      <c r="CI20" s="407"/>
      <c r="CJ20" s="408" t="s">
        <v>955</v>
      </c>
      <c r="CK20" s="408"/>
      <c r="CL20" s="408"/>
      <c r="CM20" s="408"/>
      <c r="CN20" s="408"/>
      <c r="CO20" s="409"/>
      <c r="CP20" s="409"/>
      <c r="CQ20" s="409"/>
      <c r="CR20" s="410"/>
      <c r="CS20" s="411"/>
      <c r="CT20" s="411"/>
      <c r="CU20" s="411"/>
      <c r="CV20" s="411"/>
      <c r="CW20" s="411"/>
      <c r="CX20" s="411"/>
      <c r="CY20" s="411"/>
      <c r="CZ20" s="411"/>
      <c r="DA20" s="411"/>
      <c r="DB20" s="409"/>
      <c r="DC20" s="409"/>
      <c r="DD20" s="409"/>
      <c r="DE20" s="409"/>
    </row>
    <row r="21" spans="1:109" ht="21" customHeight="1">
      <c r="A21" s="376">
        <v>19</v>
      </c>
      <c r="B21" s="435" t="s">
        <v>956</v>
      </c>
      <c r="C21" s="378" t="s">
        <v>957</v>
      </c>
      <c r="D21" s="414" t="s">
        <v>156</v>
      </c>
      <c r="E21" s="420" t="s">
        <v>136</v>
      </c>
      <c r="F21" s="391"/>
      <c r="G21" s="391"/>
      <c r="H21" s="391">
        <v>15</v>
      </c>
      <c r="I21" s="391">
        <v>25</v>
      </c>
      <c r="J21" s="391">
        <v>35</v>
      </c>
      <c r="K21" s="391">
        <v>50</v>
      </c>
      <c r="L21" s="391" t="s">
        <v>49</v>
      </c>
      <c r="M21" s="391" t="s">
        <v>49</v>
      </c>
      <c r="N21" s="391">
        <v>125</v>
      </c>
      <c r="O21" s="432">
        <v>2405</v>
      </c>
      <c r="P21" s="433">
        <v>274.89999999999998</v>
      </c>
      <c r="Q21" s="434">
        <v>79.52</v>
      </c>
      <c r="R21" s="434">
        <v>71.489999999999995</v>
      </c>
      <c r="S21" s="434">
        <v>59.27</v>
      </c>
      <c r="T21" s="384"/>
      <c r="U21" s="423">
        <v>4370</v>
      </c>
      <c r="V21" s="385">
        <v>7100</v>
      </c>
      <c r="W21" s="385">
        <v>11400</v>
      </c>
      <c r="X21" s="385">
        <v>17100</v>
      </c>
      <c r="Y21" s="387">
        <v>24700</v>
      </c>
      <c r="Z21" s="387">
        <v>34500</v>
      </c>
      <c r="AA21" s="387">
        <v>48500</v>
      </c>
      <c r="AB21" s="392">
        <v>68000</v>
      </c>
      <c r="AC21" s="392">
        <v>95000</v>
      </c>
      <c r="AD21" s="424">
        <v>133000</v>
      </c>
      <c r="AE21" s="424">
        <v>186000</v>
      </c>
      <c r="AF21" s="377" t="s">
        <v>49</v>
      </c>
      <c r="AG21" s="377" t="s">
        <v>49</v>
      </c>
      <c r="AH21" s="382">
        <v>2518680</v>
      </c>
      <c r="AI21" s="425">
        <v>20000</v>
      </c>
      <c r="AJ21" s="390">
        <v>7</v>
      </c>
      <c r="AK21" s="391">
        <v>40000</v>
      </c>
      <c r="AL21" s="391">
        <v>2</v>
      </c>
      <c r="AM21" s="392">
        <v>120000</v>
      </c>
      <c r="AN21" s="392">
        <v>1</v>
      </c>
      <c r="AO21" s="382">
        <v>1360000</v>
      </c>
      <c r="AP21" s="418">
        <v>3878680</v>
      </c>
      <c r="AQ21" s="394" t="s">
        <v>958</v>
      </c>
      <c r="AR21" s="395" t="s">
        <v>959</v>
      </c>
      <c r="AS21" s="396" t="s">
        <v>960</v>
      </c>
      <c r="AT21" s="397" t="s">
        <v>961</v>
      </c>
      <c r="AU21" s="398" t="s">
        <v>917</v>
      </c>
      <c r="AV21" s="399"/>
      <c r="AW21" s="399"/>
      <c r="AX21" s="399"/>
      <c r="AY21" s="399"/>
      <c r="AZ21" s="399" t="s">
        <v>768</v>
      </c>
      <c r="BA21" s="419">
        <v>179</v>
      </c>
      <c r="BB21" s="401">
        <v>2.7</v>
      </c>
      <c r="BC21" s="402">
        <v>1.58</v>
      </c>
      <c r="BD21" s="402">
        <v>2.84</v>
      </c>
      <c r="BE21" s="402">
        <v>2.92</v>
      </c>
      <c r="BF21" s="403">
        <v>2584</v>
      </c>
      <c r="BG21" s="401">
        <v>277.60000000000002</v>
      </c>
      <c r="BH21" s="404">
        <v>81.099999999999994</v>
      </c>
      <c r="BI21" s="404">
        <v>74.33</v>
      </c>
      <c r="BJ21" s="404">
        <v>62.19</v>
      </c>
      <c r="BK21" s="405">
        <v>2.7</v>
      </c>
      <c r="BL21" s="405">
        <v>1.58</v>
      </c>
      <c r="BM21" s="405">
        <v>2.84</v>
      </c>
      <c r="BN21" s="405">
        <v>2.92</v>
      </c>
      <c r="BO21" s="406">
        <v>16</v>
      </c>
      <c r="BP21" s="407"/>
      <c r="BQ21" s="407"/>
      <c r="BR21" s="407"/>
      <c r="BS21" s="407"/>
      <c r="BT21" s="407"/>
      <c r="BU21" s="407"/>
      <c r="BV21" s="407"/>
      <c r="BW21" s="407"/>
      <c r="BX21" s="407"/>
      <c r="BY21" s="407"/>
      <c r="BZ21" s="407"/>
      <c r="CA21" s="407"/>
      <c r="CB21" s="407"/>
      <c r="CC21" s="407"/>
      <c r="CD21" s="407"/>
      <c r="CE21" s="407"/>
      <c r="CF21" s="407"/>
      <c r="CG21" s="407"/>
      <c r="CH21" s="407"/>
      <c r="CI21" s="407"/>
      <c r="CJ21" s="408" t="s">
        <v>962</v>
      </c>
      <c r="CK21" s="408"/>
      <c r="CL21" s="408"/>
      <c r="CM21" s="408"/>
      <c r="CN21" s="408"/>
      <c r="CO21" s="409"/>
      <c r="CP21" s="409"/>
      <c r="CQ21" s="409"/>
      <c r="CR21" s="410"/>
      <c r="CS21" s="411"/>
      <c r="CT21" s="411"/>
      <c r="CU21" s="411"/>
      <c r="CV21" s="411"/>
      <c r="CW21" s="411"/>
      <c r="CX21" s="411"/>
      <c r="CY21" s="411"/>
      <c r="CZ21" s="411"/>
      <c r="DA21" s="411"/>
      <c r="DB21" s="409"/>
      <c r="DC21" s="409"/>
      <c r="DD21" s="409"/>
      <c r="DE21" s="409"/>
    </row>
    <row r="22" spans="1:109" ht="21" customHeight="1" thickBot="1">
      <c r="A22" s="412">
        <v>20</v>
      </c>
      <c r="B22" s="436" t="s">
        <v>963</v>
      </c>
      <c r="C22" s="378" t="s">
        <v>964</v>
      </c>
      <c r="D22" s="414" t="s">
        <v>156</v>
      </c>
      <c r="E22" s="420" t="s">
        <v>136</v>
      </c>
      <c r="F22" s="421"/>
      <c r="G22" s="421"/>
      <c r="H22" s="422">
        <v>30</v>
      </c>
      <c r="I22" s="422">
        <v>23</v>
      </c>
      <c r="J22" s="422">
        <v>33</v>
      </c>
      <c r="K22" s="422">
        <v>42</v>
      </c>
      <c r="L22" s="391" t="s">
        <v>49</v>
      </c>
      <c r="M22" s="391" t="s">
        <v>49</v>
      </c>
      <c r="N22" s="391">
        <v>128</v>
      </c>
      <c r="O22" s="437">
        <v>2498</v>
      </c>
      <c r="P22" s="438">
        <v>304.89999999999998</v>
      </c>
      <c r="Q22" s="439">
        <v>71.69</v>
      </c>
      <c r="R22" s="439">
        <v>55.89</v>
      </c>
      <c r="S22" s="439">
        <v>36.299999999999997</v>
      </c>
      <c r="T22" s="384"/>
      <c r="U22" s="426">
        <v>4370</v>
      </c>
      <c r="V22" s="385">
        <v>7100</v>
      </c>
      <c r="W22" s="385">
        <v>11400</v>
      </c>
      <c r="X22" s="385">
        <v>17100</v>
      </c>
      <c r="Y22" s="387">
        <v>24700</v>
      </c>
      <c r="Z22" s="387">
        <v>34500</v>
      </c>
      <c r="AA22" s="387">
        <v>48500</v>
      </c>
      <c r="AB22" s="392">
        <v>68000</v>
      </c>
      <c r="AC22" s="392">
        <v>95000</v>
      </c>
      <c r="AD22" s="424">
        <v>133000</v>
      </c>
      <c r="AE22" s="424">
        <v>186000</v>
      </c>
      <c r="AF22" s="377" t="s">
        <v>49</v>
      </c>
      <c r="AG22" s="377" t="s">
        <v>49</v>
      </c>
      <c r="AH22" s="382">
        <v>2518680</v>
      </c>
      <c r="AI22" s="427">
        <v>20000</v>
      </c>
      <c r="AJ22" s="390">
        <v>7</v>
      </c>
      <c r="AK22" s="391">
        <v>40000</v>
      </c>
      <c r="AL22" s="391">
        <v>2</v>
      </c>
      <c r="AM22" s="392">
        <v>120000</v>
      </c>
      <c r="AN22" s="392">
        <v>1</v>
      </c>
      <c r="AO22" s="382">
        <v>1360000</v>
      </c>
      <c r="AP22" s="418">
        <v>3878680</v>
      </c>
      <c r="AQ22" s="394" t="s">
        <v>965</v>
      </c>
      <c r="AR22" s="395" t="s">
        <v>966</v>
      </c>
      <c r="AS22" s="396" t="s">
        <v>731</v>
      </c>
      <c r="AT22" s="397" t="s">
        <v>967</v>
      </c>
      <c r="AU22" s="398" t="s">
        <v>917</v>
      </c>
      <c r="AV22" s="399">
        <v>21</v>
      </c>
      <c r="AW22" s="399">
        <v>318</v>
      </c>
      <c r="AX22" s="399"/>
      <c r="AY22" s="399">
        <v>406</v>
      </c>
      <c r="AZ22" s="399" t="s">
        <v>768</v>
      </c>
      <c r="BA22" s="419">
        <v>155</v>
      </c>
      <c r="BB22" s="401">
        <v>1.3</v>
      </c>
      <c r="BC22" s="402">
        <v>1.31</v>
      </c>
      <c r="BD22" s="402">
        <v>1.35</v>
      </c>
      <c r="BE22" s="402">
        <v>2.39</v>
      </c>
      <c r="BF22" s="403">
        <v>2653</v>
      </c>
      <c r="BG22" s="401">
        <v>306.2</v>
      </c>
      <c r="BH22" s="404">
        <v>73</v>
      </c>
      <c r="BI22" s="404">
        <v>57.24</v>
      </c>
      <c r="BJ22" s="404">
        <v>38.69</v>
      </c>
      <c r="BK22" s="405">
        <v>1.3</v>
      </c>
      <c r="BL22" s="405">
        <v>1.31</v>
      </c>
      <c r="BM22" s="405">
        <v>1.35</v>
      </c>
      <c r="BN22" s="405">
        <v>2.39</v>
      </c>
      <c r="BO22" s="406">
        <v>1</v>
      </c>
      <c r="BP22" s="407"/>
      <c r="BQ22" s="407"/>
      <c r="BR22" s="407"/>
      <c r="BS22" s="407"/>
      <c r="BT22" s="407"/>
      <c r="BU22" s="407"/>
      <c r="BV22" s="407">
        <v>1</v>
      </c>
      <c r="BW22" s="407"/>
      <c r="BX22" s="407"/>
      <c r="BY22" s="407"/>
      <c r="BZ22" s="407"/>
      <c r="CA22" s="407"/>
      <c r="CB22" s="407"/>
      <c r="CC22" s="407"/>
      <c r="CD22" s="407"/>
      <c r="CE22" s="407"/>
      <c r="CF22" s="407"/>
      <c r="CG22" s="407"/>
      <c r="CH22" s="407"/>
      <c r="CI22" s="407"/>
      <c r="CJ22" s="408" t="s">
        <v>968</v>
      </c>
      <c r="CK22" s="408"/>
      <c r="CL22" s="408"/>
      <c r="CM22" s="408"/>
      <c r="CN22" s="408"/>
      <c r="CO22" s="409"/>
      <c r="CP22" s="409"/>
      <c r="CQ22" s="409"/>
      <c r="CR22" s="410"/>
      <c r="CS22" s="411"/>
      <c r="CT22" s="411"/>
      <c r="CU22" s="411"/>
      <c r="CV22" s="411"/>
      <c r="CW22" s="411"/>
      <c r="CX22" s="411"/>
      <c r="CY22" s="411"/>
      <c r="CZ22" s="411"/>
      <c r="DA22" s="411"/>
      <c r="DB22" s="409" t="s">
        <v>884</v>
      </c>
      <c r="DC22" s="409">
        <v>3</v>
      </c>
      <c r="DD22" s="409"/>
      <c r="DE22" s="409"/>
    </row>
    <row r="23" spans="1:109" ht="21" customHeight="1">
      <c r="A23" s="376">
        <v>21</v>
      </c>
      <c r="B23" s="440" t="s">
        <v>204</v>
      </c>
      <c r="C23" s="378" t="s">
        <v>227</v>
      </c>
      <c r="D23" s="414" t="s">
        <v>156</v>
      </c>
      <c r="E23" s="420" t="s">
        <v>136</v>
      </c>
      <c r="F23" s="421"/>
      <c r="G23" s="421"/>
      <c r="H23" s="422">
        <v>20</v>
      </c>
      <c r="I23" s="422">
        <v>12</v>
      </c>
      <c r="J23" s="422">
        <v>18</v>
      </c>
      <c r="K23" s="422">
        <v>28</v>
      </c>
      <c r="L23" s="422" t="s">
        <v>49</v>
      </c>
      <c r="M23" s="422" t="s">
        <v>49</v>
      </c>
      <c r="N23" s="391">
        <v>78</v>
      </c>
      <c r="O23" s="437">
        <v>2548</v>
      </c>
      <c r="P23" s="438">
        <v>299.89999999999998</v>
      </c>
      <c r="Q23" s="439">
        <v>75.06</v>
      </c>
      <c r="R23" s="439">
        <v>58.97</v>
      </c>
      <c r="S23" s="439">
        <v>52.93</v>
      </c>
      <c r="T23" s="384">
        <v>5.93</v>
      </c>
      <c r="U23" s="426">
        <v>2190</v>
      </c>
      <c r="V23" s="423">
        <v>3600</v>
      </c>
      <c r="W23" s="423">
        <v>5700</v>
      </c>
      <c r="X23" s="441">
        <v>8600</v>
      </c>
      <c r="Y23" s="442">
        <v>12400</v>
      </c>
      <c r="Z23" s="443">
        <v>17500</v>
      </c>
      <c r="AA23" s="442">
        <v>24000</v>
      </c>
      <c r="AB23" s="444">
        <v>34000</v>
      </c>
      <c r="AC23" s="444">
        <v>47500</v>
      </c>
      <c r="AD23" s="445">
        <v>66500</v>
      </c>
      <c r="AE23" s="445">
        <v>93000</v>
      </c>
      <c r="AF23" s="431" t="s">
        <v>49</v>
      </c>
      <c r="AG23" s="431" t="s">
        <v>49</v>
      </c>
      <c r="AH23" s="432">
        <v>1259960</v>
      </c>
      <c r="AI23" s="427">
        <v>10000</v>
      </c>
      <c r="AJ23" s="425">
        <v>7</v>
      </c>
      <c r="AK23" s="421">
        <v>20000</v>
      </c>
      <c r="AL23" s="421">
        <v>2</v>
      </c>
      <c r="AM23" s="446">
        <v>60000</v>
      </c>
      <c r="AN23" s="446">
        <v>1</v>
      </c>
      <c r="AO23" s="432">
        <v>680000</v>
      </c>
      <c r="AP23" s="447">
        <v>1939960</v>
      </c>
      <c r="AQ23" s="394" t="s">
        <v>969</v>
      </c>
      <c r="AR23" s="395" t="s">
        <v>970</v>
      </c>
      <c r="AS23" s="396" t="s">
        <v>881</v>
      </c>
      <c r="AT23" s="397" t="s">
        <v>660</v>
      </c>
      <c r="AU23" s="398" t="s">
        <v>917</v>
      </c>
      <c r="AV23" s="399">
        <v>6</v>
      </c>
      <c r="AW23" s="399">
        <v>313</v>
      </c>
      <c r="AX23" s="399"/>
      <c r="AY23" s="399">
        <v>400</v>
      </c>
      <c r="AZ23" s="399" t="s">
        <v>764</v>
      </c>
      <c r="BA23" s="400">
        <v>154</v>
      </c>
      <c r="BB23" s="401">
        <v>2.6</v>
      </c>
      <c r="BC23" s="402">
        <v>1.0900000000000001</v>
      </c>
      <c r="BD23" s="402">
        <v>1.23</v>
      </c>
      <c r="BE23" s="402">
        <v>2</v>
      </c>
      <c r="BF23" s="403">
        <v>2702</v>
      </c>
      <c r="BG23" s="401">
        <v>302.5</v>
      </c>
      <c r="BH23" s="404">
        <v>76.150000000000006</v>
      </c>
      <c r="BI23" s="404">
        <v>60.2</v>
      </c>
      <c r="BJ23" s="404">
        <v>54.93</v>
      </c>
      <c r="BK23" s="405">
        <v>2.6</v>
      </c>
      <c r="BL23" s="405">
        <v>1.0900000000000001</v>
      </c>
      <c r="BM23" s="405">
        <v>1.23</v>
      </c>
      <c r="BN23" s="405">
        <v>2</v>
      </c>
      <c r="BO23" s="406">
        <v>3</v>
      </c>
      <c r="BP23" s="407"/>
      <c r="BQ23" s="407"/>
      <c r="BR23" s="407">
        <v>1</v>
      </c>
      <c r="BS23" s="407">
        <v>1</v>
      </c>
      <c r="BT23" s="407"/>
      <c r="BU23" s="407"/>
      <c r="BV23" s="407"/>
      <c r="BW23" s="407"/>
      <c r="BX23" s="407"/>
      <c r="BY23" s="407"/>
      <c r="BZ23" s="407"/>
      <c r="CA23" s="407"/>
      <c r="CB23" s="407"/>
      <c r="CC23" s="407"/>
      <c r="CD23" s="407"/>
      <c r="CE23" s="407"/>
      <c r="CF23" s="407"/>
      <c r="CG23" s="407"/>
      <c r="CH23" s="407"/>
      <c r="CI23" s="407">
        <v>1</v>
      </c>
      <c r="CJ23" s="408" t="s">
        <v>971</v>
      </c>
      <c r="CK23" s="408"/>
      <c r="CL23" s="408"/>
      <c r="CM23" s="408"/>
      <c r="CN23" s="408"/>
      <c r="CO23" s="409"/>
      <c r="CP23" s="409"/>
      <c r="CQ23" s="409"/>
      <c r="CR23" s="410">
        <v>276</v>
      </c>
      <c r="CS23" s="411">
        <v>64.900000000000006</v>
      </c>
      <c r="CT23" s="411">
        <v>47.58</v>
      </c>
      <c r="CU23" s="411">
        <v>34.380000000000003</v>
      </c>
      <c r="CV23" s="411">
        <v>23.9</v>
      </c>
      <c r="CW23" s="411">
        <v>10.16</v>
      </c>
      <c r="CX23" s="411">
        <v>11.39</v>
      </c>
      <c r="CY23" s="411">
        <v>18.55</v>
      </c>
      <c r="CZ23" s="411">
        <v>64</v>
      </c>
      <c r="DA23" s="411">
        <v>62.04</v>
      </c>
      <c r="DB23" s="409" t="s">
        <v>884</v>
      </c>
      <c r="DC23" s="409">
        <v>3</v>
      </c>
      <c r="DD23" s="409"/>
      <c r="DE23" s="409"/>
    </row>
    <row r="24" spans="1:109" ht="21" customHeight="1" thickBot="1">
      <c r="A24" s="412">
        <v>22</v>
      </c>
      <c r="B24" s="436" t="s">
        <v>972</v>
      </c>
      <c r="C24" s="378" t="s">
        <v>973</v>
      </c>
      <c r="D24" s="414" t="s">
        <v>156</v>
      </c>
      <c r="E24" s="420" t="s">
        <v>136</v>
      </c>
      <c r="F24" s="391"/>
      <c r="G24" s="391"/>
      <c r="H24" s="428">
        <v>15</v>
      </c>
      <c r="I24" s="428">
        <v>25</v>
      </c>
      <c r="J24" s="428">
        <v>35</v>
      </c>
      <c r="K24" s="428">
        <v>50</v>
      </c>
      <c r="L24" s="422" t="s">
        <v>49</v>
      </c>
      <c r="M24" s="422" t="s">
        <v>49</v>
      </c>
      <c r="N24" s="391">
        <v>125</v>
      </c>
      <c r="O24" s="437">
        <v>2559</v>
      </c>
      <c r="P24" s="438">
        <v>275.89999999999998</v>
      </c>
      <c r="Q24" s="439">
        <v>88.63</v>
      </c>
      <c r="R24" s="439">
        <v>80.510000000000005</v>
      </c>
      <c r="S24" s="439">
        <v>63.38</v>
      </c>
      <c r="T24" s="434"/>
      <c r="U24" s="426">
        <v>4370</v>
      </c>
      <c r="V24" s="426">
        <v>7100</v>
      </c>
      <c r="W24" s="426">
        <v>11400</v>
      </c>
      <c r="X24" s="441">
        <v>17100</v>
      </c>
      <c r="Y24" s="442">
        <v>24700</v>
      </c>
      <c r="Z24" s="448">
        <v>34500</v>
      </c>
      <c r="AA24" s="442">
        <v>48500</v>
      </c>
      <c r="AB24" s="444">
        <v>68000</v>
      </c>
      <c r="AC24" s="444">
        <v>95000</v>
      </c>
      <c r="AD24" s="445">
        <v>133000</v>
      </c>
      <c r="AE24" s="445">
        <v>186000</v>
      </c>
      <c r="AF24" s="436" t="s">
        <v>49</v>
      </c>
      <c r="AG24" s="436" t="s">
        <v>49</v>
      </c>
      <c r="AH24" s="437">
        <v>2518680</v>
      </c>
      <c r="AI24" s="427">
        <v>20000</v>
      </c>
      <c r="AJ24" s="427">
        <v>7</v>
      </c>
      <c r="AK24" s="449">
        <v>40000</v>
      </c>
      <c r="AL24" s="449">
        <v>2</v>
      </c>
      <c r="AM24" s="450">
        <v>120000</v>
      </c>
      <c r="AN24" s="450">
        <v>1</v>
      </c>
      <c r="AO24" s="437">
        <v>1360000</v>
      </c>
      <c r="AP24" s="447">
        <v>3878680</v>
      </c>
      <c r="AQ24" s="394" t="s">
        <v>974</v>
      </c>
      <c r="AR24" s="395" t="s">
        <v>975</v>
      </c>
      <c r="AS24" s="396" t="s">
        <v>960</v>
      </c>
      <c r="AT24" s="397" t="s">
        <v>976</v>
      </c>
      <c r="AU24" s="398" t="s">
        <v>917</v>
      </c>
      <c r="AV24" s="399"/>
      <c r="AW24" s="399">
        <v>288</v>
      </c>
      <c r="AX24" s="399">
        <v>296</v>
      </c>
      <c r="AY24" s="399">
        <v>378</v>
      </c>
      <c r="AZ24" s="399" t="s">
        <v>774</v>
      </c>
      <c r="BA24" s="419">
        <v>164</v>
      </c>
      <c r="BB24" s="401">
        <v>1.7</v>
      </c>
      <c r="BC24" s="402">
        <v>1.47</v>
      </c>
      <c r="BD24" s="402">
        <v>4.2300000000000004</v>
      </c>
      <c r="BE24" s="402">
        <v>4.88</v>
      </c>
      <c r="BF24" s="403">
        <v>2723</v>
      </c>
      <c r="BG24" s="401">
        <v>277.60000000000002</v>
      </c>
      <c r="BH24" s="404">
        <v>90.1</v>
      </c>
      <c r="BI24" s="404">
        <v>84.74</v>
      </c>
      <c r="BJ24" s="404">
        <v>68.260000000000005</v>
      </c>
      <c r="BK24" s="405">
        <v>1.7</v>
      </c>
      <c r="BL24" s="405">
        <v>1.47</v>
      </c>
      <c r="BM24" s="405">
        <v>4.2300000000000004</v>
      </c>
      <c r="BN24" s="405">
        <v>4.88</v>
      </c>
      <c r="BO24" s="406">
        <v>15</v>
      </c>
      <c r="BP24" s="407"/>
      <c r="BQ24" s="407"/>
      <c r="BR24" s="407"/>
      <c r="BS24" s="407"/>
      <c r="BT24" s="407"/>
      <c r="BU24" s="407"/>
      <c r="BV24" s="407"/>
      <c r="BW24" s="407"/>
      <c r="BX24" s="407"/>
      <c r="BY24" s="407"/>
      <c r="BZ24" s="407"/>
      <c r="CA24" s="407"/>
      <c r="CB24" s="407"/>
      <c r="CC24" s="407"/>
      <c r="CD24" s="407"/>
      <c r="CE24" s="407"/>
      <c r="CF24" s="407"/>
      <c r="CG24" s="407"/>
      <c r="CH24" s="407"/>
      <c r="CI24" s="407"/>
      <c r="CJ24" s="408" t="s">
        <v>977</v>
      </c>
      <c r="CK24" s="408"/>
      <c r="CL24" s="408"/>
      <c r="CM24" s="408"/>
      <c r="CN24" s="408"/>
      <c r="CO24" s="409"/>
      <c r="CP24" s="409"/>
      <c r="CQ24" s="409"/>
      <c r="CR24" s="410"/>
      <c r="CS24" s="411"/>
      <c r="CT24" s="411"/>
      <c r="CU24" s="411"/>
      <c r="CV24" s="411"/>
      <c r="CW24" s="411"/>
      <c r="CX24" s="411"/>
      <c r="CY24" s="411"/>
      <c r="CZ24" s="411"/>
      <c r="DA24" s="411"/>
      <c r="DB24" s="409"/>
      <c r="DC24" s="409"/>
      <c r="DD24" s="409"/>
      <c r="DE24" s="409"/>
    </row>
    <row r="25" spans="1:109" ht="21" customHeight="1">
      <c r="A25" s="376">
        <v>23</v>
      </c>
      <c r="B25" s="440" t="s">
        <v>209</v>
      </c>
      <c r="C25" s="378" t="s">
        <v>978</v>
      </c>
      <c r="D25" s="414" t="s">
        <v>156</v>
      </c>
      <c r="E25" s="420" t="s">
        <v>136</v>
      </c>
      <c r="F25" s="421"/>
      <c r="G25" s="421"/>
      <c r="H25" s="422">
        <v>30</v>
      </c>
      <c r="I25" s="422">
        <v>23</v>
      </c>
      <c r="J25" s="422">
        <v>33</v>
      </c>
      <c r="K25" s="422">
        <v>42</v>
      </c>
      <c r="L25" s="422" t="s">
        <v>49</v>
      </c>
      <c r="M25" s="422" t="s">
        <v>49</v>
      </c>
      <c r="N25" s="391">
        <v>128</v>
      </c>
      <c r="O25" s="437">
        <v>2589</v>
      </c>
      <c r="P25" s="438">
        <v>315.10000000000002</v>
      </c>
      <c r="Q25" s="439">
        <v>75.37</v>
      </c>
      <c r="R25" s="439">
        <v>41.57</v>
      </c>
      <c r="S25" s="439">
        <v>38.35</v>
      </c>
      <c r="T25" s="439">
        <v>4.4800000000000004</v>
      </c>
      <c r="U25" s="426">
        <v>4370</v>
      </c>
      <c r="V25" s="426">
        <v>7100</v>
      </c>
      <c r="W25" s="426">
        <v>11400</v>
      </c>
      <c r="X25" s="441">
        <v>17100</v>
      </c>
      <c r="Y25" s="442">
        <v>24700</v>
      </c>
      <c r="Z25" s="448">
        <v>34500</v>
      </c>
      <c r="AA25" s="442">
        <v>48500</v>
      </c>
      <c r="AB25" s="444">
        <v>68000</v>
      </c>
      <c r="AC25" s="444">
        <v>95000</v>
      </c>
      <c r="AD25" s="445">
        <v>133000</v>
      </c>
      <c r="AE25" s="445">
        <v>186000</v>
      </c>
      <c r="AF25" s="436" t="s">
        <v>49</v>
      </c>
      <c r="AG25" s="436" t="s">
        <v>49</v>
      </c>
      <c r="AH25" s="437">
        <v>2518680</v>
      </c>
      <c r="AI25" s="427">
        <v>20000</v>
      </c>
      <c r="AJ25" s="427">
        <v>7</v>
      </c>
      <c r="AK25" s="449">
        <v>40000</v>
      </c>
      <c r="AL25" s="449">
        <v>2</v>
      </c>
      <c r="AM25" s="450">
        <v>120000</v>
      </c>
      <c r="AN25" s="450">
        <v>1</v>
      </c>
      <c r="AO25" s="437">
        <v>1360000</v>
      </c>
      <c r="AP25" s="447">
        <v>3878680</v>
      </c>
      <c r="AQ25" s="394" t="s">
        <v>936</v>
      </c>
      <c r="AR25" s="395" t="s">
        <v>979</v>
      </c>
      <c r="AS25" s="396" t="s">
        <v>980</v>
      </c>
      <c r="AT25" s="397" t="s">
        <v>553</v>
      </c>
      <c r="AU25" s="398" t="s">
        <v>917</v>
      </c>
      <c r="AV25" s="399">
        <v>3</v>
      </c>
      <c r="AW25" s="399">
        <v>328</v>
      </c>
      <c r="AX25" s="399"/>
      <c r="AY25" s="399">
        <v>418</v>
      </c>
      <c r="AZ25" s="399" t="s">
        <v>767</v>
      </c>
      <c r="BA25" s="400">
        <v>164</v>
      </c>
      <c r="BB25" s="401">
        <v>1.3</v>
      </c>
      <c r="BC25" s="402">
        <v>1.23</v>
      </c>
      <c r="BD25" s="402">
        <v>1.33</v>
      </c>
      <c r="BE25" s="402">
        <v>2.1800000000000002</v>
      </c>
      <c r="BF25" s="403">
        <v>2753</v>
      </c>
      <c r="BG25" s="401">
        <v>316.39999999999998</v>
      </c>
      <c r="BH25" s="404">
        <v>76.599999999999994</v>
      </c>
      <c r="BI25" s="404">
        <v>42.9</v>
      </c>
      <c r="BJ25" s="404">
        <v>40.53</v>
      </c>
      <c r="BK25" s="405">
        <v>1.3</v>
      </c>
      <c r="BL25" s="405">
        <v>1.23</v>
      </c>
      <c r="BM25" s="405">
        <v>1.33</v>
      </c>
      <c r="BN25" s="405">
        <v>2.1800000000000002</v>
      </c>
      <c r="BO25" s="406">
        <v>4</v>
      </c>
      <c r="BP25" s="407"/>
      <c r="BQ25" s="407"/>
      <c r="BR25" s="407"/>
      <c r="BS25" s="407">
        <v>1</v>
      </c>
      <c r="BT25" s="407"/>
      <c r="BU25" s="407">
        <v>1</v>
      </c>
      <c r="BV25" s="407"/>
      <c r="BW25" s="407"/>
      <c r="BX25" s="407">
        <v>1</v>
      </c>
      <c r="BY25" s="407"/>
      <c r="BZ25" s="407"/>
      <c r="CA25" s="407"/>
      <c r="CB25" s="407"/>
      <c r="CC25" s="407"/>
      <c r="CD25" s="407"/>
      <c r="CE25" s="407"/>
      <c r="CF25" s="407"/>
      <c r="CG25" s="407" t="s">
        <v>888</v>
      </c>
      <c r="CH25" s="407"/>
      <c r="CI25" s="407">
        <v>1</v>
      </c>
      <c r="CJ25" s="408" t="s">
        <v>942</v>
      </c>
      <c r="CK25" s="408"/>
      <c r="CL25" s="408"/>
      <c r="CM25" s="408"/>
      <c r="CN25" s="408"/>
      <c r="CO25" s="409"/>
      <c r="CP25" s="409"/>
      <c r="CQ25" s="409"/>
      <c r="CR25" s="410">
        <v>303</v>
      </c>
      <c r="CS25" s="411">
        <v>64</v>
      </c>
      <c r="CT25" s="411">
        <v>29.2</v>
      </c>
      <c r="CU25" s="411">
        <v>18.149999999999999</v>
      </c>
      <c r="CV25" s="411">
        <v>12.1</v>
      </c>
      <c r="CW25" s="411">
        <v>11.37</v>
      </c>
      <c r="CX25" s="411">
        <v>12.37</v>
      </c>
      <c r="CY25" s="411">
        <v>20.2</v>
      </c>
      <c r="CZ25" s="411">
        <v>56.04</v>
      </c>
      <c r="DA25" s="411">
        <v>63.6</v>
      </c>
      <c r="DB25" s="409" t="s">
        <v>884</v>
      </c>
      <c r="DC25" s="409">
        <v>3</v>
      </c>
      <c r="DD25" s="409"/>
      <c r="DE25" s="409"/>
    </row>
    <row r="26" spans="1:109" ht="21" customHeight="1" thickBot="1">
      <c r="A26" s="412">
        <v>24</v>
      </c>
      <c r="B26" s="436" t="s">
        <v>981</v>
      </c>
      <c r="C26" s="378" t="s">
        <v>982</v>
      </c>
      <c r="D26" s="414" t="s">
        <v>156</v>
      </c>
      <c r="E26" s="420" t="s">
        <v>136</v>
      </c>
      <c r="F26" s="421"/>
      <c r="G26" s="421"/>
      <c r="H26" s="422">
        <v>30</v>
      </c>
      <c r="I26" s="422">
        <v>23</v>
      </c>
      <c r="J26" s="422">
        <v>33</v>
      </c>
      <c r="K26" s="422">
        <v>42</v>
      </c>
      <c r="L26" s="422" t="s">
        <v>49</v>
      </c>
      <c r="M26" s="422" t="s">
        <v>49</v>
      </c>
      <c r="N26" s="391">
        <v>128</v>
      </c>
      <c r="O26" s="437">
        <v>2611</v>
      </c>
      <c r="P26" s="438">
        <v>307.2</v>
      </c>
      <c r="Q26" s="439">
        <v>70.87</v>
      </c>
      <c r="R26" s="439">
        <v>57.45</v>
      </c>
      <c r="S26" s="439">
        <v>53.42</v>
      </c>
      <c r="T26" s="439">
        <v>5.8</v>
      </c>
      <c r="U26" s="426">
        <v>4370</v>
      </c>
      <c r="V26" s="426">
        <v>7100</v>
      </c>
      <c r="W26" s="426">
        <v>11400</v>
      </c>
      <c r="X26" s="441">
        <v>17100</v>
      </c>
      <c r="Y26" s="442">
        <v>24700</v>
      </c>
      <c r="Z26" s="448">
        <v>34500</v>
      </c>
      <c r="AA26" s="442">
        <v>48500</v>
      </c>
      <c r="AB26" s="444">
        <v>68000</v>
      </c>
      <c r="AC26" s="444">
        <v>95000</v>
      </c>
      <c r="AD26" s="445">
        <v>133000</v>
      </c>
      <c r="AE26" s="445">
        <v>186000</v>
      </c>
      <c r="AF26" s="436" t="s">
        <v>49</v>
      </c>
      <c r="AG26" s="436" t="s">
        <v>49</v>
      </c>
      <c r="AH26" s="437">
        <v>2518680</v>
      </c>
      <c r="AI26" s="427">
        <v>20000</v>
      </c>
      <c r="AJ26" s="427">
        <v>7</v>
      </c>
      <c r="AK26" s="449">
        <v>40000</v>
      </c>
      <c r="AL26" s="449">
        <v>2</v>
      </c>
      <c r="AM26" s="450">
        <v>120000</v>
      </c>
      <c r="AN26" s="450">
        <v>1</v>
      </c>
      <c r="AO26" s="437">
        <v>1360000</v>
      </c>
      <c r="AP26" s="447">
        <v>3878680</v>
      </c>
      <c r="AQ26" s="394" t="s">
        <v>947</v>
      </c>
      <c r="AR26" s="395" t="s">
        <v>982</v>
      </c>
      <c r="AS26" s="396" t="s">
        <v>983</v>
      </c>
      <c r="AT26" s="397" t="s">
        <v>984</v>
      </c>
      <c r="AU26" s="398" t="s">
        <v>917</v>
      </c>
      <c r="AV26" s="399">
        <v>22</v>
      </c>
      <c r="AW26" s="399">
        <v>320</v>
      </c>
      <c r="AX26" s="399"/>
      <c r="AY26" s="399">
        <v>408</v>
      </c>
      <c r="AZ26" s="399" t="s">
        <v>985</v>
      </c>
      <c r="BA26" s="400">
        <v>162</v>
      </c>
      <c r="BB26" s="401">
        <v>1.8</v>
      </c>
      <c r="BC26" s="402">
        <v>1.23</v>
      </c>
      <c r="BD26" s="402">
        <v>1.55</v>
      </c>
      <c r="BE26" s="402">
        <v>2.31</v>
      </c>
      <c r="BF26" s="403">
        <v>2773</v>
      </c>
      <c r="BG26" s="401">
        <v>309</v>
      </c>
      <c r="BH26" s="404">
        <v>72.099999999999994</v>
      </c>
      <c r="BI26" s="404">
        <v>59</v>
      </c>
      <c r="BJ26" s="404">
        <v>55.73</v>
      </c>
      <c r="BK26" s="405">
        <v>1.8</v>
      </c>
      <c r="BL26" s="405">
        <v>1.23</v>
      </c>
      <c r="BM26" s="405">
        <v>1.55</v>
      </c>
      <c r="BN26" s="405">
        <v>2.31</v>
      </c>
      <c r="BO26" s="406">
        <v>7</v>
      </c>
      <c r="BP26" s="407"/>
      <c r="BQ26" s="407"/>
      <c r="BR26" s="407"/>
      <c r="BS26" s="407"/>
      <c r="BT26" s="407"/>
      <c r="BU26" s="407">
        <v>1</v>
      </c>
      <c r="BV26" s="407"/>
      <c r="BW26" s="407"/>
      <c r="BX26" s="407"/>
      <c r="BY26" s="407"/>
      <c r="BZ26" s="407"/>
      <c r="CA26" s="407"/>
      <c r="CB26" s="407"/>
      <c r="CC26" s="407"/>
      <c r="CD26" s="407"/>
      <c r="CE26" s="407"/>
      <c r="CF26" s="407"/>
      <c r="CG26" s="407"/>
      <c r="CH26" s="407"/>
      <c r="CI26" s="407"/>
      <c r="CJ26" s="408" t="s">
        <v>986</v>
      </c>
      <c r="CK26" s="408"/>
      <c r="CL26" s="408"/>
      <c r="CM26" s="408"/>
      <c r="CN26" s="408"/>
      <c r="CO26" s="409"/>
      <c r="CP26" s="409"/>
      <c r="CQ26" s="409"/>
      <c r="CR26" s="410"/>
      <c r="CS26" s="411"/>
      <c r="CT26" s="411"/>
      <c r="CU26" s="411"/>
      <c r="CV26" s="411"/>
      <c r="CW26" s="411"/>
      <c r="CX26" s="411"/>
      <c r="CY26" s="411"/>
      <c r="CZ26" s="411"/>
      <c r="DA26" s="411"/>
      <c r="DB26" s="409"/>
      <c r="DC26" s="409"/>
      <c r="DD26" s="409"/>
      <c r="DE26" s="409"/>
    </row>
    <row r="27" spans="1:109" ht="21" customHeight="1">
      <c r="A27" s="376">
        <v>25</v>
      </c>
      <c r="B27" s="440" t="s">
        <v>987</v>
      </c>
      <c r="C27" s="378" t="s">
        <v>988</v>
      </c>
      <c r="D27" s="414" t="s">
        <v>156</v>
      </c>
      <c r="E27" s="420" t="s">
        <v>136</v>
      </c>
      <c r="F27" s="421"/>
      <c r="G27" s="421"/>
      <c r="H27" s="422">
        <v>30</v>
      </c>
      <c r="I27" s="422">
        <v>23</v>
      </c>
      <c r="J27" s="422">
        <v>33</v>
      </c>
      <c r="K27" s="422">
        <v>42</v>
      </c>
      <c r="L27" s="422" t="s">
        <v>49</v>
      </c>
      <c r="M27" s="422" t="s">
        <v>49</v>
      </c>
      <c r="N27" s="391">
        <v>128</v>
      </c>
      <c r="O27" s="437">
        <v>2624</v>
      </c>
      <c r="P27" s="438">
        <v>283.3</v>
      </c>
      <c r="Q27" s="439">
        <v>87.8</v>
      </c>
      <c r="R27" s="439">
        <v>62.25</v>
      </c>
      <c r="S27" s="439">
        <v>60.92</v>
      </c>
      <c r="T27" s="439"/>
      <c r="U27" s="426">
        <v>4370</v>
      </c>
      <c r="V27" s="426">
        <v>7100</v>
      </c>
      <c r="W27" s="426">
        <v>11400</v>
      </c>
      <c r="X27" s="441">
        <v>17100</v>
      </c>
      <c r="Y27" s="442">
        <v>24700</v>
      </c>
      <c r="Z27" s="448">
        <v>34500</v>
      </c>
      <c r="AA27" s="442">
        <v>48500</v>
      </c>
      <c r="AB27" s="444">
        <v>68000</v>
      </c>
      <c r="AC27" s="444">
        <v>95000</v>
      </c>
      <c r="AD27" s="445">
        <v>133000</v>
      </c>
      <c r="AE27" s="445">
        <v>186000</v>
      </c>
      <c r="AF27" s="436" t="s">
        <v>49</v>
      </c>
      <c r="AG27" s="436" t="s">
        <v>49</v>
      </c>
      <c r="AH27" s="437">
        <v>2518680</v>
      </c>
      <c r="AI27" s="427">
        <v>20000</v>
      </c>
      <c r="AJ27" s="427"/>
      <c r="AK27" s="449">
        <v>40000</v>
      </c>
      <c r="AL27" s="449">
        <v>2</v>
      </c>
      <c r="AM27" s="450">
        <v>120000</v>
      </c>
      <c r="AN27" s="450">
        <v>1</v>
      </c>
      <c r="AO27" s="437">
        <v>800000</v>
      </c>
      <c r="AP27" s="447">
        <v>3318680</v>
      </c>
      <c r="AQ27" s="394" t="s">
        <v>989</v>
      </c>
      <c r="AR27" s="395" t="s">
        <v>990</v>
      </c>
      <c r="AS27" s="396" t="s">
        <v>991</v>
      </c>
      <c r="AT27" s="397" t="s">
        <v>992</v>
      </c>
      <c r="AU27" s="398" t="s">
        <v>917</v>
      </c>
      <c r="AV27" s="399"/>
      <c r="AW27" s="399">
        <v>295</v>
      </c>
      <c r="AX27" s="399"/>
      <c r="AY27" s="399">
        <v>379</v>
      </c>
      <c r="AZ27" s="399" t="s">
        <v>774</v>
      </c>
      <c r="BA27" s="400">
        <v>159</v>
      </c>
      <c r="BB27" s="401">
        <v>1.7</v>
      </c>
      <c r="BC27" s="402">
        <v>1.4</v>
      </c>
      <c r="BD27" s="402">
        <v>2.16</v>
      </c>
      <c r="BE27" s="402">
        <v>2.39</v>
      </c>
      <c r="BF27" s="403">
        <v>2783</v>
      </c>
      <c r="BG27" s="401">
        <v>285</v>
      </c>
      <c r="BH27" s="404">
        <v>89.2</v>
      </c>
      <c r="BI27" s="404">
        <v>64.41</v>
      </c>
      <c r="BJ27" s="404">
        <v>63.31</v>
      </c>
      <c r="BK27" s="405">
        <v>1.7</v>
      </c>
      <c r="BL27" s="405">
        <v>1.4</v>
      </c>
      <c r="BM27" s="405">
        <v>2.16</v>
      </c>
      <c r="BN27" s="405">
        <v>2.39</v>
      </c>
      <c r="BO27" s="406">
        <v>4</v>
      </c>
      <c r="BP27" s="407"/>
      <c r="BQ27" s="407"/>
      <c r="BR27" s="407"/>
      <c r="BS27" s="407"/>
      <c r="BT27" s="407"/>
      <c r="BU27" s="407"/>
      <c r="BV27" s="407"/>
      <c r="BW27" s="407"/>
      <c r="BX27" s="407"/>
      <c r="BY27" s="407"/>
      <c r="BZ27" s="407"/>
      <c r="CA27" s="407"/>
      <c r="CB27" s="407">
        <v>1</v>
      </c>
      <c r="CC27" s="407"/>
      <c r="CD27" s="407"/>
      <c r="CE27" s="407"/>
      <c r="CF27" s="407"/>
      <c r="CG27" s="407"/>
      <c r="CH27" s="407"/>
      <c r="CI27" s="407"/>
      <c r="CJ27" s="408"/>
      <c r="CK27" s="408"/>
      <c r="CL27" s="408"/>
      <c r="CM27" s="408"/>
      <c r="CN27" s="408"/>
      <c r="CO27" s="409"/>
      <c r="CP27" s="409"/>
      <c r="CQ27" s="409"/>
      <c r="CR27" s="410"/>
      <c r="CS27" s="411"/>
      <c r="CT27" s="411"/>
      <c r="CU27" s="411"/>
      <c r="CV27" s="411"/>
      <c r="CW27" s="411"/>
      <c r="CX27" s="411"/>
      <c r="CY27" s="411"/>
      <c r="CZ27" s="411"/>
      <c r="DA27" s="411"/>
      <c r="DB27" s="409" t="s">
        <v>884</v>
      </c>
      <c r="DC27" s="409">
        <v>3</v>
      </c>
      <c r="DD27" s="409"/>
      <c r="DE27" s="409"/>
    </row>
    <row r="28" spans="1:109" ht="21" customHeight="1" thickBot="1">
      <c r="A28" s="412">
        <v>26</v>
      </c>
      <c r="B28" s="436" t="s">
        <v>212</v>
      </c>
      <c r="C28" s="378" t="s">
        <v>228</v>
      </c>
      <c r="D28" s="451" t="s">
        <v>156</v>
      </c>
      <c r="E28" s="452" t="s">
        <v>136</v>
      </c>
      <c r="F28" s="422"/>
      <c r="G28" s="422"/>
      <c r="H28" s="422">
        <v>30</v>
      </c>
      <c r="I28" s="422">
        <v>23</v>
      </c>
      <c r="J28" s="422">
        <v>33</v>
      </c>
      <c r="K28" s="422">
        <v>42</v>
      </c>
      <c r="L28" s="422" t="s">
        <v>49</v>
      </c>
      <c r="M28" s="422" t="s">
        <v>49</v>
      </c>
      <c r="N28" s="422">
        <v>128</v>
      </c>
      <c r="O28" s="437">
        <v>2646</v>
      </c>
      <c r="P28" s="438">
        <v>290.7</v>
      </c>
      <c r="Q28" s="439">
        <v>71.510000000000005</v>
      </c>
      <c r="R28" s="439">
        <v>74.81</v>
      </c>
      <c r="S28" s="439">
        <v>62.66</v>
      </c>
      <c r="T28" s="439">
        <v>7.85</v>
      </c>
      <c r="U28" s="426">
        <v>4370</v>
      </c>
      <c r="V28" s="426">
        <v>7100</v>
      </c>
      <c r="W28" s="426">
        <v>11400</v>
      </c>
      <c r="X28" s="441">
        <v>17100</v>
      </c>
      <c r="Y28" s="442">
        <v>24700</v>
      </c>
      <c r="Z28" s="448">
        <v>34500</v>
      </c>
      <c r="AA28" s="442">
        <v>48500</v>
      </c>
      <c r="AB28" s="444">
        <v>68000</v>
      </c>
      <c r="AC28" s="444">
        <v>95000</v>
      </c>
      <c r="AD28" s="445">
        <v>133000</v>
      </c>
      <c r="AE28" s="445">
        <v>186000</v>
      </c>
      <c r="AF28" s="436" t="s">
        <v>49</v>
      </c>
      <c r="AG28" s="436" t="s">
        <v>49</v>
      </c>
      <c r="AH28" s="437">
        <v>2518680</v>
      </c>
      <c r="AI28" s="427">
        <v>20000</v>
      </c>
      <c r="AJ28" s="427">
        <v>7</v>
      </c>
      <c r="AK28" s="449">
        <v>40000</v>
      </c>
      <c r="AL28" s="449">
        <v>2</v>
      </c>
      <c r="AM28" s="450">
        <v>120000</v>
      </c>
      <c r="AN28" s="450">
        <v>1</v>
      </c>
      <c r="AO28" s="437">
        <v>1360000</v>
      </c>
      <c r="AP28" s="447">
        <v>3878680</v>
      </c>
      <c r="AQ28" s="394" t="s">
        <v>721</v>
      </c>
      <c r="AR28" s="395" t="s">
        <v>228</v>
      </c>
      <c r="AS28" s="396" t="s">
        <v>980</v>
      </c>
      <c r="AT28" s="397" t="s">
        <v>546</v>
      </c>
      <c r="AU28" s="398" t="s">
        <v>917</v>
      </c>
      <c r="AV28" s="399">
        <v>4</v>
      </c>
      <c r="AW28" s="399">
        <v>303</v>
      </c>
      <c r="AX28" s="399"/>
      <c r="AY28" s="399">
        <v>388</v>
      </c>
      <c r="AZ28" s="399" t="s">
        <v>767</v>
      </c>
      <c r="BA28" s="400">
        <v>158</v>
      </c>
      <c r="BB28" s="401">
        <v>1.7</v>
      </c>
      <c r="BC28" s="402">
        <v>1.49</v>
      </c>
      <c r="BD28" s="402">
        <v>2.19</v>
      </c>
      <c r="BE28" s="402">
        <v>1.76</v>
      </c>
      <c r="BF28" s="403">
        <v>2804</v>
      </c>
      <c r="BG28" s="401">
        <v>292.39999999999998</v>
      </c>
      <c r="BH28" s="404">
        <v>73</v>
      </c>
      <c r="BI28" s="404">
        <v>77</v>
      </c>
      <c r="BJ28" s="404">
        <v>64.42</v>
      </c>
      <c r="BK28" s="405">
        <v>1.7</v>
      </c>
      <c r="BL28" s="405">
        <v>1.49</v>
      </c>
      <c r="BM28" s="405">
        <v>2.19</v>
      </c>
      <c r="BN28" s="405">
        <v>1.76</v>
      </c>
      <c r="BO28" s="406">
        <v>4</v>
      </c>
      <c r="BP28" s="407"/>
      <c r="BQ28" s="407"/>
      <c r="BR28" s="407"/>
      <c r="BS28" s="407">
        <v>1</v>
      </c>
      <c r="BT28" s="407"/>
      <c r="BU28" s="407">
        <v>1</v>
      </c>
      <c r="BV28" s="407"/>
      <c r="BW28" s="407"/>
      <c r="BX28" s="407"/>
      <c r="BY28" s="407"/>
      <c r="BZ28" s="407"/>
      <c r="CA28" s="407"/>
      <c r="CB28" s="407"/>
      <c r="CC28" s="407"/>
      <c r="CD28" s="407"/>
      <c r="CE28" s="407"/>
      <c r="CF28" s="407"/>
      <c r="CG28" s="407"/>
      <c r="CH28" s="407"/>
      <c r="CI28" s="407">
        <v>1</v>
      </c>
      <c r="CJ28" s="408"/>
      <c r="CK28" s="408"/>
      <c r="CL28" s="408"/>
      <c r="CM28" s="408"/>
      <c r="CN28" s="408"/>
      <c r="CO28" s="409"/>
      <c r="CP28" s="409"/>
      <c r="CQ28" s="409"/>
      <c r="CR28" s="410">
        <v>275</v>
      </c>
      <c r="CS28" s="411">
        <v>57.7</v>
      </c>
      <c r="CT28" s="411">
        <v>54.48</v>
      </c>
      <c r="CU28" s="411">
        <v>46.29</v>
      </c>
      <c r="CV28" s="411">
        <v>15.7</v>
      </c>
      <c r="CW28" s="411">
        <v>13.81</v>
      </c>
      <c r="CX28" s="411">
        <v>20.329999999999998</v>
      </c>
      <c r="CY28" s="411">
        <v>16.37</v>
      </c>
      <c r="CZ28" s="411">
        <v>66.209999999999994</v>
      </c>
      <c r="DA28" s="411">
        <v>73.12</v>
      </c>
      <c r="DB28" s="409" t="s">
        <v>884</v>
      </c>
      <c r="DC28" s="409">
        <v>2</v>
      </c>
      <c r="DD28" s="409"/>
      <c r="DE28" s="409"/>
    </row>
    <row r="29" spans="1:109" ht="21" customHeight="1">
      <c r="A29" s="376">
        <v>27</v>
      </c>
      <c r="B29" s="440" t="s">
        <v>993</v>
      </c>
      <c r="C29" s="378" t="s">
        <v>994</v>
      </c>
      <c r="D29" s="451" t="s">
        <v>156</v>
      </c>
      <c r="E29" s="452" t="s">
        <v>136</v>
      </c>
      <c r="F29" s="422"/>
      <c r="G29" s="422"/>
      <c r="H29" s="422">
        <v>30</v>
      </c>
      <c r="I29" s="422">
        <v>23</v>
      </c>
      <c r="J29" s="422">
        <v>33</v>
      </c>
      <c r="K29" s="422">
        <v>42</v>
      </c>
      <c r="L29" s="422" t="s">
        <v>49</v>
      </c>
      <c r="M29" s="422" t="s">
        <v>49</v>
      </c>
      <c r="N29" s="422">
        <v>128</v>
      </c>
      <c r="O29" s="437">
        <v>2667</v>
      </c>
      <c r="P29" s="438">
        <v>294.5</v>
      </c>
      <c r="Q29" s="439">
        <v>78.62</v>
      </c>
      <c r="R29" s="439">
        <v>61.93</v>
      </c>
      <c r="S29" s="439">
        <v>61.07</v>
      </c>
      <c r="T29" s="439">
        <v>7.17</v>
      </c>
      <c r="U29" s="426">
        <v>4370</v>
      </c>
      <c r="V29" s="426">
        <v>7100</v>
      </c>
      <c r="W29" s="426">
        <v>11400</v>
      </c>
      <c r="X29" s="441">
        <v>17100</v>
      </c>
      <c r="Y29" s="442">
        <v>24700</v>
      </c>
      <c r="Z29" s="448">
        <v>34500</v>
      </c>
      <c r="AA29" s="442">
        <v>48500</v>
      </c>
      <c r="AB29" s="444">
        <v>68000</v>
      </c>
      <c r="AC29" s="444">
        <v>95000</v>
      </c>
      <c r="AD29" s="445">
        <v>133000</v>
      </c>
      <c r="AE29" s="445">
        <v>186000</v>
      </c>
      <c r="AF29" s="436" t="s">
        <v>49</v>
      </c>
      <c r="AG29" s="436" t="s">
        <v>49</v>
      </c>
      <c r="AH29" s="437">
        <v>2518680</v>
      </c>
      <c r="AI29" s="427">
        <v>20000</v>
      </c>
      <c r="AJ29" s="427">
        <v>7</v>
      </c>
      <c r="AK29" s="449">
        <v>40000</v>
      </c>
      <c r="AL29" s="449">
        <v>2</v>
      </c>
      <c r="AM29" s="450">
        <v>120000</v>
      </c>
      <c r="AN29" s="450">
        <v>1</v>
      </c>
      <c r="AO29" s="437">
        <v>1360000</v>
      </c>
      <c r="AP29" s="447">
        <v>3878680</v>
      </c>
      <c r="AQ29" s="394" t="s">
        <v>914</v>
      </c>
      <c r="AR29" s="395" t="s">
        <v>995</v>
      </c>
      <c r="AS29" s="396" t="s">
        <v>996</v>
      </c>
      <c r="AT29" s="397" t="s">
        <v>997</v>
      </c>
      <c r="AU29" s="398" t="s">
        <v>917</v>
      </c>
      <c r="AV29" s="399">
        <v>41</v>
      </c>
      <c r="AW29" s="399">
        <v>307</v>
      </c>
      <c r="AX29" s="399"/>
      <c r="AY29" s="399">
        <v>393</v>
      </c>
      <c r="AZ29" s="399" t="s">
        <v>768</v>
      </c>
      <c r="BA29" s="400"/>
      <c r="BB29" s="401"/>
      <c r="BC29" s="402"/>
      <c r="BD29" s="402"/>
      <c r="BE29" s="402"/>
      <c r="BF29" s="403"/>
      <c r="BG29" s="401"/>
      <c r="BH29" s="404"/>
      <c r="BI29" s="404"/>
      <c r="BJ29" s="404"/>
      <c r="BK29" s="405"/>
      <c r="BL29" s="405"/>
      <c r="BM29" s="405"/>
      <c r="BN29" s="405"/>
      <c r="BO29" s="406"/>
      <c r="BP29" s="407"/>
      <c r="BQ29" s="407"/>
      <c r="BR29" s="407"/>
      <c r="BS29" s="407"/>
      <c r="BT29" s="407"/>
      <c r="BU29" s="407"/>
      <c r="BV29" s="407">
        <v>1</v>
      </c>
      <c r="BW29" s="407"/>
      <c r="BX29" s="407"/>
      <c r="BY29" s="407"/>
      <c r="BZ29" s="407"/>
      <c r="CA29" s="407"/>
      <c r="CB29" s="407"/>
      <c r="CC29" s="407"/>
      <c r="CD29" s="407"/>
      <c r="CE29" s="407"/>
      <c r="CF29" s="407"/>
      <c r="CG29" s="407"/>
      <c r="CH29" s="407"/>
      <c r="CI29" s="407"/>
      <c r="CJ29" s="408" t="s">
        <v>918</v>
      </c>
      <c r="CK29" s="408"/>
      <c r="CL29" s="408"/>
      <c r="CM29" s="408"/>
      <c r="CN29" s="408"/>
      <c r="CO29" s="409"/>
      <c r="CP29" s="409"/>
      <c r="CQ29" s="409"/>
      <c r="CR29" s="410"/>
      <c r="CS29" s="411"/>
      <c r="CT29" s="411"/>
      <c r="CU29" s="411"/>
      <c r="CV29" s="411"/>
      <c r="CW29" s="411"/>
      <c r="CX29" s="411"/>
      <c r="CY29" s="411"/>
      <c r="CZ29" s="411"/>
      <c r="DA29" s="411"/>
      <c r="DB29" s="409"/>
      <c r="DC29" s="409"/>
      <c r="DD29" s="409"/>
      <c r="DE29" s="409"/>
    </row>
    <row r="30" spans="1:109" ht="21" customHeight="1" thickBot="1">
      <c r="A30" s="412">
        <v>28</v>
      </c>
      <c r="B30" s="436" t="s">
        <v>998</v>
      </c>
      <c r="C30" s="378" t="s">
        <v>999</v>
      </c>
      <c r="D30" s="451" t="s">
        <v>156</v>
      </c>
      <c r="E30" s="452" t="s">
        <v>136</v>
      </c>
      <c r="F30" s="422"/>
      <c r="G30" s="422"/>
      <c r="H30" s="422">
        <v>30</v>
      </c>
      <c r="I30" s="422">
        <v>23</v>
      </c>
      <c r="J30" s="422">
        <v>33</v>
      </c>
      <c r="K30" s="422">
        <v>42</v>
      </c>
      <c r="L30" s="422" t="s">
        <v>49</v>
      </c>
      <c r="M30" s="422" t="s">
        <v>49</v>
      </c>
      <c r="N30" s="422">
        <v>128</v>
      </c>
      <c r="O30" s="437">
        <v>2675</v>
      </c>
      <c r="P30" s="438">
        <v>271.10000000000002</v>
      </c>
      <c r="Q30" s="439">
        <v>83.26</v>
      </c>
      <c r="R30" s="439">
        <v>82.91</v>
      </c>
      <c r="S30" s="439">
        <v>65.22</v>
      </c>
      <c r="T30" s="439"/>
      <c r="U30" s="426">
        <v>4370</v>
      </c>
      <c r="V30" s="426">
        <v>7100</v>
      </c>
      <c r="W30" s="426">
        <v>11400</v>
      </c>
      <c r="X30" s="441">
        <v>17100</v>
      </c>
      <c r="Y30" s="442">
        <v>24700</v>
      </c>
      <c r="Z30" s="448">
        <v>34500</v>
      </c>
      <c r="AA30" s="442">
        <v>48500</v>
      </c>
      <c r="AB30" s="444">
        <v>68000</v>
      </c>
      <c r="AC30" s="444">
        <v>95000</v>
      </c>
      <c r="AD30" s="445">
        <v>133000</v>
      </c>
      <c r="AE30" s="445">
        <v>186000</v>
      </c>
      <c r="AF30" s="436" t="s">
        <v>49</v>
      </c>
      <c r="AG30" s="436" t="s">
        <v>49</v>
      </c>
      <c r="AH30" s="437">
        <v>2518680</v>
      </c>
      <c r="AI30" s="427">
        <v>20000</v>
      </c>
      <c r="AJ30" s="427">
        <v>7</v>
      </c>
      <c r="AK30" s="449">
        <v>40000</v>
      </c>
      <c r="AL30" s="449">
        <v>2</v>
      </c>
      <c r="AM30" s="450">
        <v>120000</v>
      </c>
      <c r="AN30" s="450">
        <v>1</v>
      </c>
      <c r="AO30" s="437">
        <v>1360000</v>
      </c>
      <c r="AP30" s="447">
        <v>3878680</v>
      </c>
      <c r="AQ30" s="394" t="s">
        <v>893</v>
      </c>
      <c r="AR30" s="395" t="s">
        <v>1000</v>
      </c>
      <c r="AS30" s="396" t="s">
        <v>1001</v>
      </c>
      <c r="AT30" s="397" t="s">
        <v>1002</v>
      </c>
      <c r="AU30" s="398" t="s">
        <v>917</v>
      </c>
      <c r="AV30" s="399"/>
      <c r="AW30" s="399">
        <v>283</v>
      </c>
      <c r="AX30" s="399">
        <v>295</v>
      </c>
      <c r="AY30" s="399">
        <v>376</v>
      </c>
      <c r="AZ30" s="399" t="s">
        <v>774</v>
      </c>
      <c r="BA30" s="400">
        <v>230</v>
      </c>
      <c r="BB30" s="401">
        <v>2.2999999999999998</v>
      </c>
      <c r="BC30" s="402">
        <v>3.24</v>
      </c>
      <c r="BD30" s="402">
        <v>3.55</v>
      </c>
      <c r="BE30" s="402">
        <v>3.21</v>
      </c>
      <c r="BF30" s="403">
        <v>2905</v>
      </c>
      <c r="BG30" s="401">
        <v>273.39999999999998</v>
      </c>
      <c r="BH30" s="404">
        <v>86.5</v>
      </c>
      <c r="BI30" s="404">
        <v>86.46</v>
      </c>
      <c r="BJ30" s="404">
        <v>68.430000000000007</v>
      </c>
      <c r="BK30" s="405">
        <v>2.2999999999999998</v>
      </c>
      <c r="BL30" s="405">
        <v>3.24</v>
      </c>
      <c r="BM30" s="405">
        <v>3.55</v>
      </c>
      <c r="BN30" s="405">
        <v>3.21</v>
      </c>
      <c r="BO30" s="406">
        <v>3</v>
      </c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  <c r="CB30" s="407">
        <v>1</v>
      </c>
      <c r="CC30" s="407"/>
      <c r="CD30" s="407"/>
      <c r="CE30" s="407"/>
      <c r="CF30" s="407"/>
      <c r="CG30" s="407"/>
      <c r="CH30" s="407"/>
      <c r="CI30" s="407"/>
      <c r="CJ30" s="408" t="s">
        <v>899</v>
      </c>
      <c r="CK30" s="408"/>
      <c r="CL30" s="408"/>
      <c r="CM30" s="408"/>
      <c r="CN30" s="408"/>
      <c r="CO30" s="409"/>
      <c r="CP30" s="409"/>
      <c r="CQ30" s="409"/>
      <c r="CR30" s="410"/>
      <c r="CS30" s="411"/>
      <c r="CT30" s="411"/>
      <c r="CU30" s="411"/>
      <c r="CV30" s="411"/>
      <c r="CW30" s="411"/>
      <c r="CX30" s="411"/>
      <c r="CY30" s="411"/>
      <c r="CZ30" s="411"/>
      <c r="DA30" s="411"/>
      <c r="DB30" s="409" t="s">
        <v>884</v>
      </c>
      <c r="DC30" s="409">
        <v>2</v>
      </c>
      <c r="DD30" s="409"/>
      <c r="DE30" s="409"/>
    </row>
    <row r="31" spans="1:109" ht="21" customHeight="1">
      <c r="A31" s="376">
        <v>29</v>
      </c>
      <c r="B31" s="440" t="s">
        <v>1003</v>
      </c>
      <c r="C31" s="378" t="s">
        <v>1004</v>
      </c>
      <c r="D31" s="451" t="s">
        <v>156</v>
      </c>
      <c r="E31" s="452" t="s">
        <v>136</v>
      </c>
      <c r="F31" s="422"/>
      <c r="G31" s="422"/>
      <c r="H31" s="422">
        <v>30</v>
      </c>
      <c r="I31" s="422">
        <v>23</v>
      </c>
      <c r="J31" s="422">
        <v>33</v>
      </c>
      <c r="K31" s="422">
        <v>42</v>
      </c>
      <c r="L31" s="422" t="s">
        <v>49</v>
      </c>
      <c r="M31" s="422" t="s">
        <v>49</v>
      </c>
      <c r="N31" s="422">
        <v>128</v>
      </c>
      <c r="O31" s="437">
        <v>2698</v>
      </c>
      <c r="P31" s="438">
        <v>285.3</v>
      </c>
      <c r="Q31" s="439">
        <v>82.09</v>
      </c>
      <c r="R31" s="439">
        <v>68.41</v>
      </c>
      <c r="S31" s="439">
        <v>62.55</v>
      </c>
      <c r="T31" s="439">
        <v>7.98</v>
      </c>
      <c r="U31" s="426">
        <v>4370</v>
      </c>
      <c r="V31" s="426">
        <v>7100</v>
      </c>
      <c r="W31" s="426">
        <v>11400</v>
      </c>
      <c r="X31" s="441">
        <v>17100</v>
      </c>
      <c r="Y31" s="442">
        <v>24700</v>
      </c>
      <c r="Z31" s="448">
        <v>34500</v>
      </c>
      <c r="AA31" s="442">
        <v>48500</v>
      </c>
      <c r="AB31" s="444">
        <v>68000</v>
      </c>
      <c r="AC31" s="444">
        <v>95000</v>
      </c>
      <c r="AD31" s="445">
        <v>133000</v>
      </c>
      <c r="AE31" s="445">
        <v>186000</v>
      </c>
      <c r="AF31" s="436" t="s">
        <v>49</v>
      </c>
      <c r="AG31" s="436" t="s">
        <v>49</v>
      </c>
      <c r="AH31" s="437">
        <v>2518680</v>
      </c>
      <c r="AI31" s="427">
        <v>20000</v>
      </c>
      <c r="AJ31" s="427">
        <v>7</v>
      </c>
      <c r="AK31" s="449">
        <v>40000</v>
      </c>
      <c r="AL31" s="449">
        <v>2</v>
      </c>
      <c r="AM31" s="450">
        <v>120000</v>
      </c>
      <c r="AN31" s="450">
        <v>1</v>
      </c>
      <c r="AO31" s="437">
        <v>1360000</v>
      </c>
      <c r="AP31" s="447">
        <v>3878680</v>
      </c>
      <c r="AQ31" s="394" t="s">
        <v>1005</v>
      </c>
      <c r="AR31" s="395" t="s">
        <v>1006</v>
      </c>
      <c r="AS31" s="396" t="s">
        <v>1007</v>
      </c>
      <c r="AT31" s="397" t="s">
        <v>545</v>
      </c>
      <c r="AU31" s="398" t="s">
        <v>917</v>
      </c>
      <c r="AV31" s="399"/>
      <c r="AW31" s="399">
        <v>297</v>
      </c>
      <c r="AX31" s="399"/>
      <c r="AY31" s="399">
        <v>381</v>
      </c>
      <c r="AZ31" s="399" t="s">
        <v>767</v>
      </c>
      <c r="BA31" s="400"/>
      <c r="BB31" s="401"/>
      <c r="BC31" s="402"/>
      <c r="BD31" s="402"/>
      <c r="BE31" s="402"/>
      <c r="BF31" s="403"/>
      <c r="BG31" s="401"/>
      <c r="BH31" s="404"/>
      <c r="BI31" s="404"/>
      <c r="BJ31" s="404"/>
      <c r="BK31" s="405"/>
      <c r="BL31" s="405"/>
      <c r="BM31" s="405"/>
      <c r="BN31" s="405"/>
      <c r="BO31" s="406"/>
      <c r="BP31" s="407"/>
      <c r="BQ31" s="407"/>
      <c r="BR31" s="407"/>
      <c r="BS31" s="407"/>
      <c r="BT31" s="407"/>
      <c r="BU31" s="407">
        <v>1</v>
      </c>
      <c r="BV31" s="407"/>
      <c r="BW31" s="407"/>
      <c r="BX31" s="407"/>
      <c r="BY31" s="407"/>
      <c r="BZ31" s="407"/>
      <c r="CA31" s="407"/>
      <c r="CB31" s="407"/>
      <c r="CC31" s="407"/>
      <c r="CD31" s="407"/>
      <c r="CE31" s="407"/>
      <c r="CF31" s="407"/>
      <c r="CG31" s="407"/>
      <c r="CH31" s="407"/>
      <c r="CI31" s="407"/>
      <c r="CJ31" s="408" t="s">
        <v>1008</v>
      </c>
      <c r="CK31" s="408"/>
      <c r="CL31" s="408"/>
      <c r="CM31" s="408"/>
      <c r="CN31" s="408"/>
      <c r="CO31" s="409"/>
      <c r="CP31" s="409"/>
      <c r="CQ31" s="409"/>
      <c r="CR31" s="410">
        <v>271</v>
      </c>
      <c r="CS31" s="411">
        <v>72.099999999999994</v>
      </c>
      <c r="CT31" s="411">
        <v>41.15</v>
      </c>
      <c r="CU31" s="411">
        <v>36.450000000000003</v>
      </c>
      <c r="CV31" s="411">
        <v>14.3</v>
      </c>
      <c r="CW31" s="411">
        <v>9.99</v>
      </c>
      <c r="CX31" s="411">
        <v>27.26</v>
      </c>
      <c r="CY31" s="411">
        <v>26.1</v>
      </c>
      <c r="CZ31" s="411">
        <v>77.650000000000006</v>
      </c>
      <c r="DA31" s="411">
        <v>86.27</v>
      </c>
      <c r="DB31" s="409" t="s">
        <v>884</v>
      </c>
      <c r="DC31" s="409">
        <v>2</v>
      </c>
      <c r="DD31" s="409"/>
      <c r="DE31" s="409"/>
    </row>
    <row r="32" spans="1:109" ht="21" customHeight="1" thickBot="1">
      <c r="A32" s="412">
        <v>30</v>
      </c>
      <c r="B32" s="436" t="s">
        <v>407</v>
      </c>
      <c r="C32" s="378" t="s">
        <v>1009</v>
      </c>
      <c r="D32" s="451" t="s">
        <v>156</v>
      </c>
      <c r="E32" s="452" t="s">
        <v>136</v>
      </c>
      <c r="F32" s="422"/>
      <c r="G32" s="422"/>
      <c r="H32" s="422">
        <v>30</v>
      </c>
      <c r="I32" s="422">
        <v>23</v>
      </c>
      <c r="J32" s="422">
        <v>33</v>
      </c>
      <c r="K32" s="422">
        <v>42</v>
      </c>
      <c r="L32" s="422" t="s">
        <v>49</v>
      </c>
      <c r="M32" s="422" t="s">
        <v>49</v>
      </c>
      <c r="N32" s="422">
        <v>128</v>
      </c>
      <c r="O32" s="437">
        <v>2724</v>
      </c>
      <c r="P32" s="438">
        <v>279.2</v>
      </c>
      <c r="Q32" s="439">
        <v>83.74</v>
      </c>
      <c r="R32" s="439">
        <v>75.77</v>
      </c>
      <c r="S32" s="439">
        <v>57.18</v>
      </c>
      <c r="T32" s="439">
        <v>6.9</v>
      </c>
      <c r="U32" s="426">
        <v>4370</v>
      </c>
      <c r="V32" s="426">
        <v>7100</v>
      </c>
      <c r="W32" s="426">
        <v>11400</v>
      </c>
      <c r="X32" s="441">
        <v>17100</v>
      </c>
      <c r="Y32" s="442">
        <v>24700</v>
      </c>
      <c r="Z32" s="448">
        <v>34500</v>
      </c>
      <c r="AA32" s="442">
        <v>48500</v>
      </c>
      <c r="AB32" s="444">
        <v>68000</v>
      </c>
      <c r="AC32" s="444">
        <v>95000</v>
      </c>
      <c r="AD32" s="445">
        <v>133000</v>
      </c>
      <c r="AE32" s="445">
        <v>186000</v>
      </c>
      <c r="AF32" s="436" t="s">
        <v>49</v>
      </c>
      <c r="AG32" s="436" t="s">
        <v>49</v>
      </c>
      <c r="AH32" s="437">
        <v>2518680</v>
      </c>
      <c r="AI32" s="427">
        <v>20000</v>
      </c>
      <c r="AJ32" s="427">
        <v>7</v>
      </c>
      <c r="AK32" s="449">
        <v>40000</v>
      </c>
      <c r="AL32" s="449">
        <v>2</v>
      </c>
      <c r="AM32" s="450">
        <v>120000</v>
      </c>
      <c r="AN32" s="450">
        <v>1</v>
      </c>
      <c r="AO32" s="437">
        <v>1360000</v>
      </c>
      <c r="AP32" s="447">
        <v>3878680</v>
      </c>
      <c r="AQ32" s="394" t="s">
        <v>936</v>
      </c>
      <c r="AR32" s="395" t="s">
        <v>1010</v>
      </c>
      <c r="AS32" s="396" t="s">
        <v>1011</v>
      </c>
      <c r="AT32" s="397" t="s">
        <v>543</v>
      </c>
      <c r="AU32" s="398" t="s">
        <v>917</v>
      </c>
      <c r="AV32" s="399">
        <v>24</v>
      </c>
      <c r="AW32" s="399">
        <v>291</v>
      </c>
      <c r="AX32" s="399">
        <v>304</v>
      </c>
      <c r="AY32" s="399">
        <v>386</v>
      </c>
      <c r="AZ32" s="399" t="s">
        <v>768</v>
      </c>
      <c r="BA32" s="419">
        <v>156</v>
      </c>
      <c r="BB32" s="401">
        <v>2</v>
      </c>
      <c r="BC32" s="402">
        <v>0.96</v>
      </c>
      <c r="BD32" s="402">
        <v>2.5099999999999998</v>
      </c>
      <c r="BE32" s="402">
        <v>2.0699999999999998</v>
      </c>
      <c r="BF32" s="403">
        <v>2880</v>
      </c>
      <c r="BG32" s="401">
        <v>281.2</v>
      </c>
      <c r="BH32" s="404">
        <v>84.7</v>
      </c>
      <c r="BI32" s="404">
        <v>78.28</v>
      </c>
      <c r="BJ32" s="404">
        <v>59.25</v>
      </c>
      <c r="BK32" s="405">
        <v>2</v>
      </c>
      <c r="BL32" s="405">
        <v>0.96</v>
      </c>
      <c r="BM32" s="405">
        <v>2.5099999999999998</v>
      </c>
      <c r="BN32" s="405">
        <v>2.0699999999999998</v>
      </c>
      <c r="BO32" s="406">
        <v>1</v>
      </c>
      <c r="BP32" s="407"/>
      <c r="BQ32" s="407"/>
      <c r="BR32" s="407"/>
      <c r="BS32" s="407"/>
      <c r="BT32" s="407"/>
      <c r="BU32" s="407"/>
      <c r="BV32" s="407">
        <v>1</v>
      </c>
      <c r="BW32" s="407"/>
      <c r="BX32" s="407"/>
      <c r="BY32" s="407"/>
      <c r="BZ32" s="407"/>
      <c r="CA32" s="407"/>
      <c r="CB32" s="407"/>
      <c r="CC32" s="407"/>
      <c r="CD32" s="407">
        <v>1</v>
      </c>
      <c r="CE32" s="407"/>
      <c r="CF32" s="407"/>
      <c r="CG32" s="407"/>
      <c r="CH32" s="407"/>
      <c r="CI32" s="407"/>
      <c r="CJ32" s="408" t="s">
        <v>942</v>
      </c>
      <c r="CK32" s="408"/>
      <c r="CL32" s="408"/>
      <c r="CM32" s="408"/>
      <c r="CN32" s="408"/>
      <c r="CO32" s="407"/>
      <c r="CP32" s="409">
        <v>1</v>
      </c>
      <c r="CQ32" s="409"/>
      <c r="CR32" s="410">
        <v>260</v>
      </c>
      <c r="CS32" s="411">
        <v>74.8</v>
      </c>
      <c r="CT32" s="411">
        <v>52.49</v>
      </c>
      <c r="CU32" s="411">
        <v>37.96</v>
      </c>
      <c r="CV32" s="411">
        <v>19.2</v>
      </c>
      <c r="CW32" s="411">
        <v>8.94</v>
      </c>
      <c r="CX32" s="411">
        <v>23.28</v>
      </c>
      <c r="CY32" s="411">
        <v>19.22</v>
      </c>
      <c r="CZ32" s="411">
        <v>70.64</v>
      </c>
      <c r="DA32" s="411">
        <v>72.7</v>
      </c>
      <c r="DB32" s="409" t="s">
        <v>884</v>
      </c>
      <c r="DC32" s="409">
        <v>2</v>
      </c>
      <c r="DD32" s="409"/>
      <c r="DE32" s="409"/>
    </row>
    <row r="33" spans="1:109" ht="21" customHeight="1">
      <c r="A33" s="376">
        <v>31</v>
      </c>
      <c r="B33" s="440" t="s">
        <v>282</v>
      </c>
      <c r="C33" s="378" t="s">
        <v>345</v>
      </c>
      <c r="D33" s="414" t="s">
        <v>156</v>
      </c>
      <c r="E33" s="453" t="s">
        <v>136</v>
      </c>
      <c r="F33" s="449"/>
      <c r="G33" s="449"/>
      <c r="H33" s="422">
        <v>30</v>
      </c>
      <c r="I33" s="422">
        <v>23</v>
      </c>
      <c r="J33" s="422">
        <v>33</v>
      </c>
      <c r="K33" s="422">
        <v>42</v>
      </c>
      <c r="L33" s="422" t="s">
        <v>49</v>
      </c>
      <c r="M33" s="422" t="s">
        <v>49</v>
      </c>
      <c r="N33" s="422">
        <v>128</v>
      </c>
      <c r="O33" s="437">
        <v>2751</v>
      </c>
      <c r="P33" s="438">
        <v>338.7</v>
      </c>
      <c r="Q33" s="439">
        <v>69.28</v>
      </c>
      <c r="R33" s="439">
        <v>47.31</v>
      </c>
      <c r="S33" s="439">
        <v>37.49</v>
      </c>
      <c r="T33" s="439">
        <v>4.3</v>
      </c>
      <c r="U33" s="426">
        <v>4370</v>
      </c>
      <c r="V33" s="426">
        <v>7100</v>
      </c>
      <c r="W33" s="426">
        <v>11400</v>
      </c>
      <c r="X33" s="441">
        <v>17100</v>
      </c>
      <c r="Y33" s="442">
        <v>24700</v>
      </c>
      <c r="Z33" s="448">
        <v>34500</v>
      </c>
      <c r="AA33" s="442">
        <v>48500</v>
      </c>
      <c r="AB33" s="444">
        <v>68000</v>
      </c>
      <c r="AC33" s="444">
        <v>95000</v>
      </c>
      <c r="AD33" s="445">
        <v>133000</v>
      </c>
      <c r="AE33" s="445">
        <v>186000</v>
      </c>
      <c r="AF33" s="436" t="s">
        <v>49</v>
      </c>
      <c r="AG33" s="436" t="s">
        <v>49</v>
      </c>
      <c r="AH33" s="437">
        <v>2518680</v>
      </c>
      <c r="AI33" s="427">
        <v>20000</v>
      </c>
      <c r="AJ33" s="427">
        <v>7</v>
      </c>
      <c r="AK33" s="449">
        <v>40000</v>
      </c>
      <c r="AL33" s="449">
        <v>2</v>
      </c>
      <c r="AM33" s="450">
        <v>120000</v>
      </c>
      <c r="AN33" s="450">
        <v>1</v>
      </c>
      <c r="AO33" s="437">
        <v>1360000</v>
      </c>
      <c r="AP33" s="447">
        <v>3878680</v>
      </c>
      <c r="AQ33" s="394" t="s">
        <v>345</v>
      </c>
      <c r="AR33" s="395" t="s">
        <v>1012</v>
      </c>
      <c r="AS33" s="396" t="s">
        <v>1013</v>
      </c>
      <c r="AT33" s="397" t="s">
        <v>567</v>
      </c>
      <c r="AU33" s="398" t="s">
        <v>917</v>
      </c>
      <c r="AV33" s="399">
        <v>5</v>
      </c>
      <c r="AW33" s="399">
        <v>352</v>
      </c>
      <c r="AX33" s="399"/>
      <c r="AY33" s="399">
        <v>458</v>
      </c>
      <c r="AZ33" s="399" t="s">
        <v>767</v>
      </c>
      <c r="BA33" s="419">
        <v>156</v>
      </c>
      <c r="BB33" s="401">
        <v>1.8</v>
      </c>
      <c r="BC33" s="402">
        <v>0.56999999999999995</v>
      </c>
      <c r="BD33" s="402">
        <v>0.88</v>
      </c>
      <c r="BE33" s="402">
        <v>2.2000000000000002</v>
      </c>
      <c r="BF33" s="403">
        <v>2907</v>
      </c>
      <c r="BG33" s="401">
        <v>340.5</v>
      </c>
      <c r="BH33" s="404">
        <v>69.849999999999994</v>
      </c>
      <c r="BI33" s="404">
        <v>48.19</v>
      </c>
      <c r="BJ33" s="404">
        <v>39.69</v>
      </c>
      <c r="BK33" s="405">
        <v>1.8</v>
      </c>
      <c r="BL33" s="405">
        <v>0.56999999999999995</v>
      </c>
      <c r="BM33" s="405">
        <v>0.88</v>
      </c>
      <c r="BN33" s="405">
        <v>2.2000000000000002</v>
      </c>
      <c r="BO33" s="406">
        <v>1</v>
      </c>
      <c r="BP33" s="407"/>
      <c r="BQ33" s="407"/>
      <c r="BR33" s="407"/>
      <c r="BS33" s="407">
        <v>1</v>
      </c>
      <c r="BT33" s="407"/>
      <c r="BU33" s="407">
        <v>1</v>
      </c>
      <c r="BV33" s="407"/>
      <c r="BW33" s="407"/>
      <c r="BX33" s="407"/>
      <c r="BY33" s="407"/>
      <c r="BZ33" s="407"/>
      <c r="CA33" s="407"/>
      <c r="CB33" s="407"/>
      <c r="CC33" s="407"/>
      <c r="CD33" s="407"/>
      <c r="CE33" s="407"/>
      <c r="CF33" s="407"/>
      <c r="CG33" s="407"/>
      <c r="CH33" s="407"/>
      <c r="CI33" s="407">
        <v>1</v>
      </c>
      <c r="CJ33" s="408"/>
      <c r="CK33" s="408"/>
      <c r="CL33" s="408"/>
      <c r="CM33" s="408"/>
      <c r="CN33" s="408"/>
      <c r="CO33" s="409"/>
      <c r="CP33" s="409"/>
      <c r="CQ33" s="409"/>
      <c r="CR33" s="410">
        <v>322</v>
      </c>
      <c r="CS33" s="411">
        <v>64</v>
      </c>
      <c r="CT33" s="411">
        <v>39.11</v>
      </c>
      <c r="CU33" s="411">
        <v>17.02</v>
      </c>
      <c r="CV33" s="411">
        <v>16.7</v>
      </c>
      <c r="CW33" s="411">
        <v>5.28</v>
      </c>
      <c r="CX33" s="411">
        <v>8.1999999999999993</v>
      </c>
      <c r="CY33" s="411">
        <v>20.47</v>
      </c>
      <c r="CZ33" s="411">
        <v>50.65</v>
      </c>
      <c r="DA33" s="411">
        <v>50.05</v>
      </c>
      <c r="DB33" s="409" t="s">
        <v>884</v>
      </c>
      <c r="DC33" s="409">
        <v>2</v>
      </c>
      <c r="DD33" s="409"/>
      <c r="DE33" s="409"/>
    </row>
    <row r="34" spans="1:109" ht="21" customHeight="1" thickBot="1">
      <c r="A34" s="412">
        <v>32</v>
      </c>
      <c r="B34" s="436" t="s">
        <v>1014</v>
      </c>
      <c r="C34" s="378" t="s">
        <v>1015</v>
      </c>
      <c r="D34" s="414" t="s">
        <v>156</v>
      </c>
      <c r="E34" s="420" t="s">
        <v>136</v>
      </c>
      <c r="F34" s="421"/>
      <c r="G34" s="421"/>
      <c r="H34" s="422" t="s">
        <v>403</v>
      </c>
      <c r="I34" s="422">
        <v>26</v>
      </c>
      <c r="J34" s="422">
        <v>38</v>
      </c>
      <c r="K34" s="422">
        <v>64</v>
      </c>
      <c r="L34" s="422" t="s">
        <v>49</v>
      </c>
      <c r="M34" s="422" t="s">
        <v>49</v>
      </c>
      <c r="N34" s="422">
        <v>128</v>
      </c>
      <c r="O34" s="437">
        <v>2783</v>
      </c>
      <c r="P34" s="438">
        <v>300.8</v>
      </c>
      <c r="Q34" s="439">
        <v>74.739999999999995</v>
      </c>
      <c r="R34" s="439">
        <v>72.52</v>
      </c>
      <c r="S34" s="439">
        <v>52.13</v>
      </c>
      <c r="T34" s="439">
        <v>4.9000000000000004</v>
      </c>
      <c r="U34" s="426">
        <v>4370</v>
      </c>
      <c r="V34" s="426">
        <v>7100</v>
      </c>
      <c r="W34" s="426">
        <v>11400</v>
      </c>
      <c r="X34" s="441">
        <v>17100</v>
      </c>
      <c r="Y34" s="442">
        <v>24700</v>
      </c>
      <c r="Z34" s="448">
        <v>34500</v>
      </c>
      <c r="AA34" s="442">
        <v>48500</v>
      </c>
      <c r="AB34" s="444">
        <v>68000</v>
      </c>
      <c r="AC34" s="444">
        <v>95000</v>
      </c>
      <c r="AD34" s="445">
        <v>133000</v>
      </c>
      <c r="AE34" s="445">
        <v>186000</v>
      </c>
      <c r="AF34" s="436" t="s">
        <v>49</v>
      </c>
      <c r="AG34" s="436" t="s">
        <v>49</v>
      </c>
      <c r="AH34" s="437">
        <v>2518680</v>
      </c>
      <c r="AI34" s="427">
        <v>20000</v>
      </c>
      <c r="AJ34" s="427">
        <v>7</v>
      </c>
      <c r="AK34" s="449">
        <v>40000</v>
      </c>
      <c r="AL34" s="449">
        <v>2</v>
      </c>
      <c r="AM34" s="450">
        <v>120000</v>
      </c>
      <c r="AN34" s="450">
        <v>1</v>
      </c>
      <c r="AO34" s="437">
        <v>1360000</v>
      </c>
      <c r="AP34" s="447">
        <v>3878680</v>
      </c>
      <c r="AQ34" s="394" t="s">
        <v>1016</v>
      </c>
      <c r="AR34" s="395" t="s">
        <v>1017</v>
      </c>
      <c r="AS34" s="396" t="s">
        <v>1018</v>
      </c>
      <c r="AT34" s="397" t="s">
        <v>662</v>
      </c>
      <c r="AU34" s="398" t="s">
        <v>917</v>
      </c>
      <c r="AV34" s="399"/>
      <c r="AW34" s="399">
        <v>313</v>
      </c>
      <c r="AX34" s="399"/>
      <c r="AY34" s="399">
        <v>401</v>
      </c>
      <c r="AZ34" s="399" t="s">
        <v>773</v>
      </c>
      <c r="BA34" s="400">
        <v>177</v>
      </c>
      <c r="BB34" s="401">
        <v>1.7</v>
      </c>
      <c r="BC34" s="402">
        <v>0.96</v>
      </c>
      <c r="BD34" s="402">
        <v>2.86</v>
      </c>
      <c r="BE34" s="402">
        <v>3.21</v>
      </c>
      <c r="BF34" s="403">
        <v>2960</v>
      </c>
      <c r="BG34" s="401">
        <v>302.5</v>
      </c>
      <c r="BH34" s="404">
        <v>75.7</v>
      </c>
      <c r="BI34" s="404">
        <v>75.38</v>
      </c>
      <c r="BJ34" s="404">
        <v>55.34</v>
      </c>
      <c r="BK34" s="405">
        <v>1.7</v>
      </c>
      <c r="BL34" s="405">
        <v>0.96</v>
      </c>
      <c r="BM34" s="405">
        <v>2.86</v>
      </c>
      <c r="BN34" s="405">
        <v>3.21</v>
      </c>
      <c r="BO34" s="406">
        <v>4</v>
      </c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>
        <v>1</v>
      </c>
      <c r="CB34" s="407"/>
      <c r="CC34" s="407">
        <v>1</v>
      </c>
      <c r="CD34" s="407">
        <v>1</v>
      </c>
      <c r="CE34" s="407"/>
      <c r="CF34" s="407"/>
      <c r="CG34" s="407"/>
      <c r="CH34" s="407"/>
      <c r="CI34" s="407"/>
      <c r="CJ34" s="408" t="s">
        <v>1019</v>
      </c>
      <c r="CK34" s="408"/>
      <c r="CL34" s="408"/>
      <c r="CM34" s="408"/>
      <c r="CN34" s="408"/>
      <c r="CO34" s="409">
        <v>1</v>
      </c>
      <c r="CP34" s="409"/>
      <c r="CQ34" s="409"/>
      <c r="CR34" s="410">
        <v>285</v>
      </c>
      <c r="CS34" s="411">
        <v>65.8</v>
      </c>
      <c r="CT34" s="411">
        <v>45.88</v>
      </c>
      <c r="CU34" s="411">
        <v>20.94</v>
      </c>
      <c r="CV34" s="411">
        <v>15.8</v>
      </c>
      <c r="CW34" s="411">
        <v>8.94</v>
      </c>
      <c r="CX34" s="411">
        <v>26.64</v>
      </c>
      <c r="CY34" s="411">
        <v>31.19</v>
      </c>
      <c r="CZ34" s="411">
        <v>82.57</v>
      </c>
      <c r="DA34" s="411">
        <v>90.73</v>
      </c>
      <c r="DB34" s="409"/>
      <c r="DC34" s="409"/>
      <c r="DD34" s="409"/>
      <c r="DE34" s="409"/>
    </row>
    <row r="35" spans="1:109" ht="21" customHeight="1" thickBot="1">
      <c r="A35" s="376">
        <v>33</v>
      </c>
      <c r="B35" s="454" t="s">
        <v>365</v>
      </c>
      <c r="C35" s="378" t="s">
        <v>372</v>
      </c>
      <c r="D35" s="451" t="s">
        <v>156</v>
      </c>
      <c r="E35" s="455" t="s">
        <v>136</v>
      </c>
      <c r="F35" s="456"/>
      <c r="G35" s="456"/>
      <c r="H35" s="456">
        <v>30</v>
      </c>
      <c r="I35" s="456">
        <v>23</v>
      </c>
      <c r="J35" s="456">
        <v>33</v>
      </c>
      <c r="K35" s="456">
        <v>42</v>
      </c>
      <c r="L35" s="456" t="s">
        <v>49</v>
      </c>
      <c r="M35" s="456" t="s">
        <v>49</v>
      </c>
      <c r="N35" s="456">
        <v>128</v>
      </c>
      <c r="O35" s="457">
        <v>2853</v>
      </c>
      <c r="P35" s="458">
        <v>305.5</v>
      </c>
      <c r="Q35" s="459">
        <v>80.95</v>
      </c>
      <c r="R35" s="459">
        <v>57.23</v>
      </c>
      <c r="S35" s="459">
        <v>49.67</v>
      </c>
      <c r="T35" s="459">
        <v>5.5</v>
      </c>
      <c r="U35" s="460">
        <v>4370</v>
      </c>
      <c r="V35" s="460">
        <v>7100</v>
      </c>
      <c r="W35" s="460">
        <v>11400</v>
      </c>
      <c r="X35" s="461">
        <v>17100</v>
      </c>
      <c r="Y35" s="462">
        <v>24700</v>
      </c>
      <c r="Z35" s="463">
        <v>34500</v>
      </c>
      <c r="AA35" s="462">
        <v>48500</v>
      </c>
      <c r="AB35" s="464">
        <v>68000</v>
      </c>
      <c r="AC35" s="464">
        <v>95000</v>
      </c>
      <c r="AD35" s="465">
        <v>133000</v>
      </c>
      <c r="AE35" s="465">
        <v>186000</v>
      </c>
      <c r="AF35" s="436" t="s">
        <v>49</v>
      </c>
      <c r="AG35" s="436" t="s">
        <v>49</v>
      </c>
      <c r="AH35" s="457">
        <v>2518680</v>
      </c>
      <c r="AI35" s="466">
        <v>20000</v>
      </c>
      <c r="AJ35" s="466">
        <v>7</v>
      </c>
      <c r="AK35" s="467">
        <v>40000</v>
      </c>
      <c r="AL35" s="467">
        <v>2</v>
      </c>
      <c r="AM35" s="468">
        <v>120000</v>
      </c>
      <c r="AN35" s="468">
        <v>1</v>
      </c>
      <c r="AO35" s="457">
        <v>1360000</v>
      </c>
      <c r="AP35" s="469">
        <v>3878680</v>
      </c>
      <c r="AQ35" s="394" t="s">
        <v>720</v>
      </c>
      <c r="AR35" s="395" t="s">
        <v>1020</v>
      </c>
      <c r="AS35" s="396" t="s">
        <v>895</v>
      </c>
      <c r="AT35" s="397" t="s">
        <v>551</v>
      </c>
      <c r="AU35" s="398" t="s">
        <v>917</v>
      </c>
      <c r="AV35" s="399">
        <v>6</v>
      </c>
      <c r="AW35" s="399">
        <v>318</v>
      </c>
      <c r="AX35" s="399"/>
      <c r="AY35" s="399">
        <v>406</v>
      </c>
      <c r="AZ35" s="399" t="s">
        <v>767</v>
      </c>
      <c r="BA35" s="419">
        <v>160</v>
      </c>
      <c r="BB35" s="401">
        <v>1.7</v>
      </c>
      <c r="BC35" s="402">
        <v>1.05</v>
      </c>
      <c r="BD35" s="402">
        <v>1.52</v>
      </c>
      <c r="BE35" s="402">
        <v>2.11</v>
      </c>
      <c r="BF35" s="403">
        <v>3013</v>
      </c>
      <c r="BG35" s="401">
        <v>307.2</v>
      </c>
      <c r="BH35" s="404">
        <v>82</v>
      </c>
      <c r="BI35" s="404">
        <v>58.75</v>
      </c>
      <c r="BJ35" s="404">
        <v>51.78</v>
      </c>
      <c r="BK35" s="405">
        <v>1.7</v>
      </c>
      <c r="BL35" s="405">
        <v>1.05</v>
      </c>
      <c r="BM35" s="405">
        <v>1.52</v>
      </c>
      <c r="BN35" s="405">
        <v>2.11</v>
      </c>
      <c r="BO35" s="406">
        <v>1</v>
      </c>
      <c r="BP35" s="407"/>
      <c r="BQ35" s="407"/>
      <c r="BR35" s="407"/>
      <c r="BS35" s="407">
        <v>1</v>
      </c>
      <c r="BT35" s="407"/>
      <c r="BU35" s="407">
        <v>1</v>
      </c>
      <c r="BV35" s="407"/>
      <c r="BW35" s="407"/>
      <c r="BX35" s="407"/>
      <c r="BY35" s="407"/>
      <c r="BZ35" s="407"/>
      <c r="CA35" s="407"/>
      <c r="CB35" s="407"/>
      <c r="CC35" s="407"/>
      <c r="CD35" s="407"/>
      <c r="CE35" s="407"/>
      <c r="CF35" s="407"/>
      <c r="CG35" s="407"/>
      <c r="CH35" s="407"/>
      <c r="CI35" s="407">
        <v>1</v>
      </c>
      <c r="CJ35" s="408" t="s">
        <v>1021</v>
      </c>
      <c r="CK35" s="408"/>
      <c r="CL35" s="408"/>
      <c r="CM35" s="408"/>
      <c r="CN35" s="408"/>
      <c r="CO35" s="409"/>
      <c r="CP35" s="409"/>
      <c r="CQ35" s="409"/>
      <c r="CR35" s="410">
        <v>290</v>
      </c>
      <c r="CS35" s="411">
        <v>71.2</v>
      </c>
      <c r="CT35" s="411">
        <v>43.07</v>
      </c>
      <c r="CU35" s="411">
        <v>30.12</v>
      </c>
      <c r="CV35" s="411">
        <v>15.5</v>
      </c>
      <c r="CW35" s="411">
        <v>9.75</v>
      </c>
      <c r="CX35" s="411">
        <v>14.16</v>
      </c>
      <c r="CY35" s="411">
        <v>19.55</v>
      </c>
      <c r="CZ35" s="411">
        <v>58.96</v>
      </c>
      <c r="DA35" s="411">
        <v>63.05</v>
      </c>
      <c r="DB35" s="409" t="s">
        <v>884</v>
      </c>
      <c r="DC35" s="409">
        <v>2</v>
      </c>
      <c r="DD35" s="409"/>
      <c r="DE35" s="409"/>
    </row>
    <row r="36" spans="1:109" ht="21" customHeight="1" thickBot="1">
      <c r="A36" s="412">
        <v>34</v>
      </c>
      <c r="B36" s="431" t="s">
        <v>1022</v>
      </c>
      <c r="C36" s="378" t="s">
        <v>1023</v>
      </c>
      <c r="D36" s="451" t="s">
        <v>156</v>
      </c>
      <c r="E36" s="470" t="s">
        <v>132</v>
      </c>
      <c r="F36" s="471"/>
      <c r="G36" s="471"/>
      <c r="H36" s="471" t="s">
        <v>403</v>
      </c>
      <c r="I36" s="472">
        <v>22</v>
      </c>
      <c r="J36" s="472">
        <v>30</v>
      </c>
      <c r="K36" s="472">
        <v>35</v>
      </c>
      <c r="L36" s="472">
        <v>38</v>
      </c>
      <c r="M36" s="471" t="s">
        <v>49</v>
      </c>
      <c r="N36" s="464">
        <v>125</v>
      </c>
      <c r="O36" s="432">
        <v>2895</v>
      </c>
      <c r="P36" s="433">
        <v>314</v>
      </c>
      <c r="Q36" s="434">
        <v>77.28</v>
      </c>
      <c r="R36" s="434">
        <v>48.23</v>
      </c>
      <c r="S36" s="434">
        <v>49.35</v>
      </c>
      <c r="T36" s="434"/>
      <c r="U36" s="423">
        <v>6440</v>
      </c>
      <c r="V36" s="460">
        <v>10500</v>
      </c>
      <c r="W36" s="423">
        <v>16800</v>
      </c>
      <c r="X36" s="473">
        <v>25200</v>
      </c>
      <c r="Y36" s="473">
        <v>36400</v>
      </c>
      <c r="Z36" s="443">
        <v>51000</v>
      </c>
      <c r="AA36" s="472">
        <v>71500</v>
      </c>
      <c r="AB36" s="472">
        <v>100000</v>
      </c>
      <c r="AC36" s="474">
        <v>140000</v>
      </c>
      <c r="AD36" s="474">
        <v>196000</v>
      </c>
      <c r="AE36" s="475">
        <v>274000</v>
      </c>
      <c r="AF36" s="475">
        <v>384000</v>
      </c>
      <c r="AG36" s="431"/>
      <c r="AH36" s="457">
        <v>3711360</v>
      </c>
      <c r="AI36" s="425">
        <v>15000</v>
      </c>
      <c r="AJ36" s="425">
        <v>9</v>
      </c>
      <c r="AK36" s="421">
        <v>30000</v>
      </c>
      <c r="AL36" s="421">
        <v>4</v>
      </c>
      <c r="AM36" s="468">
        <v>90000</v>
      </c>
      <c r="AN36" s="446">
        <v>2</v>
      </c>
      <c r="AO36" s="457">
        <v>1740000</v>
      </c>
      <c r="AP36" s="469">
        <v>5451360</v>
      </c>
      <c r="AQ36" s="394" t="s">
        <v>1024</v>
      </c>
      <c r="AR36" s="395" t="s">
        <v>1025</v>
      </c>
      <c r="AS36" s="396" t="s">
        <v>1026</v>
      </c>
      <c r="AT36" s="397" t="s">
        <v>1027</v>
      </c>
      <c r="AU36" s="476" t="s">
        <v>1028</v>
      </c>
      <c r="AV36" s="399"/>
      <c r="AW36" s="399"/>
      <c r="AX36" s="399"/>
      <c r="AY36" s="399"/>
      <c r="AZ36" s="399" t="s">
        <v>773</v>
      </c>
      <c r="BA36" s="419">
        <v>172</v>
      </c>
      <c r="BB36" s="401">
        <v>1.5</v>
      </c>
      <c r="BC36" s="402">
        <v>1.1200000000000001</v>
      </c>
      <c r="BD36" s="402">
        <v>1.69</v>
      </c>
      <c r="BE36" s="402">
        <v>1.51</v>
      </c>
      <c r="BF36" s="403">
        <v>3067</v>
      </c>
      <c r="BG36" s="401">
        <v>315.5</v>
      </c>
      <c r="BH36" s="404">
        <v>78.400000000000006</v>
      </c>
      <c r="BI36" s="404">
        <v>49.92</v>
      </c>
      <c r="BJ36" s="404">
        <v>50.86</v>
      </c>
      <c r="BK36" s="405">
        <v>1.5</v>
      </c>
      <c r="BL36" s="405">
        <v>1.1200000000000001</v>
      </c>
      <c r="BM36" s="405">
        <v>1.69</v>
      </c>
      <c r="BN36" s="405">
        <v>1.51</v>
      </c>
      <c r="BO36" s="406">
        <v>1.1000000000000001</v>
      </c>
      <c r="BP36" s="407"/>
      <c r="BQ36" s="407"/>
      <c r="BR36" s="407"/>
      <c r="BS36" s="407"/>
      <c r="BT36" s="407"/>
      <c r="BU36" s="407"/>
      <c r="BV36" s="407"/>
      <c r="BW36" s="407"/>
      <c r="BX36" s="407"/>
      <c r="BY36" s="407"/>
      <c r="BZ36" s="407"/>
      <c r="CA36" s="407">
        <v>1</v>
      </c>
      <c r="CB36" s="407"/>
      <c r="CC36" s="407">
        <v>1</v>
      </c>
      <c r="CD36" s="407"/>
      <c r="CE36" s="407"/>
      <c r="CF36" s="407"/>
      <c r="CG36" s="407"/>
      <c r="CH36" s="407"/>
      <c r="CI36" s="407"/>
      <c r="CJ36" s="408" t="s">
        <v>1029</v>
      </c>
      <c r="CK36" s="408"/>
      <c r="CL36" s="408"/>
      <c r="CM36" s="408"/>
      <c r="CN36" s="408"/>
      <c r="CO36" s="409"/>
      <c r="CP36" s="409"/>
      <c r="CQ36" s="409"/>
      <c r="CR36" s="410"/>
      <c r="CS36" s="411"/>
      <c r="CT36" s="411"/>
      <c r="CU36" s="411"/>
      <c r="CV36" s="411"/>
      <c r="CW36" s="411"/>
      <c r="CX36" s="411"/>
      <c r="CY36" s="411"/>
      <c r="CZ36" s="411"/>
      <c r="DA36" s="411"/>
      <c r="DB36" s="409" t="s">
        <v>884</v>
      </c>
      <c r="DC36" s="409">
        <v>2</v>
      </c>
      <c r="DD36" s="409"/>
      <c r="DE36" s="409"/>
    </row>
    <row r="37" spans="1:109" ht="21" customHeight="1" thickBot="1">
      <c r="A37" s="376">
        <v>35</v>
      </c>
      <c r="B37" s="435" t="s">
        <v>1030</v>
      </c>
      <c r="C37" s="378" t="s">
        <v>1031</v>
      </c>
      <c r="D37" s="451" t="s">
        <v>156</v>
      </c>
      <c r="E37" s="477" t="s">
        <v>132</v>
      </c>
      <c r="F37" s="392"/>
      <c r="G37" s="392"/>
      <c r="H37" s="392">
        <v>15</v>
      </c>
      <c r="I37" s="472">
        <v>20</v>
      </c>
      <c r="J37" s="472">
        <v>25</v>
      </c>
      <c r="K37" s="472">
        <v>30</v>
      </c>
      <c r="L37" s="472">
        <v>35</v>
      </c>
      <c r="M37" s="392" t="s">
        <v>49</v>
      </c>
      <c r="N37" s="464">
        <v>125</v>
      </c>
      <c r="O37" s="432">
        <v>2930</v>
      </c>
      <c r="P37" s="433">
        <v>312</v>
      </c>
      <c r="Q37" s="434">
        <v>71.98</v>
      </c>
      <c r="R37" s="434">
        <v>61.16</v>
      </c>
      <c r="S37" s="434">
        <v>53.66</v>
      </c>
      <c r="T37" s="434"/>
      <c r="U37" s="423">
        <v>6440</v>
      </c>
      <c r="V37" s="460">
        <v>10500</v>
      </c>
      <c r="W37" s="423">
        <v>16800</v>
      </c>
      <c r="X37" s="473">
        <v>25200</v>
      </c>
      <c r="Y37" s="473">
        <v>36400</v>
      </c>
      <c r="Z37" s="443">
        <v>51000</v>
      </c>
      <c r="AA37" s="472">
        <v>71500</v>
      </c>
      <c r="AB37" s="472">
        <v>100000</v>
      </c>
      <c r="AC37" s="474">
        <v>140000</v>
      </c>
      <c r="AD37" s="474">
        <v>196000</v>
      </c>
      <c r="AE37" s="475">
        <v>274000</v>
      </c>
      <c r="AF37" s="475">
        <v>384000</v>
      </c>
      <c r="AG37" s="431"/>
      <c r="AH37" s="457">
        <v>3711360</v>
      </c>
      <c r="AI37" s="425"/>
      <c r="AJ37" s="425">
        <v>9</v>
      </c>
      <c r="AK37" s="421"/>
      <c r="AL37" s="421">
        <v>4</v>
      </c>
      <c r="AM37" s="468"/>
      <c r="AN37" s="446">
        <v>2</v>
      </c>
      <c r="AO37" s="457"/>
      <c r="AP37" s="469"/>
      <c r="AQ37" s="394" t="s">
        <v>958</v>
      </c>
      <c r="AR37" s="395" t="s">
        <v>1032</v>
      </c>
      <c r="AS37" s="396" t="s">
        <v>1033</v>
      </c>
      <c r="AT37" s="397" t="s">
        <v>1034</v>
      </c>
      <c r="AU37" s="476" t="s">
        <v>1028</v>
      </c>
      <c r="AV37" s="399"/>
      <c r="AW37" s="399"/>
      <c r="AX37" s="399"/>
      <c r="AY37" s="399"/>
      <c r="AZ37" s="399" t="s">
        <v>768</v>
      </c>
      <c r="BA37" s="419"/>
      <c r="BB37" s="401"/>
      <c r="BC37" s="402"/>
      <c r="BD37" s="402"/>
      <c r="BE37" s="402"/>
      <c r="BF37" s="403"/>
      <c r="BG37" s="401"/>
      <c r="BH37" s="404"/>
      <c r="BI37" s="404"/>
      <c r="BJ37" s="404"/>
      <c r="BK37" s="405"/>
      <c r="BL37" s="405"/>
      <c r="BM37" s="405"/>
      <c r="BN37" s="405"/>
      <c r="BO37" s="406"/>
      <c r="BP37" s="407"/>
      <c r="BQ37" s="407"/>
      <c r="BR37" s="407"/>
      <c r="BS37" s="407"/>
      <c r="BT37" s="407"/>
      <c r="BU37" s="407"/>
      <c r="BV37" s="407"/>
      <c r="BW37" s="407"/>
      <c r="BX37" s="407"/>
      <c r="BY37" s="407"/>
      <c r="BZ37" s="407"/>
      <c r="CA37" s="407"/>
      <c r="CB37" s="407"/>
      <c r="CC37" s="407"/>
      <c r="CD37" s="407"/>
      <c r="CE37" s="407"/>
      <c r="CF37" s="407"/>
      <c r="CG37" s="407"/>
      <c r="CH37" s="407"/>
      <c r="CI37" s="407"/>
      <c r="CJ37" s="408" t="s">
        <v>962</v>
      </c>
      <c r="CK37" s="408"/>
      <c r="CL37" s="408"/>
      <c r="CM37" s="408"/>
      <c r="CN37" s="408"/>
      <c r="CO37" s="409"/>
      <c r="CP37" s="409"/>
      <c r="CQ37" s="409"/>
      <c r="CR37" s="410"/>
      <c r="CS37" s="411"/>
      <c r="CT37" s="411"/>
      <c r="CU37" s="411"/>
      <c r="CV37" s="411"/>
      <c r="CW37" s="411"/>
      <c r="CX37" s="411"/>
      <c r="CY37" s="411"/>
      <c r="CZ37" s="411"/>
      <c r="DA37" s="411"/>
      <c r="DB37" s="409"/>
      <c r="DC37" s="409"/>
      <c r="DD37" s="409"/>
      <c r="DE37" s="409"/>
    </row>
    <row r="38" spans="1:109" ht="21" customHeight="1" thickBot="1">
      <c r="A38" s="412">
        <v>36</v>
      </c>
      <c r="B38" s="431" t="s">
        <v>1035</v>
      </c>
      <c r="C38" s="378" t="s">
        <v>1036</v>
      </c>
      <c r="D38" s="451" t="s">
        <v>156</v>
      </c>
      <c r="E38" s="477" t="s">
        <v>132</v>
      </c>
      <c r="F38" s="392"/>
      <c r="G38" s="392"/>
      <c r="H38" s="392" t="s">
        <v>403</v>
      </c>
      <c r="I38" s="472">
        <v>22</v>
      </c>
      <c r="J38" s="472">
        <v>30</v>
      </c>
      <c r="K38" s="472">
        <v>35</v>
      </c>
      <c r="L38" s="472">
        <v>38</v>
      </c>
      <c r="M38" s="392" t="s">
        <v>49</v>
      </c>
      <c r="N38" s="464">
        <v>125</v>
      </c>
      <c r="O38" s="432">
        <v>2948</v>
      </c>
      <c r="P38" s="433">
        <v>307.60000000000002</v>
      </c>
      <c r="Q38" s="434">
        <v>80.48</v>
      </c>
      <c r="R38" s="434">
        <v>47.08</v>
      </c>
      <c r="S38" s="434">
        <v>57.03</v>
      </c>
      <c r="T38" s="434">
        <v>6.1</v>
      </c>
      <c r="U38" s="423">
        <v>6440</v>
      </c>
      <c r="V38" s="460">
        <v>10500</v>
      </c>
      <c r="W38" s="423">
        <v>16800</v>
      </c>
      <c r="X38" s="473">
        <v>25200</v>
      </c>
      <c r="Y38" s="473">
        <v>36400</v>
      </c>
      <c r="Z38" s="443">
        <v>51000</v>
      </c>
      <c r="AA38" s="472">
        <v>71500</v>
      </c>
      <c r="AB38" s="472">
        <v>100000</v>
      </c>
      <c r="AC38" s="474">
        <v>140000</v>
      </c>
      <c r="AD38" s="474">
        <v>196000</v>
      </c>
      <c r="AE38" s="475">
        <v>274000</v>
      </c>
      <c r="AF38" s="475">
        <v>384000</v>
      </c>
      <c r="AG38" s="431"/>
      <c r="AH38" s="457">
        <v>3711360</v>
      </c>
      <c r="AI38" s="425">
        <v>15000</v>
      </c>
      <c r="AJ38" s="425">
        <v>9</v>
      </c>
      <c r="AK38" s="421">
        <v>30000</v>
      </c>
      <c r="AL38" s="421">
        <v>4</v>
      </c>
      <c r="AM38" s="468">
        <v>90000</v>
      </c>
      <c r="AN38" s="446">
        <v>2</v>
      </c>
      <c r="AO38" s="457">
        <v>1740000</v>
      </c>
      <c r="AP38" s="469">
        <v>5451360</v>
      </c>
      <c r="AQ38" s="394" t="s">
        <v>1037</v>
      </c>
      <c r="AR38" s="395" t="s">
        <v>1038</v>
      </c>
      <c r="AS38" s="396" t="s">
        <v>1039</v>
      </c>
      <c r="AT38" s="397" t="s">
        <v>552</v>
      </c>
      <c r="AU38" s="476" t="s">
        <v>1028</v>
      </c>
      <c r="AV38" s="399"/>
      <c r="AW38" s="399">
        <v>320</v>
      </c>
      <c r="AX38" s="399"/>
      <c r="AY38" s="399">
        <v>409</v>
      </c>
      <c r="AZ38" s="399" t="s">
        <v>773</v>
      </c>
      <c r="BA38" s="400">
        <v>174</v>
      </c>
      <c r="BB38" s="401">
        <v>1.4</v>
      </c>
      <c r="BC38" s="402">
        <v>1.07</v>
      </c>
      <c r="BD38" s="402">
        <v>1.42</v>
      </c>
      <c r="BE38" s="402">
        <v>2.44</v>
      </c>
      <c r="BF38" s="403">
        <v>3122</v>
      </c>
      <c r="BG38" s="401">
        <v>309</v>
      </c>
      <c r="BH38" s="404">
        <v>81.55</v>
      </c>
      <c r="BI38" s="404">
        <v>48.5</v>
      </c>
      <c r="BJ38" s="404">
        <v>59.47</v>
      </c>
      <c r="BK38" s="405">
        <v>1.4</v>
      </c>
      <c r="BL38" s="405">
        <v>1.07</v>
      </c>
      <c r="BM38" s="405">
        <v>1.42</v>
      </c>
      <c r="BN38" s="405">
        <v>2.44</v>
      </c>
      <c r="BO38" s="406">
        <v>6</v>
      </c>
      <c r="BP38" s="407"/>
      <c r="BQ38" s="407"/>
      <c r="BR38" s="407"/>
      <c r="BS38" s="407"/>
      <c r="BT38" s="407"/>
      <c r="BU38" s="407"/>
      <c r="BV38" s="407"/>
      <c r="BW38" s="407"/>
      <c r="BX38" s="407"/>
      <c r="BY38" s="407"/>
      <c r="BZ38" s="407"/>
      <c r="CA38" s="407">
        <v>1</v>
      </c>
      <c r="CB38" s="407"/>
      <c r="CC38" s="407">
        <v>1</v>
      </c>
      <c r="CD38" s="407">
        <v>1</v>
      </c>
      <c r="CE38" s="407"/>
      <c r="CF38" s="407"/>
      <c r="CG38" s="407"/>
      <c r="CH38" s="407"/>
      <c r="CI38" s="407"/>
      <c r="CJ38" s="408" t="s">
        <v>1040</v>
      </c>
      <c r="CK38" s="408"/>
      <c r="CL38" s="408"/>
      <c r="CM38" s="408"/>
      <c r="CN38" s="408"/>
      <c r="CO38" s="409"/>
      <c r="CP38" s="409"/>
      <c r="CQ38" s="409"/>
      <c r="CR38" s="410">
        <v>296.7</v>
      </c>
      <c r="CS38" s="411">
        <v>72.41</v>
      </c>
      <c r="CT38" s="411">
        <v>36.39</v>
      </c>
      <c r="CU38" s="411">
        <v>38.65</v>
      </c>
      <c r="CV38" s="411">
        <v>10.9</v>
      </c>
      <c r="CW38" s="411">
        <v>8.07</v>
      </c>
      <c r="CX38" s="411">
        <v>10.69</v>
      </c>
      <c r="CY38" s="411">
        <v>18.38</v>
      </c>
      <c r="CZ38" s="411">
        <v>48.04</v>
      </c>
      <c r="DA38" s="411">
        <v>53.22</v>
      </c>
      <c r="DB38" s="409" t="s">
        <v>884</v>
      </c>
      <c r="DC38" s="409">
        <v>1</v>
      </c>
      <c r="DD38" s="409"/>
      <c r="DE38" s="409"/>
    </row>
    <row r="39" spans="1:109" ht="21" customHeight="1" thickBot="1">
      <c r="A39" s="376">
        <v>37</v>
      </c>
      <c r="B39" s="435" t="s">
        <v>1041</v>
      </c>
      <c r="C39" s="378" t="s">
        <v>1042</v>
      </c>
      <c r="D39" s="451" t="s">
        <v>156</v>
      </c>
      <c r="E39" s="477" t="s">
        <v>132</v>
      </c>
      <c r="F39" s="392"/>
      <c r="G39" s="392"/>
      <c r="H39" s="392" t="s">
        <v>403</v>
      </c>
      <c r="I39" s="472">
        <v>22</v>
      </c>
      <c r="J39" s="472">
        <v>30</v>
      </c>
      <c r="K39" s="472">
        <v>35</v>
      </c>
      <c r="L39" s="472">
        <v>38</v>
      </c>
      <c r="M39" s="392" t="s">
        <v>49</v>
      </c>
      <c r="N39" s="464">
        <v>125</v>
      </c>
      <c r="O39" s="432">
        <v>2968</v>
      </c>
      <c r="P39" s="433">
        <v>331.1</v>
      </c>
      <c r="Q39" s="434">
        <v>75.84</v>
      </c>
      <c r="R39" s="434">
        <v>39.15</v>
      </c>
      <c r="S39" s="434">
        <v>42.5</v>
      </c>
      <c r="T39" s="434"/>
      <c r="U39" s="423">
        <v>6440</v>
      </c>
      <c r="V39" s="460">
        <v>10500</v>
      </c>
      <c r="W39" s="423">
        <v>16800</v>
      </c>
      <c r="X39" s="473">
        <v>25200</v>
      </c>
      <c r="Y39" s="473">
        <v>36400</v>
      </c>
      <c r="Z39" s="443">
        <v>51000</v>
      </c>
      <c r="AA39" s="472">
        <v>71500</v>
      </c>
      <c r="AB39" s="472">
        <v>100000</v>
      </c>
      <c r="AC39" s="474">
        <v>140000</v>
      </c>
      <c r="AD39" s="474">
        <v>196000</v>
      </c>
      <c r="AE39" s="475">
        <v>274000</v>
      </c>
      <c r="AF39" s="475">
        <v>384000</v>
      </c>
      <c r="AG39" s="431"/>
      <c r="AH39" s="457">
        <v>3711360</v>
      </c>
      <c r="AI39" s="425">
        <v>30000</v>
      </c>
      <c r="AJ39" s="425">
        <v>9</v>
      </c>
      <c r="AK39" s="421">
        <v>60000</v>
      </c>
      <c r="AL39" s="421">
        <v>4</v>
      </c>
      <c r="AM39" s="468">
        <v>180000</v>
      </c>
      <c r="AN39" s="446">
        <v>2</v>
      </c>
      <c r="AO39" s="457">
        <v>3480000</v>
      </c>
      <c r="AP39" s="469">
        <v>7191360</v>
      </c>
      <c r="AQ39" s="394" t="s">
        <v>1043</v>
      </c>
      <c r="AR39" s="395" t="s">
        <v>1044</v>
      </c>
      <c r="AS39" s="396" t="s">
        <v>938</v>
      </c>
      <c r="AT39" s="397" t="s">
        <v>1045</v>
      </c>
      <c r="AU39" s="476" t="s">
        <v>1028</v>
      </c>
      <c r="AV39" s="399"/>
      <c r="AW39" s="399">
        <v>345</v>
      </c>
      <c r="AX39" s="399"/>
      <c r="AY39" s="399">
        <v>445</v>
      </c>
      <c r="AZ39" s="399" t="s">
        <v>773</v>
      </c>
      <c r="BA39" s="419">
        <v>175</v>
      </c>
      <c r="BB39" s="401">
        <v>1</v>
      </c>
      <c r="BC39" s="402">
        <v>0.76</v>
      </c>
      <c r="BD39" s="402">
        <v>0.83</v>
      </c>
      <c r="BE39" s="402">
        <v>2.39</v>
      </c>
      <c r="BF39" s="403">
        <v>3143</v>
      </c>
      <c r="BG39" s="401">
        <v>332.1</v>
      </c>
      <c r="BH39" s="404">
        <v>76.599999999999994</v>
      </c>
      <c r="BI39" s="404">
        <v>39.979999999999997</v>
      </c>
      <c r="BJ39" s="404">
        <v>44.89</v>
      </c>
      <c r="BK39" s="405">
        <v>1</v>
      </c>
      <c r="BL39" s="405">
        <v>0.76</v>
      </c>
      <c r="BM39" s="405">
        <v>0.83</v>
      </c>
      <c r="BN39" s="405">
        <v>2.39</v>
      </c>
      <c r="BO39" s="406">
        <v>4</v>
      </c>
      <c r="BP39" s="407"/>
      <c r="BQ39" s="407"/>
      <c r="BR39" s="407"/>
      <c r="BS39" s="407"/>
      <c r="BT39" s="407"/>
      <c r="BU39" s="407"/>
      <c r="BV39" s="407"/>
      <c r="BW39" s="407"/>
      <c r="BX39" s="407"/>
      <c r="BY39" s="407"/>
      <c r="BZ39" s="407"/>
      <c r="CA39" s="407">
        <v>1</v>
      </c>
      <c r="CB39" s="407"/>
      <c r="CC39" s="407">
        <v>1</v>
      </c>
      <c r="CD39" s="407"/>
      <c r="CE39" s="407"/>
      <c r="CF39" s="407"/>
      <c r="CG39" s="407"/>
      <c r="CH39" s="407"/>
      <c r="CI39" s="407"/>
      <c r="CJ39" s="408" t="s">
        <v>1046</v>
      </c>
      <c r="CK39" s="408"/>
      <c r="CL39" s="408"/>
      <c r="CM39" s="408"/>
      <c r="CN39" s="408"/>
      <c r="CO39" s="409"/>
      <c r="CP39" s="409"/>
      <c r="CQ39" s="409"/>
      <c r="CR39" s="410"/>
      <c r="CS39" s="411"/>
      <c r="CT39" s="411"/>
      <c r="CU39" s="411"/>
      <c r="CV39" s="411"/>
      <c r="CW39" s="411"/>
      <c r="CX39" s="411"/>
      <c r="CY39" s="411"/>
      <c r="CZ39" s="411"/>
      <c r="DA39" s="411"/>
      <c r="DB39" s="409"/>
      <c r="DC39" s="409"/>
      <c r="DD39" s="409"/>
      <c r="DE39" s="409"/>
    </row>
    <row r="40" spans="1:109" ht="21" customHeight="1" thickBot="1">
      <c r="A40" s="412">
        <v>38</v>
      </c>
      <c r="B40" s="431" t="s">
        <v>1047</v>
      </c>
      <c r="C40" s="378" t="s">
        <v>1048</v>
      </c>
      <c r="D40" s="451" t="s">
        <v>156</v>
      </c>
      <c r="E40" s="477" t="s">
        <v>132</v>
      </c>
      <c r="F40" s="392"/>
      <c r="G40" s="392"/>
      <c r="H40" s="392" t="s">
        <v>403</v>
      </c>
      <c r="I40" s="472">
        <v>22</v>
      </c>
      <c r="J40" s="472">
        <v>30</v>
      </c>
      <c r="K40" s="472">
        <v>35</v>
      </c>
      <c r="L40" s="472">
        <v>38</v>
      </c>
      <c r="M40" s="392" t="s">
        <v>49</v>
      </c>
      <c r="N40" s="464">
        <v>125</v>
      </c>
      <c r="O40" s="432">
        <v>3000</v>
      </c>
      <c r="P40" s="433">
        <v>303.7</v>
      </c>
      <c r="Q40" s="434">
        <v>82.59</v>
      </c>
      <c r="R40" s="434">
        <v>63.48</v>
      </c>
      <c r="S40" s="434">
        <v>54.41</v>
      </c>
      <c r="T40" s="434">
        <v>6</v>
      </c>
      <c r="U40" s="423">
        <v>6440</v>
      </c>
      <c r="V40" s="460">
        <v>10500</v>
      </c>
      <c r="W40" s="423">
        <v>16800</v>
      </c>
      <c r="X40" s="473">
        <v>25200</v>
      </c>
      <c r="Y40" s="473">
        <v>36400</v>
      </c>
      <c r="Z40" s="443">
        <v>51000</v>
      </c>
      <c r="AA40" s="472">
        <v>71500</v>
      </c>
      <c r="AB40" s="472">
        <v>100000</v>
      </c>
      <c r="AC40" s="474">
        <v>140000</v>
      </c>
      <c r="AD40" s="474">
        <v>196000</v>
      </c>
      <c r="AE40" s="475">
        <v>274000</v>
      </c>
      <c r="AF40" s="475">
        <v>384000</v>
      </c>
      <c r="AG40" s="431"/>
      <c r="AH40" s="457">
        <v>3711360</v>
      </c>
      <c r="AI40" s="425">
        <v>30000</v>
      </c>
      <c r="AJ40" s="425">
        <v>9</v>
      </c>
      <c r="AK40" s="421">
        <v>60000</v>
      </c>
      <c r="AL40" s="421">
        <v>4</v>
      </c>
      <c r="AM40" s="468">
        <v>180000</v>
      </c>
      <c r="AN40" s="446">
        <v>2</v>
      </c>
      <c r="AO40" s="457">
        <v>3480000</v>
      </c>
      <c r="AP40" s="469">
        <v>7191360</v>
      </c>
      <c r="AQ40" s="394" t="s">
        <v>965</v>
      </c>
      <c r="AR40" s="395" t="s">
        <v>1049</v>
      </c>
      <c r="AS40" s="396" t="s">
        <v>648</v>
      </c>
      <c r="AT40" s="397" t="s">
        <v>689</v>
      </c>
      <c r="AU40" s="476" t="s">
        <v>1028</v>
      </c>
      <c r="AV40" s="399"/>
      <c r="AW40" s="399">
        <v>316</v>
      </c>
      <c r="AX40" s="399"/>
      <c r="AY40" s="399">
        <v>404</v>
      </c>
      <c r="AZ40" s="399" t="s">
        <v>773</v>
      </c>
      <c r="BA40" s="419">
        <v>176</v>
      </c>
      <c r="BB40" s="401">
        <v>1.6</v>
      </c>
      <c r="BC40" s="402">
        <v>1.21</v>
      </c>
      <c r="BD40" s="402">
        <v>1.97</v>
      </c>
      <c r="BE40" s="402">
        <v>2.71</v>
      </c>
      <c r="BF40" s="403">
        <v>3176</v>
      </c>
      <c r="BG40" s="401">
        <v>305.3</v>
      </c>
      <c r="BH40" s="404">
        <v>83.8</v>
      </c>
      <c r="BI40" s="404">
        <v>65.45</v>
      </c>
      <c r="BJ40" s="404">
        <v>57.12</v>
      </c>
      <c r="BK40" s="405">
        <v>1.6</v>
      </c>
      <c r="BL40" s="405">
        <v>1.21</v>
      </c>
      <c r="BM40" s="405">
        <v>1.97</v>
      </c>
      <c r="BN40" s="405">
        <v>2.71</v>
      </c>
      <c r="BO40" s="406">
        <v>1</v>
      </c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>
        <v>1</v>
      </c>
      <c r="CB40" s="407"/>
      <c r="CC40" s="407">
        <v>1</v>
      </c>
      <c r="CD40" s="407">
        <v>1</v>
      </c>
      <c r="CE40" s="407"/>
      <c r="CF40" s="407"/>
      <c r="CG40" s="407"/>
      <c r="CH40" s="407"/>
      <c r="CI40" s="407"/>
      <c r="CJ40" s="408" t="s">
        <v>1050</v>
      </c>
      <c r="CK40" s="408"/>
      <c r="CL40" s="408"/>
      <c r="CM40" s="408"/>
      <c r="CN40" s="408"/>
      <c r="CO40" s="409"/>
      <c r="CP40" s="409"/>
      <c r="CQ40" s="409"/>
      <c r="CR40" s="410">
        <v>290</v>
      </c>
      <c r="CS40" s="411">
        <v>72.099999999999994</v>
      </c>
      <c r="CT40" s="411">
        <v>46.42</v>
      </c>
      <c r="CU40" s="411">
        <v>31.01</v>
      </c>
      <c r="CV40" s="411">
        <v>13.7</v>
      </c>
      <c r="CW40" s="411">
        <v>10.49</v>
      </c>
      <c r="CX40" s="411">
        <v>17.059999999999999</v>
      </c>
      <c r="CY40" s="411">
        <v>23.4</v>
      </c>
      <c r="CZ40" s="411">
        <v>64.650000000000006</v>
      </c>
      <c r="DA40" s="411">
        <v>71.97</v>
      </c>
      <c r="DB40" s="409" t="s">
        <v>884</v>
      </c>
      <c r="DC40" s="409">
        <v>1</v>
      </c>
      <c r="DD40" s="409"/>
      <c r="DE40" s="409"/>
    </row>
    <row r="41" spans="1:109" ht="21" customHeight="1" thickBot="1">
      <c r="A41" s="376">
        <v>39</v>
      </c>
      <c r="B41" s="435" t="s">
        <v>1051</v>
      </c>
      <c r="C41" s="378" t="s">
        <v>1052</v>
      </c>
      <c r="D41" s="451" t="s">
        <v>156</v>
      </c>
      <c r="E41" s="477" t="s">
        <v>132</v>
      </c>
      <c r="F41" s="392"/>
      <c r="G41" s="392"/>
      <c r="H41" s="392" t="s">
        <v>403</v>
      </c>
      <c r="I41" s="472">
        <v>22</v>
      </c>
      <c r="J41" s="472">
        <v>30</v>
      </c>
      <c r="K41" s="472">
        <v>35</v>
      </c>
      <c r="L41" s="472">
        <v>38</v>
      </c>
      <c r="M41" s="392" t="s">
        <v>49</v>
      </c>
      <c r="N41" s="464">
        <v>125</v>
      </c>
      <c r="O41" s="432">
        <v>3054</v>
      </c>
      <c r="P41" s="433">
        <v>290.5</v>
      </c>
      <c r="Q41" s="434">
        <v>88.5</v>
      </c>
      <c r="R41" s="434">
        <v>57.91</v>
      </c>
      <c r="S41" s="434">
        <v>67.930000000000007</v>
      </c>
      <c r="T41" s="434"/>
      <c r="U41" s="423">
        <v>6440</v>
      </c>
      <c r="V41" s="460">
        <v>10500</v>
      </c>
      <c r="W41" s="423">
        <v>16800</v>
      </c>
      <c r="X41" s="473">
        <v>25200</v>
      </c>
      <c r="Y41" s="473">
        <v>36400</v>
      </c>
      <c r="Z41" s="443">
        <v>51000</v>
      </c>
      <c r="AA41" s="472">
        <v>71500</v>
      </c>
      <c r="AB41" s="472">
        <v>100000</v>
      </c>
      <c r="AC41" s="474">
        <v>140000</v>
      </c>
      <c r="AD41" s="474">
        <v>196000</v>
      </c>
      <c r="AE41" s="475">
        <v>274000</v>
      </c>
      <c r="AF41" s="475">
        <v>384000</v>
      </c>
      <c r="AG41" s="431"/>
      <c r="AH41" s="457">
        <v>3711360</v>
      </c>
      <c r="AI41" s="425">
        <v>30000</v>
      </c>
      <c r="AJ41" s="425">
        <v>9</v>
      </c>
      <c r="AK41" s="421">
        <v>60000</v>
      </c>
      <c r="AL41" s="421">
        <v>4</v>
      </c>
      <c r="AM41" s="468">
        <v>180000</v>
      </c>
      <c r="AN41" s="446">
        <v>2</v>
      </c>
      <c r="AO41" s="457">
        <v>3480000</v>
      </c>
      <c r="AP41" s="469">
        <v>7191360</v>
      </c>
      <c r="AQ41" s="394" t="s">
        <v>906</v>
      </c>
      <c r="AR41" s="395" t="s">
        <v>1053</v>
      </c>
      <c r="AS41" s="396" t="s">
        <v>996</v>
      </c>
      <c r="AT41" s="397" t="s">
        <v>1054</v>
      </c>
      <c r="AU41" s="476" t="s">
        <v>1028</v>
      </c>
      <c r="AV41" s="399"/>
      <c r="AW41" s="399">
        <v>301</v>
      </c>
      <c r="AX41" s="399"/>
      <c r="AY41" s="399">
        <v>386</v>
      </c>
      <c r="AZ41" s="399" t="s">
        <v>773</v>
      </c>
      <c r="BA41" s="400">
        <v>174</v>
      </c>
      <c r="BB41" s="401">
        <v>1.4</v>
      </c>
      <c r="BC41" s="402">
        <v>1.07</v>
      </c>
      <c r="BD41" s="402">
        <v>1.42</v>
      </c>
      <c r="BE41" s="402">
        <v>2.44</v>
      </c>
      <c r="BF41" s="403">
        <v>3228</v>
      </c>
      <c r="BG41" s="401">
        <v>291.89999999999998</v>
      </c>
      <c r="BH41" s="404">
        <v>89.57</v>
      </c>
      <c r="BI41" s="404">
        <v>59.33</v>
      </c>
      <c r="BJ41" s="404">
        <v>70.37</v>
      </c>
      <c r="BK41" s="405">
        <v>1.4</v>
      </c>
      <c r="BL41" s="405">
        <v>1.07</v>
      </c>
      <c r="BM41" s="405">
        <v>1.42</v>
      </c>
      <c r="BN41" s="405">
        <v>2.44</v>
      </c>
      <c r="BO41" s="406">
        <v>4</v>
      </c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>
        <v>1</v>
      </c>
      <c r="CB41" s="407"/>
      <c r="CC41" s="407">
        <v>1</v>
      </c>
      <c r="CD41" s="407">
        <v>1</v>
      </c>
      <c r="CE41" s="407"/>
      <c r="CF41" s="407"/>
      <c r="CG41" s="407"/>
      <c r="CH41" s="407"/>
      <c r="CI41" s="407"/>
      <c r="CJ41" s="408" t="s">
        <v>224</v>
      </c>
      <c r="CK41" s="408"/>
      <c r="CL41" s="408"/>
      <c r="CM41" s="408"/>
      <c r="CN41" s="408"/>
      <c r="CO41" s="409"/>
      <c r="CP41" s="409"/>
      <c r="CQ41" s="409"/>
      <c r="CR41" s="410"/>
      <c r="CS41" s="411"/>
      <c r="CT41" s="411"/>
      <c r="CU41" s="411"/>
      <c r="CV41" s="411"/>
      <c r="CW41" s="411"/>
      <c r="CX41" s="411"/>
      <c r="CY41" s="411"/>
      <c r="CZ41" s="411"/>
      <c r="DA41" s="411"/>
      <c r="DB41" s="409" t="s">
        <v>884</v>
      </c>
      <c r="DC41" s="409">
        <v>1</v>
      </c>
      <c r="DD41" s="409"/>
      <c r="DE41" s="409"/>
    </row>
    <row r="42" spans="1:109" ht="21" customHeight="1" thickBot="1">
      <c r="A42" s="412">
        <v>40</v>
      </c>
      <c r="B42" s="431" t="s">
        <v>1055</v>
      </c>
      <c r="C42" s="378" t="s">
        <v>1056</v>
      </c>
      <c r="D42" s="451" t="s">
        <v>156</v>
      </c>
      <c r="E42" s="477" t="s">
        <v>132</v>
      </c>
      <c r="F42" s="392"/>
      <c r="G42" s="392"/>
      <c r="H42" s="392" t="s">
        <v>403</v>
      </c>
      <c r="I42" s="472">
        <v>22</v>
      </c>
      <c r="J42" s="472">
        <v>30</v>
      </c>
      <c r="K42" s="472">
        <v>35</v>
      </c>
      <c r="L42" s="472">
        <v>38</v>
      </c>
      <c r="M42" s="392" t="s">
        <v>49</v>
      </c>
      <c r="N42" s="464">
        <v>125</v>
      </c>
      <c r="O42" s="432">
        <v>3075</v>
      </c>
      <c r="P42" s="433">
        <v>311.2</v>
      </c>
      <c r="Q42" s="434">
        <v>76.75</v>
      </c>
      <c r="R42" s="434">
        <v>56.89</v>
      </c>
      <c r="S42" s="434">
        <v>60.87</v>
      </c>
      <c r="T42" s="434"/>
      <c r="U42" s="423">
        <v>6440</v>
      </c>
      <c r="V42" s="460">
        <v>10500</v>
      </c>
      <c r="W42" s="423">
        <v>16800</v>
      </c>
      <c r="X42" s="473">
        <v>25200</v>
      </c>
      <c r="Y42" s="473">
        <v>36400</v>
      </c>
      <c r="Z42" s="443">
        <v>51000</v>
      </c>
      <c r="AA42" s="472">
        <v>71500</v>
      </c>
      <c r="AB42" s="472">
        <v>100000</v>
      </c>
      <c r="AC42" s="474">
        <v>140000</v>
      </c>
      <c r="AD42" s="474">
        <v>196000</v>
      </c>
      <c r="AE42" s="475">
        <v>274000</v>
      </c>
      <c r="AF42" s="475">
        <v>384000</v>
      </c>
      <c r="AG42" s="431"/>
      <c r="AH42" s="457">
        <v>3711360</v>
      </c>
      <c r="AI42" s="425">
        <v>30000</v>
      </c>
      <c r="AJ42" s="425">
        <v>9</v>
      </c>
      <c r="AK42" s="421">
        <v>60000</v>
      </c>
      <c r="AL42" s="421">
        <v>4</v>
      </c>
      <c r="AM42" s="468">
        <v>180000</v>
      </c>
      <c r="AN42" s="446">
        <v>2</v>
      </c>
      <c r="AO42" s="457">
        <v>3480000</v>
      </c>
      <c r="AP42" s="469">
        <v>7191360</v>
      </c>
      <c r="AQ42" s="394" t="s">
        <v>819</v>
      </c>
      <c r="AR42" s="395" t="s">
        <v>1057</v>
      </c>
      <c r="AS42" s="396" t="s">
        <v>931</v>
      </c>
      <c r="AT42" s="397" t="s">
        <v>1058</v>
      </c>
      <c r="AU42" s="476" t="s">
        <v>1028</v>
      </c>
      <c r="AV42" s="399"/>
      <c r="AW42" s="399">
        <v>324</v>
      </c>
      <c r="AX42" s="399"/>
      <c r="AY42" s="399">
        <v>413</v>
      </c>
      <c r="AZ42" s="399" t="s">
        <v>773</v>
      </c>
      <c r="BA42" s="400">
        <v>179</v>
      </c>
      <c r="BB42" s="401">
        <v>1.5</v>
      </c>
      <c r="BC42" s="402">
        <v>0.75</v>
      </c>
      <c r="BD42" s="402">
        <v>1.9</v>
      </c>
      <c r="BE42" s="402">
        <v>2.86</v>
      </c>
      <c r="BF42" s="403">
        <v>3254</v>
      </c>
      <c r="BG42" s="401">
        <v>312.7</v>
      </c>
      <c r="BH42" s="404">
        <v>77.5</v>
      </c>
      <c r="BI42" s="404">
        <v>58.79</v>
      </c>
      <c r="BJ42" s="404">
        <v>63.73</v>
      </c>
      <c r="BK42" s="405">
        <v>1.5</v>
      </c>
      <c r="BL42" s="405">
        <v>0.75</v>
      </c>
      <c r="BM42" s="405">
        <v>1.9</v>
      </c>
      <c r="BN42" s="405">
        <v>2.86</v>
      </c>
      <c r="BO42" s="406">
        <v>6</v>
      </c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>
        <v>1</v>
      </c>
      <c r="CB42" s="407"/>
      <c r="CC42" s="407">
        <v>1</v>
      </c>
      <c r="CD42" s="407"/>
      <c r="CE42" s="407"/>
      <c r="CF42" s="407"/>
      <c r="CG42" s="407"/>
      <c r="CH42" s="407"/>
      <c r="CI42" s="407"/>
      <c r="CJ42" s="408" t="s">
        <v>1059</v>
      </c>
      <c r="CK42" s="408"/>
      <c r="CL42" s="408"/>
      <c r="CM42" s="408"/>
      <c r="CN42" s="408"/>
      <c r="CO42" s="409"/>
      <c r="CP42" s="409"/>
      <c r="CQ42" s="409"/>
      <c r="CR42" s="410"/>
      <c r="CS42" s="411"/>
      <c r="CT42" s="411"/>
      <c r="CU42" s="411"/>
      <c r="CV42" s="411"/>
      <c r="CW42" s="411"/>
      <c r="CX42" s="411"/>
      <c r="CY42" s="411"/>
      <c r="CZ42" s="411"/>
      <c r="DA42" s="411"/>
      <c r="DB42" s="409"/>
      <c r="DC42" s="409"/>
      <c r="DD42" s="409"/>
      <c r="DE42" s="409"/>
    </row>
    <row r="43" spans="1:109" ht="21" customHeight="1" thickBot="1">
      <c r="A43" s="376">
        <v>41</v>
      </c>
      <c r="B43" s="435" t="s">
        <v>1060</v>
      </c>
      <c r="C43" s="378" t="s">
        <v>1061</v>
      </c>
      <c r="D43" s="451" t="s">
        <v>156</v>
      </c>
      <c r="E43" s="477" t="s">
        <v>132</v>
      </c>
      <c r="F43" s="392"/>
      <c r="G43" s="392"/>
      <c r="H43" s="392" t="s">
        <v>403</v>
      </c>
      <c r="I43" s="472">
        <v>22</v>
      </c>
      <c r="J43" s="472">
        <v>30</v>
      </c>
      <c r="K43" s="472">
        <v>35</v>
      </c>
      <c r="L43" s="472">
        <v>38</v>
      </c>
      <c r="M43" s="392" t="s">
        <v>49</v>
      </c>
      <c r="N43" s="464">
        <v>125</v>
      </c>
      <c r="O43" s="432">
        <v>3086</v>
      </c>
      <c r="P43" s="433">
        <v>303.8</v>
      </c>
      <c r="Q43" s="434">
        <v>86.03</v>
      </c>
      <c r="R43" s="434">
        <v>46.54</v>
      </c>
      <c r="S43" s="434">
        <v>53.59</v>
      </c>
      <c r="T43" s="434"/>
      <c r="U43" s="423">
        <v>6440</v>
      </c>
      <c r="V43" s="460">
        <v>10500</v>
      </c>
      <c r="W43" s="423">
        <v>16800</v>
      </c>
      <c r="X43" s="473">
        <v>25200</v>
      </c>
      <c r="Y43" s="473">
        <v>36400</v>
      </c>
      <c r="Z43" s="443">
        <v>51000</v>
      </c>
      <c r="AA43" s="472">
        <v>71500</v>
      </c>
      <c r="AB43" s="472">
        <v>100000</v>
      </c>
      <c r="AC43" s="474">
        <v>140000</v>
      </c>
      <c r="AD43" s="474">
        <v>196000</v>
      </c>
      <c r="AE43" s="475">
        <v>274000</v>
      </c>
      <c r="AF43" s="475">
        <v>384000</v>
      </c>
      <c r="AG43" s="431"/>
      <c r="AH43" s="457">
        <v>3711360</v>
      </c>
      <c r="AI43" s="425">
        <v>30000</v>
      </c>
      <c r="AJ43" s="425">
        <v>9</v>
      </c>
      <c r="AK43" s="421">
        <v>60000</v>
      </c>
      <c r="AL43" s="421">
        <v>4</v>
      </c>
      <c r="AM43" s="468">
        <v>180000</v>
      </c>
      <c r="AN43" s="446">
        <v>2</v>
      </c>
      <c r="AO43" s="457">
        <v>3480000</v>
      </c>
      <c r="AP43" s="469">
        <v>7191360</v>
      </c>
      <c r="AQ43" s="394" t="s">
        <v>722</v>
      </c>
      <c r="AR43" s="395" t="s">
        <v>1062</v>
      </c>
      <c r="AS43" s="396" t="s">
        <v>1063</v>
      </c>
      <c r="AT43" s="397" t="s">
        <v>1064</v>
      </c>
      <c r="AU43" s="476" t="s">
        <v>1028</v>
      </c>
      <c r="AV43" s="399"/>
      <c r="AW43" s="399"/>
      <c r="AX43" s="399"/>
      <c r="AY43" s="399"/>
      <c r="AZ43" s="399" t="s">
        <v>773</v>
      </c>
      <c r="BA43" s="400">
        <v>180</v>
      </c>
      <c r="BB43" s="401">
        <v>1.5</v>
      </c>
      <c r="BC43" s="402">
        <v>0.47</v>
      </c>
      <c r="BD43" s="402">
        <v>1.56</v>
      </c>
      <c r="BE43" s="402">
        <v>3.53</v>
      </c>
      <c r="BF43" s="403">
        <v>3266</v>
      </c>
      <c r="BG43" s="401">
        <v>305.3</v>
      </c>
      <c r="BH43" s="404">
        <v>86.5</v>
      </c>
      <c r="BI43" s="404">
        <v>48.1</v>
      </c>
      <c r="BJ43" s="404">
        <v>57.12</v>
      </c>
      <c r="BK43" s="405">
        <v>1.5</v>
      </c>
      <c r="BL43" s="405">
        <v>0.47</v>
      </c>
      <c r="BM43" s="405">
        <v>1.56</v>
      </c>
      <c r="BN43" s="405">
        <v>3.53</v>
      </c>
      <c r="BO43" s="406">
        <v>12</v>
      </c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>
        <v>1</v>
      </c>
      <c r="CB43" s="407"/>
      <c r="CC43" s="407">
        <v>1</v>
      </c>
      <c r="CD43" s="407"/>
      <c r="CE43" s="407"/>
      <c r="CF43" s="407"/>
      <c r="CG43" s="407"/>
      <c r="CH43" s="407"/>
      <c r="CI43" s="407"/>
      <c r="CJ43" s="408"/>
      <c r="CK43" s="408"/>
      <c r="CL43" s="408"/>
      <c r="CM43" s="408"/>
      <c r="CN43" s="408"/>
      <c r="CO43" s="409"/>
      <c r="CP43" s="409"/>
      <c r="CQ43" s="409"/>
      <c r="CR43" s="410"/>
      <c r="CS43" s="411"/>
      <c r="CT43" s="411"/>
      <c r="CU43" s="411"/>
      <c r="CV43" s="411"/>
      <c r="CW43" s="411"/>
      <c r="CX43" s="411"/>
      <c r="CY43" s="411"/>
      <c r="CZ43" s="411"/>
      <c r="DA43" s="411"/>
      <c r="DB43" s="409"/>
      <c r="DC43" s="409"/>
      <c r="DD43" s="409"/>
      <c r="DE43" s="409"/>
    </row>
    <row r="44" spans="1:109" ht="21" customHeight="1" thickBot="1">
      <c r="A44" s="412">
        <v>42</v>
      </c>
      <c r="B44" s="431" t="s">
        <v>1065</v>
      </c>
      <c r="C44" s="378" t="s">
        <v>1066</v>
      </c>
      <c r="D44" s="451" t="s">
        <v>156</v>
      </c>
      <c r="E44" s="477" t="s">
        <v>132</v>
      </c>
      <c r="F44" s="392"/>
      <c r="G44" s="392"/>
      <c r="H44" s="392" t="s">
        <v>403</v>
      </c>
      <c r="I44" s="472">
        <v>22</v>
      </c>
      <c r="J44" s="472">
        <v>30</v>
      </c>
      <c r="K44" s="472">
        <v>35</v>
      </c>
      <c r="L44" s="472">
        <v>38</v>
      </c>
      <c r="M44" s="392" t="s">
        <v>49</v>
      </c>
      <c r="N44" s="464">
        <v>125</v>
      </c>
      <c r="O44" s="432">
        <v>3097</v>
      </c>
      <c r="P44" s="433">
        <v>299.8</v>
      </c>
      <c r="Q44" s="434">
        <v>83.66</v>
      </c>
      <c r="R44" s="434">
        <v>53.98</v>
      </c>
      <c r="S44" s="434">
        <v>61.36</v>
      </c>
      <c r="T44" s="434"/>
      <c r="U44" s="423">
        <v>6440</v>
      </c>
      <c r="V44" s="460">
        <v>10500</v>
      </c>
      <c r="W44" s="423">
        <v>16800</v>
      </c>
      <c r="X44" s="473">
        <v>25200</v>
      </c>
      <c r="Y44" s="473">
        <v>36400</v>
      </c>
      <c r="Z44" s="443">
        <v>51000</v>
      </c>
      <c r="AA44" s="472">
        <v>71500</v>
      </c>
      <c r="AB44" s="472">
        <v>100000</v>
      </c>
      <c r="AC44" s="474">
        <v>140000</v>
      </c>
      <c r="AD44" s="474">
        <v>196000</v>
      </c>
      <c r="AE44" s="475">
        <v>274000</v>
      </c>
      <c r="AF44" s="475">
        <v>384000</v>
      </c>
      <c r="AG44" s="431"/>
      <c r="AH44" s="457">
        <v>3711360</v>
      </c>
      <c r="AI44" s="425">
        <v>30000</v>
      </c>
      <c r="AJ44" s="425">
        <v>9</v>
      </c>
      <c r="AK44" s="421">
        <v>60000</v>
      </c>
      <c r="AL44" s="421">
        <v>4</v>
      </c>
      <c r="AM44" s="468">
        <v>180000</v>
      </c>
      <c r="AN44" s="446">
        <v>2</v>
      </c>
      <c r="AO44" s="457">
        <v>3480000</v>
      </c>
      <c r="AP44" s="469">
        <v>7191360</v>
      </c>
      <c r="AQ44" s="394" t="s">
        <v>969</v>
      </c>
      <c r="AR44" s="395" t="s">
        <v>1067</v>
      </c>
      <c r="AS44" s="396" t="s">
        <v>1068</v>
      </c>
      <c r="AT44" s="397" t="s">
        <v>1069</v>
      </c>
      <c r="AU44" s="476" t="s">
        <v>1028</v>
      </c>
      <c r="AV44" s="399"/>
      <c r="AW44" s="399">
        <v>314</v>
      </c>
      <c r="AX44" s="399"/>
      <c r="AY44" s="399">
        <v>401</v>
      </c>
      <c r="AZ44" s="399" t="s">
        <v>767</v>
      </c>
      <c r="BA44" s="400">
        <v>180</v>
      </c>
      <c r="BB44" s="401">
        <v>1.8</v>
      </c>
      <c r="BC44" s="402">
        <v>1.04</v>
      </c>
      <c r="BD44" s="402">
        <v>1.97</v>
      </c>
      <c r="BE44" s="402">
        <v>2.62</v>
      </c>
      <c r="BF44" s="403">
        <v>3277</v>
      </c>
      <c r="BG44" s="401">
        <v>301.60000000000002</v>
      </c>
      <c r="BH44" s="404">
        <v>84.7</v>
      </c>
      <c r="BI44" s="404">
        <v>55.95</v>
      </c>
      <c r="BJ44" s="404">
        <v>63.98</v>
      </c>
      <c r="BK44" s="405">
        <v>1.8</v>
      </c>
      <c r="BL44" s="405">
        <v>1.04</v>
      </c>
      <c r="BM44" s="405">
        <v>1.97</v>
      </c>
      <c r="BN44" s="405">
        <v>2.62</v>
      </c>
      <c r="BO44" s="406">
        <v>3.1</v>
      </c>
      <c r="BP44" s="407"/>
      <c r="BQ44" s="407"/>
      <c r="BR44" s="407"/>
      <c r="BS44" s="407"/>
      <c r="BT44" s="407"/>
      <c r="BU44" s="407">
        <v>1</v>
      </c>
      <c r="BV44" s="407"/>
      <c r="BW44" s="407"/>
      <c r="BX44" s="407"/>
      <c r="BY44" s="407"/>
      <c r="BZ44" s="407"/>
      <c r="CA44" s="407"/>
      <c r="CB44" s="407"/>
      <c r="CC44" s="407">
        <v>1</v>
      </c>
      <c r="CD44" s="407"/>
      <c r="CE44" s="407"/>
      <c r="CF44" s="407"/>
      <c r="CG44" s="407"/>
      <c r="CH44" s="407"/>
      <c r="CI44" s="407"/>
      <c r="CJ44" s="408" t="s">
        <v>1070</v>
      </c>
      <c r="CK44" s="408"/>
      <c r="CL44" s="408"/>
      <c r="CM44" s="408"/>
      <c r="CN44" s="408"/>
      <c r="CO44" s="409"/>
      <c r="CP44" s="409"/>
      <c r="CQ44" s="409"/>
      <c r="CR44" s="410"/>
      <c r="CS44" s="411"/>
      <c r="CT44" s="411"/>
      <c r="CU44" s="411"/>
      <c r="CV44" s="411"/>
      <c r="CW44" s="411"/>
      <c r="CX44" s="411"/>
      <c r="CY44" s="411"/>
      <c r="CZ44" s="411"/>
      <c r="DA44" s="411"/>
      <c r="DB44" s="409" t="s">
        <v>884</v>
      </c>
      <c r="DC44" s="409">
        <v>1</v>
      </c>
      <c r="DD44" s="409">
        <v>3</v>
      </c>
      <c r="DE44" s="409"/>
    </row>
    <row r="45" spans="1:109" ht="21" customHeight="1" thickBot="1">
      <c r="A45" s="376">
        <v>43</v>
      </c>
      <c r="B45" s="435" t="s">
        <v>1071</v>
      </c>
      <c r="C45" s="378" t="s">
        <v>1072</v>
      </c>
      <c r="D45" s="451" t="s">
        <v>156</v>
      </c>
      <c r="E45" s="477" t="s">
        <v>132</v>
      </c>
      <c r="F45" s="392"/>
      <c r="G45" s="392"/>
      <c r="H45" s="392" t="s">
        <v>403</v>
      </c>
      <c r="I45" s="472">
        <v>22</v>
      </c>
      <c r="J45" s="472">
        <v>30</v>
      </c>
      <c r="K45" s="472">
        <v>35</v>
      </c>
      <c r="L45" s="472">
        <v>38</v>
      </c>
      <c r="M45" s="392" t="s">
        <v>49</v>
      </c>
      <c r="N45" s="464">
        <v>125</v>
      </c>
      <c r="O45" s="432">
        <v>3108</v>
      </c>
      <c r="P45" s="433">
        <v>297.8</v>
      </c>
      <c r="Q45" s="434">
        <v>80.98</v>
      </c>
      <c r="R45" s="434">
        <v>78.180000000000007</v>
      </c>
      <c r="S45" s="434">
        <v>57.43</v>
      </c>
      <c r="T45" s="434"/>
      <c r="U45" s="423">
        <v>6440</v>
      </c>
      <c r="V45" s="460">
        <v>10500</v>
      </c>
      <c r="W45" s="423">
        <v>16800</v>
      </c>
      <c r="X45" s="473">
        <v>25200</v>
      </c>
      <c r="Y45" s="473">
        <v>36400</v>
      </c>
      <c r="Z45" s="443">
        <v>51000</v>
      </c>
      <c r="AA45" s="472">
        <v>71500</v>
      </c>
      <c r="AB45" s="472">
        <v>100000</v>
      </c>
      <c r="AC45" s="474">
        <v>140000</v>
      </c>
      <c r="AD45" s="474">
        <v>196000</v>
      </c>
      <c r="AE45" s="475">
        <v>274000</v>
      </c>
      <c r="AF45" s="475">
        <v>384000</v>
      </c>
      <c r="AG45" s="431"/>
      <c r="AH45" s="457">
        <v>3711360</v>
      </c>
      <c r="AI45" s="425">
        <v>30000</v>
      </c>
      <c r="AJ45" s="425">
        <v>9</v>
      </c>
      <c r="AK45" s="421">
        <v>60000</v>
      </c>
      <c r="AL45" s="421">
        <v>4</v>
      </c>
      <c r="AM45" s="468">
        <v>180000</v>
      </c>
      <c r="AN45" s="446">
        <v>2</v>
      </c>
      <c r="AO45" s="457">
        <v>3480000</v>
      </c>
      <c r="AP45" s="469">
        <v>7191360</v>
      </c>
      <c r="AQ45" s="394" t="s">
        <v>1073</v>
      </c>
      <c r="AR45" s="395" t="s">
        <v>1074</v>
      </c>
      <c r="AS45" s="396" t="s">
        <v>1075</v>
      </c>
      <c r="AT45" s="397" t="s">
        <v>1076</v>
      </c>
      <c r="AU45" s="476" t="s">
        <v>1028</v>
      </c>
      <c r="AV45" s="399"/>
      <c r="AW45" s="399"/>
      <c r="AX45" s="399"/>
      <c r="AY45" s="399"/>
      <c r="AZ45" s="399" t="s">
        <v>773</v>
      </c>
      <c r="BA45" s="419">
        <v>180</v>
      </c>
      <c r="BB45" s="401">
        <v>2</v>
      </c>
      <c r="BC45" s="402">
        <v>1.02</v>
      </c>
      <c r="BD45" s="402">
        <v>1.52</v>
      </c>
      <c r="BE45" s="402">
        <v>2.63</v>
      </c>
      <c r="BF45" s="403">
        <v>3288</v>
      </c>
      <c r="BG45" s="401">
        <v>299.8</v>
      </c>
      <c r="BH45" s="404">
        <v>82</v>
      </c>
      <c r="BI45" s="404">
        <v>79.7</v>
      </c>
      <c r="BJ45" s="404">
        <v>60.06</v>
      </c>
      <c r="BK45" s="405">
        <v>2</v>
      </c>
      <c r="BL45" s="405">
        <v>1.02</v>
      </c>
      <c r="BM45" s="405">
        <v>1.52</v>
      </c>
      <c r="BN45" s="405">
        <v>2.63</v>
      </c>
      <c r="BO45" s="406">
        <v>13</v>
      </c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  <c r="CB45" s="407"/>
      <c r="CC45" s="407"/>
      <c r="CD45" s="407"/>
      <c r="CE45" s="407"/>
      <c r="CF45" s="407"/>
      <c r="CG45" s="407"/>
      <c r="CH45" s="407"/>
      <c r="CI45" s="407"/>
      <c r="CJ45" s="408"/>
      <c r="CK45" s="408"/>
      <c r="CL45" s="408"/>
      <c r="CM45" s="408"/>
      <c r="CN45" s="408"/>
      <c r="CO45" s="409"/>
      <c r="CP45" s="409"/>
      <c r="CQ45" s="409"/>
      <c r="CR45" s="410"/>
      <c r="CS45" s="411"/>
      <c r="CT45" s="411"/>
      <c r="CU45" s="411"/>
      <c r="CV45" s="411"/>
      <c r="CW45" s="411"/>
      <c r="CX45" s="411"/>
      <c r="CY45" s="411"/>
      <c r="CZ45" s="411"/>
      <c r="DA45" s="411"/>
      <c r="DB45" s="409"/>
      <c r="DC45" s="409"/>
      <c r="DD45" s="409"/>
      <c r="DE45" s="409"/>
    </row>
    <row r="46" spans="1:109" ht="21" customHeight="1" thickBot="1">
      <c r="A46" s="412">
        <v>44</v>
      </c>
      <c r="B46" s="478" t="s">
        <v>160</v>
      </c>
      <c r="C46" s="479" t="s">
        <v>229</v>
      </c>
      <c r="D46" s="480" t="s">
        <v>157</v>
      </c>
      <c r="E46" s="380" t="s">
        <v>878</v>
      </c>
      <c r="F46" s="381"/>
      <c r="G46" s="381"/>
      <c r="H46" s="381">
        <v>15</v>
      </c>
      <c r="I46" s="381">
        <v>20</v>
      </c>
      <c r="J46" s="381">
        <v>50</v>
      </c>
      <c r="K46" s="381" t="s">
        <v>49</v>
      </c>
      <c r="L46" s="381" t="s">
        <v>49</v>
      </c>
      <c r="M46" s="381" t="s">
        <v>49</v>
      </c>
      <c r="N46" s="381">
        <v>85</v>
      </c>
      <c r="O46" s="382">
        <v>1687</v>
      </c>
      <c r="P46" s="383">
        <v>308.60000000000002</v>
      </c>
      <c r="Q46" s="384">
        <v>71.92</v>
      </c>
      <c r="R46" s="384">
        <v>39.840000000000003</v>
      </c>
      <c r="S46" s="384">
        <v>46.24</v>
      </c>
      <c r="T46" s="384">
        <v>5.05</v>
      </c>
      <c r="U46" s="481">
        <v>1500</v>
      </c>
      <c r="V46" s="385">
        <v>2400</v>
      </c>
      <c r="W46" s="481">
        <v>3900</v>
      </c>
      <c r="X46" s="386">
        <v>5900</v>
      </c>
      <c r="Y46" s="386">
        <v>8500</v>
      </c>
      <c r="Z46" s="482">
        <v>12000</v>
      </c>
      <c r="AA46" s="388">
        <v>16500</v>
      </c>
      <c r="AB46" s="388">
        <v>23000</v>
      </c>
      <c r="AC46" s="389">
        <v>32500</v>
      </c>
      <c r="AD46" s="389">
        <v>45500</v>
      </c>
      <c r="AE46" s="483" t="s">
        <v>49</v>
      </c>
      <c r="AF46" s="483" t="s">
        <v>49</v>
      </c>
      <c r="AG46" s="483" t="s">
        <v>49</v>
      </c>
      <c r="AH46" s="382">
        <v>606800</v>
      </c>
      <c r="AI46" s="484">
        <v>10000</v>
      </c>
      <c r="AJ46" s="484">
        <v>4</v>
      </c>
      <c r="AK46" s="485">
        <v>20000</v>
      </c>
      <c r="AL46" s="485">
        <v>1</v>
      </c>
      <c r="AM46" s="392">
        <v>60000</v>
      </c>
      <c r="AN46" s="486">
        <v>1</v>
      </c>
      <c r="AO46" s="382">
        <v>480000</v>
      </c>
      <c r="AP46" s="393">
        <v>1086800</v>
      </c>
      <c r="AQ46" s="394" t="s">
        <v>910</v>
      </c>
      <c r="AR46" s="395" t="s">
        <v>1077</v>
      </c>
      <c r="AS46" s="396" t="s">
        <v>881</v>
      </c>
      <c r="AT46" s="397" t="s">
        <v>229</v>
      </c>
      <c r="AU46" s="417" t="s">
        <v>882</v>
      </c>
      <c r="AV46" s="399">
        <v>1</v>
      </c>
      <c r="AW46" s="399">
        <v>321</v>
      </c>
      <c r="AX46" s="399"/>
      <c r="AY46" s="399">
        <v>410</v>
      </c>
      <c r="AZ46" s="399" t="s">
        <v>764</v>
      </c>
      <c r="BA46" s="400"/>
      <c r="BB46" s="401"/>
      <c r="BC46" s="402"/>
      <c r="BD46" s="402"/>
      <c r="BE46" s="402"/>
      <c r="BF46" s="403"/>
      <c r="BG46" s="401"/>
      <c r="BH46" s="404"/>
      <c r="BI46" s="404"/>
      <c r="BJ46" s="404"/>
      <c r="BK46" s="405"/>
      <c r="BL46" s="405"/>
      <c r="BM46" s="405"/>
      <c r="BN46" s="405"/>
      <c r="BO46" s="406"/>
      <c r="BP46" s="407">
        <v>1</v>
      </c>
      <c r="BQ46" s="407"/>
      <c r="BR46" s="407">
        <v>1</v>
      </c>
      <c r="BS46" s="407">
        <v>1</v>
      </c>
      <c r="BT46" s="407"/>
      <c r="BU46" s="407"/>
      <c r="BV46" s="407"/>
      <c r="BW46" s="407"/>
      <c r="BX46" s="407"/>
      <c r="BY46" s="407"/>
      <c r="BZ46" s="407"/>
      <c r="CA46" s="407"/>
      <c r="CB46" s="407"/>
      <c r="CC46" s="407"/>
      <c r="CD46" s="407"/>
      <c r="CE46" s="407"/>
      <c r="CF46" s="407"/>
      <c r="CG46" s="407"/>
      <c r="CH46" s="407"/>
      <c r="CI46" s="407">
        <v>1</v>
      </c>
      <c r="CJ46" s="408" t="s">
        <v>1078</v>
      </c>
      <c r="CK46" s="408"/>
      <c r="CL46" s="408"/>
      <c r="CM46" s="408"/>
      <c r="CN46" s="408"/>
      <c r="CO46" s="409"/>
      <c r="CP46" s="409"/>
      <c r="CQ46" s="409"/>
      <c r="CR46" s="410">
        <v>292</v>
      </c>
      <c r="CS46" s="411">
        <v>64</v>
      </c>
      <c r="CT46" s="411">
        <v>26.45</v>
      </c>
      <c r="CU46" s="411">
        <v>23.08</v>
      </c>
      <c r="CV46" s="411">
        <v>16.600000000000001</v>
      </c>
      <c r="CW46" s="411">
        <v>7.92</v>
      </c>
      <c r="CX46" s="411">
        <v>13.39</v>
      </c>
      <c r="CY46" s="411">
        <v>23.16</v>
      </c>
      <c r="CZ46" s="411">
        <v>61.07</v>
      </c>
      <c r="DA46" s="411">
        <v>63.95</v>
      </c>
      <c r="DB46" s="409"/>
      <c r="DC46" s="409"/>
      <c r="DD46" s="409"/>
      <c r="DE46" s="409"/>
    </row>
    <row r="47" spans="1:109" ht="21" customHeight="1" thickBot="1">
      <c r="A47" s="376">
        <v>45</v>
      </c>
      <c r="B47" s="413" t="s">
        <v>165</v>
      </c>
      <c r="C47" s="378" t="s">
        <v>230</v>
      </c>
      <c r="D47" s="487" t="s">
        <v>157</v>
      </c>
      <c r="E47" s="415" t="s">
        <v>878</v>
      </c>
      <c r="F47" s="390"/>
      <c r="G47" s="390"/>
      <c r="H47" s="390">
        <v>20</v>
      </c>
      <c r="I47" s="390">
        <v>20</v>
      </c>
      <c r="J47" s="390">
        <v>50</v>
      </c>
      <c r="K47" s="390" t="s">
        <v>49</v>
      </c>
      <c r="L47" s="390" t="s">
        <v>49</v>
      </c>
      <c r="M47" s="390" t="s">
        <v>49</v>
      </c>
      <c r="N47" s="390">
        <v>90</v>
      </c>
      <c r="O47" s="382">
        <v>1826</v>
      </c>
      <c r="P47" s="383">
        <v>297.39999999999998</v>
      </c>
      <c r="Q47" s="384">
        <v>73.39</v>
      </c>
      <c r="R47" s="384">
        <v>50.08</v>
      </c>
      <c r="S47" s="384">
        <v>51.2</v>
      </c>
      <c r="T47" s="384">
        <v>5.78</v>
      </c>
      <c r="U47" s="385">
        <v>1500</v>
      </c>
      <c r="V47" s="385">
        <v>2400</v>
      </c>
      <c r="W47" s="385">
        <v>3900</v>
      </c>
      <c r="X47" s="385">
        <v>5900</v>
      </c>
      <c r="Y47" s="385">
        <v>8500</v>
      </c>
      <c r="Z47" s="387">
        <v>12000</v>
      </c>
      <c r="AA47" s="387">
        <v>16500</v>
      </c>
      <c r="AB47" s="387">
        <v>23000</v>
      </c>
      <c r="AC47" s="392">
        <v>32500</v>
      </c>
      <c r="AD47" s="392">
        <v>45500</v>
      </c>
      <c r="AE47" s="377" t="s">
        <v>49</v>
      </c>
      <c r="AF47" s="377" t="s">
        <v>49</v>
      </c>
      <c r="AG47" s="377" t="s">
        <v>49</v>
      </c>
      <c r="AH47" s="382">
        <v>606800</v>
      </c>
      <c r="AI47" s="390">
        <v>10000</v>
      </c>
      <c r="AJ47" s="390">
        <v>4</v>
      </c>
      <c r="AK47" s="391">
        <v>20000</v>
      </c>
      <c r="AL47" s="391">
        <v>1</v>
      </c>
      <c r="AM47" s="392">
        <v>60000</v>
      </c>
      <c r="AN47" s="392">
        <v>1</v>
      </c>
      <c r="AO47" s="382">
        <v>480000</v>
      </c>
      <c r="AP47" s="416">
        <v>1086800</v>
      </c>
      <c r="AQ47" s="394" t="s">
        <v>885</v>
      </c>
      <c r="AR47" s="395" t="s">
        <v>1079</v>
      </c>
      <c r="AS47" s="396" t="s">
        <v>881</v>
      </c>
      <c r="AT47" s="397" t="s">
        <v>1080</v>
      </c>
      <c r="AU47" s="417" t="s">
        <v>882</v>
      </c>
      <c r="AV47" s="399">
        <v>2</v>
      </c>
      <c r="AW47" s="399">
        <v>310</v>
      </c>
      <c r="AX47" s="399"/>
      <c r="AY47" s="399">
        <v>396</v>
      </c>
      <c r="AZ47" s="399" t="s">
        <v>764</v>
      </c>
      <c r="BA47" s="400">
        <v>128</v>
      </c>
      <c r="BB47" s="401">
        <v>2.4</v>
      </c>
      <c r="BC47" s="402">
        <v>1.41</v>
      </c>
      <c r="BD47" s="402">
        <v>0.84</v>
      </c>
      <c r="BE47" s="402">
        <v>1.54</v>
      </c>
      <c r="BF47" s="403">
        <v>1954</v>
      </c>
      <c r="BG47" s="401">
        <v>299.8</v>
      </c>
      <c r="BH47" s="404">
        <v>74.8</v>
      </c>
      <c r="BI47" s="404">
        <v>50.92</v>
      </c>
      <c r="BJ47" s="404">
        <v>52.74</v>
      </c>
      <c r="BK47" s="405">
        <v>2.4</v>
      </c>
      <c r="BL47" s="405">
        <v>1.41</v>
      </c>
      <c r="BM47" s="405">
        <v>0.84</v>
      </c>
      <c r="BN47" s="405">
        <v>1.54</v>
      </c>
      <c r="BO47" s="406">
        <v>10</v>
      </c>
      <c r="BP47" s="407"/>
      <c r="BQ47" s="407"/>
      <c r="BR47" s="407">
        <v>1</v>
      </c>
      <c r="BS47" s="407">
        <v>1</v>
      </c>
      <c r="BT47" s="407"/>
      <c r="BU47" s="407"/>
      <c r="BV47" s="407"/>
      <c r="BW47" s="407"/>
      <c r="BX47" s="407"/>
      <c r="BY47" s="407"/>
      <c r="BZ47" s="407"/>
      <c r="CA47" s="407"/>
      <c r="CB47" s="407"/>
      <c r="CC47" s="407"/>
      <c r="CD47" s="407"/>
      <c r="CE47" s="407"/>
      <c r="CF47" s="407"/>
      <c r="CG47" s="407"/>
      <c r="CH47" s="407"/>
      <c r="CI47" s="407">
        <v>1</v>
      </c>
      <c r="CJ47" s="408" t="s">
        <v>889</v>
      </c>
      <c r="CK47" s="408"/>
      <c r="CL47" s="408"/>
      <c r="CM47" s="408"/>
      <c r="CN47" s="408"/>
      <c r="CO47" s="409"/>
      <c r="CP47" s="409"/>
      <c r="CQ47" s="409"/>
      <c r="CR47" s="410">
        <v>280</v>
      </c>
      <c r="CS47" s="411">
        <v>63.1</v>
      </c>
      <c r="CT47" s="411">
        <v>44.02</v>
      </c>
      <c r="CU47" s="411">
        <v>39.880000000000003</v>
      </c>
      <c r="CV47" s="411">
        <v>17.399999999999999</v>
      </c>
      <c r="CW47" s="411">
        <v>10.29</v>
      </c>
      <c r="CX47" s="411">
        <v>6.06</v>
      </c>
      <c r="CY47" s="411">
        <v>11.32</v>
      </c>
      <c r="CZ47" s="411">
        <v>45.07</v>
      </c>
      <c r="DA47" s="411">
        <v>44.91</v>
      </c>
      <c r="DB47" s="409" t="s">
        <v>884</v>
      </c>
      <c r="DC47" s="409">
        <v>4</v>
      </c>
      <c r="DD47" s="409"/>
      <c r="DE47" s="409"/>
    </row>
    <row r="48" spans="1:109" ht="21" customHeight="1" thickBot="1">
      <c r="A48" s="412">
        <v>46</v>
      </c>
      <c r="B48" s="377" t="s">
        <v>1081</v>
      </c>
      <c r="C48" s="378" t="s">
        <v>1082</v>
      </c>
      <c r="D48" s="487" t="s">
        <v>157</v>
      </c>
      <c r="E48" s="415" t="s">
        <v>878</v>
      </c>
      <c r="F48" s="390"/>
      <c r="G48" s="390"/>
      <c r="H48" s="390">
        <v>55</v>
      </c>
      <c r="I48" s="390">
        <v>38</v>
      </c>
      <c r="J48" s="390">
        <v>90</v>
      </c>
      <c r="K48" s="390" t="s">
        <v>49</v>
      </c>
      <c r="L48" s="390" t="s">
        <v>49</v>
      </c>
      <c r="M48" s="390" t="s">
        <v>49</v>
      </c>
      <c r="N48" s="390">
        <v>183</v>
      </c>
      <c r="O48" s="382">
        <v>1844</v>
      </c>
      <c r="P48" s="383">
        <v>298.39999999999998</v>
      </c>
      <c r="Q48" s="384">
        <v>71.92</v>
      </c>
      <c r="R48" s="384">
        <v>45.93</v>
      </c>
      <c r="S48" s="384">
        <v>53.86</v>
      </c>
      <c r="T48" s="384">
        <v>5.96</v>
      </c>
      <c r="U48" s="481">
        <v>1500</v>
      </c>
      <c r="V48" s="385">
        <v>2400</v>
      </c>
      <c r="W48" s="385">
        <v>3900</v>
      </c>
      <c r="X48" s="385">
        <v>5900</v>
      </c>
      <c r="Y48" s="385">
        <v>8500</v>
      </c>
      <c r="Z48" s="387">
        <v>12000</v>
      </c>
      <c r="AA48" s="387">
        <v>16500</v>
      </c>
      <c r="AB48" s="387">
        <v>23000</v>
      </c>
      <c r="AC48" s="392">
        <v>32500</v>
      </c>
      <c r="AD48" s="392">
        <v>45500</v>
      </c>
      <c r="AE48" s="377" t="s">
        <v>49</v>
      </c>
      <c r="AF48" s="377" t="s">
        <v>49</v>
      </c>
      <c r="AG48" s="377" t="s">
        <v>49</v>
      </c>
      <c r="AH48" s="382">
        <v>606800</v>
      </c>
      <c r="AI48" s="390">
        <v>10000</v>
      </c>
      <c r="AJ48" s="390">
        <v>4</v>
      </c>
      <c r="AK48" s="391">
        <v>20000</v>
      </c>
      <c r="AL48" s="391">
        <v>1</v>
      </c>
      <c r="AM48" s="392">
        <v>60000</v>
      </c>
      <c r="AN48" s="392">
        <v>1</v>
      </c>
      <c r="AO48" s="382">
        <v>480000</v>
      </c>
      <c r="AP48" s="418">
        <v>1086800</v>
      </c>
      <c r="AQ48" s="394" t="s">
        <v>936</v>
      </c>
      <c r="AR48" s="395" t="s">
        <v>1083</v>
      </c>
      <c r="AS48" s="396" t="s">
        <v>991</v>
      </c>
      <c r="AT48" s="397" t="s">
        <v>1084</v>
      </c>
      <c r="AU48" s="417" t="s">
        <v>882</v>
      </c>
      <c r="AV48" s="399"/>
      <c r="AW48" s="399">
        <v>311</v>
      </c>
      <c r="AX48" s="399"/>
      <c r="AY48" s="399">
        <v>398</v>
      </c>
      <c r="AZ48" s="399" t="s">
        <v>768</v>
      </c>
      <c r="BA48" s="400">
        <v>126</v>
      </c>
      <c r="BB48" s="401">
        <v>1.4</v>
      </c>
      <c r="BC48" s="402">
        <v>1.08</v>
      </c>
      <c r="BD48" s="402">
        <v>0.87</v>
      </c>
      <c r="BE48" s="402">
        <v>2.54</v>
      </c>
      <c r="BF48" s="403">
        <v>1970</v>
      </c>
      <c r="BG48" s="401">
        <v>299.8</v>
      </c>
      <c r="BH48" s="404">
        <v>73</v>
      </c>
      <c r="BI48" s="404">
        <v>46.8</v>
      </c>
      <c r="BJ48" s="404">
        <v>56.4</v>
      </c>
      <c r="BK48" s="405">
        <v>1.4</v>
      </c>
      <c r="BL48" s="405">
        <v>1.08</v>
      </c>
      <c r="BM48" s="405">
        <v>0.87</v>
      </c>
      <c r="BN48" s="405">
        <v>2.54</v>
      </c>
      <c r="BO48" s="406">
        <v>12</v>
      </c>
      <c r="BP48" s="407"/>
      <c r="BQ48" s="407"/>
      <c r="BR48" s="407"/>
      <c r="BS48" s="407"/>
      <c r="BT48" s="407"/>
      <c r="BU48" s="407"/>
      <c r="BV48" s="407">
        <v>1</v>
      </c>
      <c r="BW48" s="407"/>
      <c r="BX48" s="407"/>
      <c r="BY48" s="407"/>
      <c r="BZ48" s="407"/>
      <c r="CA48" s="407"/>
      <c r="CB48" s="407"/>
      <c r="CC48" s="407"/>
      <c r="CD48" s="407"/>
      <c r="CE48" s="407"/>
      <c r="CF48" s="407"/>
      <c r="CG48" s="407"/>
      <c r="CH48" s="407"/>
      <c r="CI48" s="407"/>
      <c r="CJ48" s="408" t="s">
        <v>942</v>
      </c>
      <c r="CK48" s="408"/>
      <c r="CL48" s="408"/>
      <c r="CM48" s="408"/>
      <c r="CN48" s="408"/>
      <c r="CO48" s="409"/>
      <c r="CP48" s="409"/>
      <c r="CQ48" s="409"/>
      <c r="CR48" s="410"/>
      <c r="CS48" s="411"/>
      <c r="CT48" s="411"/>
      <c r="CU48" s="411"/>
      <c r="CV48" s="411"/>
      <c r="CW48" s="411"/>
      <c r="CX48" s="411"/>
      <c r="CY48" s="411"/>
      <c r="CZ48" s="411"/>
      <c r="DA48" s="411"/>
      <c r="DB48" s="409"/>
      <c r="DC48" s="409"/>
      <c r="DD48" s="409"/>
      <c r="DE48" s="409"/>
    </row>
    <row r="49" spans="1:109" ht="21" customHeight="1" thickBot="1">
      <c r="A49" s="376">
        <v>47</v>
      </c>
      <c r="B49" s="413" t="s">
        <v>170</v>
      </c>
      <c r="C49" s="378" t="s">
        <v>231</v>
      </c>
      <c r="D49" s="487" t="s">
        <v>157</v>
      </c>
      <c r="E49" s="415" t="s">
        <v>878</v>
      </c>
      <c r="F49" s="390"/>
      <c r="G49" s="390"/>
      <c r="H49" s="390">
        <v>25</v>
      </c>
      <c r="I49" s="390">
        <v>20</v>
      </c>
      <c r="J49" s="390">
        <v>50</v>
      </c>
      <c r="K49" s="390" t="s">
        <v>49</v>
      </c>
      <c r="L49" s="390" t="s">
        <v>49</v>
      </c>
      <c r="M49" s="390" t="s">
        <v>49</v>
      </c>
      <c r="N49" s="390">
        <v>95</v>
      </c>
      <c r="O49" s="382">
        <v>1971</v>
      </c>
      <c r="P49" s="383">
        <v>271</v>
      </c>
      <c r="Q49" s="384">
        <v>78.14</v>
      </c>
      <c r="R49" s="384">
        <v>83.14</v>
      </c>
      <c r="S49" s="384">
        <v>72.33</v>
      </c>
      <c r="T49" s="384">
        <v>13.02</v>
      </c>
      <c r="U49" s="385">
        <v>1500</v>
      </c>
      <c r="V49" s="385">
        <v>2400</v>
      </c>
      <c r="W49" s="385">
        <v>3900</v>
      </c>
      <c r="X49" s="385">
        <v>5900</v>
      </c>
      <c r="Y49" s="385">
        <v>8500</v>
      </c>
      <c r="Z49" s="387">
        <v>12000</v>
      </c>
      <c r="AA49" s="387">
        <v>16500</v>
      </c>
      <c r="AB49" s="387">
        <v>23000</v>
      </c>
      <c r="AC49" s="392">
        <v>32500</v>
      </c>
      <c r="AD49" s="392">
        <v>45500</v>
      </c>
      <c r="AE49" s="377" t="s">
        <v>49</v>
      </c>
      <c r="AF49" s="377" t="s">
        <v>49</v>
      </c>
      <c r="AG49" s="377" t="s">
        <v>49</v>
      </c>
      <c r="AH49" s="382">
        <v>606800</v>
      </c>
      <c r="AI49" s="390">
        <v>10000</v>
      </c>
      <c r="AJ49" s="390">
        <v>4</v>
      </c>
      <c r="AK49" s="391">
        <v>20000</v>
      </c>
      <c r="AL49" s="391">
        <v>1</v>
      </c>
      <c r="AM49" s="392">
        <v>60000</v>
      </c>
      <c r="AN49" s="392">
        <v>1</v>
      </c>
      <c r="AO49" s="382">
        <v>480000</v>
      </c>
      <c r="AP49" s="418">
        <v>1086800</v>
      </c>
      <c r="AQ49" s="394" t="s">
        <v>890</v>
      </c>
      <c r="AR49" s="395" t="s">
        <v>1085</v>
      </c>
      <c r="AS49" s="396" t="s">
        <v>881</v>
      </c>
      <c r="AT49" s="397" t="s">
        <v>231</v>
      </c>
      <c r="AU49" s="417" t="s">
        <v>882</v>
      </c>
      <c r="AV49" s="399">
        <v>2</v>
      </c>
      <c r="AW49" s="399">
        <v>282</v>
      </c>
      <c r="AX49" s="399"/>
      <c r="AY49" s="399">
        <v>364</v>
      </c>
      <c r="AZ49" s="399" t="s">
        <v>764</v>
      </c>
      <c r="BA49" s="419">
        <v>135</v>
      </c>
      <c r="BB49" s="401">
        <v>2.9</v>
      </c>
      <c r="BC49" s="402">
        <v>2.06</v>
      </c>
      <c r="BD49" s="402">
        <v>3.42</v>
      </c>
      <c r="BE49" s="402">
        <v>3.06</v>
      </c>
      <c r="BF49" s="403">
        <v>2106</v>
      </c>
      <c r="BG49" s="401">
        <v>273.89999999999998</v>
      </c>
      <c r="BH49" s="404">
        <v>80.2</v>
      </c>
      <c r="BI49" s="404">
        <v>86.56</v>
      </c>
      <c r="BJ49" s="404">
        <v>75.39</v>
      </c>
      <c r="BK49" s="405">
        <v>2.9</v>
      </c>
      <c r="BL49" s="405">
        <v>2.06</v>
      </c>
      <c r="BM49" s="405">
        <v>3.42</v>
      </c>
      <c r="BN49" s="405">
        <v>3.06</v>
      </c>
      <c r="BO49" s="406">
        <v>1</v>
      </c>
      <c r="BP49" s="407"/>
      <c r="BQ49" s="407"/>
      <c r="BR49" s="407">
        <v>1</v>
      </c>
      <c r="BS49" s="407">
        <v>1</v>
      </c>
      <c r="BT49" s="407"/>
      <c r="BU49" s="407"/>
      <c r="BV49" s="407"/>
      <c r="BW49" s="407"/>
      <c r="BX49" s="407"/>
      <c r="BY49" s="407"/>
      <c r="BZ49" s="407"/>
      <c r="CA49" s="407"/>
      <c r="CB49" s="407"/>
      <c r="CC49" s="407"/>
      <c r="CD49" s="407"/>
      <c r="CE49" s="407"/>
      <c r="CF49" s="407">
        <v>1</v>
      </c>
      <c r="CG49" s="407"/>
      <c r="CH49" s="407"/>
      <c r="CI49" s="407">
        <v>1</v>
      </c>
      <c r="CJ49" s="408" t="s">
        <v>892</v>
      </c>
      <c r="CK49" s="408"/>
      <c r="CL49" s="408"/>
      <c r="CM49" s="408"/>
      <c r="CN49" s="408"/>
      <c r="CO49" s="409"/>
      <c r="CP49" s="409"/>
      <c r="CQ49" s="409"/>
      <c r="CR49" s="410">
        <v>250</v>
      </c>
      <c r="CS49" s="411">
        <v>63.1</v>
      </c>
      <c r="CT49" s="411">
        <v>58.14</v>
      </c>
      <c r="CU49" s="411">
        <v>49.95</v>
      </c>
      <c r="CV49" s="411">
        <v>21</v>
      </c>
      <c r="CW49" s="411">
        <v>15.04</v>
      </c>
      <c r="CX49" s="411">
        <v>25</v>
      </c>
      <c r="CY49" s="411">
        <v>22.38</v>
      </c>
      <c r="CZ49" s="411">
        <v>83.42</v>
      </c>
      <c r="DA49" s="411">
        <v>89.94</v>
      </c>
      <c r="DB49" s="409" t="s">
        <v>884</v>
      </c>
      <c r="DC49" s="409">
        <v>4</v>
      </c>
      <c r="DD49" s="409"/>
      <c r="DE49" s="409"/>
    </row>
    <row r="50" spans="1:109" ht="21" customHeight="1" thickBot="1">
      <c r="A50" s="412">
        <v>48</v>
      </c>
      <c r="B50" s="377" t="s">
        <v>175</v>
      </c>
      <c r="C50" s="378" t="s">
        <v>1086</v>
      </c>
      <c r="D50" s="487" t="s">
        <v>157</v>
      </c>
      <c r="E50" s="415" t="s">
        <v>878</v>
      </c>
      <c r="F50" s="390"/>
      <c r="G50" s="390"/>
      <c r="H50" s="390">
        <v>20</v>
      </c>
      <c r="I50" s="390">
        <v>20</v>
      </c>
      <c r="J50" s="390">
        <v>50</v>
      </c>
      <c r="K50" s="390" t="s">
        <v>49</v>
      </c>
      <c r="L50" s="390" t="s">
        <v>49</v>
      </c>
      <c r="M50" s="390" t="s">
        <v>49</v>
      </c>
      <c r="N50" s="390">
        <v>90</v>
      </c>
      <c r="O50" s="382">
        <v>2123</v>
      </c>
      <c r="P50" s="383">
        <v>317.7</v>
      </c>
      <c r="Q50" s="384">
        <v>71.7</v>
      </c>
      <c r="R50" s="384">
        <v>50.93</v>
      </c>
      <c r="S50" s="384">
        <v>47.05</v>
      </c>
      <c r="T50" s="384">
        <v>5.13</v>
      </c>
      <c r="U50" s="385">
        <v>1500</v>
      </c>
      <c r="V50" s="385">
        <v>2400</v>
      </c>
      <c r="W50" s="385">
        <v>3900</v>
      </c>
      <c r="X50" s="385">
        <v>5900</v>
      </c>
      <c r="Y50" s="385">
        <v>8500</v>
      </c>
      <c r="Z50" s="387">
        <v>12000</v>
      </c>
      <c r="AA50" s="387">
        <v>16500</v>
      </c>
      <c r="AB50" s="387">
        <v>23000</v>
      </c>
      <c r="AC50" s="392">
        <v>32500</v>
      </c>
      <c r="AD50" s="392">
        <v>45500</v>
      </c>
      <c r="AE50" s="377" t="s">
        <v>49</v>
      </c>
      <c r="AF50" s="377" t="s">
        <v>49</v>
      </c>
      <c r="AG50" s="377" t="s">
        <v>49</v>
      </c>
      <c r="AH50" s="382">
        <v>606800</v>
      </c>
      <c r="AI50" s="390">
        <v>10000</v>
      </c>
      <c r="AJ50" s="390">
        <v>4</v>
      </c>
      <c r="AK50" s="391">
        <v>20000</v>
      </c>
      <c r="AL50" s="391">
        <v>1</v>
      </c>
      <c r="AM50" s="392">
        <v>60000</v>
      </c>
      <c r="AN50" s="392">
        <v>1</v>
      </c>
      <c r="AO50" s="382">
        <v>480000</v>
      </c>
      <c r="AP50" s="418">
        <v>1086800</v>
      </c>
      <c r="AQ50" s="394" t="s">
        <v>947</v>
      </c>
      <c r="AR50" s="395" t="s">
        <v>1087</v>
      </c>
      <c r="AS50" s="396" t="s">
        <v>881</v>
      </c>
      <c r="AT50" s="397" t="s">
        <v>556</v>
      </c>
      <c r="AU50" s="417" t="s">
        <v>882</v>
      </c>
      <c r="AV50" s="399">
        <v>3</v>
      </c>
      <c r="AW50" s="399">
        <v>331</v>
      </c>
      <c r="AX50" s="399"/>
      <c r="AY50" s="399">
        <v>422</v>
      </c>
      <c r="AZ50" s="399" t="s">
        <v>764</v>
      </c>
      <c r="BA50" s="400">
        <v>142</v>
      </c>
      <c r="BB50" s="401">
        <v>2.4</v>
      </c>
      <c r="BC50" s="402">
        <v>1.3</v>
      </c>
      <c r="BD50" s="402">
        <v>0.93</v>
      </c>
      <c r="BE50" s="402">
        <v>1.47</v>
      </c>
      <c r="BF50" s="403">
        <v>2265</v>
      </c>
      <c r="BG50" s="401">
        <v>320.10000000000002</v>
      </c>
      <c r="BH50" s="404">
        <v>73</v>
      </c>
      <c r="BI50" s="404">
        <v>51.86</v>
      </c>
      <c r="BJ50" s="404">
        <v>48.52</v>
      </c>
      <c r="BK50" s="405">
        <v>2.4</v>
      </c>
      <c r="BL50" s="405">
        <v>1.3</v>
      </c>
      <c r="BM50" s="405">
        <v>0.93</v>
      </c>
      <c r="BN50" s="405">
        <v>1.47</v>
      </c>
      <c r="BO50" s="406">
        <v>9</v>
      </c>
      <c r="BP50" s="407"/>
      <c r="BQ50" s="407"/>
      <c r="BR50" s="407">
        <v>1</v>
      </c>
      <c r="BS50" s="407">
        <v>1</v>
      </c>
      <c r="BT50" s="407"/>
      <c r="BU50" s="407"/>
      <c r="BV50" s="407"/>
      <c r="BW50" s="407"/>
      <c r="BX50" s="407"/>
      <c r="BY50" s="407"/>
      <c r="BZ50" s="407"/>
      <c r="CA50" s="407"/>
      <c r="CB50" s="407"/>
      <c r="CC50" s="407"/>
      <c r="CD50" s="407"/>
      <c r="CE50" s="407"/>
      <c r="CF50" s="407"/>
      <c r="CG50" s="407"/>
      <c r="CH50" s="407"/>
      <c r="CI50" s="407">
        <v>1</v>
      </c>
      <c r="CJ50" s="408" t="s">
        <v>1088</v>
      </c>
      <c r="CK50" s="408"/>
      <c r="CL50" s="408"/>
      <c r="CM50" s="408"/>
      <c r="CN50" s="408"/>
      <c r="CO50" s="409"/>
      <c r="CP50" s="409"/>
      <c r="CQ50" s="409"/>
      <c r="CR50" s="410">
        <v>300</v>
      </c>
      <c r="CS50" s="411">
        <v>62.2</v>
      </c>
      <c r="CT50" s="411">
        <v>44.09</v>
      </c>
      <c r="CU50" s="411">
        <v>36.32</v>
      </c>
      <c r="CV50" s="411">
        <v>17.7</v>
      </c>
      <c r="CW50" s="411">
        <v>9.5</v>
      </c>
      <c r="CX50" s="411">
        <v>6.84</v>
      </c>
      <c r="CY50" s="411">
        <v>10.73</v>
      </c>
      <c r="CZ50" s="411">
        <v>44.77</v>
      </c>
      <c r="DA50" s="411">
        <v>43.75</v>
      </c>
      <c r="DB50" s="409" t="s">
        <v>884</v>
      </c>
      <c r="DC50" s="409">
        <v>4</v>
      </c>
      <c r="DD50" s="409"/>
      <c r="DE50" s="409"/>
    </row>
    <row r="51" spans="1:109" ht="21" customHeight="1" thickBot="1">
      <c r="A51" s="376">
        <v>49</v>
      </c>
      <c r="B51" s="413" t="s">
        <v>180</v>
      </c>
      <c r="C51" s="378" t="s">
        <v>233</v>
      </c>
      <c r="D51" s="487" t="s">
        <v>157</v>
      </c>
      <c r="E51" s="415" t="s">
        <v>878</v>
      </c>
      <c r="F51" s="390"/>
      <c r="G51" s="390"/>
      <c r="H51" s="390">
        <v>30</v>
      </c>
      <c r="I51" s="390">
        <v>20</v>
      </c>
      <c r="J51" s="390">
        <v>50</v>
      </c>
      <c r="K51" s="390" t="s">
        <v>49</v>
      </c>
      <c r="L51" s="390" t="s">
        <v>49</v>
      </c>
      <c r="M51" s="390" t="s">
        <v>49</v>
      </c>
      <c r="N51" s="390">
        <v>100</v>
      </c>
      <c r="O51" s="382">
        <v>2281</v>
      </c>
      <c r="P51" s="383">
        <v>329.4</v>
      </c>
      <c r="Q51" s="384">
        <v>71.34</v>
      </c>
      <c r="R51" s="384">
        <v>42.69</v>
      </c>
      <c r="S51" s="384">
        <v>54.66</v>
      </c>
      <c r="T51" s="377">
        <v>5.7489999999999997</v>
      </c>
      <c r="U51" s="385">
        <v>1500</v>
      </c>
      <c r="V51" s="385">
        <v>2400</v>
      </c>
      <c r="W51" s="385">
        <v>3900</v>
      </c>
      <c r="X51" s="385">
        <v>5900</v>
      </c>
      <c r="Y51" s="385">
        <v>8500</v>
      </c>
      <c r="Z51" s="387">
        <v>12000</v>
      </c>
      <c r="AA51" s="387">
        <v>16500</v>
      </c>
      <c r="AB51" s="387">
        <v>23000</v>
      </c>
      <c r="AC51" s="392">
        <v>32500</v>
      </c>
      <c r="AD51" s="392">
        <v>45500</v>
      </c>
      <c r="AE51" s="377" t="s">
        <v>49</v>
      </c>
      <c r="AF51" s="377" t="s">
        <v>49</v>
      </c>
      <c r="AG51" s="377" t="s">
        <v>49</v>
      </c>
      <c r="AH51" s="382">
        <v>606800</v>
      </c>
      <c r="AI51" s="390">
        <v>10000</v>
      </c>
      <c r="AJ51" s="390">
        <v>4</v>
      </c>
      <c r="AK51" s="391">
        <v>20000</v>
      </c>
      <c r="AL51" s="391">
        <v>1</v>
      </c>
      <c r="AM51" s="392">
        <v>60000</v>
      </c>
      <c r="AN51" s="392">
        <v>1</v>
      </c>
      <c r="AO51" s="382">
        <v>480000</v>
      </c>
      <c r="AP51" s="418">
        <v>1086800</v>
      </c>
      <c r="AQ51" s="394" t="s">
        <v>1089</v>
      </c>
      <c r="AR51" s="395" t="s">
        <v>1090</v>
      </c>
      <c r="AS51" s="396" t="s">
        <v>881</v>
      </c>
      <c r="AT51" s="397" t="s">
        <v>561</v>
      </c>
      <c r="AU51" s="417" t="s">
        <v>882</v>
      </c>
      <c r="AV51" s="399">
        <v>4</v>
      </c>
      <c r="AW51" s="399">
        <v>343</v>
      </c>
      <c r="AX51" s="399"/>
      <c r="AY51" s="399">
        <v>442</v>
      </c>
      <c r="AZ51" s="399" t="s">
        <v>764</v>
      </c>
      <c r="BA51" s="400"/>
      <c r="BB51" s="401"/>
      <c r="BC51" s="402"/>
      <c r="BD51" s="402"/>
      <c r="BE51" s="402"/>
      <c r="BF51" s="403"/>
      <c r="BG51" s="401"/>
      <c r="BH51" s="404"/>
      <c r="BI51" s="404"/>
      <c r="BJ51" s="404"/>
      <c r="BK51" s="405"/>
      <c r="BL51" s="405"/>
      <c r="BM51" s="405"/>
      <c r="BN51" s="405"/>
      <c r="BO51" s="406"/>
      <c r="BP51" s="407"/>
      <c r="BQ51" s="407"/>
      <c r="BR51" s="407">
        <v>1</v>
      </c>
      <c r="BS51" s="407">
        <v>1</v>
      </c>
      <c r="BT51" s="407"/>
      <c r="BU51" s="407"/>
      <c r="BV51" s="407"/>
      <c r="BW51" s="407"/>
      <c r="BX51" s="407"/>
      <c r="BY51" s="407"/>
      <c r="BZ51" s="407"/>
      <c r="CA51" s="407"/>
      <c r="CB51" s="407"/>
      <c r="CC51" s="407"/>
      <c r="CD51" s="407"/>
      <c r="CE51" s="407"/>
      <c r="CF51" s="407">
        <v>1</v>
      </c>
      <c r="CG51" s="407"/>
      <c r="CH51" s="407"/>
      <c r="CI51" s="407">
        <v>1</v>
      </c>
      <c r="CJ51" s="408" t="s">
        <v>233</v>
      </c>
      <c r="CK51" s="408"/>
      <c r="CL51" s="408"/>
      <c r="CM51" s="408"/>
      <c r="CN51" s="408"/>
      <c r="CO51" s="409"/>
      <c r="CP51" s="409"/>
      <c r="CQ51" s="409"/>
      <c r="CR51" s="410">
        <v>310</v>
      </c>
      <c r="CS51" s="411">
        <v>65.8</v>
      </c>
      <c r="CT51" s="411">
        <v>35.630000000000003</v>
      </c>
      <c r="CU51" s="411">
        <v>39.96</v>
      </c>
      <c r="CV51" s="411">
        <v>19.399999999999999</v>
      </c>
      <c r="CW51" s="411">
        <v>5.54</v>
      </c>
      <c r="CX51" s="411">
        <v>7.06</v>
      </c>
      <c r="CY51" s="411">
        <v>14.7</v>
      </c>
      <c r="CZ51" s="411">
        <v>46.7</v>
      </c>
      <c r="DA51" s="411">
        <v>42.7</v>
      </c>
      <c r="DB51" s="409" t="s">
        <v>884</v>
      </c>
      <c r="DC51" s="409">
        <v>3</v>
      </c>
      <c r="DD51" s="409"/>
      <c r="DE51" s="409"/>
    </row>
    <row r="52" spans="1:109" ht="21" customHeight="1" thickBot="1">
      <c r="A52" s="412">
        <v>50</v>
      </c>
      <c r="B52" s="377" t="s">
        <v>185</v>
      </c>
      <c r="C52" s="378" t="s">
        <v>1091</v>
      </c>
      <c r="D52" s="487" t="s">
        <v>157</v>
      </c>
      <c r="E52" s="415" t="s">
        <v>878</v>
      </c>
      <c r="F52" s="390"/>
      <c r="G52" s="390"/>
      <c r="H52" s="390">
        <v>40</v>
      </c>
      <c r="I52" s="390">
        <v>20</v>
      </c>
      <c r="J52" s="390">
        <v>50</v>
      </c>
      <c r="K52" s="390" t="s">
        <v>49</v>
      </c>
      <c r="L52" s="390" t="s">
        <v>49</v>
      </c>
      <c r="M52" s="390" t="s">
        <v>49</v>
      </c>
      <c r="N52" s="390">
        <v>110</v>
      </c>
      <c r="O52" s="382">
        <v>2447</v>
      </c>
      <c r="P52" s="383">
        <v>326.5</v>
      </c>
      <c r="Q52" s="384">
        <v>73.72</v>
      </c>
      <c r="R52" s="384">
        <v>51.19</v>
      </c>
      <c r="S52" s="384">
        <v>52.48</v>
      </c>
      <c r="T52" s="384">
        <v>5.55</v>
      </c>
      <c r="U52" s="385">
        <v>1500</v>
      </c>
      <c r="V52" s="385">
        <v>2400</v>
      </c>
      <c r="W52" s="385">
        <v>3900</v>
      </c>
      <c r="X52" s="385">
        <v>5900</v>
      </c>
      <c r="Y52" s="385">
        <v>8500</v>
      </c>
      <c r="Z52" s="387">
        <v>12000</v>
      </c>
      <c r="AA52" s="387">
        <v>16500</v>
      </c>
      <c r="AB52" s="387">
        <v>23000</v>
      </c>
      <c r="AC52" s="392">
        <v>32500</v>
      </c>
      <c r="AD52" s="392">
        <v>45500</v>
      </c>
      <c r="AE52" s="377" t="s">
        <v>49</v>
      </c>
      <c r="AF52" s="377" t="s">
        <v>49</v>
      </c>
      <c r="AG52" s="377" t="s">
        <v>49</v>
      </c>
      <c r="AH52" s="382">
        <v>606800</v>
      </c>
      <c r="AI52" s="390">
        <v>10000</v>
      </c>
      <c r="AJ52" s="390">
        <v>4</v>
      </c>
      <c r="AK52" s="391">
        <v>20000</v>
      </c>
      <c r="AL52" s="391">
        <v>1</v>
      </c>
      <c r="AM52" s="392">
        <v>60000</v>
      </c>
      <c r="AN52" s="392">
        <v>1</v>
      </c>
      <c r="AO52" s="382">
        <v>480000</v>
      </c>
      <c r="AP52" s="418">
        <v>1086800</v>
      </c>
      <c r="AQ52" s="394" t="s">
        <v>885</v>
      </c>
      <c r="AR52" s="395" t="s">
        <v>1092</v>
      </c>
      <c r="AS52" s="396" t="s">
        <v>881</v>
      </c>
      <c r="AT52" s="397" t="s">
        <v>234</v>
      </c>
      <c r="AU52" s="417" t="s">
        <v>882</v>
      </c>
      <c r="AV52" s="399">
        <v>6</v>
      </c>
      <c r="AW52" s="399">
        <v>340</v>
      </c>
      <c r="AX52" s="399"/>
      <c r="AY52" s="399">
        <v>437</v>
      </c>
      <c r="AZ52" s="399" t="s">
        <v>764</v>
      </c>
      <c r="BA52" s="419">
        <v>156</v>
      </c>
      <c r="BB52" s="401">
        <v>2.9</v>
      </c>
      <c r="BC52" s="402">
        <v>1.08</v>
      </c>
      <c r="BD52" s="402">
        <v>1</v>
      </c>
      <c r="BE52" s="402">
        <v>1.9</v>
      </c>
      <c r="BF52" s="403">
        <v>2603</v>
      </c>
      <c r="BG52" s="401">
        <v>329.4</v>
      </c>
      <c r="BH52" s="404">
        <v>74.8</v>
      </c>
      <c r="BI52" s="404">
        <v>52.19</v>
      </c>
      <c r="BJ52" s="404">
        <v>54.38</v>
      </c>
      <c r="BK52" s="405">
        <v>2.9</v>
      </c>
      <c r="BL52" s="405">
        <v>1.08</v>
      </c>
      <c r="BM52" s="405">
        <v>1</v>
      </c>
      <c r="BN52" s="405">
        <v>1.9</v>
      </c>
      <c r="BO52" s="406">
        <v>1</v>
      </c>
      <c r="BP52" s="407"/>
      <c r="BQ52" s="407"/>
      <c r="BR52" s="407">
        <v>1</v>
      </c>
      <c r="BS52" s="407">
        <v>1</v>
      </c>
      <c r="BT52" s="407"/>
      <c r="BU52" s="407"/>
      <c r="BV52" s="407"/>
      <c r="BW52" s="407"/>
      <c r="BX52" s="407"/>
      <c r="BY52" s="407"/>
      <c r="BZ52" s="407"/>
      <c r="CA52" s="407"/>
      <c r="CB52" s="407"/>
      <c r="CC52" s="407"/>
      <c r="CD52" s="407"/>
      <c r="CE52" s="407" t="s">
        <v>1093</v>
      </c>
      <c r="CF52" s="407"/>
      <c r="CG52" s="407"/>
      <c r="CH52" s="407"/>
      <c r="CI52" s="407">
        <v>1</v>
      </c>
      <c r="CJ52" s="408" t="s">
        <v>889</v>
      </c>
      <c r="CK52" s="408"/>
      <c r="CL52" s="408"/>
      <c r="CM52" s="408"/>
      <c r="CN52" s="408"/>
      <c r="CO52" s="409"/>
      <c r="CP52" s="409"/>
      <c r="CQ52" s="409"/>
      <c r="CR52" s="410">
        <v>305</v>
      </c>
      <c r="CS52" s="411">
        <v>65.8</v>
      </c>
      <c r="CT52" s="411">
        <v>43.9</v>
      </c>
      <c r="CU52" s="411">
        <v>38.58</v>
      </c>
      <c r="CV52" s="411">
        <v>21.5</v>
      </c>
      <c r="CW52" s="411">
        <v>7.92</v>
      </c>
      <c r="CX52" s="411">
        <v>7.29</v>
      </c>
      <c r="CY52" s="411">
        <v>13.9</v>
      </c>
      <c r="CZ52" s="411">
        <v>50.61</v>
      </c>
      <c r="DA52" s="411">
        <v>46.77</v>
      </c>
      <c r="DB52" s="409" t="s">
        <v>884</v>
      </c>
      <c r="DC52" s="409">
        <v>3</v>
      </c>
      <c r="DD52" s="409"/>
      <c r="DE52" s="409"/>
    </row>
    <row r="53" spans="1:109" ht="21" customHeight="1">
      <c r="A53" s="376">
        <v>51</v>
      </c>
      <c r="B53" s="413" t="s">
        <v>190</v>
      </c>
      <c r="C53" s="378" t="s">
        <v>235</v>
      </c>
      <c r="D53" s="487" t="s">
        <v>157</v>
      </c>
      <c r="E53" s="420" t="s">
        <v>136</v>
      </c>
      <c r="F53" s="391"/>
      <c r="G53" s="391"/>
      <c r="H53" s="391">
        <v>35</v>
      </c>
      <c r="I53" s="391">
        <v>15</v>
      </c>
      <c r="J53" s="391">
        <v>21</v>
      </c>
      <c r="K53" s="391">
        <v>32</v>
      </c>
      <c r="L53" s="391" t="s">
        <v>49</v>
      </c>
      <c r="M53" s="391" t="s">
        <v>49</v>
      </c>
      <c r="N53" s="391">
        <v>103</v>
      </c>
      <c r="O53" s="382">
        <v>2635</v>
      </c>
      <c r="P53" s="383">
        <v>299.5</v>
      </c>
      <c r="Q53" s="384">
        <v>84.62</v>
      </c>
      <c r="R53" s="384">
        <v>69.2</v>
      </c>
      <c r="S53" s="384">
        <v>63.68</v>
      </c>
      <c r="T53" s="384">
        <v>7.78</v>
      </c>
      <c r="U53" s="385">
        <v>2530</v>
      </c>
      <c r="V53" s="385">
        <v>4100</v>
      </c>
      <c r="W53" s="385">
        <v>6600</v>
      </c>
      <c r="X53" s="385">
        <v>9900</v>
      </c>
      <c r="Y53" s="387">
        <v>14300</v>
      </c>
      <c r="Z53" s="387">
        <v>20000</v>
      </c>
      <c r="AA53" s="387">
        <v>28000</v>
      </c>
      <c r="AB53" s="392">
        <v>39000</v>
      </c>
      <c r="AC53" s="392">
        <v>55000</v>
      </c>
      <c r="AD53" s="424">
        <v>77000</v>
      </c>
      <c r="AE53" s="424">
        <v>108000</v>
      </c>
      <c r="AF53" s="377" t="s">
        <v>49</v>
      </c>
      <c r="AG53" s="377" t="s">
        <v>49</v>
      </c>
      <c r="AH53" s="382">
        <v>1457720</v>
      </c>
      <c r="AI53" s="390">
        <v>15000</v>
      </c>
      <c r="AJ53" s="390">
        <v>6</v>
      </c>
      <c r="AK53" s="391">
        <v>30000</v>
      </c>
      <c r="AL53" s="391">
        <v>3</v>
      </c>
      <c r="AM53" s="392">
        <v>90000</v>
      </c>
      <c r="AN53" s="392">
        <v>1</v>
      </c>
      <c r="AO53" s="382">
        <v>1080000</v>
      </c>
      <c r="AP53" s="418">
        <v>2537720</v>
      </c>
      <c r="AQ53" s="394" t="s">
        <v>719</v>
      </c>
      <c r="AR53" s="395" t="s">
        <v>1094</v>
      </c>
      <c r="AS53" s="396" t="s">
        <v>881</v>
      </c>
      <c r="AT53" s="397" t="s">
        <v>661</v>
      </c>
      <c r="AU53" s="398" t="s">
        <v>917</v>
      </c>
      <c r="AV53" s="399"/>
      <c r="AW53" s="399">
        <v>312</v>
      </c>
      <c r="AX53" s="399"/>
      <c r="AY53" s="399">
        <v>399</v>
      </c>
      <c r="AZ53" s="399" t="s">
        <v>766</v>
      </c>
      <c r="BA53" s="400">
        <v>148</v>
      </c>
      <c r="BB53" s="401">
        <v>2.1</v>
      </c>
      <c r="BC53" s="402">
        <v>1.43</v>
      </c>
      <c r="BD53" s="402">
        <v>2.58</v>
      </c>
      <c r="BE53" s="402">
        <v>2.14</v>
      </c>
      <c r="BF53" s="403">
        <v>2783</v>
      </c>
      <c r="BG53" s="401">
        <v>301.60000000000002</v>
      </c>
      <c r="BH53" s="404">
        <v>86.05</v>
      </c>
      <c r="BI53" s="404">
        <v>71.78</v>
      </c>
      <c r="BJ53" s="404">
        <v>65.819999999999993</v>
      </c>
      <c r="BK53" s="405">
        <v>2.1</v>
      </c>
      <c r="BL53" s="405">
        <v>1.43</v>
      </c>
      <c r="BM53" s="405">
        <v>2.58</v>
      </c>
      <c r="BN53" s="405">
        <v>2.14</v>
      </c>
      <c r="BO53" s="406">
        <v>3</v>
      </c>
      <c r="BP53" s="407"/>
      <c r="BQ53" s="407"/>
      <c r="BR53" s="407"/>
      <c r="BS53" s="407"/>
      <c r="BT53" s="407">
        <v>1</v>
      </c>
      <c r="BU53" s="407"/>
      <c r="BV53" s="407"/>
      <c r="BW53" s="407"/>
      <c r="BX53" s="407"/>
      <c r="BY53" s="407"/>
      <c r="BZ53" s="407"/>
      <c r="CA53" s="407"/>
      <c r="CB53" s="407"/>
      <c r="CC53" s="407"/>
      <c r="CD53" s="407"/>
      <c r="CE53" s="407"/>
      <c r="CF53" s="407"/>
      <c r="CG53" s="407"/>
      <c r="CH53" s="407"/>
      <c r="CI53" s="407"/>
      <c r="CJ53" s="408" t="s">
        <v>235</v>
      </c>
      <c r="CK53" s="408"/>
      <c r="CL53" s="408"/>
      <c r="CM53" s="408"/>
      <c r="CN53" s="408"/>
      <c r="CO53" s="409">
        <v>1</v>
      </c>
      <c r="CP53" s="409"/>
      <c r="CQ53" s="409"/>
      <c r="CR53" s="410">
        <v>282</v>
      </c>
      <c r="CS53" s="411">
        <v>73</v>
      </c>
      <c r="CT53" s="411">
        <v>48.18</v>
      </c>
      <c r="CU53" s="411">
        <v>46.21</v>
      </c>
      <c r="CV53" s="411">
        <v>17.5</v>
      </c>
      <c r="CW53" s="411">
        <v>11.62</v>
      </c>
      <c r="CX53" s="411">
        <v>21.02</v>
      </c>
      <c r="CY53" s="411">
        <v>17.47</v>
      </c>
      <c r="CZ53" s="411">
        <v>67.61</v>
      </c>
      <c r="DA53" s="411">
        <v>72.05</v>
      </c>
      <c r="DB53" s="409" t="s">
        <v>884</v>
      </c>
      <c r="DC53" s="409">
        <v>2</v>
      </c>
      <c r="DD53" s="409"/>
      <c r="DE53" s="409"/>
    </row>
    <row r="54" spans="1:109" ht="21" customHeight="1" thickBot="1">
      <c r="A54" s="412">
        <v>52</v>
      </c>
      <c r="B54" s="377" t="s">
        <v>1095</v>
      </c>
      <c r="C54" s="378" t="s">
        <v>1096</v>
      </c>
      <c r="D54" s="487" t="s">
        <v>157</v>
      </c>
      <c r="E54" s="420" t="s">
        <v>136</v>
      </c>
      <c r="F54" s="391"/>
      <c r="G54" s="391"/>
      <c r="H54" s="391">
        <v>50</v>
      </c>
      <c r="I54" s="391">
        <v>29</v>
      </c>
      <c r="J54" s="391">
        <v>38</v>
      </c>
      <c r="K54" s="391">
        <v>48</v>
      </c>
      <c r="L54" s="391" t="s">
        <v>49</v>
      </c>
      <c r="M54" s="391" t="s">
        <v>49</v>
      </c>
      <c r="N54" s="391">
        <v>165</v>
      </c>
      <c r="O54" s="382">
        <v>2700</v>
      </c>
      <c r="P54" s="383">
        <v>321.2</v>
      </c>
      <c r="Q54" s="384">
        <v>72.92</v>
      </c>
      <c r="R54" s="384">
        <v>52.08</v>
      </c>
      <c r="S54" s="384">
        <v>60.42</v>
      </c>
      <c r="T54" s="384"/>
      <c r="U54" s="385">
        <v>5060</v>
      </c>
      <c r="V54" s="385">
        <v>8300</v>
      </c>
      <c r="W54" s="385">
        <v>13200</v>
      </c>
      <c r="X54" s="385">
        <v>19800</v>
      </c>
      <c r="Y54" s="387">
        <v>28600</v>
      </c>
      <c r="Z54" s="387">
        <v>40000</v>
      </c>
      <c r="AA54" s="387">
        <v>56000</v>
      </c>
      <c r="AB54" s="392">
        <v>78500</v>
      </c>
      <c r="AC54" s="392">
        <v>110000</v>
      </c>
      <c r="AD54" s="424">
        <v>154000</v>
      </c>
      <c r="AE54" s="424">
        <v>215000</v>
      </c>
      <c r="AF54" s="377" t="s">
        <v>49</v>
      </c>
      <c r="AG54" s="377" t="s">
        <v>49</v>
      </c>
      <c r="AH54" s="382">
        <v>2913840</v>
      </c>
      <c r="AI54" s="390">
        <v>30000</v>
      </c>
      <c r="AJ54" s="390">
        <v>6</v>
      </c>
      <c r="AK54" s="391">
        <v>60000</v>
      </c>
      <c r="AL54" s="391">
        <v>3</v>
      </c>
      <c r="AM54" s="392">
        <v>180000</v>
      </c>
      <c r="AN54" s="392">
        <v>1</v>
      </c>
      <c r="AO54" s="382">
        <v>2160000</v>
      </c>
      <c r="AP54" s="418">
        <v>5073840</v>
      </c>
      <c r="AQ54" s="394" t="s">
        <v>1097</v>
      </c>
      <c r="AR54" s="395" t="s">
        <v>1098</v>
      </c>
      <c r="AS54" s="396" t="s">
        <v>1063</v>
      </c>
      <c r="AT54" s="397" t="s">
        <v>1099</v>
      </c>
      <c r="AU54" s="398" t="s">
        <v>917</v>
      </c>
      <c r="AV54" s="399"/>
      <c r="AW54" s="399"/>
      <c r="AX54" s="399"/>
      <c r="AY54" s="399"/>
      <c r="AZ54" s="399" t="s">
        <v>774</v>
      </c>
      <c r="BA54" s="400"/>
      <c r="BB54" s="401"/>
      <c r="BC54" s="402"/>
      <c r="BD54" s="402"/>
      <c r="BE54" s="402"/>
      <c r="BF54" s="403"/>
      <c r="BG54" s="401"/>
      <c r="BH54" s="404"/>
      <c r="BI54" s="404"/>
      <c r="BJ54" s="404"/>
      <c r="BK54" s="405"/>
      <c r="BL54" s="405"/>
      <c r="BM54" s="405"/>
      <c r="BN54" s="405"/>
      <c r="BO54" s="406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  <c r="CB54" s="407">
        <v>1</v>
      </c>
      <c r="CC54" s="407"/>
      <c r="CD54" s="407"/>
      <c r="CE54" s="407"/>
      <c r="CF54" s="407"/>
      <c r="CG54" s="407"/>
      <c r="CH54" s="407"/>
      <c r="CI54" s="407"/>
      <c r="CJ54" s="408" t="s">
        <v>241</v>
      </c>
      <c r="CK54" s="408"/>
      <c r="CL54" s="408"/>
      <c r="CM54" s="408"/>
      <c r="CN54" s="408"/>
      <c r="CO54" s="409"/>
      <c r="CP54" s="409"/>
      <c r="CQ54" s="409"/>
      <c r="CR54" s="410"/>
      <c r="CS54" s="411"/>
      <c r="CT54" s="411"/>
      <c r="CU54" s="411"/>
      <c r="CV54" s="411"/>
      <c r="CW54" s="411"/>
      <c r="CX54" s="411"/>
      <c r="CY54" s="411"/>
      <c r="CZ54" s="411"/>
      <c r="DA54" s="411"/>
      <c r="DB54" s="409"/>
      <c r="DC54" s="409"/>
      <c r="DD54" s="409"/>
      <c r="DE54" s="409"/>
    </row>
    <row r="55" spans="1:109" ht="21" customHeight="1">
      <c r="A55" s="376">
        <v>53</v>
      </c>
      <c r="B55" s="413" t="s">
        <v>1100</v>
      </c>
      <c r="C55" s="378" t="s">
        <v>1101</v>
      </c>
      <c r="D55" s="487" t="s">
        <v>157</v>
      </c>
      <c r="E55" s="420" t="s">
        <v>136</v>
      </c>
      <c r="F55" s="391"/>
      <c r="G55" s="391"/>
      <c r="H55" s="391">
        <v>50</v>
      </c>
      <c r="I55" s="391">
        <v>29</v>
      </c>
      <c r="J55" s="391">
        <v>38</v>
      </c>
      <c r="K55" s="391">
        <v>48</v>
      </c>
      <c r="L55" s="391" t="s">
        <v>49</v>
      </c>
      <c r="M55" s="391" t="s">
        <v>49</v>
      </c>
      <c r="N55" s="391">
        <v>165</v>
      </c>
      <c r="O55" s="382">
        <v>2735</v>
      </c>
      <c r="P55" s="383">
        <v>313</v>
      </c>
      <c r="Q55" s="384">
        <v>80.12</v>
      </c>
      <c r="R55" s="384">
        <v>57.28</v>
      </c>
      <c r="S55" s="384">
        <v>62.51</v>
      </c>
      <c r="T55" s="384"/>
      <c r="U55" s="385">
        <v>5060</v>
      </c>
      <c r="V55" s="385">
        <v>8300</v>
      </c>
      <c r="W55" s="385">
        <v>13200</v>
      </c>
      <c r="X55" s="385">
        <v>19800</v>
      </c>
      <c r="Y55" s="387">
        <v>28600</v>
      </c>
      <c r="Z55" s="387">
        <v>40000</v>
      </c>
      <c r="AA55" s="387">
        <v>56000</v>
      </c>
      <c r="AB55" s="392">
        <v>78500</v>
      </c>
      <c r="AC55" s="392">
        <v>110000</v>
      </c>
      <c r="AD55" s="424">
        <v>154000</v>
      </c>
      <c r="AE55" s="424">
        <v>215000</v>
      </c>
      <c r="AF55" s="377" t="s">
        <v>49</v>
      </c>
      <c r="AG55" s="377" t="s">
        <v>49</v>
      </c>
      <c r="AH55" s="382">
        <v>2913840</v>
      </c>
      <c r="AI55" s="390">
        <v>30000</v>
      </c>
      <c r="AJ55" s="390">
        <v>6</v>
      </c>
      <c r="AK55" s="391">
        <v>60000</v>
      </c>
      <c r="AL55" s="391">
        <v>3</v>
      </c>
      <c r="AM55" s="392">
        <v>180000</v>
      </c>
      <c r="AN55" s="392">
        <v>1</v>
      </c>
      <c r="AO55" s="382">
        <v>2160000</v>
      </c>
      <c r="AP55" s="418">
        <v>5073840</v>
      </c>
      <c r="AQ55" s="394" t="s">
        <v>1043</v>
      </c>
      <c r="AR55" s="395" t="s">
        <v>1102</v>
      </c>
      <c r="AS55" s="396" t="s">
        <v>549</v>
      </c>
      <c r="AT55" s="397" t="s">
        <v>1103</v>
      </c>
      <c r="AU55" s="398" t="s">
        <v>917</v>
      </c>
      <c r="AV55" s="399">
        <v>42</v>
      </c>
      <c r="AW55" s="399">
        <v>326</v>
      </c>
      <c r="AX55" s="399"/>
      <c r="AY55" s="399">
        <v>415</v>
      </c>
      <c r="AZ55" s="399" t="s">
        <v>767</v>
      </c>
      <c r="BA55" s="400">
        <v>152</v>
      </c>
      <c r="BB55" s="401">
        <v>1.6</v>
      </c>
      <c r="BC55" s="402">
        <v>1.43</v>
      </c>
      <c r="BD55" s="402">
        <v>2.46</v>
      </c>
      <c r="BE55" s="402">
        <v>2.4300000000000002</v>
      </c>
      <c r="BF55" s="403">
        <v>2887</v>
      </c>
      <c r="BG55" s="401">
        <v>314.60000000000002</v>
      </c>
      <c r="BH55" s="404">
        <v>81.55</v>
      </c>
      <c r="BI55" s="404">
        <v>59.74</v>
      </c>
      <c r="BJ55" s="404">
        <v>64.94</v>
      </c>
      <c r="BK55" s="405">
        <v>1.6</v>
      </c>
      <c r="BL55" s="405">
        <v>1.43</v>
      </c>
      <c r="BM55" s="405">
        <v>2.46</v>
      </c>
      <c r="BN55" s="405">
        <v>2.4300000000000002</v>
      </c>
      <c r="BO55" s="406">
        <v>13</v>
      </c>
      <c r="BP55" s="407"/>
      <c r="BQ55" s="407"/>
      <c r="BR55" s="407"/>
      <c r="BS55" s="407"/>
      <c r="BT55" s="407"/>
      <c r="BU55" s="407">
        <v>1</v>
      </c>
      <c r="BV55" s="407"/>
      <c r="BW55" s="407"/>
      <c r="BX55" s="407"/>
      <c r="BY55" s="407"/>
      <c r="BZ55" s="407"/>
      <c r="CA55" s="407"/>
      <c r="CB55" s="407"/>
      <c r="CC55" s="407"/>
      <c r="CD55" s="407"/>
      <c r="CE55" s="407"/>
      <c r="CF55" s="407"/>
      <c r="CG55" s="407" t="s">
        <v>1104</v>
      </c>
      <c r="CH55" s="407"/>
      <c r="CI55" s="407"/>
      <c r="CJ55" s="408" t="s">
        <v>1046</v>
      </c>
      <c r="CK55" s="408"/>
      <c r="CL55" s="408"/>
      <c r="CM55" s="408"/>
      <c r="CN55" s="408"/>
      <c r="CO55" s="409"/>
      <c r="CP55" s="409"/>
      <c r="CQ55" s="409"/>
      <c r="CR55" s="410"/>
      <c r="CS55" s="411"/>
      <c r="CT55" s="411"/>
      <c r="CU55" s="411"/>
      <c r="CV55" s="411"/>
      <c r="CW55" s="411"/>
      <c r="CX55" s="411"/>
      <c r="CY55" s="411"/>
      <c r="CZ55" s="411"/>
      <c r="DA55" s="411"/>
      <c r="DB55" s="409" t="s">
        <v>884</v>
      </c>
      <c r="DC55" s="409">
        <v>2</v>
      </c>
      <c r="DD55" s="409"/>
      <c r="DE55" s="409"/>
    </row>
    <row r="56" spans="1:109" ht="21" customHeight="1" thickBot="1">
      <c r="A56" s="412">
        <v>54</v>
      </c>
      <c r="B56" s="377" t="s">
        <v>1105</v>
      </c>
      <c r="C56" s="378" t="s">
        <v>1106</v>
      </c>
      <c r="D56" s="487" t="s">
        <v>157</v>
      </c>
      <c r="E56" s="420" t="s">
        <v>136</v>
      </c>
      <c r="F56" s="391"/>
      <c r="G56" s="391"/>
      <c r="H56" s="391">
        <v>50</v>
      </c>
      <c r="I56" s="391">
        <v>29</v>
      </c>
      <c r="J56" s="391">
        <v>38</v>
      </c>
      <c r="K56" s="391">
        <v>48</v>
      </c>
      <c r="L56" s="391" t="s">
        <v>49</v>
      </c>
      <c r="M56" s="391" t="s">
        <v>49</v>
      </c>
      <c r="N56" s="391">
        <v>165</v>
      </c>
      <c r="O56" s="382">
        <v>2774</v>
      </c>
      <c r="P56" s="383">
        <v>300.3</v>
      </c>
      <c r="Q56" s="384">
        <v>85.42</v>
      </c>
      <c r="R56" s="384">
        <v>85.09</v>
      </c>
      <c r="S56" s="384">
        <v>62.77</v>
      </c>
      <c r="T56" s="384"/>
      <c r="U56" s="385">
        <v>5060</v>
      </c>
      <c r="V56" s="385">
        <v>8300</v>
      </c>
      <c r="W56" s="385">
        <v>13200</v>
      </c>
      <c r="X56" s="385">
        <v>19800</v>
      </c>
      <c r="Y56" s="387">
        <v>28600</v>
      </c>
      <c r="Z56" s="387">
        <v>40000</v>
      </c>
      <c r="AA56" s="387">
        <v>56000</v>
      </c>
      <c r="AB56" s="392">
        <v>78500</v>
      </c>
      <c r="AC56" s="392">
        <v>110000</v>
      </c>
      <c r="AD56" s="424">
        <v>154000</v>
      </c>
      <c r="AE56" s="424">
        <v>215000</v>
      </c>
      <c r="AF56" s="377" t="s">
        <v>49</v>
      </c>
      <c r="AG56" s="377" t="s">
        <v>49</v>
      </c>
      <c r="AH56" s="382">
        <v>2913840</v>
      </c>
      <c r="AI56" s="390">
        <v>30000</v>
      </c>
      <c r="AJ56" s="390">
        <v>6</v>
      </c>
      <c r="AK56" s="391">
        <v>60000</v>
      </c>
      <c r="AL56" s="391">
        <v>3</v>
      </c>
      <c r="AM56" s="392">
        <v>180000</v>
      </c>
      <c r="AN56" s="392">
        <v>1</v>
      </c>
      <c r="AO56" s="382">
        <v>2160000</v>
      </c>
      <c r="AP56" s="418">
        <v>5073840</v>
      </c>
      <c r="AQ56" s="394" t="s">
        <v>1107</v>
      </c>
      <c r="AR56" s="395" t="s">
        <v>1108</v>
      </c>
      <c r="AS56" s="396" t="s">
        <v>1109</v>
      </c>
      <c r="AT56" s="397" t="s">
        <v>1110</v>
      </c>
      <c r="AU56" s="398" t="s">
        <v>917</v>
      </c>
      <c r="AV56" s="399"/>
      <c r="AW56" s="399">
        <v>313</v>
      </c>
      <c r="AX56" s="399"/>
      <c r="AY56" s="399">
        <v>400</v>
      </c>
      <c r="AZ56" s="399" t="s">
        <v>768</v>
      </c>
      <c r="BA56" s="400">
        <v>154</v>
      </c>
      <c r="BB56" s="401">
        <v>1.8</v>
      </c>
      <c r="BC56" s="402">
        <v>1.08</v>
      </c>
      <c r="BD56" s="402">
        <v>4</v>
      </c>
      <c r="BE56" s="402">
        <v>2.2000000000000002</v>
      </c>
      <c r="BF56" s="403">
        <v>2928</v>
      </c>
      <c r="BG56" s="401">
        <v>302.10000000000002</v>
      </c>
      <c r="BH56" s="404">
        <v>86.5</v>
      </c>
      <c r="BI56" s="404">
        <v>89.09</v>
      </c>
      <c r="BJ56" s="404">
        <v>64.97</v>
      </c>
      <c r="BK56" s="405">
        <v>1.8</v>
      </c>
      <c r="BL56" s="405">
        <v>1.08</v>
      </c>
      <c r="BM56" s="405">
        <v>4</v>
      </c>
      <c r="BN56" s="405">
        <v>2.2000000000000002</v>
      </c>
      <c r="BO56" s="406">
        <v>4</v>
      </c>
      <c r="BP56" s="407"/>
      <c r="BQ56" s="407"/>
      <c r="BR56" s="407"/>
      <c r="BS56" s="407"/>
      <c r="BT56" s="407"/>
      <c r="BU56" s="407"/>
      <c r="BV56" s="407">
        <v>1</v>
      </c>
      <c r="BW56" s="407"/>
      <c r="BX56" s="407"/>
      <c r="BY56" s="407"/>
      <c r="BZ56" s="407"/>
      <c r="CA56" s="407"/>
      <c r="CB56" s="407"/>
      <c r="CC56" s="407"/>
      <c r="CD56" s="407"/>
      <c r="CE56" s="407"/>
      <c r="CF56" s="407"/>
      <c r="CG56" s="407"/>
      <c r="CH56" s="407"/>
      <c r="CI56" s="407"/>
      <c r="CJ56" s="408" t="s">
        <v>1106</v>
      </c>
      <c r="CK56" s="408"/>
      <c r="CL56" s="408"/>
      <c r="CM56" s="408"/>
      <c r="CN56" s="408"/>
      <c r="CO56" s="409"/>
      <c r="CP56" s="409"/>
      <c r="CQ56" s="409"/>
      <c r="CR56" s="410"/>
      <c r="CS56" s="411"/>
      <c r="CT56" s="411"/>
      <c r="CU56" s="411"/>
      <c r="CV56" s="411"/>
      <c r="CW56" s="411"/>
      <c r="CX56" s="411"/>
      <c r="CY56" s="411"/>
      <c r="CZ56" s="411"/>
      <c r="DA56" s="411"/>
      <c r="DB56" s="409" t="s">
        <v>884</v>
      </c>
      <c r="DC56" s="409">
        <v>2</v>
      </c>
      <c r="DD56" s="409"/>
      <c r="DE56" s="409"/>
    </row>
    <row r="57" spans="1:109" ht="21" customHeight="1">
      <c r="A57" s="376">
        <v>55</v>
      </c>
      <c r="B57" s="413" t="s">
        <v>1111</v>
      </c>
      <c r="C57" s="378" t="s">
        <v>1112</v>
      </c>
      <c r="D57" s="487" t="s">
        <v>157</v>
      </c>
      <c r="E57" s="420" t="s">
        <v>136</v>
      </c>
      <c r="F57" s="391"/>
      <c r="G57" s="391"/>
      <c r="H57" s="391">
        <v>20</v>
      </c>
      <c r="I57" s="391">
        <v>30</v>
      </c>
      <c r="J57" s="391">
        <v>40</v>
      </c>
      <c r="K57" s="391">
        <v>50</v>
      </c>
      <c r="L57" s="391" t="s">
        <v>49</v>
      </c>
      <c r="M57" s="391" t="s">
        <v>49</v>
      </c>
      <c r="N57" s="391">
        <v>140</v>
      </c>
      <c r="O57" s="382">
        <v>2796</v>
      </c>
      <c r="P57" s="383">
        <v>291.39999999999998</v>
      </c>
      <c r="Q57" s="384">
        <v>81.819999999999993</v>
      </c>
      <c r="R57" s="384">
        <v>81.42</v>
      </c>
      <c r="S57" s="384">
        <v>64.56</v>
      </c>
      <c r="T57" s="384"/>
      <c r="U57" s="385">
        <v>5060</v>
      </c>
      <c r="V57" s="385">
        <v>8300</v>
      </c>
      <c r="W57" s="385">
        <v>13200</v>
      </c>
      <c r="X57" s="385">
        <v>19800</v>
      </c>
      <c r="Y57" s="387">
        <v>28600</v>
      </c>
      <c r="Z57" s="387">
        <v>40000</v>
      </c>
      <c r="AA57" s="387">
        <v>56000</v>
      </c>
      <c r="AB57" s="392">
        <v>78500</v>
      </c>
      <c r="AC57" s="392">
        <v>110000</v>
      </c>
      <c r="AD57" s="424">
        <v>154000</v>
      </c>
      <c r="AE57" s="424">
        <v>215000</v>
      </c>
      <c r="AF57" s="377" t="s">
        <v>49</v>
      </c>
      <c r="AG57" s="377" t="s">
        <v>49</v>
      </c>
      <c r="AH57" s="382">
        <v>2913840</v>
      </c>
      <c r="AI57" s="390">
        <v>30000</v>
      </c>
      <c r="AJ57" s="390">
        <v>6</v>
      </c>
      <c r="AK57" s="391">
        <v>60000</v>
      </c>
      <c r="AL57" s="391">
        <v>3</v>
      </c>
      <c r="AM57" s="392">
        <v>180000</v>
      </c>
      <c r="AN57" s="392">
        <v>1</v>
      </c>
      <c r="AO57" s="382">
        <v>2160000</v>
      </c>
      <c r="AP57" s="418">
        <v>5073840</v>
      </c>
      <c r="AQ57" s="394" t="s">
        <v>1113</v>
      </c>
      <c r="AR57" s="395" t="s">
        <v>1114</v>
      </c>
      <c r="AS57" s="396" t="s">
        <v>1115</v>
      </c>
      <c r="AT57" s="397" t="s">
        <v>1116</v>
      </c>
      <c r="AU57" s="398" t="s">
        <v>917</v>
      </c>
      <c r="AV57" s="399"/>
      <c r="AW57" s="399">
        <v>304</v>
      </c>
      <c r="AX57" s="399">
        <v>321</v>
      </c>
      <c r="AY57" s="399">
        <v>406</v>
      </c>
      <c r="AZ57" s="399" t="s">
        <v>774</v>
      </c>
      <c r="BA57" s="400"/>
      <c r="BB57" s="401"/>
      <c r="BC57" s="402"/>
      <c r="BD57" s="402"/>
      <c r="BE57" s="402"/>
      <c r="BF57" s="403"/>
      <c r="BG57" s="401"/>
      <c r="BH57" s="404"/>
      <c r="BI57" s="404"/>
      <c r="BJ57" s="404"/>
      <c r="BK57" s="405"/>
      <c r="BL57" s="405"/>
      <c r="BM57" s="405"/>
      <c r="BN57" s="405"/>
      <c r="BO57" s="406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  <c r="CB57" s="407"/>
      <c r="CC57" s="407"/>
      <c r="CD57" s="407"/>
      <c r="CE57" s="407"/>
      <c r="CF57" s="407"/>
      <c r="CG57" s="407"/>
      <c r="CH57" s="407"/>
      <c r="CI57" s="407"/>
      <c r="CJ57" s="408" t="s">
        <v>1117</v>
      </c>
      <c r="CK57" s="408"/>
      <c r="CL57" s="408"/>
      <c r="CM57" s="408"/>
      <c r="CN57" s="408"/>
      <c r="CO57" s="409"/>
      <c r="CP57" s="409"/>
      <c r="CQ57" s="409"/>
      <c r="CR57" s="410"/>
      <c r="CS57" s="411"/>
      <c r="CT57" s="411"/>
      <c r="CU57" s="411"/>
      <c r="CV57" s="411"/>
      <c r="CW57" s="411"/>
      <c r="CX57" s="411"/>
      <c r="CY57" s="411"/>
      <c r="CZ57" s="411"/>
      <c r="DA57" s="411"/>
      <c r="DB57" s="409"/>
      <c r="DC57" s="409"/>
      <c r="DD57" s="409"/>
      <c r="DE57" s="409"/>
    </row>
    <row r="58" spans="1:109" ht="21" customHeight="1" thickBot="1">
      <c r="A58" s="412">
        <v>56</v>
      </c>
      <c r="B58" s="377" t="s">
        <v>195</v>
      </c>
      <c r="C58" s="378" t="s">
        <v>1118</v>
      </c>
      <c r="D58" s="487" t="s">
        <v>157</v>
      </c>
      <c r="E58" s="420" t="s">
        <v>136</v>
      </c>
      <c r="F58" s="391"/>
      <c r="G58" s="391"/>
      <c r="H58" s="391">
        <v>35</v>
      </c>
      <c r="I58" s="391">
        <v>15</v>
      </c>
      <c r="J58" s="391">
        <v>21</v>
      </c>
      <c r="K58" s="391">
        <v>32</v>
      </c>
      <c r="L58" s="391" t="s">
        <v>49</v>
      </c>
      <c r="M58" s="391" t="s">
        <v>49</v>
      </c>
      <c r="N58" s="391">
        <v>103</v>
      </c>
      <c r="O58" s="382">
        <v>2816</v>
      </c>
      <c r="P58" s="383">
        <v>303.89999999999998</v>
      </c>
      <c r="Q58" s="384">
        <v>77.319999999999993</v>
      </c>
      <c r="R58" s="384">
        <v>86.2</v>
      </c>
      <c r="S58" s="384">
        <v>68.94</v>
      </c>
      <c r="T58" s="384">
        <v>8.9700000000000006</v>
      </c>
      <c r="U58" s="385">
        <v>2530</v>
      </c>
      <c r="V58" s="385">
        <v>4100</v>
      </c>
      <c r="W58" s="385">
        <v>6600</v>
      </c>
      <c r="X58" s="385">
        <v>9900</v>
      </c>
      <c r="Y58" s="387">
        <v>14300</v>
      </c>
      <c r="Z58" s="387">
        <v>20000</v>
      </c>
      <c r="AA58" s="387">
        <v>28000</v>
      </c>
      <c r="AB58" s="392">
        <v>39000</v>
      </c>
      <c r="AC58" s="392">
        <v>55000</v>
      </c>
      <c r="AD58" s="424">
        <v>77000</v>
      </c>
      <c r="AE58" s="424">
        <v>108000</v>
      </c>
      <c r="AF58" s="377" t="s">
        <v>49</v>
      </c>
      <c r="AG58" s="377" t="s">
        <v>49</v>
      </c>
      <c r="AH58" s="382">
        <v>1457720</v>
      </c>
      <c r="AI58" s="390">
        <v>15000</v>
      </c>
      <c r="AJ58" s="390">
        <v>6</v>
      </c>
      <c r="AK58" s="391">
        <v>30000</v>
      </c>
      <c r="AL58" s="391">
        <v>3</v>
      </c>
      <c r="AM58" s="392">
        <v>90000</v>
      </c>
      <c r="AN58" s="392">
        <v>1</v>
      </c>
      <c r="AO58" s="382">
        <v>1080000</v>
      </c>
      <c r="AP58" s="418">
        <v>2537720</v>
      </c>
      <c r="AQ58" s="394" t="s">
        <v>910</v>
      </c>
      <c r="AR58" s="395" t="s">
        <v>1119</v>
      </c>
      <c r="AS58" s="396" t="s">
        <v>881</v>
      </c>
      <c r="AT58" s="397" t="s">
        <v>550</v>
      </c>
      <c r="AU58" s="398" t="s">
        <v>917</v>
      </c>
      <c r="AV58" s="399">
        <v>7</v>
      </c>
      <c r="AW58" s="399">
        <v>317</v>
      </c>
      <c r="AX58" s="399"/>
      <c r="AY58" s="399">
        <v>404</v>
      </c>
      <c r="AZ58" s="399" t="s">
        <v>764</v>
      </c>
      <c r="BA58" s="400">
        <v>155</v>
      </c>
      <c r="BB58" s="401">
        <v>2.2999999999999998</v>
      </c>
      <c r="BC58" s="402">
        <v>1.08</v>
      </c>
      <c r="BD58" s="402">
        <v>3.73</v>
      </c>
      <c r="BE58" s="402">
        <v>2.21</v>
      </c>
      <c r="BF58" s="403">
        <v>2971</v>
      </c>
      <c r="BG58" s="401">
        <v>306.2</v>
      </c>
      <c r="BH58" s="404">
        <v>78.400000000000006</v>
      </c>
      <c r="BI58" s="404">
        <v>89.93</v>
      </c>
      <c r="BJ58" s="404">
        <v>71.150000000000006</v>
      </c>
      <c r="BK58" s="405">
        <v>2.2999999999999998</v>
      </c>
      <c r="BL58" s="405">
        <v>1.08</v>
      </c>
      <c r="BM58" s="405">
        <v>3.73</v>
      </c>
      <c r="BN58" s="405">
        <v>2.21</v>
      </c>
      <c r="BO58" s="406">
        <v>7</v>
      </c>
      <c r="BP58" s="407"/>
      <c r="BQ58" s="407"/>
      <c r="BR58" s="407">
        <v>1</v>
      </c>
      <c r="BS58" s="407">
        <v>1</v>
      </c>
      <c r="BT58" s="407"/>
      <c r="BU58" s="407">
        <v>1</v>
      </c>
      <c r="BV58" s="407"/>
      <c r="BW58" s="407"/>
      <c r="BX58" s="407"/>
      <c r="BY58" s="407"/>
      <c r="BZ58" s="407"/>
      <c r="CA58" s="407"/>
      <c r="CB58" s="407"/>
      <c r="CC58" s="407"/>
      <c r="CD58" s="407"/>
      <c r="CE58" s="407"/>
      <c r="CF58" s="407"/>
      <c r="CG58" s="407"/>
      <c r="CH58" s="407"/>
      <c r="CI58" s="407">
        <v>1</v>
      </c>
      <c r="CJ58" s="408" t="s">
        <v>1120</v>
      </c>
      <c r="CK58" s="408"/>
      <c r="CL58" s="408"/>
      <c r="CM58" s="408"/>
      <c r="CN58" s="408"/>
      <c r="CO58" s="409"/>
      <c r="CP58" s="409"/>
      <c r="CQ58" s="409"/>
      <c r="CR58" s="410">
        <v>285</v>
      </c>
      <c r="CS58" s="411">
        <v>68.5</v>
      </c>
      <c r="CT58" s="411">
        <v>55.81</v>
      </c>
      <c r="CU58" s="411">
        <v>50.95</v>
      </c>
      <c r="CV58" s="411">
        <v>18.899999999999999</v>
      </c>
      <c r="CW58" s="411">
        <v>8.82</v>
      </c>
      <c r="CX58" s="411">
        <v>30.39</v>
      </c>
      <c r="CY58" s="411">
        <v>17.989999999999998</v>
      </c>
      <c r="CZ58" s="411">
        <v>76.099999999999994</v>
      </c>
      <c r="DA58" s="411">
        <v>78.849999999999994</v>
      </c>
      <c r="DB58" s="409" t="s">
        <v>884</v>
      </c>
      <c r="DC58" s="409">
        <v>2</v>
      </c>
      <c r="DD58" s="409"/>
      <c r="DE58" s="409"/>
    </row>
    <row r="59" spans="1:109" ht="21" customHeight="1">
      <c r="A59" s="376">
        <v>57</v>
      </c>
      <c r="B59" s="413" t="s">
        <v>1121</v>
      </c>
      <c r="C59" s="378" t="s">
        <v>1122</v>
      </c>
      <c r="D59" s="487" t="s">
        <v>157</v>
      </c>
      <c r="E59" s="420" t="s">
        <v>136</v>
      </c>
      <c r="F59" s="391"/>
      <c r="G59" s="391"/>
      <c r="H59" s="391">
        <v>50</v>
      </c>
      <c r="I59" s="391">
        <v>29</v>
      </c>
      <c r="J59" s="391">
        <v>38</v>
      </c>
      <c r="K59" s="391">
        <v>48</v>
      </c>
      <c r="L59" s="391" t="s">
        <v>49</v>
      </c>
      <c r="M59" s="391" t="s">
        <v>49</v>
      </c>
      <c r="N59" s="391">
        <v>165</v>
      </c>
      <c r="O59" s="382">
        <v>2857</v>
      </c>
      <c r="P59" s="383">
        <v>314.60000000000002</v>
      </c>
      <c r="Q59" s="384">
        <v>81.62</v>
      </c>
      <c r="R59" s="384">
        <v>65.849999999999994</v>
      </c>
      <c r="S59" s="384">
        <v>62.99</v>
      </c>
      <c r="T59" s="384"/>
      <c r="U59" s="385">
        <v>5060</v>
      </c>
      <c r="V59" s="385">
        <v>8300</v>
      </c>
      <c r="W59" s="385">
        <v>13200</v>
      </c>
      <c r="X59" s="385">
        <v>19800</v>
      </c>
      <c r="Y59" s="387">
        <v>28600</v>
      </c>
      <c r="Z59" s="387">
        <v>40000</v>
      </c>
      <c r="AA59" s="387">
        <v>56000</v>
      </c>
      <c r="AB59" s="392">
        <v>78500</v>
      </c>
      <c r="AC59" s="392">
        <v>110000</v>
      </c>
      <c r="AD59" s="424">
        <v>154000</v>
      </c>
      <c r="AE59" s="424">
        <v>215000</v>
      </c>
      <c r="AF59" s="377" t="s">
        <v>49</v>
      </c>
      <c r="AG59" s="377" t="s">
        <v>49</v>
      </c>
      <c r="AH59" s="382">
        <v>2913840</v>
      </c>
      <c r="AI59" s="390">
        <v>30000</v>
      </c>
      <c r="AJ59" s="390">
        <v>6</v>
      </c>
      <c r="AK59" s="391">
        <v>60000</v>
      </c>
      <c r="AL59" s="391">
        <v>3</v>
      </c>
      <c r="AM59" s="392">
        <v>180000</v>
      </c>
      <c r="AN59" s="392">
        <v>1</v>
      </c>
      <c r="AO59" s="382">
        <v>2160000</v>
      </c>
      <c r="AP59" s="418">
        <v>5073840</v>
      </c>
      <c r="AQ59" s="394" t="s">
        <v>1123</v>
      </c>
      <c r="AR59" s="395" t="s">
        <v>1124</v>
      </c>
      <c r="AS59" s="396" t="s">
        <v>1125</v>
      </c>
      <c r="AT59" s="397" t="s">
        <v>1126</v>
      </c>
      <c r="AU59" s="398" t="s">
        <v>917</v>
      </c>
      <c r="AV59" s="399">
        <v>43</v>
      </c>
      <c r="AW59" s="399">
        <v>328</v>
      </c>
      <c r="AX59" s="399"/>
      <c r="AY59" s="399">
        <v>418</v>
      </c>
      <c r="AZ59" s="399" t="s">
        <v>767</v>
      </c>
      <c r="BA59" s="400">
        <v>156</v>
      </c>
      <c r="BB59" s="401">
        <v>1.8</v>
      </c>
      <c r="BC59" s="402">
        <v>1.06</v>
      </c>
      <c r="BD59" s="402">
        <v>2.67</v>
      </c>
      <c r="BE59" s="402">
        <v>3.16</v>
      </c>
      <c r="BF59" s="403">
        <v>3013</v>
      </c>
      <c r="BG59" s="401">
        <v>316.39999999999998</v>
      </c>
      <c r="BH59" s="404">
        <v>82.68</v>
      </c>
      <c r="BI59" s="404">
        <v>68.52</v>
      </c>
      <c r="BJ59" s="404">
        <v>66.150000000000006</v>
      </c>
      <c r="BK59" s="405">
        <v>1.8</v>
      </c>
      <c r="BL59" s="405">
        <v>1.06</v>
      </c>
      <c r="BM59" s="405">
        <v>2.67</v>
      </c>
      <c r="BN59" s="405">
        <v>3.16</v>
      </c>
      <c r="BO59" s="406">
        <v>13</v>
      </c>
      <c r="BP59" s="407"/>
      <c r="BQ59" s="407"/>
      <c r="BR59" s="407"/>
      <c r="BS59" s="407"/>
      <c r="BT59" s="407"/>
      <c r="BU59" s="407">
        <v>1</v>
      </c>
      <c r="BV59" s="407"/>
      <c r="BW59" s="407"/>
      <c r="BX59" s="407"/>
      <c r="BY59" s="407"/>
      <c r="BZ59" s="407"/>
      <c r="CA59" s="407"/>
      <c r="CB59" s="407"/>
      <c r="CC59" s="407"/>
      <c r="CD59" s="407"/>
      <c r="CE59" s="407"/>
      <c r="CF59" s="407"/>
      <c r="CG59" s="407"/>
      <c r="CH59" s="407"/>
      <c r="CI59" s="407"/>
      <c r="CJ59" s="408"/>
      <c r="CK59" s="408"/>
      <c r="CL59" s="408"/>
      <c r="CM59" s="408"/>
      <c r="CN59" s="408"/>
      <c r="CO59" s="409"/>
      <c r="CP59" s="409"/>
      <c r="CQ59" s="409"/>
      <c r="CR59" s="410"/>
      <c r="CS59" s="411"/>
      <c r="CT59" s="411"/>
      <c r="CU59" s="411"/>
      <c r="CV59" s="411"/>
      <c r="CW59" s="411"/>
      <c r="CX59" s="411"/>
      <c r="CY59" s="411"/>
      <c r="CZ59" s="411"/>
      <c r="DA59" s="411"/>
      <c r="DB59" s="409"/>
      <c r="DC59" s="409"/>
      <c r="DD59" s="409"/>
      <c r="DE59" s="409"/>
    </row>
    <row r="60" spans="1:109" ht="21" customHeight="1" thickBot="1">
      <c r="A60" s="412">
        <v>58</v>
      </c>
      <c r="B60" s="377" t="s">
        <v>366</v>
      </c>
      <c r="C60" s="378" t="s">
        <v>1127</v>
      </c>
      <c r="D60" s="487" t="s">
        <v>157</v>
      </c>
      <c r="E60" s="420" t="s">
        <v>136</v>
      </c>
      <c r="F60" s="391"/>
      <c r="G60" s="391"/>
      <c r="H60" s="391">
        <v>50</v>
      </c>
      <c r="I60" s="391">
        <v>29</v>
      </c>
      <c r="J60" s="391">
        <v>38</v>
      </c>
      <c r="K60" s="391">
        <v>48</v>
      </c>
      <c r="L60" s="391" t="s">
        <v>49</v>
      </c>
      <c r="M60" s="391" t="s">
        <v>49</v>
      </c>
      <c r="N60" s="391">
        <v>165</v>
      </c>
      <c r="O60" s="382">
        <v>2909</v>
      </c>
      <c r="P60" s="383">
        <v>321.7</v>
      </c>
      <c r="Q60" s="384">
        <v>75.319999999999993</v>
      </c>
      <c r="R60" s="384">
        <v>69.599999999999994</v>
      </c>
      <c r="S60" s="384">
        <v>66.63</v>
      </c>
      <c r="T60" s="384">
        <v>7.7</v>
      </c>
      <c r="U60" s="385">
        <v>5060</v>
      </c>
      <c r="V60" s="385">
        <v>8300</v>
      </c>
      <c r="W60" s="385">
        <v>13200</v>
      </c>
      <c r="X60" s="385">
        <v>19800</v>
      </c>
      <c r="Y60" s="387">
        <v>28600</v>
      </c>
      <c r="Z60" s="387">
        <v>40000</v>
      </c>
      <c r="AA60" s="387">
        <v>56000</v>
      </c>
      <c r="AB60" s="392">
        <v>78500</v>
      </c>
      <c r="AC60" s="392">
        <v>110000</v>
      </c>
      <c r="AD60" s="424">
        <v>154000</v>
      </c>
      <c r="AE60" s="424">
        <v>215000</v>
      </c>
      <c r="AF60" s="377" t="s">
        <v>49</v>
      </c>
      <c r="AG60" s="377" t="s">
        <v>49</v>
      </c>
      <c r="AH60" s="382">
        <v>2913840</v>
      </c>
      <c r="AI60" s="390">
        <v>30000</v>
      </c>
      <c r="AJ60" s="390">
        <v>6</v>
      </c>
      <c r="AK60" s="391">
        <v>60000</v>
      </c>
      <c r="AL60" s="391">
        <v>3</v>
      </c>
      <c r="AM60" s="392">
        <v>180000</v>
      </c>
      <c r="AN60" s="392">
        <v>1</v>
      </c>
      <c r="AO60" s="382">
        <v>2160000</v>
      </c>
      <c r="AP60" s="418">
        <v>5073840</v>
      </c>
      <c r="AQ60" s="394" t="s">
        <v>969</v>
      </c>
      <c r="AR60" s="395" t="s">
        <v>1128</v>
      </c>
      <c r="AS60" s="396" t="s">
        <v>895</v>
      </c>
      <c r="AT60" s="397" t="s">
        <v>557</v>
      </c>
      <c r="AU60" s="398" t="s">
        <v>917</v>
      </c>
      <c r="AV60" s="399">
        <v>42</v>
      </c>
      <c r="AW60" s="399">
        <v>335</v>
      </c>
      <c r="AX60" s="399"/>
      <c r="AY60" s="399">
        <v>429</v>
      </c>
      <c r="AZ60" s="399" t="s">
        <v>896</v>
      </c>
      <c r="BA60" s="400">
        <v>158</v>
      </c>
      <c r="BB60" s="401">
        <v>2.1</v>
      </c>
      <c r="BC60" s="402">
        <v>1.28</v>
      </c>
      <c r="BD60" s="402">
        <v>2.2200000000000002</v>
      </c>
      <c r="BE60" s="402">
        <v>2.5299999999999998</v>
      </c>
      <c r="BF60" s="403">
        <v>3067</v>
      </c>
      <c r="BG60" s="401">
        <v>323.8</v>
      </c>
      <c r="BH60" s="404">
        <v>76.599999999999994</v>
      </c>
      <c r="BI60" s="404">
        <v>71.819999999999993</v>
      </c>
      <c r="BJ60" s="404">
        <v>69.16</v>
      </c>
      <c r="BK60" s="405">
        <v>2.1</v>
      </c>
      <c r="BL60" s="405">
        <v>1.28</v>
      </c>
      <c r="BM60" s="405">
        <v>2.2200000000000002</v>
      </c>
      <c r="BN60" s="405">
        <v>2.5299999999999998</v>
      </c>
      <c r="BO60" s="406">
        <v>7</v>
      </c>
      <c r="BP60" s="407"/>
      <c r="BQ60" s="407"/>
      <c r="BR60" s="407"/>
      <c r="BS60" s="407">
        <v>1</v>
      </c>
      <c r="BT60" s="407"/>
      <c r="BU60" s="407"/>
      <c r="BV60" s="407"/>
      <c r="BW60" s="407"/>
      <c r="BX60" s="407"/>
      <c r="BY60" s="407"/>
      <c r="BZ60" s="407"/>
      <c r="CA60" s="407"/>
      <c r="CB60" s="407"/>
      <c r="CC60" s="407"/>
      <c r="CD60" s="407"/>
      <c r="CE60" s="407"/>
      <c r="CF60" s="407"/>
      <c r="CG60" s="407"/>
      <c r="CH60" s="407"/>
      <c r="CI60" s="407">
        <v>1</v>
      </c>
      <c r="CJ60" s="408" t="s">
        <v>1129</v>
      </c>
      <c r="CK60" s="408"/>
      <c r="CL60" s="408"/>
      <c r="CM60" s="408"/>
      <c r="CN60" s="408"/>
      <c r="CO60" s="409">
        <v>1</v>
      </c>
      <c r="CP60" s="409"/>
      <c r="CQ60" s="409"/>
      <c r="CR60" s="410">
        <v>305</v>
      </c>
      <c r="CS60" s="411">
        <v>64.900000000000006</v>
      </c>
      <c r="CT60" s="411">
        <v>51.53</v>
      </c>
      <c r="CU60" s="411">
        <v>45.98</v>
      </c>
      <c r="CV60" s="411">
        <v>16.7</v>
      </c>
      <c r="CW60" s="411">
        <v>10.42</v>
      </c>
      <c r="CX60" s="411">
        <v>18.07</v>
      </c>
      <c r="CY60" s="411">
        <v>20.65</v>
      </c>
      <c r="CZ60" s="411">
        <v>65.84</v>
      </c>
      <c r="DA60" s="411">
        <v>70.430000000000007</v>
      </c>
      <c r="DB60" s="409" t="s">
        <v>884</v>
      </c>
      <c r="DC60" s="409">
        <v>2</v>
      </c>
      <c r="DD60" s="409"/>
      <c r="DE60" s="409"/>
    </row>
    <row r="61" spans="1:109" ht="21" customHeight="1">
      <c r="A61" s="376">
        <v>59</v>
      </c>
      <c r="B61" s="413" t="s">
        <v>200</v>
      </c>
      <c r="C61" s="378" t="s">
        <v>1130</v>
      </c>
      <c r="D61" s="487" t="s">
        <v>157</v>
      </c>
      <c r="E61" s="420" t="s">
        <v>136</v>
      </c>
      <c r="F61" s="391"/>
      <c r="G61" s="391"/>
      <c r="H61" s="391">
        <v>35</v>
      </c>
      <c r="I61" s="391">
        <v>15</v>
      </c>
      <c r="J61" s="391">
        <v>21</v>
      </c>
      <c r="K61" s="391">
        <v>32</v>
      </c>
      <c r="L61" s="391" t="s">
        <v>49</v>
      </c>
      <c r="M61" s="391" t="s">
        <v>49</v>
      </c>
      <c r="N61" s="391">
        <v>103</v>
      </c>
      <c r="O61" s="382">
        <v>3003</v>
      </c>
      <c r="P61" s="383">
        <v>316.3</v>
      </c>
      <c r="Q61" s="384">
        <v>78.22</v>
      </c>
      <c r="R61" s="384">
        <v>86.05</v>
      </c>
      <c r="S61" s="384">
        <v>58.34</v>
      </c>
      <c r="T61" s="384"/>
      <c r="U61" s="385">
        <v>2530</v>
      </c>
      <c r="V61" s="385">
        <v>4100</v>
      </c>
      <c r="W61" s="385">
        <v>6600</v>
      </c>
      <c r="X61" s="385">
        <v>9900</v>
      </c>
      <c r="Y61" s="387">
        <v>14300</v>
      </c>
      <c r="Z61" s="387">
        <v>20000</v>
      </c>
      <c r="AA61" s="387">
        <v>28000</v>
      </c>
      <c r="AB61" s="392">
        <v>39000</v>
      </c>
      <c r="AC61" s="392">
        <v>55000</v>
      </c>
      <c r="AD61" s="424">
        <v>77000</v>
      </c>
      <c r="AE61" s="424">
        <v>108000</v>
      </c>
      <c r="AF61" s="377" t="s">
        <v>49</v>
      </c>
      <c r="AG61" s="377" t="s">
        <v>49</v>
      </c>
      <c r="AH61" s="382">
        <v>1457720</v>
      </c>
      <c r="AI61" s="390">
        <v>15000</v>
      </c>
      <c r="AJ61" s="390">
        <v>6</v>
      </c>
      <c r="AK61" s="391">
        <v>30000</v>
      </c>
      <c r="AL61" s="391">
        <v>3</v>
      </c>
      <c r="AM61" s="392">
        <v>90000</v>
      </c>
      <c r="AN61" s="392">
        <v>1</v>
      </c>
      <c r="AO61" s="382">
        <v>1080000</v>
      </c>
      <c r="AP61" s="418">
        <v>2537720</v>
      </c>
      <c r="AQ61" s="394" t="s">
        <v>1131</v>
      </c>
      <c r="AR61" s="395" t="s">
        <v>1132</v>
      </c>
      <c r="AS61" s="396" t="s">
        <v>881</v>
      </c>
      <c r="AT61" s="397" t="s">
        <v>237</v>
      </c>
      <c r="AU61" s="398" t="s">
        <v>917</v>
      </c>
      <c r="AV61" s="399">
        <v>8</v>
      </c>
      <c r="AW61" s="399">
        <v>331</v>
      </c>
      <c r="AX61" s="399"/>
      <c r="AY61" s="399">
        <v>422</v>
      </c>
      <c r="AZ61" s="399" t="s">
        <v>764</v>
      </c>
      <c r="BA61" s="400">
        <v>162</v>
      </c>
      <c r="BB61" s="401">
        <v>2.2000000000000002</v>
      </c>
      <c r="BC61" s="402">
        <v>1.08</v>
      </c>
      <c r="BD61" s="402">
        <v>2.68</v>
      </c>
      <c r="BE61" s="402">
        <v>2.2999999999999998</v>
      </c>
      <c r="BF61" s="403">
        <v>3165</v>
      </c>
      <c r="BG61" s="401">
        <v>318.5</v>
      </c>
      <c r="BH61" s="404">
        <v>79.3</v>
      </c>
      <c r="BI61" s="404">
        <v>88.73</v>
      </c>
      <c r="BJ61" s="404">
        <v>60.64</v>
      </c>
      <c r="BK61" s="405">
        <v>2.2000000000000002</v>
      </c>
      <c r="BL61" s="405">
        <v>1.08</v>
      </c>
      <c r="BM61" s="405">
        <v>2.68</v>
      </c>
      <c r="BN61" s="405">
        <v>2.2999999999999998</v>
      </c>
      <c r="BO61" s="406">
        <v>7</v>
      </c>
      <c r="BP61" s="407"/>
      <c r="BQ61" s="407"/>
      <c r="BR61" s="407">
        <v>1</v>
      </c>
      <c r="BS61" s="407">
        <v>1</v>
      </c>
      <c r="BT61" s="407"/>
      <c r="BU61" s="407">
        <v>1</v>
      </c>
      <c r="BV61" s="407"/>
      <c r="BW61" s="407"/>
      <c r="BX61" s="407"/>
      <c r="BY61" s="407"/>
      <c r="BZ61" s="407"/>
      <c r="CA61" s="407"/>
      <c r="CB61" s="407"/>
      <c r="CC61" s="407"/>
      <c r="CD61" s="407"/>
      <c r="CE61" s="407"/>
      <c r="CF61" s="407"/>
      <c r="CG61" s="407"/>
      <c r="CH61" s="407"/>
      <c r="CI61" s="407">
        <v>1</v>
      </c>
      <c r="CJ61" s="408" t="s">
        <v>1133</v>
      </c>
      <c r="CK61" s="408"/>
      <c r="CL61" s="408"/>
      <c r="CM61" s="408"/>
      <c r="CN61" s="408"/>
      <c r="CO61" s="409"/>
      <c r="CP61" s="409"/>
      <c r="CQ61" s="409"/>
      <c r="CR61" s="410">
        <v>300</v>
      </c>
      <c r="CS61" s="411">
        <v>69.400000000000006</v>
      </c>
      <c r="CT61" s="411">
        <v>64.66</v>
      </c>
      <c r="CU61" s="411">
        <v>41.8</v>
      </c>
      <c r="CV61" s="411">
        <v>16.3</v>
      </c>
      <c r="CW61" s="411">
        <v>8.82</v>
      </c>
      <c r="CX61" s="411">
        <v>21.39</v>
      </c>
      <c r="CY61" s="411">
        <v>16.54</v>
      </c>
      <c r="CZ61" s="411">
        <v>63.05</v>
      </c>
      <c r="DA61" s="411">
        <v>65.989999999999995</v>
      </c>
      <c r="DB61" s="409" t="s">
        <v>884</v>
      </c>
      <c r="DC61" s="409">
        <v>1</v>
      </c>
      <c r="DD61" s="409"/>
      <c r="DE61" s="409"/>
    </row>
    <row r="62" spans="1:109" ht="21" customHeight="1" thickBot="1">
      <c r="A62" s="412">
        <v>60</v>
      </c>
      <c r="B62" s="431" t="s">
        <v>1134</v>
      </c>
      <c r="C62" s="378" t="s">
        <v>1135</v>
      </c>
      <c r="D62" s="487" t="s">
        <v>157</v>
      </c>
      <c r="E62" s="420" t="s">
        <v>136</v>
      </c>
      <c r="F62" s="391"/>
      <c r="G62" s="391"/>
      <c r="H62" s="391">
        <v>50</v>
      </c>
      <c r="I62" s="391">
        <v>29</v>
      </c>
      <c r="J62" s="391">
        <v>38</v>
      </c>
      <c r="K62" s="391">
        <v>48</v>
      </c>
      <c r="L62" s="391" t="s">
        <v>49</v>
      </c>
      <c r="M62" s="391" t="s">
        <v>49</v>
      </c>
      <c r="N62" s="391">
        <v>165</v>
      </c>
      <c r="O62" s="432">
        <v>3046</v>
      </c>
      <c r="P62" s="433">
        <v>312.8</v>
      </c>
      <c r="Q62" s="434">
        <v>75.52</v>
      </c>
      <c r="R62" s="434">
        <v>69.34</v>
      </c>
      <c r="S62" s="434">
        <v>78.28</v>
      </c>
      <c r="T62" s="434"/>
      <c r="U62" s="385">
        <v>5060</v>
      </c>
      <c r="V62" s="385">
        <v>8300</v>
      </c>
      <c r="W62" s="385">
        <v>13200</v>
      </c>
      <c r="X62" s="385">
        <v>19800</v>
      </c>
      <c r="Y62" s="387">
        <v>28600</v>
      </c>
      <c r="Z62" s="387">
        <v>40000</v>
      </c>
      <c r="AA62" s="387">
        <v>56000</v>
      </c>
      <c r="AB62" s="392">
        <v>78500</v>
      </c>
      <c r="AC62" s="392">
        <v>110000</v>
      </c>
      <c r="AD62" s="424">
        <v>154000</v>
      </c>
      <c r="AE62" s="424">
        <v>215000</v>
      </c>
      <c r="AF62" s="377" t="s">
        <v>49</v>
      </c>
      <c r="AG62" s="377" t="s">
        <v>49</v>
      </c>
      <c r="AH62" s="382">
        <v>2913840</v>
      </c>
      <c r="AI62" s="390">
        <v>30000</v>
      </c>
      <c r="AJ62" s="390">
        <v>6</v>
      </c>
      <c r="AK62" s="391">
        <v>60000</v>
      </c>
      <c r="AL62" s="391">
        <v>3</v>
      </c>
      <c r="AM62" s="392">
        <v>180000</v>
      </c>
      <c r="AN62" s="392">
        <v>1</v>
      </c>
      <c r="AO62" s="382">
        <v>2160000</v>
      </c>
      <c r="AP62" s="418">
        <v>5073840</v>
      </c>
      <c r="AQ62" s="394" t="s">
        <v>345</v>
      </c>
      <c r="AR62" s="395" t="s">
        <v>1135</v>
      </c>
      <c r="AS62" s="396" t="s">
        <v>1136</v>
      </c>
      <c r="AT62" s="397" t="s">
        <v>1137</v>
      </c>
      <c r="AU62" s="398" t="s">
        <v>917</v>
      </c>
      <c r="AV62" s="399"/>
      <c r="AW62" s="399"/>
      <c r="AX62" s="399"/>
      <c r="AY62" s="399"/>
      <c r="AZ62" s="399" t="s">
        <v>768</v>
      </c>
      <c r="BA62" s="400">
        <v>164</v>
      </c>
      <c r="BB62" s="401">
        <v>1.8</v>
      </c>
      <c r="BC62" s="402">
        <v>1.08</v>
      </c>
      <c r="BD62" s="402">
        <v>2.4500000000000002</v>
      </c>
      <c r="BE62" s="402">
        <v>2.72</v>
      </c>
      <c r="BF62" s="403">
        <v>3210</v>
      </c>
      <c r="BG62" s="401">
        <v>314.60000000000002</v>
      </c>
      <c r="BH62" s="404">
        <v>76.599999999999994</v>
      </c>
      <c r="BI62" s="404">
        <v>71.790000000000006</v>
      </c>
      <c r="BJ62" s="404">
        <v>81</v>
      </c>
      <c r="BK62" s="405">
        <v>1.8</v>
      </c>
      <c r="BL62" s="405">
        <v>1.08</v>
      </c>
      <c r="BM62" s="405">
        <v>2.4500000000000002</v>
      </c>
      <c r="BN62" s="405">
        <v>2.72</v>
      </c>
      <c r="BO62" s="406">
        <v>9</v>
      </c>
      <c r="BP62" s="407"/>
      <c r="BQ62" s="407"/>
      <c r="BR62" s="407"/>
      <c r="BS62" s="407"/>
      <c r="BT62" s="407"/>
      <c r="BU62" s="407"/>
      <c r="BV62" s="407">
        <v>1</v>
      </c>
      <c r="BW62" s="407"/>
      <c r="BX62" s="407"/>
      <c r="BY62" s="407"/>
      <c r="BZ62" s="407"/>
      <c r="CA62" s="407"/>
      <c r="CB62" s="407"/>
      <c r="CC62" s="407"/>
      <c r="CD62" s="407"/>
      <c r="CE62" s="407"/>
      <c r="CF62" s="407"/>
      <c r="CG62" s="407"/>
      <c r="CH62" s="407"/>
      <c r="CI62" s="407"/>
      <c r="CJ62" s="408"/>
      <c r="CK62" s="408"/>
      <c r="CL62" s="408"/>
      <c r="CM62" s="408"/>
      <c r="CN62" s="408"/>
      <c r="CO62" s="409"/>
      <c r="CP62" s="409"/>
      <c r="CQ62" s="409"/>
      <c r="CR62" s="410"/>
      <c r="CS62" s="411"/>
      <c r="CT62" s="411"/>
      <c r="CU62" s="411"/>
      <c r="CV62" s="411"/>
      <c r="CW62" s="411"/>
      <c r="CX62" s="411"/>
      <c r="CY62" s="411"/>
      <c r="CZ62" s="411"/>
      <c r="DA62" s="411"/>
      <c r="DB62" s="409"/>
      <c r="DC62" s="409"/>
      <c r="DD62" s="409"/>
      <c r="DE62" s="409"/>
    </row>
    <row r="63" spans="1:109" ht="21" customHeight="1">
      <c r="A63" s="376">
        <v>61</v>
      </c>
      <c r="B63" s="440" t="s">
        <v>283</v>
      </c>
      <c r="C63" s="378" t="s">
        <v>374</v>
      </c>
      <c r="D63" s="487" t="s">
        <v>157</v>
      </c>
      <c r="E63" s="420" t="s">
        <v>136</v>
      </c>
      <c r="F63" s="391"/>
      <c r="G63" s="391"/>
      <c r="H63" s="391">
        <v>50</v>
      </c>
      <c r="I63" s="391">
        <v>29</v>
      </c>
      <c r="J63" s="391">
        <v>38</v>
      </c>
      <c r="K63" s="391">
        <v>48</v>
      </c>
      <c r="L63" s="391" t="s">
        <v>49</v>
      </c>
      <c r="M63" s="391" t="s">
        <v>49</v>
      </c>
      <c r="N63" s="391">
        <v>165</v>
      </c>
      <c r="O63" s="437">
        <v>3088</v>
      </c>
      <c r="P63" s="438">
        <v>316.3</v>
      </c>
      <c r="Q63" s="439">
        <v>85.72</v>
      </c>
      <c r="R63" s="439">
        <v>57.94</v>
      </c>
      <c r="S63" s="439">
        <v>71.91</v>
      </c>
      <c r="T63" s="439">
        <v>9.06</v>
      </c>
      <c r="U63" s="385">
        <v>5060</v>
      </c>
      <c r="V63" s="385">
        <v>8300</v>
      </c>
      <c r="W63" s="385">
        <v>13200</v>
      </c>
      <c r="X63" s="385">
        <v>19800</v>
      </c>
      <c r="Y63" s="387">
        <v>28600</v>
      </c>
      <c r="Z63" s="387">
        <v>40000</v>
      </c>
      <c r="AA63" s="387">
        <v>56000</v>
      </c>
      <c r="AB63" s="392">
        <v>78500</v>
      </c>
      <c r="AC63" s="392">
        <v>110000</v>
      </c>
      <c r="AD63" s="424">
        <v>154000</v>
      </c>
      <c r="AE63" s="424">
        <v>215000</v>
      </c>
      <c r="AF63" s="377" t="s">
        <v>49</v>
      </c>
      <c r="AG63" s="377" t="s">
        <v>49</v>
      </c>
      <c r="AH63" s="382">
        <v>2913840</v>
      </c>
      <c r="AI63" s="390">
        <v>30000</v>
      </c>
      <c r="AJ63" s="390">
        <v>6</v>
      </c>
      <c r="AK63" s="391">
        <v>60000</v>
      </c>
      <c r="AL63" s="391">
        <v>3</v>
      </c>
      <c r="AM63" s="392">
        <v>180000</v>
      </c>
      <c r="AN63" s="392">
        <v>1</v>
      </c>
      <c r="AO63" s="382">
        <v>2160000</v>
      </c>
      <c r="AP63" s="418">
        <v>5073840</v>
      </c>
      <c r="AQ63" s="394" t="s">
        <v>374</v>
      </c>
      <c r="AR63" s="395" t="s">
        <v>1138</v>
      </c>
      <c r="AS63" s="396" t="s">
        <v>1013</v>
      </c>
      <c r="AT63" s="397" t="s">
        <v>555</v>
      </c>
      <c r="AU63" s="398" t="s">
        <v>917</v>
      </c>
      <c r="AV63" s="399">
        <v>7</v>
      </c>
      <c r="AW63" s="399">
        <v>329</v>
      </c>
      <c r="AX63" s="399"/>
      <c r="AY63" s="399">
        <v>420</v>
      </c>
      <c r="AZ63" s="399" t="s">
        <v>764</v>
      </c>
      <c r="BA63" s="400">
        <v>166</v>
      </c>
      <c r="BB63" s="401">
        <v>2</v>
      </c>
      <c r="BC63" s="402">
        <v>1.23</v>
      </c>
      <c r="BD63" s="402">
        <v>2.29</v>
      </c>
      <c r="BE63" s="402">
        <v>2.13</v>
      </c>
      <c r="BF63" s="403">
        <v>3254</v>
      </c>
      <c r="BG63" s="401">
        <v>318.3</v>
      </c>
      <c r="BH63" s="404">
        <v>86.95</v>
      </c>
      <c r="BI63" s="404">
        <v>60.23</v>
      </c>
      <c r="BJ63" s="404">
        <v>74.040000000000006</v>
      </c>
      <c r="BK63" s="405">
        <v>2</v>
      </c>
      <c r="BL63" s="405">
        <v>1.23</v>
      </c>
      <c r="BM63" s="405">
        <v>2.29</v>
      </c>
      <c r="BN63" s="405">
        <v>2.13</v>
      </c>
      <c r="BO63" s="406">
        <v>12</v>
      </c>
      <c r="BP63" s="407"/>
      <c r="BQ63" s="407"/>
      <c r="BR63" s="407">
        <v>1</v>
      </c>
      <c r="BS63" s="407">
        <v>1</v>
      </c>
      <c r="BT63" s="407"/>
      <c r="BU63" s="407">
        <v>1</v>
      </c>
      <c r="BV63" s="407"/>
      <c r="BW63" s="407"/>
      <c r="BX63" s="407"/>
      <c r="BY63" s="407"/>
      <c r="BZ63" s="407"/>
      <c r="CA63" s="407"/>
      <c r="CB63" s="407"/>
      <c r="CC63" s="407"/>
      <c r="CD63" s="407"/>
      <c r="CE63" s="407"/>
      <c r="CF63" s="407"/>
      <c r="CG63" s="407"/>
      <c r="CH63" s="407"/>
      <c r="CI63" s="407">
        <v>1</v>
      </c>
      <c r="CJ63" s="408" t="s">
        <v>1139</v>
      </c>
      <c r="CK63" s="408"/>
      <c r="CL63" s="408"/>
      <c r="CM63" s="408"/>
      <c r="CN63" s="408"/>
      <c r="CO63" s="409"/>
      <c r="CP63" s="409"/>
      <c r="CQ63" s="409"/>
      <c r="CR63" s="410">
        <v>300</v>
      </c>
      <c r="CS63" s="411">
        <v>75.7</v>
      </c>
      <c r="CT63" s="411">
        <v>39.29</v>
      </c>
      <c r="CU63" s="411">
        <v>54.6</v>
      </c>
      <c r="CV63" s="411">
        <v>16.3</v>
      </c>
      <c r="CW63" s="411">
        <v>10.02</v>
      </c>
      <c r="CX63" s="411">
        <v>18.649999999999999</v>
      </c>
      <c r="CY63" s="411">
        <v>17.309999999999999</v>
      </c>
      <c r="CZ63" s="411">
        <v>62.28</v>
      </c>
      <c r="DA63" s="411">
        <v>65.98</v>
      </c>
      <c r="DB63" s="409" t="s">
        <v>884</v>
      </c>
      <c r="DC63" s="409">
        <v>1</v>
      </c>
      <c r="DD63" s="409"/>
      <c r="DE63" s="409"/>
    </row>
    <row r="64" spans="1:109" ht="21" customHeight="1" thickBot="1">
      <c r="A64" s="412">
        <v>62</v>
      </c>
      <c r="B64" s="436" t="s">
        <v>1140</v>
      </c>
      <c r="C64" s="378" t="s">
        <v>1141</v>
      </c>
      <c r="D64" s="487" t="s">
        <v>157</v>
      </c>
      <c r="E64" s="420" t="s">
        <v>136</v>
      </c>
      <c r="F64" s="391"/>
      <c r="G64" s="391"/>
      <c r="H64" s="391">
        <v>50</v>
      </c>
      <c r="I64" s="391">
        <v>29</v>
      </c>
      <c r="J64" s="391">
        <v>38</v>
      </c>
      <c r="K64" s="391">
        <v>48</v>
      </c>
      <c r="L64" s="391" t="s">
        <v>49</v>
      </c>
      <c r="M64" s="391" t="s">
        <v>49</v>
      </c>
      <c r="N64" s="391">
        <v>165</v>
      </c>
      <c r="O64" s="437">
        <v>3144</v>
      </c>
      <c r="P64" s="438">
        <v>305.3</v>
      </c>
      <c r="Q64" s="439">
        <v>76.739999999999995</v>
      </c>
      <c r="R64" s="439">
        <v>82.8</v>
      </c>
      <c r="S64" s="439">
        <v>74.069999999999993</v>
      </c>
      <c r="T64" s="439"/>
      <c r="U64" s="385">
        <v>5060</v>
      </c>
      <c r="V64" s="385">
        <v>8300</v>
      </c>
      <c r="W64" s="385">
        <v>13200</v>
      </c>
      <c r="X64" s="385">
        <v>19800</v>
      </c>
      <c r="Y64" s="387">
        <v>28600</v>
      </c>
      <c r="Z64" s="387">
        <v>40000</v>
      </c>
      <c r="AA64" s="387">
        <v>56000</v>
      </c>
      <c r="AB64" s="392">
        <v>78500</v>
      </c>
      <c r="AC64" s="392">
        <v>110000</v>
      </c>
      <c r="AD64" s="424">
        <v>154000</v>
      </c>
      <c r="AE64" s="424">
        <v>215000</v>
      </c>
      <c r="AF64" s="377" t="s">
        <v>49</v>
      </c>
      <c r="AG64" s="377" t="s">
        <v>49</v>
      </c>
      <c r="AH64" s="382">
        <v>2913840</v>
      </c>
      <c r="AI64" s="390">
        <v>30000</v>
      </c>
      <c r="AJ64" s="390">
        <v>6</v>
      </c>
      <c r="AK64" s="391">
        <v>60000</v>
      </c>
      <c r="AL64" s="391">
        <v>3</v>
      </c>
      <c r="AM64" s="392">
        <v>180000</v>
      </c>
      <c r="AN64" s="392">
        <v>1</v>
      </c>
      <c r="AO64" s="382">
        <v>2160000</v>
      </c>
      <c r="AP64" s="418">
        <v>5073840</v>
      </c>
      <c r="AQ64" s="394" t="s">
        <v>1142</v>
      </c>
      <c r="AR64" s="395" t="s">
        <v>1141</v>
      </c>
      <c r="AS64" s="396" t="s">
        <v>726</v>
      </c>
      <c r="AT64" s="397" t="s">
        <v>1143</v>
      </c>
      <c r="AU64" s="398" t="s">
        <v>917</v>
      </c>
      <c r="AV64" s="399">
        <v>24</v>
      </c>
      <c r="AW64" s="399">
        <v>318</v>
      </c>
      <c r="AX64" s="399">
        <v>327</v>
      </c>
      <c r="AY64" s="399">
        <v>415</v>
      </c>
      <c r="AZ64" s="399" t="s">
        <v>1144</v>
      </c>
      <c r="BA64" s="419">
        <v>167</v>
      </c>
      <c r="BB64" s="401">
        <v>1.9</v>
      </c>
      <c r="BC64" s="402">
        <v>1.1200000000000001</v>
      </c>
      <c r="BD64" s="402">
        <v>3.14</v>
      </c>
      <c r="BE64" s="402">
        <v>1.88</v>
      </c>
      <c r="BF64" s="403">
        <v>3311</v>
      </c>
      <c r="BG64" s="401">
        <v>307.2</v>
      </c>
      <c r="BH64" s="404">
        <v>77.86</v>
      </c>
      <c r="BI64" s="404">
        <v>85.94</v>
      </c>
      <c r="BJ64" s="404">
        <v>75.95</v>
      </c>
      <c r="BK64" s="405">
        <v>1.9</v>
      </c>
      <c r="BL64" s="405">
        <v>1.1200000000000001</v>
      </c>
      <c r="BM64" s="405">
        <v>3.14</v>
      </c>
      <c r="BN64" s="405">
        <v>1.88</v>
      </c>
      <c r="BO64" s="406">
        <v>1</v>
      </c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  <c r="CB64" s="407"/>
      <c r="CC64" s="407"/>
      <c r="CD64" s="407"/>
      <c r="CE64" s="407"/>
      <c r="CF64" s="407"/>
      <c r="CG64" s="407"/>
      <c r="CH64" s="407"/>
      <c r="CI64" s="407"/>
      <c r="CJ64" s="408" t="s">
        <v>1145</v>
      </c>
      <c r="CK64" s="408"/>
      <c r="CL64" s="408"/>
      <c r="CM64" s="408"/>
      <c r="CN64" s="408"/>
      <c r="CO64" s="409"/>
      <c r="CP64" s="409"/>
      <c r="CQ64" s="409"/>
      <c r="CR64" s="410"/>
      <c r="CS64" s="411"/>
      <c r="CT64" s="411"/>
      <c r="CU64" s="411"/>
      <c r="CV64" s="411"/>
      <c r="CW64" s="411"/>
      <c r="CX64" s="411"/>
      <c r="CY64" s="411"/>
      <c r="CZ64" s="411"/>
      <c r="DA64" s="411"/>
      <c r="DB64" s="409"/>
      <c r="DC64" s="409"/>
      <c r="DD64" s="409"/>
      <c r="DE64" s="409"/>
    </row>
    <row r="65" spans="1:109" ht="21" customHeight="1">
      <c r="A65" s="376">
        <v>63</v>
      </c>
      <c r="B65" s="440" t="s">
        <v>205</v>
      </c>
      <c r="C65" s="378" t="s">
        <v>1146</v>
      </c>
      <c r="D65" s="488" t="s">
        <v>157</v>
      </c>
      <c r="E65" s="420" t="s">
        <v>136</v>
      </c>
      <c r="F65" s="391"/>
      <c r="G65" s="391"/>
      <c r="H65" s="391">
        <v>35</v>
      </c>
      <c r="I65" s="391">
        <v>15</v>
      </c>
      <c r="J65" s="391">
        <v>21</v>
      </c>
      <c r="K65" s="391">
        <v>32</v>
      </c>
      <c r="L65" s="391" t="s">
        <v>49</v>
      </c>
      <c r="M65" s="391" t="s">
        <v>49</v>
      </c>
      <c r="N65" s="391">
        <v>103</v>
      </c>
      <c r="O65" s="437">
        <v>3199</v>
      </c>
      <c r="P65" s="438">
        <v>323.5</v>
      </c>
      <c r="Q65" s="439">
        <v>84.32</v>
      </c>
      <c r="R65" s="439">
        <v>63.02</v>
      </c>
      <c r="S65" s="439">
        <v>54.67</v>
      </c>
      <c r="T65" s="439">
        <v>5.85</v>
      </c>
      <c r="U65" s="385">
        <v>2530</v>
      </c>
      <c r="V65" s="385">
        <v>4100</v>
      </c>
      <c r="W65" s="385">
        <v>6600</v>
      </c>
      <c r="X65" s="385">
        <v>9900</v>
      </c>
      <c r="Y65" s="387">
        <v>14300</v>
      </c>
      <c r="Z65" s="387">
        <v>20000</v>
      </c>
      <c r="AA65" s="387">
        <v>28000</v>
      </c>
      <c r="AB65" s="392">
        <v>39000</v>
      </c>
      <c r="AC65" s="392">
        <v>55000</v>
      </c>
      <c r="AD65" s="424">
        <v>77000</v>
      </c>
      <c r="AE65" s="424">
        <v>108000</v>
      </c>
      <c r="AF65" s="377" t="s">
        <v>49</v>
      </c>
      <c r="AG65" s="377" t="s">
        <v>49</v>
      </c>
      <c r="AH65" s="382">
        <v>1457720</v>
      </c>
      <c r="AI65" s="390">
        <v>15000</v>
      </c>
      <c r="AJ65" s="390">
        <v>6</v>
      </c>
      <c r="AK65" s="391">
        <v>30000</v>
      </c>
      <c r="AL65" s="391">
        <v>3</v>
      </c>
      <c r="AM65" s="392">
        <v>90000</v>
      </c>
      <c r="AN65" s="392">
        <v>1</v>
      </c>
      <c r="AO65" s="382">
        <v>1080000</v>
      </c>
      <c r="AP65" s="418">
        <v>2537720</v>
      </c>
      <c r="AQ65" s="394" t="s">
        <v>1147</v>
      </c>
      <c r="AR65" s="395" t="s">
        <v>1148</v>
      </c>
      <c r="AS65" s="396" t="s">
        <v>881</v>
      </c>
      <c r="AT65" s="397" t="s">
        <v>238</v>
      </c>
      <c r="AU65" s="398" t="s">
        <v>917</v>
      </c>
      <c r="AV65" s="399">
        <v>10</v>
      </c>
      <c r="AW65" s="399">
        <v>337</v>
      </c>
      <c r="AX65" s="399"/>
      <c r="AY65" s="399">
        <v>432</v>
      </c>
      <c r="AZ65" s="399" t="s">
        <v>764</v>
      </c>
      <c r="BA65" s="400">
        <v>169</v>
      </c>
      <c r="BB65" s="401">
        <v>2.2000000000000002</v>
      </c>
      <c r="BC65" s="402">
        <v>1.06</v>
      </c>
      <c r="BD65" s="402">
        <v>1.82</v>
      </c>
      <c r="BE65" s="402">
        <v>2.19</v>
      </c>
      <c r="BF65" s="403">
        <v>3368</v>
      </c>
      <c r="BG65" s="401">
        <v>325.7</v>
      </c>
      <c r="BH65" s="404">
        <v>85.38</v>
      </c>
      <c r="BI65" s="404">
        <v>64.84</v>
      </c>
      <c r="BJ65" s="404">
        <v>56.86</v>
      </c>
      <c r="BK65" s="405">
        <v>2.2000000000000002</v>
      </c>
      <c r="BL65" s="405">
        <v>1.06</v>
      </c>
      <c r="BM65" s="405">
        <v>1.82</v>
      </c>
      <c r="BN65" s="405">
        <v>2.19</v>
      </c>
      <c r="BO65" s="406">
        <v>3</v>
      </c>
      <c r="BP65" s="407"/>
      <c r="BQ65" s="407"/>
      <c r="BR65" s="407">
        <v>1</v>
      </c>
      <c r="BS65" s="407">
        <v>1</v>
      </c>
      <c r="BT65" s="407"/>
      <c r="BU65" s="407">
        <v>1</v>
      </c>
      <c r="BV65" s="407"/>
      <c r="BW65" s="407"/>
      <c r="BX65" s="407">
        <v>1</v>
      </c>
      <c r="BY65" s="407"/>
      <c r="BZ65" s="407"/>
      <c r="CA65" s="407"/>
      <c r="CB65" s="407"/>
      <c r="CC65" s="407"/>
      <c r="CD65" s="407"/>
      <c r="CE65" s="407"/>
      <c r="CF65" s="407"/>
      <c r="CG65" s="407"/>
      <c r="CH65" s="407"/>
      <c r="CI65" s="407">
        <v>1</v>
      </c>
      <c r="CJ65" s="408" t="s">
        <v>1149</v>
      </c>
      <c r="CK65" s="408"/>
      <c r="CL65" s="408"/>
      <c r="CM65" s="408"/>
      <c r="CN65" s="408"/>
      <c r="CO65" s="409"/>
      <c r="CP65" s="409"/>
      <c r="CQ65" s="409"/>
      <c r="CR65" s="410">
        <v>306</v>
      </c>
      <c r="CS65" s="411">
        <v>75.7</v>
      </c>
      <c r="CT65" s="411">
        <v>48.17</v>
      </c>
      <c r="CU65" s="411">
        <v>36.82</v>
      </c>
      <c r="CV65" s="411">
        <v>17.5</v>
      </c>
      <c r="CW65" s="411">
        <v>8.6199999999999992</v>
      </c>
      <c r="CX65" s="411">
        <v>14.85</v>
      </c>
      <c r="CY65" s="411">
        <v>17.850000000000001</v>
      </c>
      <c r="CZ65" s="411">
        <v>58.82</v>
      </c>
      <c r="DA65" s="411">
        <v>60.31</v>
      </c>
      <c r="DB65" s="409"/>
      <c r="DC65" s="409"/>
      <c r="DD65" s="409"/>
      <c r="DE65" s="409"/>
    </row>
    <row r="66" spans="1:109" ht="21" customHeight="1" thickBot="1">
      <c r="A66" s="412">
        <v>64</v>
      </c>
      <c r="B66" s="436" t="s">
        <v>210</v>
      </c>
      <c r="C66" s="378" t="s">
        <v>135</v>
      </c>
      <c r="D66" s="488" t="s">
        <v>157</v>
      </c>
      <c r="E66" s="420" t="s">
        <v>136</v>
      </c>
      <c r="F66" s="391"/>
      <c r="G66" s="391"/>
      <c r="H66" s="391">
        <v>35</v>
      </c>
      <c r="I66" s="391">
        <v>15</v>
      </c>
      <c r="J66" s="391">
        <v>21</v>
      </c>
      <c r="K66" s="391">
        <v>32</v>
      </c>
      <c r="L66" s="391" t="s">
        <v>49</v>
      </c>
      <c r="M66" s="391" t="s">
        <v>49</v>
      </c>
      <c r="N66" s="391">
        <v>103</v>
      </c>
      <c r="O66" s="437">
        <v>3206</v>
      </c>
      <c r="P66" s="438">
        <v>335.7</v>
      </c>
      <c r="Q66" s="439">
        <v>74.430000000000007</v>
      </c>
      <c r="R66" s="439">
        <v>41.38</v>
      </c>
      <c r="S66" s="439">
        <v>72.91</v>
      </c>
      <c r="T66" s="439">
        <v>8.68</v>
      </c>
      <c r="U66" s="385">
        <v>5060</v>
      </c>
      <c r="V66" s="385">
        <v>8300</v>
      </c>
      <c r="W66" s="385">
        <v>13200</v>
      </c>
      <c r="X66" s="385">
        <v>19800</v>
      </c>
      <c r="Y66" s="387">
        <v>28600</v>
      </c>
      <c r="Z66" s="387">
        <v>40000</v>
      </c>
      <c r="AA66" s="387">
        <v>56000</v>
      </c>
      <c r="AB66" s="392">
        <v>78500</v>
      </c>
      <c r="AC66" s="392">
        <v>110000</v>
      </c>
      <c r="AD66" s="424">
        <v>154000</v>
      </c>
      <c r="AE66" s="424">
        <v>215000</v>
      </c>
      <c r="AF66" s="377" t="s">
        <v>49</v>
      </c>
      <c r="AG66" s="377" t="s">
        <v>49</v>
      </c>
      <c r="AH66" s="382">
        <v>2913840</v>
      </c>
      <c r="AI66" s="390">
        <v>30000</v>
      </c>
      <c r="AJ66" s="390">
        <v>6</v>
      </c>
      <c r="AK66" s="391">
        <v>60000</v>
      </c>
      <c r="AL66" s="391">
        <v>3</v>
      </c>
      <c r="AM66" s="392">
        <v>180000</v>
      </c>
      <c r="AN66" s="392">
        <v>1</v>
      </c>
      <c r="AO66" s="382">
        <v>2160000</v>
      </c>
      <c r="AP66" s="418">
        <v>5073840</v>
      </c>
      <c r="AQ66" s="394" t="s">
        <v>1150</v>
      </c>
      <c r="AR66" s="395" t="s">
        <v>1151</v>
      </c>
      <c r="AS66" s="396" t="s">
        <v>1152</v>
      </c>
      <c r="AT66" s="397" t="s">
        <v>564</v>
      </c>
      <c r="AU66" s="398" t="s">
        <v>917</v>
      </c>
      <c r="AV66" s="399">
        <v>11</v>
      </c>
      <c r="AW66" s="399">
        <v>349</v>
      </c>
      <c r="AX66" s="399"/>
      <c r="AY66" s="399">
        <v>453</v>
      </c>
      <c r="AZ66" s="399" t="s">
        <v>764</v>
      </c>
      <c r="BA66" s="400">
        <v>244</v>
      </c>
      <c r="BB66" s="401">
        <v>3.8</v>
      </c>
      <c r="BC66" s="402">
        <v>1.72</v>
      </c>
      <c r="BD66" s="402">
        <v>1.48</v>
      </c>
      <c r="BE66" s="402">
        <v>2.62</v>
      </c>
      <c r="BF66" s="403">
        <v>3450</v>
      </c>
      <c r="BG66" s="401">
        <v>339.5</v>
      </c>
      <c r="BH66" s="404">
        <v>76.150000000000006</v>
      </c>
      <c r="BI66" s="404">
        <v>42.86</v>
      </c>
      <c r="BJ66" s="404">
        <v>75.53</v>
      </c>
      <c r="BK66" s="405">
        <v>3.8</v>
      </c>
      <c r="BL66" s="405">
        <v>1.72</v>
      </c>
      <c r="BM66" s="405">
        <v>1.48</v>
      </c>
      <c r="BN66" s="405">
        <v>2.62</v>
      </c>
      <c r="BO66" s="406">
        <v>6</v>
      </c>
      <c r="BP66" s="407"/>
      <c r="BQ66" s="407"/>
      <c r="BR66" s="407">
        <v>1</v>
      </c>
      <c r="BS66" s="407">
        <v>1</v>
      </c>
      <c r="BT66" s="407"/>
      <c r="BU66" s="407">
        <v>1</v>
      </c>
      <c r="BV66" s="407"/>
      <c r="BW66" s="407"/>
      <c r="BX66" s="407"/>
      <c r="BY66" s="407"/>
      <c r="BZ66" s="407"/>
      <c r="CA66" s="407"/>
      <c r="CB66" s="407"/>
      <c r="CC66" s="407"/>
      <c r="CD66" s="407"/>
      <c r="CE66" s="407"/>
      <c r="CF66" s="407"/>
      <c r="CG66" s="407"/>
      <c r="CH66" s="407"/>
      <c r="CI66" s="407">
        <v>1</v>
      </c>
      <c r="CJ66" s="408" t="s">
        <v>1153</v>
      </c>
      <c r="CK66" s="408"/>
      <c r="CL66" s="408"/>
      <c r="CM66" s="408"/>
      <c r="CN66" s="408"/>
      <c r="CO66" s="409"/>
      <c r="CP66" s="409"/>
      <c r="CQ66" s="409"/>
      <c r="CR66" s="410">
        <v>305</v>
      </c>
      <c r="CS66" s="411">
        <v>60.4</v>
      </c>
      <c r="CT66" s="411">
        <v>29.33</v>
      </c>
      <c r="CU66" s="411">
        <v>51.53</v>
      </c>
      <c r="CV66" s="411">
        <v>30.7</v>
      </c>
      <c r="CW66" s="411">
        <v>14.03</v>
      </c>
      <c r="CX66" s="411">
        <v>12.05</v>
      </c>
      <c r="CY66" s="411">
        <v>21.38</v>
      </c>
      <c r="CZ66" s="411">
        <v>78.16</v>
      </c>
      <c r="DA66" s="411">
        <v>75.36</v>
      </c>
      <c r="DB66" s="409" t="s">
        <v>1154</v>
      </c>
      <c r="DC66" s="409">
        <v>4</v>
      </c>
      <c r="DD66" s="409"/>
      <c r="DE66" s="409"/>
    </row>
    <row r="67" spans="1:109" ht="21" customHeight="1">
      <c r="A67" s="376">
        <v>65</v>
      </c>
      <c r="B67" s="409" t="s">
        <v>1155</v>
      </c>
      <c r="C67" s="489" t="s">
        <v>1156</v>
      </c>
      <c r="D67" s="488" t="s">
        <v>157</v>
      </c>
      <c r="E67" s="420" t="s">
        <v>136</v>
      </c>
      <c r="F67" s="391"/>
      <c r="G67" s="391"/>
      <c r="H67" s="391">
        <v>50</v>
      </c>
      <c r="I67" s="391">
        <v>29</v>
      </c>
      <c r="J67" s="391">
        <v>38</v>
      </c>
      <c r="K67" s="391">
        <v>48</v>
      </c>
      <c r="L67" s="391" t="s">
        <v>49</v>
      </c>
      <c r="M67" s="391" t="s">
        <v>49</v>
      </c>
      <c r="N67" s="391">
        <v>165</v>
      </c>
      <c r="O67" s="490">
        <v>3210</v>
      </c>
      <c r="P67" s="491">
        <v>312.10000000000002</v>
      </c>
      <c r="Q67" s="439">
        <v>79.72</v>
      </c>
      <c r="R67" s="439">
        <v>84.61</v>
      </c>
      <c r="S67" s="439">
        <v>70.45</v>
      </c>
      <c r="T67" s="439"/>
      <c r="U67" s="385">
        <v>5060</v>
      </c>
      <c r="V67" s="385">
        <v>8300</v>
      </c>
      <c r="W67" s="385">
        <v>13200</v>
      </c>
      <c r="X67" s="385">
        <v>19800</v>
      </c>
      <c r="Y67" s="387">
        <v>28600</v>
      </c>
      <c r="Z67" s="387">
        <v>40000</v>
      </c>
      <c r="AA67" s="387">
        <v>56000</v>
      </c>
      <c r="AB67" s="392">
        <v>78500</v>
      </c>
      <c r="AC67" s="392">
        <v>110000</v>
      </c>
      <c r="AD67" s="424">
        <v>154000</v>
      </c>
      <c r="AE67" s="424">
        <v>215000</v>
      </c>
      <c r="AF67" s="377" t="s">
        <v>49</v>
      </c>
      <c r="AG67" s="377" t="s">
        <v>49</v>
      </c>
      <c r="AH67" s="382">
        <v>2913840</v>
      </c>
      <c r="AI67" s="390">
        <v>30000</v>
      </c>
      <c r="AJ67" s="390">
        <v>6</v>
      </c>
      <c r="AK67" s="391">
        <v>60000</v>
      </c>
      <c r="AL67" s="391">
        <v>3</v>
      </c>
      <c r="AM67" s="392">
        <v>180000</v>
      </c>
      <c r="AN67" s="392">
        <v>1</v>
      </c>
      <c r="AO67" s="382">
        <v>2160000</v>
      </c>
      <c r="AP67" s="418">
        <v>5073840</v>
      </c>
      <c r="AQ67" s="394" t="s">
        <v>936</v>
      </c>
      <c r="AR67" s="395" t="s">
        <v>1157</v>
      </c>
      <c r="AS67" s="396" t="s">
        <v>1075</v>
      </c>
      <c r="AT67" s="397" t="s">
        <v>1158</v>
      </c>
      <c r="AU67" s="398" t="s">
        <v>917</v>
      </c>
      <c r="AV67" s="399"/>
      <c r="AW67" s="399"/>
      <c r="AX67" s="399"/>
      <c r="AY67" s="399"/>
      <c r="AZ67" s="399" t="s">
        <v>767</v>
      </c>
      <c r="BA67" s="400">
        <v>169</v>
      </c>
      <c r="BB67" s="401">
        <v>1.5</v>
      </c>
      <c r="BC67" s="402">
        <v>1.38</v>
      </c>
      <c r="BD67" s="402">
        <v>3.3</v>
      </c>
      <c r="BE67" s="402">
        <v>2.84</v>
      </c>
      <c r="BF67" s="403">
        <v>3379</v>
      </c>
      <c r="BG67" s="401">
        <v>313.60000000000002</v>
      </c>
      <c r="BH67" s="404">
        <v>81.099999999999994</v>
      </c>
      <c r="BI67" s="404">
        <v>87.91</v>
      </c>
      <c r="BJ67" s="404">
        <v>73.290000000000006</v>
      </c>
      <c r="BK67" s="405">
        <v>1.5</v>
      </c>
      <c r="BL67" s="405">
        <v>1.38</v>
      </c>
      <c r="BM67" s="405">
        <v>3.3</v>
      </c>
      <c r="BN67" s="405">
        <v>2.84</v>
      </c>
      <c r="BO67" s="406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  <c r="CB67" s="407"/>
      <c r="CC67" s="407"/>
      <c r="CD67" s="407"/>
      <c r="CE67" s="407"/>
      <c r="CF67" s="407"/>
      <c r="CG67" s="407"/>
      <c r="CH67" s="407"/>
      <c r="CI67" s="407"/>
      <c r="CJ67" s="408" t="s">
        <v>1159</v>
      </c>
      <c r="CK67" s="408"/>
      <c r="CL67" s="408"/>
      <c r="CM67" s="408"/>
      <c r="CN67" s="408"/>
      <c r="CO67" s="409"/>
      <c r="CP67" s="409"/>
      <c r="CQ67" s="409"/>
      <c r="CR67" s="410"/>
      <c r="CS67" s="411"/>
      <c r="CT67" s="411"/>
      <c r="CU67" s="411"/>
      <c r="CV67" s="411"/>
      <c r="CW67" s="411"/>
      <c r="CX67" s="411"/>
      <c r="CY67" s="411"/>
      <c r="CZ67" s="411"/>
      <c r="DA67" s="411"/>
      <c r="DB67" s="409"/>
      <c r="DC67" s="409"/>
      <c r="DD67" s="409"/>
      <c r="DE67" s="409"/>
    </row>
    <row r="68" spans="1:109" ht="21" customHeight="1" thickBot="1">
      <c r="A68" s="412">
        <v>66</v>
      </c>
      <c r="B68" s="409" t="s">
        <v>1160</v>
      </c>
      <c r="C68" s="489" t="s">
        <v>1161</v>
      </c>
      <c r="D68" s="488" t="s">
        <v>157</v>
      </c>
      <c r="E68" s="420" t="s">
        <v>136</v>
      </c>
      <c r="F68" s="391"/>
      <c r="G68" s="391"/>
      <c r="H68" s="391">
        <v>50</v>
      </c>
      <c r="I68" s="391">
        <v>29</v>
      </c>
      <c r="J68" s="391">
        <v>38</v>
      </c>
      <c r="K68" s="391">
        <v>48</v>
      </c>
      <c r="L68" s="391" t="s">
        <v>49</v>
      </c>
      <c r="M68" s="391" t="s">
        <v>49</v>
      </c>
      <c r="N68" s="391">
        <v>165</v>
      </c>
      <c r="O68" s="490">
        <v>3221</v>
      </c>
      <c r="P68" s="491">
        <v>320.39999999999998</v>
      </c>
      <c r="Q68" s="439">
        <v>80.819999999999993</v>
      </c>
      <c r="R68" s="439">
        <v>70.91</v>
      </c>
      <c r="S68" s="439">
        <v>61.06</v>
      </c>
      <c r="T68" s="439">
        <v>6.6</v>
      </c>
      <c r="U68" s="385">
        <v>5060</v>
      </c>
      <c r="V68" s="385">
        <v>8300</v>
      </c>
      <c r="W68" s="385">
        <v>13200</v>
      </c>
      <c r="X68" s="385">
        <v>19800</v>
      </c>
      <c r="Y68" s="387">
        <v>28600</v>
      </c>
      <c r="Z68" s="387">
        <v>40000</v>
      </c>
      <c r="AA68" s="387">
        <v>56000</v>
      </c>
      <c r="AB68" s="392">
        <v>78500</v>
      </c>
      <c r="AC68" s="392">
        <v>110000</v>
      </c>
      <c r="AD68" s="424">
        <v>154000</v>
      </c>
      <c r="AE68" s="424">
        <v>215000</v>
      </c>
      <c r="AF68" s="377" t="s">
        <v>49</v>
      </c>
      <c r="AG68" s="377" t="s">
        <v>49</v>
      </c>
      <c r="AH68" s="382">
        <v>2913840</v>
      </c>
      <c r="AI68" s="390">
        <v>30000</v>
      </c>
      <c r="AJ68" s="390">
        <v>6</v>
      </c>
      <c r="AK68" s="391">
        <v>60000</v>
      </c>
      <c r="AL68" s="391">
        <v>3</v>
      </c>
      <c r="AM68" s="392">
        <v>180000</v>
      </c>
      <c r="AN68" s="392">
        <v>1</v>
      </c>
      <c r="AO68" s="382">
        <v>2160000</v>
      </c>
      <c r="AP68" s="418">
        <v>5073840</v>
      </c>
      <c r="AQ68" s="394" t="s">
        <v>1097</v>
      </c>
      <c r="AR68" s="395" t="s">
        <v>1162</v>
      </c>
      <c r="AS68" s="396" t="s">
        <v>1001</v>
      </c>
      <c r="AT68" s="397" t="s">
        <v>1163</v>
      </c>
      <c r="AU68" s="398" t="s">
        <v>917</v>
      </c>
      <c r="AV68" s="399"/>
      <c r="AW68" s="399">
        <v>334</v>
      </c>
      <c r="AX68" s="399"/>
      <c r="AY68" s="399">
        <v>427</v>
      </c>
      <c r="AZ68" s="399" t="s">
        <v>768</v>
      </c>
      <c r="BA68" s="400">
        <v>170</v>
      </c>
      <c r="BB68" s="401">
        <v>1.6</v>
      </c>
      <c r="BC68" s="402">
        <v>1.18</v>
      </c>
      <c r="BD68" s="402">
        <v>2.78</v>
      </c>
      <c r="BE68" s="402">
        <v>2.06</v>
      </c>
      <c r="BF68" s="403">
        <v>3391</v>
      </c>
      <c r="BG68" s="401">
        <v>322</v>
      </c>
      <c r="BH68" s="404">
        <v>82</v>
      </c>
      <c r="BI68" s="404">
        <v>73.69</v>
      </c>
      <c r="BJ68" s="404">
        <v>63.12</v>
      </c>
      <c r="BK68" s="405">
        <v>1.6</v>
      </c>
      <c r="BL68" s="405">
        <v>1.18</v>
      </c>
      <c r="BM68" s="405">
        <v>2.78</v>
      </c>
      <c r="BN68" s="405">
        <v>2.06</v>
      </c>
      <c r="BO68" s="406">
        <v>8</v>
      </c>
      <c r="BP68" s="407"/>
      <c r="BQ68" s="407"/>
      <c r="BR68" s="407"/>
      <c r="BS68" s="407"/>
      <c r="BT68" s="407"/>
      <c r="BU68" s="407"/>
      <c r="BV68" s="407">
        <v>1</v>
      </c>
      <c r="BW68" s="407"/>
      <c r="BX68" s="407"/>
      <c r="BY68" s="407"/>
      <c r="BZ68" s="407"/>
      <c r="CA68" s="407"/>
      <c r="CB68" s="407"/>
      <c r="CC68" s="407"/>
      <c r="CD68" s="407"/>
      <c r="CE68" s="407"/>
      <c r="CF68" s="407"/>
      <c r="CG68" s="407"/>
      <c r="CH68" s="407"/>
      <c r="CI68" s="407"/>
      <c r="CJ68" s="408" t="s">
        <v>241</v>
      </c>
      <c r="CK68" s="408"/>
      <c r="CL68" s="408"/>
      <c r="CM68" s="408"/>
      <c r="CN68" s="408"/>
      <c r="CO68" s="409"/>
      <c r="CP68" s="409"/>
      <c r="CQ68" s="409"/>
      <c r="CR68" s="410"/>
      <c r="CS68" s="411"/>
      <c r="CT68" s="411"/>
      <c r="CU68" s="411"/>
      <c r="CV68" s="411"/>
      <c r="CW68" s="411"/>
      <c r="CX68" s="411"/>
      <c r="CY68" s="411"/>
      <c r="CZ68" s="411"/>
      <c r="DA68" s="411"/>
      <c r="DB68" s="409" t="s">
        <v>1154</v>
      </c>
      <c r="DC68" s="409">
        <v>4</v>
      </c>
      <c r="DD68" s="409"/>
      <c r="DE68" s="409"/>
    </row>
    <row r="69" spans="1:109" ht="21" customHeight="1">
      <c r="A69" s="376">
        <v>67</v>
      </c>
      <c r="B69" s="409" t="s">
        <v>1164</v>
      </c>
      <c r="C69" s="489" t="s">
        <v>1165</v>
      </c>
      <c r="D69" s="488" t="s">
        <v>157</v>
      </c>
      <c r="E69" s="420" t="s">
        <v>136</v>
      </c>
      <c r="F69" s="391"/>
      <c r="G69" s="391"/>
      <c r="H69" s="391">
        <v>50</v>
      </c>
      <c r="I69" s="391">
        <v>29</v>
      </c>
      <c r="J69" s="391">
        <v>38</v>
      </c>
      <c r="K69" s="391">
        <v>48</v>
      </c>
      <c r="L69" s="391" t="s">
        <v>49</v>
      </c>
      <c r="M69" s="391" t="s">
        <v>49</v>
      </c>
      <c r="N69" s="391">
        <v>165</v>
      </c>
      <c r="O69" s="490">
        <v>3229</v>
      </c>
      <c r="P69" s="491">
        <v>312.10000000000002</v>
      </c>
      <c r="Q69" s="439">
        <v>87.92</v>
      </c>
      <c r="R69" s="439">
        <v>63.47</v>
      </c>
      <c r="S69" s="439">
        <v>62.72</v>
      </c>
      <c r="T69" s="439"/>
      <c r="U69" s="385">
        <v>5060</v>
      </c>
      <c r="V69" s="385">
        <v>8300</v>
      </c>
      <c r="W69" s="385">
        <v>13200</v>
      </c>
      <c r="X69" s="385">
        <v>19800</v>
      </c>
      <c r="Y69" s="387">
        <v>28600</v>
      </c>
      <c r="Z69" s="387">
        <v>40000</v>
      </c>
      <c r="AA69" s="387">
        <v>56000</v>
      </c>
      <c r="AB69" s="392">
        <v>78500</v>
      </c>
      <c r="AC69" s="392">
        <v>110000</v>
      </c>
      <c r="AD69" s="424">
        <v>154000</v>
      </c>
      <c r="AE69" s="424">
        <v>215000</v>
      </c>
      <c r="AF69" s="377" t="s">
        <v>49</v>
      </c>
      <c r="AG69" s="377" t="s">
        <v>49</v>
      </c>
      <c r="AH69" s="382">
        <v>2913840</v>
      </c>
      <c r="AI69" s="390">
        <v>30000</v>
      </c>
      <c r="AJ69" s="390">
        <v>6</v>
      </c>
      <c r="AK69" s="391">
        <v>60000</v>
      </c>
      <c r="AL69" s="391">
        <v>3</v>
      </c>
      <c r="AM69" s="392">
        <v>180000</v>
      </c>
      <c r="AN69" s="392">
        <v>1</v>
      </c>
      <c r="AO69" s="382">
        <v>2160000</v>
      </c>
      <c r="AP69" s="418">
        <v>5073840</v>
      </c>
      <c r="AQ69" s="394" t="s">
        <v>936</v>
      </c>
      <c r="AR69" s="395" t="s">
        <v>1166</v>
      </c>
      <c r="AS69" s="396" t="s">
        <v>1167</v>
      </c>
      <c r="AT69" s="397" t="s">
        <v>1168</v>
      </c>
      <c r="AU69" s="398" t="s">
        <v>917</v>
      </c>
      <c r="AV69" s="399"/>
      <c r="AW69" s="399"/>
      <c r="AX69" s="399"/>
      <c r="AY69" s="399"/>
      <c r="AZ69" s="399" t="s">
        <v>774</v>
      </c>
      <c r="BA69" s="400">
        <v>173</v>
      </c>
      <c r="BB69" s="401">
        <v>1.5</v>
      </c>
      <c r="BC69" s="402">
        <v>1.28</v>
      </c>
      <c r="BD69" s="402">
        <v>3.22</v>
      </c>
      <c r="BE69" s="402">
        <v>3.02</v>
      </c>
      <c r="BF69" s="403">
        <v>3402</v>
      </c>
      <c r="BG69" s="401">
        <v>313.60000000000002</v>
      </c>
      <c r="BH69" s="404">
        <v>89.2</v>
      </c>
      <c r="BI69" s="404">
        <v>66.69</v>
      </c>
      <c r="BJ69" s="404">
        <v>65.739999999999995</v>
      </c>
      <c r="BK69" s="405">
        <v>1.5</v>
      </c>
      <c r="BL69" s="405">
        <v>1.28</v>
      </c>
      <c r="BM69" s="405">
        <v>3.22</v>
      </c>
      <c r="BN69" s="405">
        <v>3.02</v>
      </c>
      <c r="BO69" s="406">
        <v>15</v>
      </c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  <c r="CB69" s="407">
        <v>1</v>
      </c>
      <c r="CC69" s="407"/>
      <c r="CD69" s="407"/>
      <c r="CE69" s="407"/>
      <c r="CF69" s="407"/>
      <c r="CG69" s="407"/>
      <c r="CH69" s="407"/>
      <c r="CI69" s="407"/>
      <c r="CJ69" s="408" t="s">
        <v>1169</v>
      </c>
      <c r="CK69" s="408"/>
      <c r="CL69" s="408"/>
      <c r="CM69" s="408"/>
      <c r="CN69" s="408"/>
      <c r="CO69" s="409"/>
      <c r="CP69" s="409"/>
      <c r="CQ69" s="409"/>
      <c r="CR69" s="410"/>
      <c r="CS69" s="411"/>
      <c r="CT69" s="411"/>
      <c r="CU69" s="411"/>
      <c r="CV69" s="411"/>
      <c r="CW69" s="411"/>
      <c r="CX69" s="411"/>
      <c r="CY69" s="411"/>
      <c r="CZ69" s="411"/>
      <c r="DA69" s="411"/>
      <c r="DB69" s="409"/>
      <c r="DC69" s="409"/>
      <c r="DD69" s="409"/>
      <c r="DE69" s="409"/>
    </row>
    <row r="70" spans="1:109" ht="21" customHeight="1" thickBot="1">
      <c r="A70" s="412">
        <v>68</v>
      </c>
      <c r="B70" s="409" t="s">
        <v>1170</v>
      </c>
      <c r="C70" s="489" t="s">
        <v>1171</v>
      </c>
      <c r="D70" s="488" t="s">
        <v>157</v>
      </c>
      <c r="E70" s="420" t="s">
        <v>136</v>
      </c>
      <c r="F70" s="391"/>
      <c r="G70" s="391"/>
      <c r="H70" s="391">
        <v>50</v>
      </c>
      <c r="I70" s="391">
        <v>29</v>
      </c>
      <c r="J70" s="391">
        <v>38</v>
      </c>
      <c r="K70" s="391">
        <v>48</v>
      </c>
      <c r="L70" s="391" t="s">
        <v>49</v>
      </c>
      <c r="M70" s="391" t="s">
        <v>49</v>
      </c>
      <c r="N70" s="391">
        <v>165</v>
      </c>
      <c r="O70" s="490">
        <v>3294</v>
      </c>
      <c r="P70" s="491">
        <v>335.1</v>
      </c>
      <c r="Q70" s="439">
        <v>75.36</v>
      </c>
      <c r="R70" s="439">
        <v>51.75</v>
      </c>
      <c r="S70" s="439">
        <v>59.32</v>
      </c>
      <c r="T70" s="439"/>
      <c r="U70" s="385">
        <v>5060</v>
      </c>
      <c r="V70" s="385">
        <v>8300</v>
      </c>
      <c r="W70" s="385">
        <v>13200</v>
      </c>
      <c r="X70" s="385">
        <v>19800</v>
      </c>
      <c r="Y70" s="387">
        <v>28600</v>
      </c>
      <c r="Z70" s="387">
        <v>40000</v>
      </c>
      <c r="AA70" s="387">
        <v>56000</v>
      </c>
      <c r="AB70" s="392">
        <v>78500</v>
      </c>
      <c r="AC70" s="392">
        <v>110000</v>
      </c>
      <c r="AD70" s="424">
        <v>154000</v>
      </c>
      <c r="AE70" s="424">
        <v>215000</v>
      </c>
      <c r="AF70" s="377" t="s">
        <v>49</v>
      </c>
      <c r="AG70" s="377" t="s">
        <v>49</v>
      </c>
      <c r="AH70" s="382">
        <v>2913840</v>
      </c>
      <c r="AI70" s="390">
        <v>30000</v>
      </c>
      <c r="AJ70" s="390">
        <v>6</v>
      </c>
      <c r="AK70" s="391">
        <v>60000</v>
      </c>
      <c r="AL70" s="391">
        <v>3</v>
      </c>
      <c r="AM70" s="392">
        <v>180000</v>
      </c>
      <c r="AN70" s="392">
        <v>1</v>
      </c>
      <c r="AO70" s="382">
        <v>2160000</v>
      </c>
      <c r="AP70" s="418">
        <v>5073840</v>
      </c>
      <c r="AQ70" s="394" t="s">
        <v>1089</v>
      </c>
      <c r="AR70" s="395" t="s">
        <v>1172</v>
      </c>
      <c r="AS70" s="396" t="s">
        <v>1173</v>
      </c>
      <c r="AT70" s="397" t="s">
        <v>1174</v>
      </c>
      <c r="AU70" s="398" t="s">
        <v>917</v>
      </c>
      <c r="AV70" s="399"/>
      <c r="AW70" s="399">
        <v>348</v>
      </c>
      <c r="AX70" s="399"/>
      <c r="AY70" s="399">
        <v>451</v>
      </c>
      <c r="AZ70" s="399" t="s">
        <v>774</v>
      </c>
      <c r="BA70" s="400">
        <v>182</v>
      </c>
      <c r="BB70" s="401">
        <v>2.1</v>
      </c>
      <c r="BC70" s="402">
        <v>1.5</v>
      </c>
      <c r="BD70" s="402">
        <v>2.25</v>
      </c>
      <c r="BE70" s="402">
        <v>4.32</v>
      </c>
      <c r="BF70" s="403">
        <v>3476</v>
      </c>
      <c r="BG70" s="401">
        <v>337.2</v>
      </c>
      <c r="BH70" s="404">
        <v>76.86</v>
      </c>
      <c r="BI70" s="404">
        <v>54</v>
      </c>
      <c r="BJ70" s="404">
        <v>63.64</v>
      </c>
      <c r="BK70" s="405">
        <v>2.1</v>
      </c>
      <c r="BL70" s="405">
        <v>1.5</v>
      </c>
      <c r="BM70" s="405">
        <v>2.25</v>
      </c>
      <c r="BN70" s="405">
        <v>4.32</v>
      </c>
      <c r="BO70" s="406">
        <v>12</v>
      </c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07"/>
      <c r="CA70" s="407"/>
      <c r="CB70" s="407">
        <v>1</v>
      </c>
      <c r="CC70" s="407"/>
      <c r="CD70" s="407"/>
      <c r="CE70" s="407"/>
      <c r="CF70" s="407"/>
      <c r="CG70" s="407"/>
      <c r="CH70" s="407"/>
      <c r="CI70" s="407"/>
      <c r="CJ70" s="408" t="s">
        <v>1175</v>
      </c>
      <c r="CK70" s="408"/>
      <c r="CL70" s="408"/>
      <c r="CM70" s="408"/>
      <c r="CN70" s="408"/>
      <c r="CO70" s="409"/>
      <c r="CP70" s="409"/>
      <c r="CQ70" s="409"/>
      <c r="CR70" s="410"/>
      <c r="CS70" s="411"/>
      <c r="CT70" s="411"/>
      <c r="CU70" s="411"/>
      <c r="CV70" s="411"/>
      <c r="CW70" s="411"/>
      <c r="CX70" s="411"/>
      <c r="CY70" s="411"/>
      <c r="CZ70" s="411"/>
      <c r="DA70" s="411"/>
      <c r="DB70" s="409" t="s">
        <v>1154</v>
      </c>
      <c r="DC70" s="409">
        <v>4</v>
      </c>
      <c r="DD70" s="409"/>
      <c r="DE70" s="409"/>
    </row>
    <row r="71" spans="1:109" ht="21" customHeight="1">
      <c r="A71" s="376">
        <v>69</v>
      </c>
      <c r="B71" s="492" t="s">
        <v>736</v>
      </c>
      <c r="C71" s="378" t="s">
        <v>737</v>
      </c>
      <c r="D71" s="488" t="s">
        <v>157</v>
      </c>
      <c r="E71" s="420" t="s">
        <v>136</v>
      </c>
      <c r="F71" s="391"/>
      <c r="G71" s="391"/>
      <c r="H71" s="391">
        <v>50</v>
      </c>
      <c r="I71" s="391">
        <v>29</v>
      </c>
      <c r="J71" s="391">
        <v>38</v>
      </c>
      <c r="K71" s="391">
        <v>48</v>
      </c>
      <c r="L71" s="391" t="s">
        <v>49</v>
      </c>
      <c r="M71" s="391" t="s">
        <v>49</v>
      </c>
      <c r="N71" s="391">
        <v>165</v>
      </c>
      <c r="O71" s="437">
        <v>3334</v>
      </c>
      <c r="P71" s="438">
        <v>319.60000000000002</v>
      </c>
      <c r="Q71" s="439">
        <v>82.32</v>
      </c>
      <c r="R71" s="439">
        <v>62.53</v>
      </c>
      <c r="S71" s="439">
        <v>63.22</v>
      </c>
      <c r="T71" s="439"/>
      <c r="U71" s="385">
        <v>5060</v>
      </c>
      <c r="V71" s="385">
        <v>8300</v>
      </c>
      <c r="W71" s="385">
        <v>13200</v>
      </c>
      <c r="X71" s="385">
        <v>19800</v>
      </c>
      <c r="Y71" s="387">
        <v>28600</v>
      </c>
      <c r="Z71" s="387">
        <v>40000</v>
      </c>
      <c r="AA71" s="387">
        <v>56000</v>
      </c>
      <c r="AB71" s="392">
        <v>78500</v>
      </c>
      <c r="AC71" s="392">
        <v>110000</v>
      </c>
      <c r="AD71" s="424">
        <v>154000</v>
      </c>
      <c r="AE71" s="424">
        <v>215000</v>
      </c>
      <c r="AF71" s="377" t="s">
        <v>49</v>
      </c>
      <c r="AG71" s="377" t="s">
        <v>49</v>
      </c>
      <c r="AH71" s="382">
        <v>2913840</v>
      </c>
      <c r="AI71" s="390">
        <v>30000</v>
      </c>
      <c r="AJ71" s="390">
        <v>6</v>
      </c>
      <c r="AK71" s="391">
        <v>60000</v>
      </c>
      <c r="AL71" s="391">
        <v>3</v>
      </c>
      <c r="AM71" s="392">
        <v>180000</v>
      </c>
      <c r="AN71" s="392">
        <v>1</v>
      </c>
      <c r="AO71" s="382">
        <v>2160000</v>
      </c>
      <c r="AP71" s="418">
        <v>5073840</v>
      </c>
      <c r="AQ71" s="394" t="s">
        <v>1176</v>
      </c>
      <c r="AR71" s="395" t="s">
        <v>1177</v>
      </c>
      <c r="AS71" s="396" t="s">
        <v>915</v>
      </c>
      <c r="AT71" s="397" t="s">
        <v>1178</v>
      </c>
      <c r="AU71" s="398" t="s">
        <v>917</v>
      </c>
      <c r="AV71" s="399">
        <v>45</v>
      </c>
      <c r="AW71" s="399">
        <v>332</v>
      </c>
      <c r="AX71" s="399"/>
      <c r="AY71" s="399">
        <v>424</v>
      </c>
      <c r="AZ71" s="399" t="s">
        <v>768</v>
      </c>
      <c r="BA71" s="400">
        <v>173</v>
      </c>
      <c r="BB71" s="401">
        <v>2.4</v>
      </c>
      <c r="BC71" s="402">
        <v>1.03</v>
      </c>
      <c r="BD71" s="402">
        <v>2.5099999999999998</v>
      </c>
      <c r="BE71" s="402">
        <v>3.74</v>
      </c>
      <c r="BF71" s="403">
        <v>3507</v>
      </c>
      <c r="BG71" s="401">
        <v>322</v>
      </c>
      <c r="BH71" s="404">
        <v>83.35</v>
      </c>
      <c r="BI71" s="404">
        <v>65.040000000000006</v>
      </c>
      <c r="BJ71" s="404">
        <v>66.959999999999994</v>
      </c>
      <c r="BK71" s="405">
        <v>2.4</v>
      </c>
      <c r="BL71" s="405">
        <v>1.03</v>
      </c>
      <c r="BM71" s="405">
        <v>2.5099999999999998</v>
      </c>
      <c r="BN71" s="405">
        <v>3.74</v>
      </c>
      <c r="BO71" s="406">
        <v>12</v>
      </c>
      <c r="BP71" s="407"/>
      <c r="BQ71" s="407"/>
      <c r="BR71" s="407"/>
      <c r="BS71" s="407"/>
      <c r="BT71" s="407"/>
      <c r="BU71" s="407"/>
      <c r="BV71" s="407">
        <v>1</v>
      </c>
      <c r="BW71" s="407"/>
      <c r="BX71" s="407"/>
      <c r="BY71" s="407"/>
      <c r="BZ71" s="407"/>
      <c r="CA71" s="407"/>
      <c r="CB71" s="407"/>
      <c r="CC71" s="407"/>
      <c r="CD71" s="407"/>
      <c r="CE71" s="407"/>
      <c r="CF71" s="407"/>
      <c r="CG71" s="407"/>
      <c r="CH71" s="407"/>
      <c r="CI71" s="407"/>
      <c r="CJ71" s="408" t="s">
        <v>1179</v>
      </c>
      <c r="CK71" s="408"/>
      <c r="CL71" s="408"/>
      <c r="CM71" s="408"/>
      <c r="CN71" s="408"/>
      <c r="CO71" s="409"/>
      <c r="CP71" s="409"/>
      <c r="CQ71" s="409"/>
      <c r="CR71" s="410"/>
      <c r="CS71" s="411"/>
      <c r="CT71" s="411"/>
      <c r="CU71" s="411"/>
      <c r="CV71" s="411"/>
      <c r="CW71" s="411"/>
      <c r="CX71" s="411"/>
      <c r="CY71" s="411"/>
      <c r="CZ71" s="411"/>
      <c r="DA71" s="411"/>
      <c r="DB71" s="409" t="s">
        <v>1154</v>
      </c>
      <c r="DC71" s="409">
        <v>3</v>
      </c>
      <c r="DD71" s="409"/>
      <c r="DE71" s="409"/>
    </row>
    <row r="72" spans="1:109" ht="21" customHeight="1" thickBot="1">
      <c r="A72" s="412">
        <v>70</v>
      </c>
      <c r="B72" s="436" t="s">
        <v>1180</v>
      </c>
      <c r="C72" s="378" t="s">
        <v>1181</v>
      </c>
      <c r="D72" s="488" t="s">
        <v>157</v>
      </c>
      <c r="E72" s="420" t="s">
        <v>136</v>
      </c>
      <c r="F72" s="391"/>
      <c r="G72" s="391"/>
      <c r="H72" s="391" t="s">
        <v>403</v>
      </c>
      <c r="I72" s="391">
        <v>25</v>
      </c>
      <c r="J72" s="391">
        <v>38</v>
      </c>
      <c r="K72" s="391">
        <v>52</v>
      </c>
      <c r="L72" s="391" t="s">
        <v>49</v>
      </c>
      <c r="M72" s="391" t="s">
        <v>49</v>
      </c>
      <c r="N72" s="391">
        <v>115</v>
      </c>
      <c r="O72" s="437">
        <v>3392</v>
      </c>
      <c r="P72" s="438">
        <v>321.7</v>
      </c>
      <c r="Q72" s="439">
        <v>87.51</v>
      </c>
      <c r="R72" s="439">
        <v>68.27</v>
      </c>
      <c r="S72" s="439">
        <v>45.8</v>
      </c>
      <c r="T72" s="439">
        <v>4.7300000000000004</v>
      </c>
      <c r="U72" s="385">
        <v>5060</v>
      </c>
      <c r="V72" s="385">
        <v>8300</v>
      </c>
      <c r="W72" s="385">
        <v>13200</v>
      </c>
      <c r="X72" s="385">
        <v>19800</v>
      </c>
      <c r="Y72" s="387">
        <v>28600</v>
      </c>
      <c r="Z72" s="387">
        <v>40000</v>
      </c>
      <c r="AA72" s="387">
        <v>56000</v>
      </c>
      <c r="AB72" s="392">
        <v>78500</v>
      </c>
      <c r="AC72" s="392">
        <v>110000</v>
      </c>
      <c r="AD72" s="424">
        <v>154000</v>
      </c>
      <c r="AE72" s="424">
        <v>215000</v>
      </c>
      <c r="AF72" s="377" t="s">
        <v>49</v>
      </c>
      <c r="AG72" s="377" t="s">
        <v>49</v>
      </c>
      <c r="AH72" s="382">
        <v>2913840</v>
      </c>
      <c r="AI72" s="390">
        <v>30000</v>
      </c>
      <c r="AJ72" s="390">
        <v>6</v>
      </c>
      <c r="AK72" s="391">
        <v>60000</v>
      </c>
      <c r="AL72" s="391">
        <v>3</v>
      </c>
      <c r="AM72" s="392">
        <v>180000</v>
      </c>
      <c r="AN72" s="392">
        <v>1</v>
      </c>
      <c r="AO72" s="382">
        <v>2160000</v>
      </c>
      <c r="AP72" s="418">
        <v>5073840</v>
      </c>
      <c r="AQ72" s="394" t="s">
        <v>1182</v>
      </c>
      <c r="AR72" s="395" t="s">
        <v>1183</v>
      </c>
      <c r="AS72" s="396" t="s">
        <v>923</v>
      </c>
      <c r="AT72" s="397" t="s">
        <v>663</v>
      </c>
      <c r="AU72" s="398" t="s">
        <v>917</v>
      </c>
      <c r="AV72" s="399"/>
      <c r="AW72" s="399">
        <v>335</v>
      </c>
      <c r="AX72" s="399"/>
      <c r="AY72" s="399">
        <v>429</v>
      </c>
      <c r="AZ72" s="399" t="s">
        <v>769</v>
      </c>
      <c r="BA72" s="400">
        <v>173</v>
      </c>
      <c r="BB72" s="401">
        <v>2.1</v>
      </c>
      <c r="BC72" s="402">
        <v>0.79</v>
      </c>
      <c r="BD72" s="402">
        <v>3.55</v>
      </c>
      <c r="BE72" s="402">
        <v>3.56</v>
      </c>
      <c r="BF72" s="403">
        <v>3565</v>
      </c>
      <c r="BG72" s="401">
        <v>323.8</v>
      </c>
      <c r="BH72" s="404">
        <v>88.3</v>
      </c>
      <c r="BI72" s="404">
        <v>71.819999999999993</v>
      </c>
      <c r="BJ72" s="404">
        <v>49.36</v>
      </c>
      <c r="BK72" s="405">
        <v>2.1</v>
      </c>
      <c r="BL72" s="405">
        <v>0.79</v>
      </c>
      <c r="BM72" s="405">
        <v>3.55</v>
      </c>
      <c r="BN72" s="405">
        <v>3.56</v>
      </c>
      <c r="BO72" s="406">
        <v>12</v>
      </c>
      <c r="BP72" s="407"/>
      <c r="BQ72" s="407"/>
      <c r="BR72" s="407"/>
      <c r="BS72" s="407"/>
      <c r="BT72" s="407"/>
      <c r="BU72" s="407"/>
      <c r="BV72" s="407"/>
      <c r="BW72" s="407">
        <v>1</v>
      </c>
      <c r="BX72" s="407"/>
      <c r="BY72" s="407"/>
      <c r="BZ72" s="407"/>
      <c r="CA72" s="407"/>
      <c r="CB72" s="407"/>
      <c r="CC72" s="407">
        <v>1</v>
      </c>
      <c r="CD72" s="407"/>
      <c r="CE72" s="407"/>
      <c r="CF72" s="407"/>
      <c r="CG72" s="407"/>
      <c r="CH72" s="407"/>
      <c r="CI72" s="407"/>
      <c r="CJ72" s="408"/>
      <c r="CK72" s="408"/>
      <c r="CL72" s="408"/>
      <c r="CM72" s="408"/>
      <c r="CN72" s="408"/>
      <c r="CO72" s="409"/>
      <c r="CP72" s="409"/>
      <c r="CQ72" s="409"/>
      <c r="CR72" s="410">
        <v>305</v>
      </c>
      <c r="CS72" s="411">
        <v>81.099999999999994</v>
      </c>
      <c r="CT72" s="411">
        <v>39.39</v>
      </c>
      <c r="CU72" s="411">
        <v>17.309999999999999</v>
      </c>
      <c r="CV72" s="411">
        <v>16.7</v>
      </c>
      <c r="CW72" s="411">
        <v>6.41</v>
      </c>
      <c r="CX72" s="411">
        <v>28.88</v>
      </c>
      <c r="CY72" s="411">
        <v>28.49</v>
      </c>
      <c r="CZ72" s="411">
        <v>80.48</v>
      </c>
      <c r="DA72" s="411">
        <v>85.66</v>
      </c>
      <c r="DB72" s="409" t="s">
        <v>1154</v>
      </c>
      <c r="DC72" s="409">
        <v>3</v>
      </c>
      <c r="DD72" s="409"/>
      <c r="DE72" s="409"/>
    </row>
    <row r="73" spans="1:109" ht="21" customHeight="1">
      <c r="A73" s="376">
        <v>71</v>
      </c>
      <c r="B73" s="440" t="s">
        <v>1184</v>
      </c>
      <c r="C73" s="378" t="s">
        <v>1185</v>
      </c>
      <c r="D73" s="488" t="s">
        <v>157</v>
      </c>
      <c r="E73" s="477" t="s">
        <v>132</v>
      </c>
      <c r="F73" s="392"/>
      <c r="G73" s="392"/>
      <c r="H73" s="392">
        <v>35</v>
      </c>
      <c r="I73" s="392">
        <v>15</v>
      </c>
      <c r="J73" s="392">
        <v>21</v>
      </c>
      <c r="K73" s="392">
        <v>28</v>
      </c>
      <c r="L73" s="392">
        <v>35</v>
      </c>
      <c r="M73" s="392" t="s">
        <v>49</v>
      </c>
      <c r="N73" s="392">
        <v>134</v>
      </c>
      <c r="O73" s="437">
        <v>3412</v>
      </c>
      <c r="P73" s="438">
        <v>304.60000000000002</v>
      </c>
      <c r="Q73" s="439">
        <v>87.43</v>
      </c>
      <c r="R73" s="439">
        <v>83.66</v>
      </c>
      <c r="S73" s="439">
        <v>75.040000000000006</v>
      </c>
      <c r="T73" s="439"/>
      <c r="U73" s="385">
        <v>7130</v>
      </c>
      <c r="V73" s="385">
        <v>11600</v>
      </c>
      <c r="W73" s="385">
        <v>18600</v>
      </c>
      <c r="X73" s="387">
        <v>27900</v>
      </c>
      <c r="Y73" s="387">
        <v>40300</v>
      </c>
      <c r="Z73" s="387">
        <v>56500</v>
      </c>
      <c r="AA73" s="392">
        <v>79000</v>
      </c>
      <c r="AB73" s="392">
        <v>110500</v>
      </c>
      <c r="AC73" s="424">
        <v>155000</v>
      </c>
      <c r="AD73" s="424">
        <v>216500</v>
      </c>
      <c r="AE73" s="493">
        <v>303000</v>
      </c>
      <c r="AF73" s="493">
        <v>425000</v>
      </c>
      <c r="AG73" s="377" t="s">
        <v>49</v>
      </c>
      <c r="AH73" s="382">
        <v>5804120</v>
      </c>
      <c r="AI73" s="425">
        <v>40000</v>
      </c>
      <c r="AJ73" s="425">
        <v>9</v>
      </c>
      <c r="AK73" s="421">
        <v>80000</v>
      </c>
      <c r="AL73" s="421">
        <v>4</v>
      </c>
      <c r="AM73" s="446">
        <v>240000</v>
      </c>
      <c r="AN73" s="446">
        <v>2</v>
      </c>
      <c r="AO73" s="432">
        <v>4640000</v>
      </c>
      <c r="AP73" s="447">
        <v>10444120</v>
      </c>
      <c r="AQ73" s="394" t="s">
        <v>1186</v>
      </c>
      <c r="AR73" s="395" t="s">
        <v>1187</v>
      </c>
      <c r="AS73" s="396" t="s">
        <v>1026</v>
      </c>
      <c r="AT73" s="397" t="s">
        <v>1188</v>
      </c>
      <c r="AU73" s="476" t="s">
        <v>1028</v>
      </c>
      <c r="AV73" s="399"/>
      <c r="AW73" s="399">
        <v>317</v>
      </c>
      <c r="AX73" s="399"/>
      <c r="AY73" s="399">
        <v>405</v>
      </c>
      <c r="AZ73" s="399" t="s">
        <v>1189</v>
      </c>
      <c r="BA73" s="419">
        <v>165</v>
      </c>
      <c r="BB73" s="401">
        <v>2.6</v>
      </c>
      <c r="BC73" s="402">
        <v>1.32</v>
      </c>
      <c r="BD73" s="402">
        <v>2.98</v>
      </c>
      <c r="BE73" s="402">
        <v>2.77</v>
      </c>
      <c r="BF73" s="403">
        <v>3577</v>
      </c>
      <c r="BG73" s="401">
        <v>307.2</v>
      </c>
      <c r="BH73" s="404">
        <v>88.75</v>
      </c>
      <c r="BI73" s="404">
        <v>86.64</v>
      </c>
      <c r="BJ73" s="404">
        <v>77.81</v>
      </c>
      <c r="BK73" s="405">
        <v>2.6</v>
      </c>
      <c r="BL73" s="405">
        <v>1.32</v>
      </c>
      <c r="BM73" s="405">
        <v>2.98</v>
      </c>
      <c r="BN73" s="405">
        <v>2.77</v>
      </c>
      <c r="BO73" s="406">
        <v>1</v>
      </c>
      <c r="BP73" s="407"/>
      <c r="BQ73" s="407"/>
      <c r="BR73" s="407"/>
      <c r="BS73" s="407"/>
      <c r="BT73" s="407"/>
      <c r="BU73" s="407"/>
      <c r="BV73" s="407"/>
      <c r="BW73" s="407"/>
      <c r="BX73" s="407"/>
      <c r="BY73" s="407"/>
      <c r="BZ73" s="407"/>
      <c r="CA73" s="407"/>
      <c r="CB73" s="407"/>
      <c r="CC73" s="407"/>
      <c r="CD73" s="407"/>
      <c r="CE73" s="407"/>
      <c r="CF73" s="407"/>
      <c r="CG73" s="407"/>
      <c r="CH73" s="407"/>
      <c r="CI73" s="407"/>
      <c r="CJ73" s="408" t="s">
        <v>1190</v>
      </c>
      <c r="CK73" s="408"/>
      <c r="CL73" s="408"/>
      <c r="CM73" s="408"/>
      <c r="CN73" s="408"/>
      <c r="CO73" s="409"/>
      <c r="CP73" s="409"/>
      <c r="CQ73" s="409"/>
      <c r="CR73" s="410"/>
      <c r="CS73" s="411"/>
      <c r="CT73" s="411"/>
      <c r="CU73" s="411"/>
      <c r="CV73" s="411"/>
      <c r="CW73" s="411"/>
      <c r="CX73" s="411"/>
      <c r="CY73" s="411"/>
      <c r="CZ73" s="411"/>
      <c r="DA73" s="411"/>
      <c r="DB73" s="409"/>
      <c r="DC73" s="409"/>
      <c r="DD73" s="409"/>
      <c r="DE73" s="409"/>
    </row>
    <row r="74" spans="1:109" ht="21" customHeight="1" thickBot="1">
      <c r="A74" s="412">
        <v>72</v>
      </c>
      <c r="B74" s="436" t="s">
        <v>1191</v>
      </c>
      <c r="C74" s="378" t="s">
        <v>1192</v>
      </c>
      <c r="D74" s="488" t="s">
        <v>157</v>
      </c>
      <c r="E74" s="477" t="s">
        <v>132</v>
      </c>
      <c r="F74" s="392"/>
      <c r="G74" s="392"/>
      <c r="H74" s="392">
        <v>35</v>
      </c>
      <c r="I74" s="392">
        <v>15</v>
      </c>
      <c r="J74" s="392">
        <v>21</v>
      </c>
      <c r="K74" s="392">
        <v>28</v>
      </c>
      <c r="L74" s="392">
        <v>35</v>
      </c>
      <c r="M74" s="392" t="s">
        <v>49</v>
      </c>
      <c r="N74" s="392">
        <v>134</v>
      </c>
      <c r="O74" s="437">
        <v>3483</v>
      </c>
      <c r="P74" s="438">
        <v>338.7</v>
      </c>
      <c r="Q74" s="439">
        <v>78.28</v>
      </c>
      <c r="R74" s="439">
        <v>48.14</v>
      </c>
      <c r="S74" s="439">
        <v>62.98</v>
      </c>
      <c r="T74" s="439"/>
      <c r="U74" s="385">
        <v>7130</v>
      </c>
      <c r="V74" s="385">
        <v>11600</v>
      </c>
      <c r="W74" s="385">
        <v>18600</v>
      </c>
      <c r="X74" s="387">
        <v>27900</v>
      </c>
      <c r="Y74" s="387">
        <v>40300</v>
      </c>
      <c r="Z74" s="387">
        <v>56500</v>
      </c>
      <c r="AA74" s="392">
        <v>79000</v>
      </c>
      <c r="AB74" s="392">
        <v>110500</v>
      </c>
      <c r="AC74" s="424">
        <v>155000</v>
      </c>
      <c r="AD74" s="424">
        <v>216500</v>
      </c>
      <c r="AE74" s="493">
        <v>303000</v>
      </c>
      <c r="AF74" s="493">
        <v>425000</v>
      </c>
      <c r="AG74" s="377" t="s">
        <v>49</v>
      </c>
      <c r="AH74" s="382">
        <v>5804120</v>
      </c>
      <c r="AI74" s="427">
        <v>40000</v>
      </c>
      <c r="AJ74" s="427">
        <v>9</v>
      </c>
      <c r="AK74" s="449">
        <v>80000</v>
      </c>
      <c r="AL74" s="449">
        <v>4</v>
      </c>
      <c r="AM74" s="450">
        <v>240000</v>
      </c>
      <c r="AN74" s="450">
        <v>2</v>
      </c>
      <c r="AO74" s="437">
        <v>4640000</v>
      </c>
      <c r="AP74" s="447">
        <v>10444120</v>
      </c>
      <c r="AQ74" s="394" t="s">
        <v>1097</v>
      </c>
      <c r="AR74" s="395" t="s">
        <v>1193</v>
      </c>
      <c r="AS74" s="396" t="s">
        <v>931</v>
      </c>
      <c r="AT74" s="397" t="s">
        <v>1194</v>
      </c>
      <c r="AU74" s="476" t="s">
        <v>1028</v>
      </c>
      <c r="AV74" s="399"/>
      <c r="AW74" s="399">
        <v>352</v>
      </c>
      <c r="AX74" s="399"/>
      <c r="AY74" s="399">
        <v>458</v>
      </c>
      <c r="AZ74" s="399" t="s">
        <v>768</v>
      </c>
      <c r="BA74" s="419">
        <v>154</v>
      </c>
      <c r="BB74" s="401">
        <v>1.8</v>
      </c>
      <c r="BC74" s="402">
        <v>1.02</v>
      </c>
      <c r="BD74" s="402">
        <v>1.55</v>
      </c>
      <c r="BE74" s="402">
        <v>2.7</v>
      </c>
      <c r="BF74" s="403">
        <v>3637</v>
      </c>
      <c r="BG74" s="401">
        <v>340.5</v>
      </c>
      <c r="BH74" s="404">
        <v>79.3</v>
      </c>
      <c r="BI74" s="404">
        <v>49.69</v>
      </c>
      <c r="BJ74" s="404">
        <v>65.680000000000007</v>
      </c>
      <c r="BK74" s="405">
        <v>1.8</v>
      </c>
      <c r="BL74" s="405">
        <v>1.02</v>
      </c>
      <c r="BM74" s="405">
        <v>1.55</v>
      </c>
      <c r="BN74" s="405">
        <v>2.7</v>
      </c>
      <c r="BO74" s="406">
        <v>1</v>
      </c>
      <c r="BP74" s="407"/>
      <c r="BQ74" s="407"/>
      <c r="BR74" s="407"/>
      <c r="BS74" s="407"/>
      <c r="BT74" s="407"/>
      <c r="BU74" s="407"/>
      <c r="BV74" s="407">
        <v>1</v>
      </c>
      <c r="BW74" s="407"/>
      <c r="BX74" s="407"/>
      <c r="BY74" s="407"/>
      <c r="BZ74" s="407"/>
      <c r="CA74" s="407"/>
      <c r="CB74" s="407"/>
      <c r="CC74" s="407"/>
      <c r="CD74" s="407"/>
      <c r="CE74" s="407"/>
      <c r="CF74" s="407"/>
      <c r="CG74" s="407"/>
      <c r="CH74" s="407"/>
      <c r="CI74" s="407"/>
      <c r="CJ74" s="408" t="s">
        <v>241</v>
      </c>
      <c r="CK74" s="408"/>
      <c r="CL74" s="408"/>
      <c r="CM74" s="408"/>
      <c r="CN74" s="408"/>
      <c r="CO74" s="409"/>
      <c r="CP74" s="409"/>
      <c r="CQ74" s="409"/>
      <c r="CR74" s="410"/>
      <c r="CS74" s="411"/>
      <c r="CT74" s="411"/>
      <c r="CU74" s="411"/>
      <c r="CV74" s="411"/>
      <c r="CW74" s="411"/>
      <c r="CX74" s="411"/>
      <c r="CY74" s="411"/>
      <c r="CZ74" s="411"/>
      <c r="DA74" s="411"/>
      <c r="DB74" s="409"/>
      <c r="DC74" s="409"/>
      <c r="DD74" s="409"/>
      <c r="DE74" s="409"/>
    </row>
    <row r="75" spans="1:109" ht="21" customHeight="1" thickBot="1">
      <c r="A75" s="376">
        <v>73</v>
      </c>
      <c r="B75" s="440" t="s">
        <v>1195</v>
      </c>
      <c r="C75" s="378" t="s">
        <v>1196</v>
      </c>
      <c r="D75" s="488" t="s">
        <v>157</v>
      </c>
      <c r="E75" s="477" t="s">
        <v>132</v>
      </c>
      <c r="F75" s="392"/>
      <c r="G75" s="392"/>
      <c r="H75" s="392">
        <v>35</v>
      </c>
      <c r="I75" s="392">
        <v>15</v>
      </c>
      <c r="J75" s="392">
        <v>21</v>
      </c>
      <c r="K75" s="392">
        <v>28</v>
      </c>
      <c r="L75" s="392">
        <v>35</v>
      </c>
      <c r="M75" s="392" t="s">
        <v>49</v>
      </c>
      <c r="N75" s="392">
        <v>134</v>
      </c>
      <c r="O75" s="437">
        <v>3531</v>
      </c>
      <c r="P75" s="438">
        <v>340.6</v>
      </c>
      <c r="Q75" s="439">
        <v>72.88</v>
      </c>
      <c r="R75" s="439">
        <v>69.319999999999993</v>
      </c>
      <c r="S75" s="439">
        <v>63.5</v>
      </c>
      <c r="T75" s="439">
        <v>6.33</v>
      </c>
      <c r="U75" s="385">
        <v>7130</v>
      </c>
      <c r="V75" s="385">
        <v>11600</v>
      </c>
      <c r="W75" s="385">
        <v>18600</v>
      </c>
      <c r="X75" s="387">
        <v>27900</v>
      </c>
      <c r="Y75" s="387">
        <v>40300</v>
      </c>
      <c r="Z75" s="387">
        <v>56500</v>
      </c>
      <c r="AA75" s="392">
        <v>79000</v>
      </c>
      <c r="AB75" s="392">
        <v>110500</v>
      </c>
      <c r="AC75" s="424">
        <v>155000</v>
      </c>
      <c r="AD75" s="424">
        <v>216500</v>
      </c>
      <c r="AE75" s="493">
        <v>303000</v>
      </c>
      <c r="AF75" s="493">
        <v>425000</v>
      </c>
      <c r="AG75" s="377" t="s">
        <v>49</v>
      </c>
      <c r="AH75" s="382">
        <v>5804120</v>
      </c>
      <c r="AI75" s="427">
        <v>40000</v>
      </c>
      <c r="AJ75" s="427">
        <v>9</v>
      </c>
      <c r="AK75" s="449">
        <v>80000</v>
      </c>
      <c r="AL75" s="449">
        <v>4</v>
      </c>
      <c r="AM75" s="450">
        <v>240000</v>
      </c>
      <c r="AN75" s="450">
        <v>2</v>
      </c>
      <c r="AO75" s="437">
        <v>4640000</v>
      </c>
      <c r="AP75" s="447">
        <v>10444120</v>
      </c>
      <c r="AQ75" s="394" t="s">
        <v>1176</v>
      </c>
      <c r="AR75" s="395" t="s">
        <v>1196</v>
      </c>
      <c r="AS75" s="396" t="s">
        <v>647</v>
      </c>
      <c r="AT75" s="397" t="s">
        <v>664</v>
      </c>
      <c r="AU75" s="494" t="s">
        <v>1028</v>
      </c>
      <c r="AV75" s="399"/>
      <c r="AW75" s="399">
        <v>354</v>
      </c>
      <c r="AX75" s="399"/>
      <c r="AY75" s="399">
        <v>462</v>
      </c>
      <c r="AZ75" s="399" t="s">
        <v>767</v>
      </c>
      <c r="BA75" s="419">
        <v>154</v>
      </c>
      <c r="BB75" s="401">
        <v>1.7</v>
      </c>
      <c r="BC75" s="402">
        <v>1.02</v>
      </c>
      <c r="BD75" s="402">
        <v>1.63</v>
      </c>
      <c r="BE75" s="402">
        <v>2.4300000000000002</v>
      </c>
      <c r="BF75" s="403">
        <v>3685</v>
      </c>
      <c r="BG75" s="401">
        <v>342.3</v>
      </c>
      <c r="BH75" s="404">
        <v>73.900000000000006</v>
      </c>
      <c r="BI75" s="404">
        <v>70.95</v>
      </c>
      <c r="BJ75" s="404">
        <v>65.930000000000007</v>
      </c>
      <c r="BK75" s="405">
        <v>1.7</v>
      </c>
      <c r="BL75" s="405">
        <v>1.02</v>
      </c>
      <c r="BM75" s="405">
        <v>1.63</v>
      </c>
      <c r="BN75" s="405">
        <v>2.4300000000000002</v>
      </c>
      <c r="BO75" s="406">
        <v>1</v>
      </c>
      <c r="BP75" s="407"/>
      <c r="BQ75" s="407"/>
      <c r="BR75" s="407"/>
      <c r="BS75" s="407"/>
      <c r="BT75" s="407"/>
      <c r="BU75" s="407">
        <v>1</v>
      </c>
      <c r="BV75" s="407"/>
      <c r="BW75" s="407"/>
      <c r="BX75" s="407"/>
      <c r="BY75" s="407"/>
      <c r="BZ75" s="407"/>
      <c r="CA75" s="407"/>
      <c r="CB75" s="407"/>
      <c r="CC75" s="407"/>
      <c r="CD75" s="407"/>
      <c r="CE75" s="407"/>
      <c r="CF75" s="407"/>
      <c r="CG75" s="407"/>
      <c r="CH75" s="407"/>
      <c r="CI75" s="407"/>
      <c r="CJ75" s="408" t="s">
        <v>1179</v>
      </c>
      <c r="CK75" s="408"/>
      <c r="CL75" s="408"/>
      <c r="CM75" s="408"/>
      <c r="CN75" s="408"/>
      <c r="CO75" s="409"/>
      <c r="CP75" s="409"/>
      <c r="CQ75" s="409"/>
      <c r="CR75" s="410">
        <v>324</v>
      </c>
      <c r="CS75" s="411">
        <v>63.1</v>
      </c>
      <c r="CT75" s="411">
        <v>53.76</v>
      </c>
      <c r="CU75" s="411">
        <v>40.25</v>
      </c>
      <c r="CV75" s="411">
        <v>16.600000000000001</v>
      </c>
      <c r="CW75" s="411">
        <v>9.7799999999999994</v>
      </c>
      <c r="CX75" s="411">
        <v>15.56</v>
      </c>
      <c r="CY75" s="411">
        <v>23.25</v>
      </c>
      <c r="CZ75" s="411">
        <v>65.19</v>
      </c>
      <c r="DA75" s="411">
        <v>69.77</v>
      </c>
      <c r="DB75" s="409"/>
      <c r="DC75" s="409"/>
      <c r="DD75" s="409"/>
      <c r="DE75" s="409"/>
    </row>
    <row r="76" spans="1:109" ht="21" customHeight="1" thickBot="1">
      <c r="A76" s="412">
        <v>74</v>
      </c>
      <c r="B76" s="436" t="s">
        <v>1197</v>
      </c>
      <c r="C76" s="378" t="s">
        <v>1198</v>
      </c>
      <c r="D76" s="488" t="s">
        <v>157</v>
      </c>
      <c r="E76" s="477" t="s">
        <v>132</v>
      </c>
      <c r="F76" s="392"/>
      <c r="G76" s="392"/>
      <c r="H76" s="392">
        <v>35</v>
      </c>
      <c r="I76" s="392">
        <v>15</v>
      </c>
      <c r="J76" s="392">
        <v>21</v>
      </c>
      <c r="K76" s="392">
        <v>28</v>
      </c>
      <c r="L76" s="392">
        <v>35</v>
      </c>
      <c r="M76" s="392" t="s">
        <v>49</v>
      </c>
      <c r="N76" s="392">
        <v>134</v>
      </c>
      <c r="O76" s="437">
        <v>3553</v>
      </c>
      <c r="P76" s="438">
        <v>315.7</v>
      </c>
      <c r="Q76" s="439">
        <v>80.72</v>
      </c>
      <c r="R76" s="439">
        <v>80.22</v>
      </c>
      <c r="S76" s="439">
        <v>69.650000000000006</v>
      </c>
      <c r="T76" s="439"/>
      <c r="U76" s="385">
        <v>7130</v>
      </c>
      <c r="V76" s="385">
        <v>11600</v>
      </c>
      <c r="W76" s="385">
        <v>18600</v>
      </c>
      <c r="X76" s="387">
        <v>27900</v>
      </c>
      <c r="Y76" s="387">
        <v>40300</v>
      </c>
      <c r="Z76" s="387">
        <v>56500</v>
      </c>
      <c r="AA76" s="392">
        <v>79000</v>
      </c>
      <c r="AB76" s="392">
        <v>110500</v>
      </c>
      <c r="AC76" s="424">
        <v>155000</v>
      </c>
      <c r="AD76" s="424">
        <v>216500</v>
      </c>
      <c r="AE76" s="493">
        <v>303000</v>
      </c>
      <c r="AF76" s="493">
        <v>425000</v>
      </c>
      <c r="AG76" s="377" t="s">
        <v>49</v>
      </c>
      <c r="AH76" s="382">
        <v>5804120</v>
      </c>
      <c r="AI76" s="427">
        <v>40000</v>
      </c>
      <c r="AJ76" s="427">
        <v>9</v>
      </c>
      <c r="AK76" s="449">
        <v>80000</v>
      </c>
      <c r="AL76" s="449">
        <v>4</v>
      </c>
      <c r="AM76" s="450">
        <v>240000</v>
      </c>
      <c r="AN76" s="450">
        <v>2</v>
      </c>
      <c r="AO76" s="437">
        <v>4640000</v>
      </c>
      <c r="AP76" s="447">
        <v>10444120</v>
      </c>
      <c r="AQ76" s="394" t="s">
        <v>989</v>
      </c>
      <c r="AR76" s="395" t="s">
        <v>1199</v>
      </c>
      <c r="AS76" s="396" t="s">
        <v>1075</v>
      </c>
      <c r="AT76" s="397" t="s">
        <v>1200</v>
      </c>
      <c r="AU76" s="494" t="s">
        <v>1028</v>
      </c>
      <c r="AV76" s="399"/>
      <c r="AW76" s="399"/>
      <c r="AX76" s="399"/>
      <c r="AY76" s="399"/>
      <c r="AZ76" s="399" t="s">
        <v>768</v>
      </c>
      <c r="BA76" s="419">
        <v>156</v>
      </c>
      <c r="BB76" s="401">
        <v>1.6</v>
      </c>
      <c r="BC76" s="402">
        <v>1.28</v>
      </c>
      <c r="BD76" s="402">
        <v>2.71</v>
      </c>
      <c r="BE76" s="402">
        <v>2.34</v>
      </c>
      <c r="BF76" s="403">
        <v>3709</v>
      </c>
      <c r="BG76" s="401">
        <v>317.3</v>
      </c>
      <c r="BH76" s="404">
        <v>82</v>
      </c>
      <c r="BI76" s="404">
        <v>82.93</v>
      </c>
      <c r="BJ76" s="404">
        <v>71.989999999999995</v>
      </c>
      <c r="BK76" s="405">
        <v>1.6</v>
      </c>
      <c r="BL76" s="405">
        <v>1.28</v>
      </c>
      <c r="BM76" s="405">
        <v>2.71</v>
      </c>
      <c r="BN76" s="405">
        <v>2.34</v>
      </c>
      <c r="BO76" s="406">
        <v>13</v>
      </c>
      <c r="BP76" s="407"/>
      <c r="BQ76" s="407"/>
      <c r="BR76" s="407"/>
      <c r="BS76" s="407"/>
      <c r="BT76" s="407"/>
      <c r="BU76" s="407"/>
      <c r="BV76" s="407"/>
      <c r="BW76" s="407"/>
      <c r="BX76" s="407"/>
      <c r="BY76" s="407"/>
      <c r="BZ76" s="407"/>
      <c r="CA76" s="407"/>
      <c r="CB76" s="407"/>
      <c r="CC76" s="407"/>
      <c r="CD76" s="407"/>
      <c r="CE76" s="407"/>
      <c r="CF76" s="407"/>
      <c r="CG76" s="407"/>
      <c r="CH76" s="407"/>
      <c r="CI76" s="407"/>
      <c r="CJ76" s="408"/>
      <c r="CK76" s="408"/>
      <c r="CL76" s="408"/>
      <c r="CM76" s="408"/>
      <c r="CN76" s="408"/>
      <c r="CO76" s="409"/>
      <c r="CP76" s="409"/>
      <c r="CQ76" s="409"/>
      <c r="CR76" s="410"/>
      <c r="CS76" s="411"/>
      <c r="CT76" s="411"/>
      <c r="CU76" s="411"/>
      <c r="CV76" s="411"/>
      <c r="CW76" s="411"/>
      <c r="CX76" s="411"/>
      <c r="CY76" s="411"/>
      <c r="CZ76" s="411"/>
      <c r="DA76" s="411"/>
      <c r="DB76" s="409"/>
      <c r="DC76" s="409"/>
      <c r="DD76" s="409"/>
      <c r="DE76" s="409"/>
    </row>
    <row r="77" spans="1:109" ht="21" customHeight="1" thickBot="1">
      <c r="A77" s="376">
        <v>75</v>
      </c>
      <c r="B77" s="440" t="s">
        <v>1201</v>
      </c>
      <c r="C77" s="378" t="s">
        <v>1202</v>
      </c>
      <c r="D77" s="488" t="s">
        <v>157</v>
      </c>
      <c r="E77" s="477" t="s">
        <v>132</v>
      </c>
      <c r="F77" s="392"/>
      <c r="G77" s="392"/>
      <c r="H77" s="392" t="s">
        <v>403</v>
      </c>
      <c r="I77" s="392">
        <v>25</v>
      </c>
      <c r="J77" s="392">
        <v>32</v>
      </c>
      <c r="K77" s="392">
        <v>36</v>
      </c>
      <c r="L77" s="392">
        <v>40</v>
      </c>
      <c r="M77" s="392" t="s">
        <v>49</v>
      </c>
      <c r="N77" s="392">
        <v>133</v>
      </c>
      <c r="O77" s="437">
        <v>3565</v>
      </c>
      <c r="P77" s="438">
        <v>320.7</v>
      </c>
      <c r="Q77" s="439">
        <v>83.68</v>
      </c>
      <c r="R77" s="439">
        <v>61.38</v>
      </c>
      <c r="S77" s="439">
        <v>72.010000000000005</v>
      </c>
      <c r="T77" s="439">
        <v>9</v>
      </c>
      <c r="U77" s="385">
        <v>7130</v>
      </c>
      <c r="V77" s="385">
        <v>11600</v>
      </c>
      <c r="W77" s="385">
        <v>18600</v>
      </c>
      <c r="X77" s="387">
        <v>27900</v>
      </c>
      <c r="Y77" s="387">
        <v>40300</v>
      </c>
      <c r="Z77" s="387">
        <v>56500</v>
      </c>
      <c r="AA77" s="392">
        <v>79000</v>
      </c>
      <c r="AB77" s="392">
        <v>110500</v>
      </c>
      <c r="AC77" s="424">
        <v>155000</v>
      </c>
      <c r="AD77" s="424">
        <v>216500</v>
      </c>
      <c r="AE77" s="493">
        <v>303000</v>
      </c>
      <c r="AF77" s="493">
        <v>425000</v>
      </c>
      <c r="AG77" s="377" t="s">
        <v>49</v>
      </c>
      <c r="AH77" s="382">
        <v>5804120</v>
      </c>
      <c r="AI77" s="427">
        <v>40000</v>
      </c>
      <c r="AJ77" s="427">
        <v>9</v>
      </c>
      <c r="AK77" s="449">
        <v>80000</v>
      </c>
      <c r="AL77" s="449">
        <v>4</v>
      </c>
      <c r="AM77" s="450">
        <v>240000</v>
      </c>
      <c r="AN77" s="450">
        <v>2</v>
      </c>
      <c r="AO77" s="437">
        <v>4640000</v>
      </c>
      <c r="AP77" s="447">
        <v>10444120</v>
      </c>
      <c r="AQ77" s="394" t="s">
        <v>914</v>
      </c>
      <c r="AR77" s="395" t="s">
        <v>1203</v>
      </c>
      <c r="AS77" s="396" t="s">
        <v>1204</v>
      </c>
      <c r="AT77" s="397" t="s">
        <v>1205</v>
      </c>
      <c r="AU77" s="494" t="s">
        <v>1028</v>
      </c>
      <c r="AV77" s="399"/>
      <c r="AW77" s="399">
        <v>334</v>
      </c>
      <c r="AX77" s="399"/>
      <c r="AY77" s="399">
        <v>427</v>
      </c>
      <c r="AZ77" s="399" t="s">
        <v>773</v>
      </c>
      <c r="BA77" s="400">
        <v>156</v>
      </c>
      <c r="BB77" s="401">
        <v>2.2000000000000002</v>
      </c>
      <c r="BC77" s="402">
        <v>1.02</v>
      </c>
      <c r="BD77" s="402">
        <v>1.99</v>
      </c>
      <c r="BE77" s="402">
        <v>1.83</v>
      </c>
      <c r="BF77" s="403">
        <v>3721</v>
      </c>
      <c r="BG77" s="401">
        <v>322.89999999999998</v>
      </c>
      <c r="BH77" s="404">
        <v>84.7</v>
      </c>
      <c r="BI77" s="404">
        <v>63.37</v>
      </c>
      <c r="BJ77" s="404">
        <v>73.84</v>
      </c>
      <c r="BK77" s="405">
        <v>2.2000000000000002</v>
      </c>
      <c r="BL77" s="405">
        <v>1.02</v>
      </c>
      <c r="BM77" s="405">
        <v>1.99</v>
      </c>
      <c r="BN77" s="405">
        <v>1.83</v>
      </c>
      <c r="BO77" s="406">
        <v>3</v>
      </c>
      <c r="BP77" s="407"/>
      <c r="BQ77" s="407"/>
      <c r="BR77" s="407"/>
      <c r="BS77" s="407"/>
      <c r="BT77" s="407"/>
      <c r="BU77" s="407"/>
      <c r="BV77" s="407"/>
      <c r="BW77" s="407"/>
      <c r="BX77" s="407"/>
      <c r="BY77" s="407"/>
      <c r="BZ77" s="407"/>
      <c r="CA77" s="407">
        <v>1</v>
      </c>
      <c r="CB77" s="407"/>
      <c r="CC77" s="407">
        <v>1</v>
      </c>
      <c r="CD77" s="407">
        <v>1</v>
      </c>
      <c r="CE77" s="407"/>
      <c r="CF77" s="407"/>
      <c r="CG77" s="407"/>
      <c r="CH77" s="407"/>
      <c r="CI77" s="407"/>
      <c r="CJ77" s="408" t="s">
        <v>1206</v>
      </c>
      <c r="CK77" s="408"/>
      <c r="CL77" s="408"/>
      <c r="CM77" s="408"/>
      <c r="CN77" s="408"/>
      <c r="CO77" s="409"/>
      <c r="CP77" s="409"/>
      <c r="CQ77" s="409"/>
      <c r="CR77" s="410">
        <v>300</v>
      </c>
      <c r="CS77" s="411">
        <v>73.900000000000006</v>
      </c>
      <c r="CT77" s="411">
        <v>42.37</v>
      </c>
      <c r="CU77" s="411">
        <v>54.6</v>
      </c>
      <c r="CV77" s="411">
        <v>20.7</v>
      </c>
      <c r="CW77" s="411">
        <v>9.7799999999999994</v>
      </c>
      <c r="CX77" s="411">
        <v>19.010000000000002</v>
      </c>
      <c r="CY77" s="411">
        <v>17.41</v>
      </c>
      <c r="CZ77" s="411">
        <v>66.900000000000006</v>
      </c>
      <c r="DA77" s="411">
        <v>67.510000000000005</v>
      </c>
      <c r="DB77" s="409" t="s">
        <v>1154</v>
      </c>
      <c r="DC77" s="409">
        <v>3</v>
      </c>
      <c r="DD77" s="409"/>
      <c r="DE77" s="409"/>
    </row>
    <row r="78" spans="1:109" ht="21" customHeight="1" thickBot="1">
      <c r="A78" s="412">
        <v>76</v>
      </c>
      <c r="B78" s="436" t="s">
        <v>1207</v>
      </c>
      <c r="C78" s="378" t="s">
        <v>1208</v>
      </c>
      <c r="D78" s="488" t="s">
        <v>157</v>
      </c>
      <c r="E78" s="477" t="s">
        <v>132</v>
      </c>
      <c r="F78" s="392"/>
      <c r="G78" s="392"/>
      <c r="H78" s="392">
        <v>35</v>
      </c>
      <c r="I78" s="392">
        <v>15</v>
      </c>
      <c r="J78" s="392">
        <v>21</v>
      </c>
      <c r="K78" s="392">
        <v>28</v>
      </c>
      <c r="L78" s="392">
        <v>35</v>
      </c>
      <c r="M78" s="392" t="s">
        <v>49</v>
      </c>
      <c r="N78" s="392">
        <v>134</v>
      </c>
      <c r="O78" s="437">
        <v>3575</v>
      </c>
      <c r="P78" s="438">
        <v>332.7</v>
      </c>
      <c r="Q78" s="439">
        <v>78.92</v>
      </c>
      <c r="R78" s="439">
        <v>70.489999999999995</v>
      </c>
      <c r="S78" s="439">
        <v>57.24</v>
      </c>
      <c r="T78" s="439">
        <v>5.83</v>
      </c>
      <c r="U78" s="385">
        <v>7130</v>
      </c>
      <c r="V78" s="385">
        <v>11600</v>
      </c>
      <c r="W78" s="385">
        <v>18600</v>
      </c>
      <c r="X78" s="387">
        <v>27900</v>
      </c>
      <c r="Y78" s="387">
        <v>40300</v>
      </c>
      <c r="Z78" s="387">
        <v>56500</v>
      </c>
      <c r="AA78" s="392">
        <v>79000</v>
      </c>
      <c r="AB78" s="392">
        <v>110500</v>
      </c>
      <c r="AC78" s="424">
        <v>155000</v>
      </c>
      <c r="AD78" s="424">
        <v>216500</v>
      </c>
      <c r="AE78" s="493">
        <v>303000</v>
      </c>
      <c r="AF78" s="493">
        <v>425000</v>
      </c>
      <c r="AG78" s="377" t="s">
        <v>49</v>
      </c>
      <c r="AH78" s="382">
        <v>5804120</v>
      </c>
      <c r="AI78" s="427">
        <v>40000</v>
      </c>
      <c r="AJ78" s="430">
        <v>9</v>
      </c>
      <c r="AK78" s="428">
        <v>80000</v>
      </c>
      <c r="AL78" s="428">
        <v>4</v>
      </c>
      <c r="AM78" s="471">
        <v>240000</v>
      </c>
      <c r="AN78" s="471">
        <v>2</v>
      </c>
      <c r="AO78" s="495">
        <v>4640000</v>
      </c>
      <c r="AP78" s="416">
        <v>10444120</v>
      </c>
      <c r="AQ78" s="394" t="s">
        <v>1089</v>
      </c>
      <c r="AR78" s="395" t="s">
        <v>1209</v>
      </c>
      <c r="AS78" s="396" t="s">
        <v>1210</v>
      </c>
      <c r="AT78" s="397" t="s">
        <v>1211</v>
      </c>
      <c r="AU78" s="494" t="s">
        <v>1028</v>
      </c>
      <c r="AV78" s="399"/>
      <c r="AW78" s="399">
        <v>346</v>
      </c>
      <c r="AX78" s="399"/>
      <c r="AY78" s="399">
        <v>448</v>
      </c>
      <c r="AZ78" s="399" t="s">
        <v>768</v>
      </c>
      <c r="BA78" s="400">
        <v>156</v>
      </c>
      <c r="BB78" s="401">
        <v>1.3</v>
      </c>
      <c r="BC78" s="402">
        <v>1.28</v>
      </c>
      <c r="BD78" s="402">
        <v>2.92</v>
      </c>
      <c r="BE78" s="402">
        <v>2.61</v>
      </c>
      <c r="BF78" s="403">
        <v>3731</v>
      </c>
      <c r="BG78" s="401">
        <v>334</v>
      </c>
      <c r="BH78" s="404">
        <v>80.2</v>
      </c>
      <c r="BI78" s="404">
        <v>73.41</v>
      </c>
      <c r="BJ78" s="404">
        <v>59.85</v>
      </c>
      <c r="BK78" s="405">
        <v>1.3</v>
      </c>
      <c r="BL78" s="405">
        <v>1.28</v>
      </c>
      <c r="BM78" s="405">
        <v>2.92</v>
      </c>
      <c r="BN78" s="405">
        <v>2.61</v>
      </c>
      <c r="BO78" s="406">
        <v>4</v>
      </c>
      <c r="BP78" s="407"/>
      <c r="BQ78" s="407"/>
      <c r="BR78" s="407"/>
      <c r="BS78" s="407"/>
      <c r="BT78" s="407"/>
      <c r="BU78" s="407"/>
      <c r="BV78" s="407">
        <v>1</v>
      </c>
      <c r="BW78" s="407"/>
      <c r="BX78" s="407"/>
      <c r="BY78" s="407"/>
      <c r="BZ78" s="407"/>
      <c r="CA78" s="407"/>
      <c r="CB78" s="407"/>
      <c r="CC78" s="407"/>
      <c r="CD78" s="407"/>
      <c r="CE78" s="407"/>
      <c r="CF78" s="407"/>
      <c r="CG78" s="407"/>
      <c r="CH78" s="407"/>
      <c r="CI78" s="407"/>
      <c r="CJ78" s="408" t="s">
        <v>1175</v>
      </c>
      <c r="CK78" s="408"/>
      <c r="CL78" s="408"/>
      <c r="CM78" s="408"/>
      <c r="CN78" s="408"/>
      <c r="CO78" s="409"/>
      <c r="CP78" s="409"/>
      <c r="CQ78" s="409"/>
      <c r="CR78" s="410"/>
      <c r="CS78" s="411"/>
      <c r="CT78" s="411"/>
      <c r="CU78" s="411"/>
      <c r="CV78" s="411"/>
      <c r="CW78" s="411"/>
      <c r="CX78" s="411"/>
      <c r="CY78" s="411"/>
      <c r="CZ78" s="411"/>
      <c r="DA78" s="411"/>
      <c r="DB78" s="409" t="s">
        <v>1154</v>
      </c>
      <c r="DC78" s="409">
        <v>2</v>
      </c>
      <c r="DD78" s="409"/>
      <c r="DE78" s="409"/>
    </row>
    <row r="79" spans="1:109" ht="21" customHeight="1" thickBot="1">
      <c r="A79" s="376">
        <v>77</v>
      </c>
      <c r="B79" s="440" t="s">
        <v>1212</v>
      </c>
      <c r="C79" s="378" t="s">
        <v>1213</v>
      </c>
      <c r="D79" s="488" t="s">
        <v>157</v>
      </c>
      <c r="E79" s="477" t="s">
        <v>132</v>
      </c>
      <c r="F79" s="392"/>
      <c r="G79" s="392"/>
      <c r="H79" s="392" t="s">
        <v>403</v>
      </c>
      <c r="I79" s="392">
        <v>25</v>
      </c>
      <c r="J79" s="392">
        <v>32</v>
      </c>
      <c r="K79" s="392">
        <v>36</v>
      </c>
      <c r="L79" s="392">
        <v>41</v>
      </c>
      <c r="M79" s="392" t="s">
        <v>49</v>
      </c>
      <c r="N79" s="392">
        <v>134</v>
      </c>
      <c r="O79" s="437">
        <v>3585</v>
      </c>
      <c r="P79" s="438">
        <v>314.39999999999998</v>
      </c>
      <c r="Q79" s="439">
        <v>74.290000000000006</v>
      </c>
      <c r="R79" s="439">
        <v>86.13</v>
      </c>
      <c r="S79" s="439">
        <v>73.760000000000005</v>
      </c>
      <c r="T79" s="439">
        <v>9.8000000000000007</v>
      </c>
      <c r="U79" s="385">
        <v>7130</v>
      </c>
      <c r="V79" s="385">
        <v>11600</v>
      </c>
      <c r="W79" s="385">
        <v>18600</v>
      </c>
      <c r="X79" s="387">
        <v>27900</v>
      </c>
      <c r="Y79" s="387">
        <v>40300</v>
      </c>
      <c r="Z79" s="387">
        <v>56500</v>
      </c>
      <c r="AA79" s="392">
        <v>79000</v>
      </c>
      <c r="AB79" s="392">
        <v>110500</v>
      </c>
      <c r="AC79" s="424">
        <v>155000</v>
      </c>
      <c r="AD79" s="424">
        <v>216500</v>
      </c>
      <c r="AE79" s="493">
        <v>303000</v>
      </c>
      <c r="AF79" s="493">
        <v>425000</v>
      </c>
      <c r="AG79" s="377" t="s">
        <v>49</v>
      </c>
      <c r="AH79" s="382">
        <v>5804120</v>
      </c>
      <c r="AI79" s="427">
        <v>40000</v>
      </c>
      <c r="AJ79" s="425">
        <v>9</v>
      </c>
      <c r="AK79" s="421">
        <v>80000</v>
      </c>
      <c r="AL79" s="421">
        <v>4</v>
      </c>
      <c r="AM79" s="446">
        <v>240000</v>
      </c>
      <c r="AN79" s="446">
        <v>2</v>
      </c>
      <c r="AO79" s="432">
        <v>4640000</v>
      </c>
      <c r="AP79" s="447">
        <v>10444120</v>
      </c>
      <c r="AQ79" s="394" t="s">
        <v>1147</v>
      </c>
      <c r="AR79" s="395" t="s">
        <v>1214</v>
      </c>
      <c r="AS79" s="396" t="s">
        <v>649</v>
      </c>
      <c r="AT79" s="397" t="s">
        <v>665</v>
      </c>
      <c r="AU79" s="494" t="s">
        <v>1028</v>
      </c>
      <c r="AV79" s="399"/>
      <c r="AW79" s="399">
        <v>327</v>
      </c>
      <c r="AX79" s="399">
        <v>345</v>
      </c>
      <c r="AY79" s="399">
        <v>442</v>
      </c>
      <c r="AZ79" s="399" t="s">
        <v>773</v>
      </c>
      <c r="BA79" s="400">
        <v>156</v>
      </c>
      <c r="BB79" s="401">
        <v>2</v>
      </c>
      <c r="BC79" s="402">
        <v>1.41</v>
      </c>
      <c r="BD79" s="402">
        <v>2.3199999999999998</v>
      </c>
      <c r="BE79" s="402">
        <v>1.88</v>
      </c>
      <c r="BF79" s="403">
        <v>3741</v>
      </c>
      <c r="BG79" s="401">
        <v>316.39999999999998</v>
      </c>
      <c r="BH79" s="404">
        <v>75.7</v>
      </c>
      <c r="BI79" s="404">
        <v>88.45</v>
      </c>
      <c r="BJ79" s="404">
        <v>75.64</v>
      </c>
      <c r="BK79" s="405">
        <v>2</v>
      </c>
      <c r="BL79" s="405">
        <v>1.41</v>
      </c>
      <c r="BM79" s="405">
        <v>2.3199999999999998</v>
      </c>
      <c r="BN79" s="405">
        <v>1.88</v>
      </c>
      <c r="BO79" s="406">
        <v>4</v>
      </c>
      <c r="BP79" s="407"/>
      <c r="BQ79" s="407"/>
      <c r="BR79" s="407"/>
      <c r="BS79" s="407"/>
      <c r="BT79" s="407"/>
      <c r="BU79" s="407"/>
      <c r="BV79" s="407"/>
      <c r="BW79" s="407"/>
      <c r="BX79" s="407"/>
      <c r="BY79" s="407"/>
      <c r="BZ79" s="407"/>
      <c r="CA79" s="407">
        <v>1</v>
      </c>
      <c r="CB79" s="407"/>
      <c r="CC79" s="407">
        <v>1</v>
      </c>
      <c r="CD79" s="407">
        <v>1</v>
      </c>
      <c r="CE79" s="407"/>
      <c r="CF79" s="407"/>
      <c r="CG79" s="407"/>
      <c r="CH79" s="407"/>
      <c r="CI79" s="407"/>
      <c r="CJ79" s="408" t="s">
        <v>1149</v>
      </c>
      <c r="CK79" s="408"/>
      <c r="CL79" s="408"/>
      <c r="CM79" s="408"/>
      <c r="CN79" s="408"/>
      <c r="CO79" s="409"/>
      <c r="CP79" s="409"/>
      <c r="CQ79" s="409"/>
      <c r="CR79" s="410">
        <v>295</v>
      </c>
      <c r="CS79" s="411">
        <v>60.85</v>
      </c>
      <c r="CT79" s="411">
        <v>63.92</v>
      </c>
      <c r="CU79" s="411">
        <v>55.78</v>
      </c>
      <c r="CV79" s="411">
        <v>19.399999999999999</v>
      </c>
      <c r="CW79" s="411">
        <v>13.44</v>
      </c>
      <c r="CX79" s="411">
        <v>22.21</v>
      </c>
      <c r="CY79" s="411">
        <v>17.98</v>
      </c>
      <c r="CZ79" s="411">
        <v>73.03</v>
      </c>
      <c r="DA79" s="411">
        <v>77.84</v>
      </c>
      <c r="DB79" s="409"/>
      <c r="DC79" s="409"/>
      <c r="DD79" s="409"/>
      <c r="DE79" s="409"/>
    </row>
    <row r="80" spans="1:109" ht="21" customHeight="1" thickBot="1">
      <c r="A80" s="412">
        <v>78</v>
      </c>
      <c r="B80" s="436" t="s">
        <v>213</v>
      </c>
      <c r="C80" s="378" t="s">
        <v>239</v>
      </c>
      <c r="D80" s="488" t="s">
        <v>157</v>
      </c>
      <c r="E80" s="477" t="s">
        <v>132</v>
      </c>
      <c r="F80" s="392"/>
      <c r="G80" s="392"/>
      <c r="H80" s="392">
        <v>35</v>
      </c>
      <c r="I80" s="392">
        <v>15</v>
      </c>
      <c r="J80" s="392">
        <v>21</v>
      </c>
      <c r="K80" s="392">
        <v>28</v>
      </c>
      <c r="L80" s="392">
        <v>35</v>
      </c>
      <c r="M80" s="392" t="s">
        <v>49</v>
      </c>
      <c r="N80" s="392">
        <v>134</v>
      </c>
      <c r="O80" s="437">
        <v>3638</v>
      </c>
      <c r="P80" s="438">
        <v>350.5</v>
      </c>
      <c r="Q80" s="439">
        <v>74.12</v>
      </c>
      <c r="R80" s="439">
        <v>62.87</v>
      </c>
      <c r="S80" s="439">
        <v>46.83</v>
      </c>
      <c r="T80" s="439">
        <v>5.07</v>
      </c>
      <c r="U80" s="385">
        <v>7130</v>
      </c>
      <c r="V80" s="385">
        <v>11600</v>
      </c>
      <c r="W80" s="385">
        <v>18600</v>
      </c>
      <c r="X80" s="387">
        <v>27900</v>
      </c>
      <c r="Y80" s="387">
        <v>40300</v>
      </c>
      <c r="Z80" s="387">
        <v>56500</v>
      </c>
      <c r="AA80" s="392">
        <v>79000</v>
      </c>
      <c r="AB80" s="392">
        <v>110500</v>
      </c>
      <c r="AC80" s="424">
        <v>155000</v>
      </c>
      <c r="AD80" s="424">
        <v>216500</v>
      </c>
      <c r="AE80" s="493">
        <v>303000</v>
      </c>
      <c r="AF80" s="493">
        <v>425000</v>
      </c>
      <c r="AG80" s="377" t="s">
        <v>49</v>
      </c>
      <c r="AH80" s="382">
        <v>5804120</v>
      </c>
      <c r="AI80" s="427">
        <v>40000</v>
      </c>
      <c r="AJ80" s="427">
        <v>9</v>
      </c>
      <c r="AK80" s="449">
        <v>80000</v>
      </c>
      <c r="AL80" s="449">
        <v>4</v>
      </c>
      <c r="AM80" s="450">
        <v>240000</v>
      </c>
      <c r="AN80" s="450">
        <v>2</v>
      </c>
      <c r="AO80" s="437">
        <v>4640000</v>
      </c>
      <c r="AP80" s="447">
        <v>10444120</v>
      </c>
      <c r="AQ80" s="394" t="s">
        <v>1215</v>
      </c>
      <c r="AR80" s="395" t="s">
        <v>1216</v>
      </c>
      <c r="AS80" s="396" t="s">
        <v>1217</v>
      </c>
      <c r="AT80" s="397" t="s">
        <v>578</v>
      </c>
      <c r="AU80" s="494" t="s">
        <v>1028</v>
      </c>
      <c r="AV80" s="399">
        <v>11</v>
      </c>
      <c r="AW80" s="399">
        <v>365</v>
      </c>
      <c r="AX80" s="399"/>
      <c r="AY80" s="399">
        <v>479</v>
      </c>
      <c r="AZ80" s="399" t="s">
        <v>764</v>
      </c>
      <c r="BA80" s="419">
        <v>157</v>
      </c>
      <c r="BB80" s="401">
        <v>1.1000000000000001</v>
      </c>
      <c r="BC80" s="402">
        <v>0.68</v>
      </c>
      <c r="BD80" s="402">
        <v>1.54</v>
      </c>
      <c r="BE80" s="402">
        <v>1.79</v>
      </c>
      <c r="BF80" s="403">
        <v>3795</v>
      </c>
      <c r="BG80" s="401">
        <v>351.6</v>
      </c>
      <c r="BH80" s="404">
        <v>74.8</v>
      </c>
      <c r="BI80" s="404">
        <v>64.41</v>
      </c>
      <c r="BJ80" s="404">
        <v>48.62</v>
      </c>
      <c r="BK80" s="405">
        <v>1.1000000000000001</v>
      </c>
      <c r="BL80" s="405">
        <v>0.68</v>
      </c>
      <c r="BM80" s="405">
        <v>1.54</v>
      </c>
      <c r="BN80" s="405">
        <v>1.79</v>
      </c>
      <c r="BO80" s="406">
        <v>1</v>
      </c>
      <c r="BP80" s="407"/>
      <c r="BQ80" s="407"/>
      <c r="BR80" s="407">
        <v>1</v>
      </c>
      <c r="BS80" s="407">
        <v>1</v>
      </c>
      <c r="BT80" s="407"/>
      <c r="BU80" s="407">
        <v>1</v>
      </c>
      <c r="BV80" s="407"/>
      <c r="BW80" s="407"/>
      <c r="BX80" s="407"/>
      <c r="BY80" s="407"/>
      <c r="BZ80" s="407"/>
      <c r="CA80" s="407"/>
      <c r="CB80" s="407"/>
      <c r="CC80" s="407"/>
      <c r="CD80" s="407"/>
      <c r="CE80" s="407"/>
      <c r="CF80" s="407"/>
      <c r="CG80" s="407"/>
      <c r="CH80" s="407"/>
      <c r="CI80" s="407">
        <v>1</v>
      </c>
      <c r="CJ80" s="408" t="s">
        <v>1218</v>
      </c>
      <c r="CK80" s="408"/>
      <c r="CL80" s="408"/>
      <c r="CM80" s="408"/>
      <c r="CN80" s="408"/>
      <c r="CO80" s="409"/>
      <c r="CP80" s="409"/>
      <c r="CQ80" s="409"/>
      <c r="CR80" s="410">
        <v>340</v>
      </c>
      <c r="CS80" s="411">
        <v>67.599999999999994</v>
      </c>
      <c r="CT80" s="411">
        <v>48.14</v>
      </c>
      <c r="CU80" s="411">
        <v>29.67</v>
      </c>
      <c r="CV80" s="411">
        <v>10.5</v>
      </c>
      <c r="CW80" s="411">
        <v>6.52</v>
      </c>
      <c r="CX80" s="411">
        <v>14.73</v>
      </c>
      <c r="CY80" s="411">
        <v>17.16</v>
      </c>
      <c r="CZ80" s="411">
        <v>48.91</v>
      </c>
      <c r="DA80" s="411">
        <v>53.38</v>
      </c>
      <c r="DB80" s="409" t="s">
        <v>1154</v>
      </c>
      <c r="DC80" s="409">
        <v>2</v>
      </c>
      <c r="DD80" s="409"/>
      <c r="DE80" s="409"/>
    </row>
    <row r="81" spans="1:109" ht="21" customHeight="1" thickBot="1">
      <c r="A81" s="376">
        <v>79</v>
      </c>
      <c r="B81" s="440" t="s">
        <v>1219</v>
      </c>
      <c r="C81" s="378" t="s">
        <v>1220</v>
      </c>
      <c r="D81" s="488" t="s">
        <v>157</v>
      </c>
      <c r="E81" s="477" t="s">
        <v>132</v>
      </c>
      <c r="F81" s="392"/>
      <c r="G81" s="392"/>
      <c r="H81" s="392" t="s">
        <v>403</v>
      </c>
      <c r="I81" s="392">
        <v>25</v>
      </c>
      <c r="J81" s="392">
        <v>32</v>
      </c>
      <c r="K81" s="392">
        <v>36</v>
      </c>
      <c r="L81" s="392">
        <v>41</v>
      </c>
      <c r="M81" s="392" t="s">
        <v>49</v>
      </c>
      <c r="N81" s="392">
        <v>134</v>
      </c>
      <c r="O81" s="437">
        <v>3660</v>
      </c>
      <c r="P81" s="438">
        <v>342.9</v>
      </c>
      <c r="Q81" s="439">
        <v>76.48</v>
      </c>
      <c r="R81" s="439">
        <v>72.36</v>
      </c>
      <c r="S81" s="439">
        <v>38.94</v>
      </c>
      <c r="T81" s="439">
        <v>4.3</v>
      </c>
      <c r="U81" s="385">
        <v>7130</v>
      </c>
      <c r="V81" s="385">
        <v>11600</v>
      </c>
      <c r="W81" s="385">
        <v>18600</v>
      </c>
      <c r="X81" s="387">
        <v>27900</v>
      </c>
      <c r="Y81" s="387">
        <v>40300</v>
      </c>
      <c r="Z81" s="387">
        <v>56500</v>
      </c>
      <c r="AA81" s="392">
        <v>79000</v>
      </c>
      <c r="AB81" s="392">
        <v>110500</v>
      </c>
      <c r="AC81" s="424">
        <v>155000</v>
      </c>
      <c r="AD81" s="424">
        <v>216500</v>
      </c>
      <c r="AE81" s="493">
        <v>303000</v>
      </c>
      <c r="AF81" s="493">
        <v>425000</v>
      </c>
      <c r="AG81" s="377" t="s">
        <v>49</v>
      </c>
      <c r="AH81" s="382">
        <v>5804120</v>
      </c>
      <c r="AI81" s="427">
        <v>40000</v>
      </c>
      <c r="AJ81" s="427">
        <v>9</v>
      </c>
      <c r="AK81" s="449">
        <v>80000</v>
      </c>
      <c r="AL81" s="449">
        <v>4</v>
      </c>
      <c r="AM81" s="450">
        <v>240000</v>
      </c>
      <c r="AN81" s="450">
        <v>2</v>
      </c>
      <c r="AO81" s="437">
        <v>4640000</v>
      </c>
      <c r="AP81" s="447">
        <v>10444120</v>
      </c>
      <c r="AQ81" s="394" t="s">
        <v>1150</v>
      </c>
      <c r="AR81" s="395" t="s">
        <v>1221</v>
      </c>
      <c r="AS81" s="396" t="s">
        <v>904</v>
      </c>
      <c r="AT81" s="397" t="s">
        <v>1222</v>
      </c>
      <c r="AU81" s="494" t="s">
        <v>1028</v>
      </c>
      <c r="AV81" s="399"/>
      <c r="AW81" s="399">
        <v>357</v>
      </c>
      <c r="AX81" s="399"/>
      <c r="AY81" s="399">
        <v>466</v>
      </c>
      <c r="AZ81" s="399" t="s">
        <v>773</v>
      </c>
      <c r="BA81" s="419">
        <v>159</v>
      </c>
      <c r="BB81" s="401">
        <v>1.3</v>
      </c>
      <c r="BC81" s="402">
        <v>1.02</v>
      </c>
      <c r="BD81" s="402">
        <v>2.64</v>
      </c>
      <c r="BE81" s="402">
        <v>3.08</v>
      </c>
      <c r="BF81" s="403">
        <v>3819</v>
      </c>
      <c r="BG81" s="401">
        <v>344.2</v>
      </c>
      <c r="BH81" s="404">
        <v>77.5</v>
      </c>
      <c r="BI81" s="404">
        <v>75</v>
      </c>
      <c r="BJ81" s="404">
        <v>42.02</v>
      </c>
      <c r="BK81" s="405">
        <v>1.3</v>
      </c>
      <c r="BL81" s="405">
        <v>1.02</v>
      </c>
      <c r="BM81" s="405">
        <v>2.64</v>
      </c>
      <c r="BN81" s="405">
        <v>3.08</v>
      </c>
      <c r="BO81" s="406">
        <v>1</v>
      </c>
      <c r="BP81" s="407"/>
      <c r="BQ81" s="407"/>
      <c r="BR81" s="407"/>
      <c r="BS81" s="407"/>
      <c r="BT81" s="407"/>
      <c r="BU81" s="407"/>
      <c r="BV81" s="407"/>
      <c r="BW81" s="407"/>
      <c r="BX81" s="407"/>
      <c r="BY81" s="407"/>
      <c r="BZ81" s="407"/>
      <c r="CA81" s="407">
        <v>1</v>
      </c>
      <c r="CB81" s="407"/>
      <c r="CC81" s="407">
        <v>1</v>
      </c>
      <c r="CD81" s="407"/>
      <c r="CE81" s="407"/>
      <c r="CF81" s="407"/>
      <c r="CG81" s="407"/>
      <c r="CH81" s="407"/>
      <c r="CI81" s="407"/>
      <c r="CJ81" s="408" t="s">
        <v>1153</v>
      </c>
      <c r="CK81" s="408"/>
      <c r="CL81" s="408"/>
      <c r="CM81" s="408"/>
      <c r="CN81" s="408"/>
      <c r="CO81" s="409"/>
      <c r="CP81" s="409"/>
      <c r="CQ81" s="409"/>
      <c r="CR81" s="410"/>
      <c r="CS81" s="411"/>
      <c r="CT81" s="411"/>
      <c r="CU81" s="411"/>
      <c r="CV81" s="411"/>
      <c r="CW81" s="411"/>
      <c r="CX81" s="411"/>
      <c r="CY81" s="411"/>
      <c r="CZ81" s="411"/>
      <c r="DA81" s="411"/>
      <c r="DB81" s="409"/>
      <c r="DC81" s="409"/>
      <c r="DD81" s="409"/>
      <c r="DE81" s="409"/>
    </row>
    <row r="82" spans="1:109" ht="21" customHeight="1" thickBot="1">
      <c r="A82" s="412">
        <v>80</v>
      </c>
      <c r="B82" s="436" t="s">
        <v>1223</v>
      </c>
      <c r="C82" s="378" t="s">
        <v>1224</v>
      </c>
      <c r="D82" s="488" t="s">
        <v>157</v>
      </c>
      <c r="E82" s="477" t="s">
        <v>132</v>
      </c>
      <c r="F82" s="392"/>
      <c r="G82" s="392"/>
      <c r="H82" s="392">
        <v>35</v>
      </c>
      <c r="I82" s="392">
        <v>15</v>
      </c>
      <c r="J82" s="392">
        <v>21</v>
      </c>
      <c r="K82" s="392">
        <v>28</v>
      </c>
      <c r="L82" s="392">
        <v>35</v>
      </c>
      <c r="M82" s="392" t="s">
        <v>49</v>
      </c>
      <c r="N82" s="392">
        <v>134</v>
      </c>
      <c r="O82" s="437">
        <v>3665</v>
      </c>
      <c r="P82" s="438">
        <v>340.4</v>
      </c>
      <c r="Q82" s="439">
        <v>77.38</v>
      </c>
      <c r="R82" s="439">
        <v>67.260000000000005</v>
      </c>
      <c r="S82" s="439">
        <v>55.86</v>
      </c>
      <c r="T82" s="439">
        <v>5.73</v>
      </c>
      <c r="U82" s="385">
        <v>7130</v>
      </c>
      <c r="V82" s="385">
        <v>11600</v>
      </c>
      <c r="W82" s="385">
        <v>18600</v>
      </c>
      <c r="X82" s="387">
        <v>27900</v>
      </c>
      <c r="Y82" s="387">
        <v>40300</v>
      </c>
      <c r="Z82" s="387">
        <v>56500</v>
      </c>
      <c r="AA82" s="392">
        <v>79000</v>
      </c>
      <c r="AB82" s="392">
        <v>110500</v>
      </c>
      <c r="AC82" s="424">
        <v>155000</v>
      </c>
      <c r="AD82" s="424">
        <v>216500</v>
      </c>
      <c r="AE82" s="493">
        <v>303000</v>
      </c>
      <c r="AF82" s="493">
        <v>425000</v>
      </c>
      <c r="AG82" s="377" t="s">
        <v>49</v>
      </c>
      <c r="AH82" s="382">
        <v>5804120</v>
      </c>
      <c r="AI82" s="427">
        <v>40000</v>
      </c>
      <c r="AJ82" s="427">
        <v>9</v>
      </c>
      <c r="AK82" s="449">
        <v>80000</v>
      </c>
      <c r="AL82" s="449">
        <v>4</v>
      </c>
      <c r="AM82" s="450">
        <v>240000</v>
      </c>
      <c r="AN82" s="450">
        <v>2</v>
      </c>
      <c r="AO82" s="437">
        <v>4640000</v>
      </c>
      <c r="AP82" s="447">
        <v>10444120</v>
      </c>
      <c r="AQ82" s="394" t="s">
        <v>1016</v>
      </c>
      <c r="AR82" s="395" t="s">
        <v>1225</v>
      </c>
      <c r="AS82" s="396" t="s">
        <v>1018</v>
      </c>
      <c r="AT82" s="397" t="s">
        <v>570</v>
      </c>
      <c r="AU82" s="494" t="s">
        <v>1028</v>
      </c>
      <c r="AV82" s="399">
        <v>47</v>
      </c>
      <c r="AW82" s="399">
        <v>354</v>
      </c>
      <c r="AX82" s="399"/>
      <c r="AY82" s="399">
        <v>461</v>
      </c>
      <c r="AZ82" s="399" t="s">
        <v>768</v>
      </c>
      <c r="BA82" s="400">
        <v>191</v>
      </c>
      <c r="BB82" s="401">
        <v>1.9</v>
      </c>
      <c r="BC82" s="402">
        <v>1.02</v>
      </c>
      <c r="BD82" s="402">
        <v>2.19</v>
      </c>
      <c r="BE82" s="402">
        <v>2.0499999999999998</v>
      </c>
      <c r="BF82" s="403">
        <v>3856</v>
      </c>
      <c r="BG82" s="401">
        <v>342.3</v>
      </c>
      <c r="BH82" s="404">
        <v>78.400000000000006</v>
      </c>
      <c r="BI82" s="404">
        <v>69.45</v>
      </c>
      <c r="BJ82" s="404">
        <v>57.91</v>
      </c>
      <c r="BK82" s="405">
        <v>1.9</v>
      </c>
      <c r="BL82" s="405">
        <v>1.02</v>
      </c>
      <c r="BM82" s="405">
        <v>2.19</v>
      </c>
      <c r="BN82" s="405">
        <v>2.0499999999999998</v>
      </c>
      <c r="BO82" s="406">
        <v>3</v>
      </c>
      <c r="BP82" s="407"/>
      <c r="BQ82" s="407"/>
      <c r="BR82" s="407"/>
      <c r="BS82" s="407"/>
      <c r="BT82" s="407"/>
      <c r="BU82" s="407"/>
      <c r="BV82" s="407">
        <v>1</v>
      </c>
      <c r="BW82" s="407"/>
      <c r="BX82" s="407"/>
      <c r="BY82" s="407"/>
      <c r="BZ82" s="407"/>
      <c r="CA82" s="407"/>
      <c r="CB82" s="407"/>
      <c r="CC82" s="407"/>
      <c r="CD82" s="407">
        <v>1</v>
      </c>
      <c r="CE82" s="407"/>
      <c r="CF82" s="407"/>
      <c r="CG82" s="407" t="s">
        <v>1104</v>
      </c>
      <c r="CH82" s="407"/>
      <c r="CI82" s="407"/>
      <c r="CJ82" s="408" t="s">
        <v>1226</v>
      </c>
      <c r="CK82" s="408"/>
      <c r="CL82" s="408"/>
      <c r="CM82" s="408"/>
      <c r="CN82" s="408"/>
      <c r="CO82" s="409"/>
      <c r="CP82" s="409">
        <v>1</v>
      </c>
      <c r="CQ82" s="409"/>
      <c r="CR82" s="410">
        <v>322</v>
      </c>
      <c r="CS82" s="411">
        <v>67.599999999999994</v>
      </c>
      <c r="CT82" s="411">
        <v>46.32</v>
      </c>
      <c r="CU82" s="411">
        <v>36.229999999999997</v>
      </c>
      <c r="CV82" s="411">
        <v>18.399999999999999</v>
      </c>
      <c r="CW82" s="411">
        <v>9.7799999999999994</v>
      </c>
      <c r="CX82" s="411">
        <v>20.94</v>
      </c>
      <c r="CY82" s="411">
        <v>19.63</v>
      </c>
      <c r="CZ82" s="411">
        <v>68.75</v>
      </c>
      <c r="DA82" s="411">
        <v>71.790000000000006</v>
      </c>
      <c r="DB82" s="409" t="s">
        <v>1154</v>
      </c>
      <c r="DC82" s="409">
        <v>2</v>
      </c>
      <c r="DD82" s="409"/>
      <c r="DE82" s="409"/>
    </row>
    <row r="83" spans="1:109" ht="21" customHeight="1" thickBot="1">
      <c r="A83" s="376">
        <v>81</v>
      </c>
      <c r="B83" s="440" t="s">
        <v>1227</v>
      </c>
      <c r="C83" s="378" t="s">
        <v>1228</v>
      </c>
      <c r="D83" s="488" t="s">
        <v>157</v>
      </c>
      <c r="E83" s="477" t="s">
        <v>132</v>
      </c>
      <c r="F83" s="392"/>
      <c r="G83" s="392"/>
      <c r="H83" s="392">
        <v>35</v>
      </c>
      <c r="I83" s="392">
        <v>15</v>
      </c>
      <c r="J83" s="392">
        <v>21</v>
      </c>
      <c r="K83" s="392">
        <v>28</v>
      </c>
      <c r="L83" s="392">
        <v>35</v>
      </c>
      <c r="M83" s="392" t="s">
        <v>49</v>
      </c>
      <c r="N83" s="392">
        <v>134</v>
      </c>
      <c r="O83" s="437">
        <v>3678</v>
      </c>
      <c r="P83" s="438">
        <v>335.2</v>
      </c>
      <c r="Q83" s="439">
        <v>81.319999999999993</v>
      </c>
      <c r="R83" s="439">
        <v>60.44</v>
      </c>
      <c r="S83" s="439">
        <v>59.52</v>
      </c>
      <c r="T83" s="439"/>
      <c r="U83" s="385">
        <v>7130</v>
      </c>
      <c r="V83" s="385">
        <v>11600</v>
      </c>
      <c r="W83" s="385">
        <v>18600</v>
      </c>
      <c r="X83" s="387">
        <v>27900</v>
      </c>
      <c r="Y83" s="387">
        <v>40300</v>
      </c>
      <c r="Z83" s="387">
        <v>56500</v>
      </c>
      <c r="AA83" s="392">
        <v>79000</v>
      </c>
      <c r="AB83" s="392">
        <v>110500</v>
      </c>
      <c r="AC83" s="424">
        <v>155000</v>
      </c>
      <c r="AD83" s="424">
        <v>216500</v>
      </c>
      <c r="AE83" s="493">
        <v>303000</v>
      </c>
      <c r="AF83" s="493">
        <v>425000</v>
      </c>
      <c r="AG83" s="377" t="s">
        <v>49</v>
      </c>
      <c r="AH83" s="382">
        <v>5804120</v>
      </c>
      <c r="AI83" s="427">
        <v>40000</v>
      </c>
      <c r="AJ83" s="427">
        <v>9</v>
      </c>
      <c r="AK83" s="449">
        <v>80000</v>
      </c>
      <c r="AL83" s="449">
        <v>4</v>
      </c>
      <c r="AM83" s="450">
        <v>240000</v>
      </c>
      <c r="AN83" s="450">
        <v>2</v>
      </c>
      <c r="AO83" s="437">
        <v>4640000</v>
      </c>
      <c r="AP83" s="447">
        <v>10444120</v>
      </c>
      <c r="AQ83" s="394" t="s">
        <v>1229</v>
      </c>
      <c r="AR83" s="395" t="s">
        <v>1228</v>
      </c>
      <c r="AS83" s="396" t="s">
        <v>938</v>
      </c>
      <c r="AT83" s="397" t="s">
        <v>1230</v>
      </c>
      <c r="AU83" s="494" t="s">
        <v>1028</v>
      </c>
      <c r="AV83" s="399"/>
      <c r="AW83" s="399"/>
      <c r="AX83" s="399"/>
      <c r="AY83" s="399"/>
      <c r="AZ83" s="399" t="s">
        <v>767</v>
      </c>
      <c r="BA83" s="419">
        <v>191</v>
      </c>
      <c r="BB83" s="401">
        <v>1.6</v>
      </c>
      <c r="BC83" s="402">
        <v>0.68</v>
      </c>
      <c r="BD83" s="402">
        <v>2.25</v>
      </c>
      <c r="BE83" s="402">
        <v>3.66</v>
      </c>
      <c r="BF83" s="403">
        <v>3869</v>
      </c>
      <c r="BG83" s="401">
        <v>336.8</v>
      </c>
      <c r="BH83" s="404">
        <v>82</v>
      </c>
      <c r="BI83" s="404">
        <v>62.69</v>
      </c>
      <c r="BJ83" s="404">
        <v>63.18</v>
      </c>
      <c r="BK83" s="405">
        <v>1.6</v>
      </c>
      <c r="BL83" s="405">
        <v>0.68</v>
      </c>
      <c r="BM83" s="405">
        <v>2.25</v>
      </c>
      <c r="BN83" s="405">
        <v>3.66</v>
      </c>
      <c r="BO83" s="406">
        <v>4</v>
      </c>
      <c r="BP83" s="407"/>
      <c r="BQ83" s="407"/>
      <c r="BR83" s="407"/>
      <c r="BS83" s="407"/>
      <c r="BT83" s="407"/>
      <c r="BU83" s="407">
        <v>1</v>
      </c>
      <c r="BV83" s="407"/>
      <c r="BW83" s="407"/>
      <c r="BX83" s="407"/>
      <c r="BY83" s="407"/>
      <c r="BZ83" s="407"/>
      <c r="CA83" s="407"/>
      <c r="CB83" s="407"/>
      <c r="CC83" s="407"/>
      <c r="CD83" s="407"/>
      <c r="CE83" s="407"/>
      <c r="CF83" s="407"/>
      <c r="CG83" s="407"/>
      <c r="CH83" s="407"/>
      <c r="CI83" s="407"/>
      <c r="CJ83" s="408" t="s">
        <v>1231</v>
      </c>
      <c r="CK83" s="408"/>
      <c r="CL83" s="408"/>
      <c r="CM83" s="408"/>
      <c r="CN83" s="408"/>
      <c r="CO83" s="409"/>
      <c r="CP83" s="409"/>
      <c r="CQ83" s="409"/>
      <c r="CR83" s="410"/>
      <c r="CS83" s="411"/>
      <c r="CT83" s="411"/>
      <c r="CU83" s="411"/>
      <c r="CV83" s="411"/>
      <c r="CW83" s="411"/>
      <c r="CX83" s="411"/>
      <c r="CY83" s="411"/>
      <c r="CZ83" s="411"/>
      <c r="DA83" s="411"/>
      <c r="DB83" s="409" t="s">
        <v>1154</v>
      </c>
      <c r="DC83" s="409">
        <v>2</v>
      </c>
      <c r="DD83" s="409"/>
      <c r="DE83" s="409"/>
    </row>
    <row r="84" spans="1:109" ht="21" customHeight="1" thickBot="1">
      <c r="A84" s="412">
        <v>82</v>
      </c>
      <c r="B84" s="436" t="s">
        <v>1232</v>
      </c>
      <c r="C84" s="378" t="s">
        <v>1233</v>
      </c>
      <c r="D84" s="488" t="s">
        <v>157</v>
      </c>
      <c r="E84" s="477" t="s">
        <v>132</v>
      </c>
      <c r="F84" s="392"/>
      <c r="G84" s="392"/>
      <c r="H84" s="392" t="s">
        <v>403</v>
      </c>
      <c r="I84" s="392">
        <v>25</v>
      </c>
      <c r="J84" s="392">
        <v>32</v>
      </c>
      <c r="K84" s="392">
        <v>36</v>
      </c>
      <c r="L84" s="392">
        <v>40</v>
      </c>
      <c r="M84" s="392" t="s">
        <v>49</v>
      </c>
      <c r="N84" s="392">
        <v>133</v>
      </c>
      <c r="O84" s="437">
        <v>3690</v>
      </c>
      <c r="P84" s="438">
        <v>346.2</v>
      </c>
      <c r="Q84" s="439">
        <v>72.319999999999993</v>
      </c>
      <c r="R84" s="439">
        <v>54.97</v>
      </c>
      <c r="S84" s="439">
        <v>60.38</v>
      </c>
      <c r="T84" s="439">
        <v>6.07</v>
      </c>
      <c r="U84" s="385">
        <v>7130</v>
      </c>
      <c r="V84" s="385">
        <v>11600</v>
      </c>
      <c r="W84" s="385">
        <v>18600</v>
      </c>
      <c r="X84" s="387">
        <v>27900</v>
      </c>
      <c r="Y84" s="387">
        <v>40300</v>
      </c>
      <c r="Z84" s="387">
        <v>56500</v>
      </c>
      <c r="AA84" s="392">
        <v>79000</v>
      </c>
      <c r="AB84" s="392">
        <v>110500</v>
      </c>
      <c r="AC84" s="424">
        <v>155000</v>
      </c>
      <c r="AD84" s="424">
        <v>216500</v>
      </c>
      <c r="AE84" s="493">
        <v>303000</v>
      </c>
      <c r="AF84" s="493">
        <v>425000</v>
      </c>
      <c r="AG84" s="377" t="s">
        <v>49</v>
      </c>
      <c r="AH84" s="382">
        <v>5804120</v>
      </c>
      <c r="AI84" s="427">
        <v>40000</v>
      </c>
      <c r="AJ84" s="427">
        <v>9</v>
      </c>
      <c r="AK84" s="449">
        <v>80000</v>
      </c>
      <c r="AL84" s="449">
        <v>4</v>
      </c>
      <c r="AM84" s="450">
        <v>240000</v>
      </c>
      <c r="AN84" s="450">
        <v>2</v>
      </c>
      <c r="AO84" s="437">
        <v>4640000</v>
      </c>
      <c r="AP84" s="447">
        <v>10444120</v>
      </c>
      <c r="AQ84" s="394" t="s">
        <v>965</v>
      </c>
      <c r="AR84" s="395" t="s">
        <v>1234</v>
      </c>
      <c r="AS84" s="396" t="s">
        <v>731</v>
      </c>
      <c r="AT84" s="397" t="s">
        <v>1235</v>
      </c>
      <c r="AU84" s="494" t="s">
        <v>1028</v>
      </c>
      <c r="AV84" s="399"/>
      <c r="AW84" s="399">
        <v>361</v>
      </c>
      <c r="AX84" s="399"/>
      <c r="AY84" s="399">
        <v>473</v>
      </c>
      <c r="AZ84" s="399" t="s">
        <v>773</v>
      </c>
      <c r="BA84" s="419">
        <v>191</v>
      </c>
      <c r="BB84" s="401">
        <v>1.7</v>
      </c>
      <c r="BC84" s="402">
        <v>0.68</v>
      </c>
      <c r="BD84" s="402">
        <v>1.58</v>
      </c>
      <c r="BE84" s="402">
        <v>2.2599999999999998</v>
      </c>
      <c r="BF84" s="403">
        <v>3881</v>
      </c>
      <c r="BG84" s="401">
        <v>347.9</v>
      </c>
      <c r="BH84" s="404">
        <v>73</v>
      </c>
      <c r="BI84" s="404">
        <v>56.55</v>
      </c>
      <c r="BJ84" s="404">
        <v>62.64</v>
      </c>
      <c r="BK84" s="405">
        <v>1.7</v>
      </c>
      <c r="BL84" s="405">
        <v>0.68</v>
      </c>
      <c r="BM84" s="405">
        <v>1.58</v>
      </c>
      <c r="BN84" s="405">
        <v>2.2599999999999998</v>
      </c>
      <c r="BO84" s="406">
        <v>1</v>
      </c>
      <c r="BP84" s="407"/>
      <c r="BQ84" s="407"/>
      <c r="BR84" s="407"/>
      <c r="BS84" s="407"/>
      <c r="BT84" s="407"/>
      <c r="BU84" s="407"/>
      <c r="BV84" s="407"/>
      <c r="BW84" s="407"/>
      <c r="BX84" s="407"/>
      <c r="BY84" s="407"/>
      <c r="BZ84" s="407"/>
      <c r="CA84" s="407">
        <v>1</v>
      </c>
      <c r="CB84" s="407"/>
      <c r="CC84" s="407">
        <v>1</v>
      </c>
      <c r="CD84" s="407">
        <v>1</v>
      </c>
      <c r="CE84" s="407"/>
      <c r="CF84" s="407"/>
      <c r="CG84" s="407"/>
      <c r="CH84" s="407"/>
      <c r="CI84" s="407"/>
      <c r="CJ84" s="408" t="s">
        <v>968</v>
      </c>
      <c r="CK84" s="408"/>
      <c r="CL84" s="408"/>
      <c r="CM84" s="408"/>
      <c r="CN84" s="408"/>
      <c r="CO84" s="409"/>
      <c r="CP84" s="409"/>
      <c r="CQ84" s="409"/>
      <c r="CR84" s="410"/>
      <c r="CS84" s="411"/>
      <c r="CT84" s="411"/>
      <c r="CU84" s="411"/>
      <c r="CV84" s="411"/>
      <c r="CW84" s="411"/>
      <c r="CX84" s="411"/>
      <c r="CY84" s="411"/>
      <c r="CZ84" s="411"/>
      <c r="DA84" s="411"/>
      <c r="DB84" s="409"/>
      <c r="DC84" s="409"/>
      <c r="DD84" s="409"/>
      <c r="DE84" s="409"/>
    </row>
    <row r="85" spans="1:109" ht="21" customHeight="1" thickBot="1">
      <c r="A85" s="376">
        <v>83</v>
      </c>
      <c r="B85" s="440" t="s">
        <v>408</v>
      </c>
      <c r="C85" s="378" t="s">
        <v>1236</v>
      </c>
      <c r="D85" s="488" t="s">
        <v>157</v>
      </c>
      <c r="E85" s="477" t="s">
        <v>132</v>
      </c>
      <c r="F85" s="392"/>
      <c r="G85" s="392"/>
      <c r="H85" s="392" t="s">
        <v>403</v>
      </c>
      <c r="I85" s="392">
        <v>25</v>
      </c>
      <c r="J85" s="392">
        <v>32</v>
      </c>
      <c r="K85" s="392">
        <v>36</v>
      </c>
      <c r="L85" s="392">
        <v>40</v>
      </c>
      <c r="M85" s="392" t="s">
        <v>49</v>
      </c>
      <c r="N85" s="392">
        <v>133</v>
      </c>
      <c r="O85" s="437">
        <v>3727</v>
      </c>
      <c r="P85" s="438">
        <v>323.60000000000002</v>
      </c>
      <c r="Q85" s="439">
        <v>73.44</v>
      </c>
      <c r="R85" s="439">
        <v>87.24</v>
      </c>
      <c r="S85" s="439">
        <v>70.55</v>
      </c>
      <c r="T85" s="439">
        <v>8.5500000000000007</v>
      </c>
      <c r="U85" s="385">
        <v>7130</v>
      </c>
      <c r="V85" s="385">
        <v>11600</v>
      </c>
      <c r="W85" s="385">
        <v>18600</v>
      </c>
      <c r="X85" s="387">
        <v>27900</v>
      </c>
      <c r="Y85" s="387">
        <v>40300</v>
      </c>
      <c r="Z85" s="387">
        <v>56500</v>
      </c>
      <c r="AA85" s="392">
        <v>79000</v>
      </c>
      <c r="AB85" s="392">
        <v>110500</v>
      </c>
      <c r="AC85" s="424">
        <v>155000</v>
      </c>
      <c r="AD85" s="424">
        <v>216500</v>
      </c>
      <c r="AE85" s="493">
        <v>303000</v>
      </c>
      <c r="AF85" s="493">
        <v>425000</v>
      </c>
      <c r="AG85" s="377" t="s">
        <v>49</v>
      </c>
      <c r="AH85" s="382">
        <v>5804120</v>
      </c>
      <c r="AI85" s="427">
        <v>40000</v>
      </c>
      <c r="AJ85" s="427">
        <v>9</v>
      </c>
      <c r="AK85" s="449">
        <v>80000</v>
      </c>
      <c r="AL85" s="449">
        <v>4</v>
      </c>
      <c r="AM85" s="450">
        <v>240000</v>
      </c>
      <c r="AN85" s="450">
        <v>2</v>
      </c>
      <c r="AO85" s="437">
        <v>4640000</v>
      </c>
      <c r="AP85" s="447">
        <v>10444120</v>
      </c>
      <c r="AQ85" s="394" t="s">
        <v>936</v>
      </c>
      <c r="AR85" s="395" t="s">
        <v>1237</v>
      </c>
      <c r="AS85" s="396" t="s">
        <v>1011</v>
      </c>
      <c r="AT85" s="397" t="s">
        <v>558</v>
      </c>
      <c r="AU85" s="494" t="s">
        <v>1028</v>
      </c>
      <c r="AV85" s="399"/>
      <c r="AW85" s="399">
        <v>337</v>
      </c>
      <c r="AX85" s="399"/>
      <c r="AY85" s="399">
        <v>432</v>
      </c>
      <c r="AZ85" s="399" t="s">
        <v>773</v>
      </c>
      <c r="BA85" s="400">
        <v>192</v>
      </c>
      <c r="BB85" s="401">
        <v>2</v>
      </c>
      <c r="BC85" s="402">
        <v>1.36</v>
      </c>
      <c r="BD85" s="402">
        <v>3.02</v>
      </c>
      <c r="BE85" s="402">
        <v>2.77</v>
      </c>
      <c r="BF85" s="403">
        <v>3919</v>
      </c>
      <c r="BG85" s="401">
        <v>325.60000000000002</v>
      </c>
      <c r="BH85" s="404">
        <v>74.8</v>
      </c>
      <c r="BI85" s="404">
        <v>90.26</v>
      </c>
      <c r="BJ85" s="404">
        <v>73.319999999999993</v>
      </c>
      <c r="BK85" s="405">
        <v>2</v>
      </c>
      <c r="BL85" s="405">
        <v>1.36</v>
      </c>
      <c r="BM85" s="405">
        <v>3.02</v>
      </c>
      <c r="BN85" s="405">
        <v>2.77</v>
      </c>
      <c r="BO85" s="406">
        <v>4</v>
      </c>
      <c r="BP85" s="407"/>
      <c r="BQ85" s="407"/>
      <c r="BR85" s="407"/>
      <c r="BS85" s="407"/>
      <c r="BT85" s="407"/>
      <c r="BU85" s="407"/>
      <c r="BV85" s="407"/>
      <c r="BW85" s="407"/>
      <c r="BX85" s="407"/>
      <c r="BY85" s="407"/>
      <c r="BZ85" s="407"/>
      <c r="CA85" s="407">
        <v>1</v>
      </c>
      <c r="CB85" s="407"/>
      <c r="CC85" s="407">
        <v>1</v>
      </c>
      <c r="CD85" s="407">
        <v>1</v>
      </c>
      <c r="CE85" s="407"/>
      <c r="CF85" s="407"/>
      <c r="CG85" s="407"/>
      <c r="CH85" s="407"/>
      <c r="CI85" s="407"/>
      <c r="CJ85" s="408" t="s">
        <v>942</v>
      </c>
      <c r="CK85" s="408"/>
      <c r="CL85" s="408"/>
      <c r="CM85" s="408"/>
      <c r="CN85" s="408"/>
      <c r="CO85" s="409"/>
      <c r="CP85" s="409"/>
      <c r="CQ85" s="409"/>
      <c r="CR85" s="410">
        <v>304</v>
      </c>
      <c r="CS85" s="411">
        <v>60.4</v>
      </c>
      <c r="CT85" s="411">
        <v>58.34</v>
      </c>
      <c r="CU85" s="411">
        <v>44.03</v>
      </c>
      <c r="CV85" s="411">
        <v>19.600000000000001</v>
      </c>
      <c r="CW85" s="411">
        <v>13.04</v>
      </c>
      <c r="CX85" s="411">
        <v>28.9</v>
      </c>
      <c r="CY85" s="411">
        <v>26.52</v>
      </c>
      <c r="CZ85" s="411">
        <v>88.06</v>
      </c>
      <c r="DA85" s="411">
        <v>95.69</v>
      </c>
      <c r="DB85" s="409" t="s">
        <v>1154</v>
      </c>
      <c r="DC85" s="409">
        <v>1</v>
      </c>
      <c r="DD85" s="409"/>
      <c r="DE85" s="409"/>
    </row>
    <row r="86" spans="1:109" ht="21" customHeight="1" thickBot="1">
      <c r="A86" s="412">
        <v>84</v>
      </c>
      <c r="B86" s="436" t="s">
        <v>1238</v>
      </c>
      <c r="C86" s="378" t="s">
        <v>1239</v>
      </c>
      <c r="D86" s="488" t="s">
        <v>157</v>
      </c>
      <c r="E86" s="420" t="s">
        <v>136</v>
      </c>
      <c r="F86" s="391"/>
      <c r="G86" s="391"/>
      <c r="H86" s="391">
        <v>50</v>
      </c>
      <c r="I86" s="391">
        <v>29</v>
      </c>
      <c r="J86" s="391">
        <v>38</v>
      </c>
      <c r="K86" s="391">
        <v>48</v>
      </c>
      <c r="L86" s="391" t="s">
        <v>49</v>
      </c>
      <c r="M86" s="391" t="s">
        <v>49</v>
      </c>
      <c r="N86" s="391">
        <v>165</v>
      </c>
      <c r="O86" s="437">
        <v>3727</v>
      </c>
      <c r="P86" s="438">
        <v>327.2</v>
      </c>
      <c r="Q86" s="439">
        <v>84.93</v>
      </c>
      <c r="R86" s="439">
        <v>79.97</v>
      </c>
      <c r="S86" s="439">
        <v>77.239999999999995</v>
      </c>
      <c r="T86" s="439"/>
      <c r="U86" s="385"/>
      <c r="V86" s="385"/>
      <c r="W86" s="385"/>
      <c r="X86" s="385"/>
      <c r="Y86" s="387"/>
      <c r="Z86" s="387"/>
      <c r="AA86" s="387"/>
      <c r="AB86" s="392"/>
      <c r="AC86" s="392"/>
      <c r="AD86" s="424"/>
      <c r="AE86" s="424"/>
      <c r="AF86" s="377"/>
      <c r="AG86" s="377"/>
      <c r="AH86" s="382"/>
      <c r="AI86" s="427"/>
      <c r="AJ86" s="427"/>
      <c r="AK86" s="449"/>
      <c r="AL86" s="449"/>
      <c r="AM86" s="450"/>
      <c r="AN86" s="450"/>
      <c r="AO86" s="437"/>
      <c r="AP86" s="447"/>
      <c r="AQ86" s="394" t="s">
        <v>910</v>
      </c>
      <c r="AR86" s="395" t="s">
        <v>1240</v>
      </c>
      <c r="AS86" s="396" t="s">
        <v>1167</v>
      </c>
      <c r="AT86" s="397" t="s">
        <v>1241</v>
      </c>
      <c r="AU86" s="496" t="s">
        <v>917</v>
      </c>
      <c r="AV86" s="399"/>
      <c r="AW86" s="399">
        <v>341</v>
      </c>
      <c r="AX86" s="399"/>
      <c r="AY86" s="399">
        <v>438</v>
      </c>
      <c r="AZ86" s="399" t="s">
        <v>1242</v>
      </c>
      <c r="BA86" s="400"/>
      <c r="BB86" s="401"/>
      <c r="BC86" s="402"/>
      <c r="BD86" s="402"/>
      <c r="BE86" s="402"/>
      <c r="BF86" s="403"/>
      <c r="BG86" s="401"/>
      <c r="BH86" s="404"/>
      <c r="BI86" s="404"/>
      <c r="BJ86" s="404"/>
      <c r="BK86" s="405"/>
      <c r="BL86" s="405"/>
      <c r="BM86" s="405"/>
      <c r="BN86" s="405"/>
      <c r="BO86" s="406"/>
      <c r="BP86" s="407"/>
      <c r="BQ86" s="407"/>
      <c r="BR86" s="407"/>
      <c r="BS86" s="407"/>
      <c r="BT86" s="407"/>
      <c r="BU86" s="407"/>
      <c r="BV86" s="407"/>
      <c r="BW86" s="407"/>
      <c r="BX86" s="407"/>
      <c r="BY86" s="407"/>
      <c r="BZ86" s="407"/>
      <c r="CA86" s="407"/>
      <c r="CB86" s="407"/>
      <c r="CC86" s="407"/>
      <c r="CD86" s="407"/>
      <c r="CE86" s="407"/>
      <c r="CF86" s="407"/>
      <c r="CG86" s="407"/>
      <c r="CH86" s="407"/>
      <c r="CI86" s="407"/>
      <c r="CJ86" s="408"/>
      <c r="CK86" s="408"/>
      <c r="CL86" s="408"/>
      <c r="CM86" s="408"/>
      <c r="CN86" s="408"/>
      <c r="CO86" s="409"/>
      <c r="CP86" s="409"/>
      <c r="CQ86" s="409"/>
      <c r="CR86" s="410"/>
      <c r="CS86" s="411"/>
      <c r="CT86" s="411"/>
      <c r="CU86" s="411"/>
      <c r="CV86" s="411"/>
      <c r="CW86" s="411"/>
      <c r="CX86" s="411"/>
      <c r="CY86" s="411"/>
      <c r="CZ86" s="411"/>
      <c r="DA86" s="411"/>
      <c r="DB86" s="409"/>
      <c r="DC86" s="409"/>
      <c r="DD86" s="409"/>
      <c r="DE86" s="409"/>
    </row>
    <row r="87" spans="1:109" ht="21" customHeight="1" thickBot="1">
      <c r="A87" s="376">
        <v>85</v>
      </c>
      <c r="B87" s="440" t="s">
        <v>1243</v>
      </c>
      <c r="C87" s="378" t="s">
        <v>1244</v>
      </c>
      <c r="D87" s="488" t="s">
        <v>157</v>
      </c>
      <c r="E87" s="477" t="s">
        <v>132</v>
      </c>
      <c r="F87" s="392"/>
      <c r="G87" s="392"/>
      <c r="H87" s="392">
        <v>35</v>
      </c>
      <c r="I87" s="392">
        <v>15</v>
      </c>
      <c r="J87" s="392">
        <v>21</v>
      </c>
      <c r="K87" s="392">
        <v>28</v>
      </c>
      <c r="L87" s="392">
        <v>35</v>
      </c>
      <c r="M87" s="392" t="s">
        <v>49</v>
      </c>
      <c r="N87" s="392">
        <v>134</v>
      </c>
      <c r="O87" s="437">
        <v>3787</v>
      </c>
      <c r="P87" s="438">
        <v>327.7</v>
      </c>
      <c r="Q87" s="439">
        <v>81.56</v>
      </c>
      <c r="R87" s="439">
        <v>60.15</v>
      </c>
      <c r="S87" s="439">
        <v>64.44</v>
      </c>
      <c r="T87" s="439">
        <v>7.1</v>
      </c>
      <c r="U87" s="385">
        <v>7130</v>
      </c>
      <c r="V87" s="385">
        <v>11600</v>
      </c>
      <c r="W87" s="385">
        <v>18600</v>
      </c>
      <c r="X87" s="387">
        <v>27900</v>
      </c>
      <c r="Y87" s="387">
        <v>40300</v>
      </c>
      <c r="Z87" s="387">
        <v>56500</v>
      </c>
      <c r="AA87" s="392">
        <v>79000</v>
      </c>
      <c r="AB87" s="392">
        <v>110500</v>
      </c>
      <c r="AC87" s="424">
        <v>155000</v>
      </c>
      <c r="AD87" s="424">
        <v>216500</v>
      </c>
      <c r="AE87" s="493">
        <v>303000</v>
      </c>
      <c r="AF87" s="493">
        <v>425000</v>
      </c>
      <c r="AG87" s="377" t="s">
        <v>49</v>
      </c>
      <c r="AH87" s="382">
        <v>5804120</v>
      </c>
      <c r="AI87" s="427">
        <v>40000</v>
      </c>
      <c r="AJ87" s="427">
        <v>9</v>
      </c>
      <c r="AK87" s="449">
        <v>80000</v>
      </c>
      <c r="AL87" s="449">
        <v>4</v>
      </c>
      <c r="AM87" s="450">
        <v>240000</v>
      </c>
      <c r="AN87" s="450">
        <v>2</v>
      </c>
      <c r="AO87" s="437">
        <v>4640000</v>
      </c>
      <c r="AP87" s="447">
        <v>10444120</v>
      </c>
      <c r="AQ87" s="394" t="s">
        <v>1037</v>
      </c>
      <c r="AR87" s="395" t="s">
        <v>1245</v>
      </c>
      <c r="AS87" s="396" t="s">
        <v>1039</v>
      </c>
      <c r="AT87" s="397" t="s">
        <v>559</v>
      </c>
      <c r="AU87" s="494" t="s">
        <v>1028</v>
      </c>
      <c r="AV87" s="399">
        <v>25</v>
      </c>
      <c r="AW87" s="399">
        <v>341</v>
      </c>
      <c r="AX87" s="399"/>
      <c r="AY87" s="399">
        <v>439</v>
      </c>
      <c r="AZ87" s="399" t="s">
        <v>768</v>
      </c>
      <c r="BA87" s="400">
        <v>169</v>
      </c>
      <c r="BB87" s="401">
        <v>1.7</v>
      </c>
      <c r="BC87" s="402">
        <v>0.89</v>
      </c>
      <c r="BD87" s="402">
        <v>1.55</v>
      </c>
      <c r="BE87" s="402">
        <v>1.66</v>
      </c>
      <c r="BF87" s="403">
        <v>3956</v>
      </c>
      <c r="BG87" s="401">
        <v>329.4</v>
      </c>
      <c r="BH87" s="404">
        <v>82.45</v>
      </c>
      <c r="BI87" s="404">
        <v>61.7</v>
      </c>
      <c r="BJ87" s="404">
        <v>66.099999999999994</v>
      </c>
      <c r="BK87" s="405">
        <v>1.7</v>
      </c>
      <c r="BL87" s="405">
        <v>0.89</v>
      </c>
      <c r="BM87" s="405">
        <v>1.55</v>
      </c>
      <c r="BN87" s="405">
        <v>1.66</v>
      </c>
      <c r="BO87" s="406">
        <v>3</v>
      </c>
      <c r="BP87" s="407"/>
      <c r="BQ87" s="407"/>
      <c r="BR87" s="407"/>
      <c r="BS87" s="407"/>
      <c r="BT87" s="407"/>
      <c r="BU87" s="407"/>
      <c r="BV87" s="407">
        <v>1</v>
      </c>
      <c r="BW87" s="407"/>
      <c r="BX87" s="407"/>
      <c r="BY87" s="407"/>
      <c r="BZ87" s="407"/>
      <c r="CA87" s="407"/>
      <c r="CB87" s="407"/>
      <c r="CC87" s="407"/>
      <c r="CD87" s="407">
        <v>1</v>
      </c>
      <c r="CE87" s="407"/>
      <c r="CF87" s="407"/>
      <c r="CG87" s="407"/>
      <c r="CH87" s="407"/>
      <c r="CI87" s="407"/>
      <c r="CJ87" s="408" t="s">
        <v>1246</v>
      </c>
      <c r="CK87" s="408"/>
      <c r="CL87" s="408"/>
      <c r="CM87" s="408"/>
      <c r="CN87" s="408"/>
      <c r="CO87" s="407"/>
      <c r="CP87" s="409">
        <v>1</v>
      </c>
      <c r="CQ87" s="409"/>
      <c r="CR87" s="410">
        <v>312</v>
      </c>
      <c r="CS87" s="411">
        <v>73</v>
      </c>
      <c r="CT87" s="411">
        <v>45.3</v>
      </c>
      <c r="CU87" s="411">
        <v>48.59</v>
      </c>
      <c r="CV87" s="411">
        <v>15.7</v>
      </c>
      <c r="CW87" s="411">
        <v>8.56</v>
      </c>
      <c r="CX87" s="411">
        <v>14.85</v>
      </c>
      <c r="CY87" s="411">
        <v>15.85</v>
      </c>
      <c r="CZ87" s="411">
        <v>54.96</v>
      </c>
      <c r="DA87" s="411">
        <v>57.07</v>
      </c>
      <c r="DB87" s="409" t="s">
        <v>1154</v>
      </c>
      <c r="DC87" s="409">
        <v>1</v>
      </c>
      <c r="DD87" s="409"/>
      <c r="DE87" s="409"/>
    </row>
    <row r="88" spans="1:109" ht="21" customHeight="1" thickBot="1">
      <c r="A88" s="412">
        <v>86</v>
      </c>
      <c r="B88" s="436" t="s">
        <v>1247</v>
      </c>
      <c r="C88" s="378" t="s">
        <v>1248</v>
      </c>
      <c r="D88" s="488" t="s">
        <v>157</v>
      </c>
      <c r="E88" s="477" t="s">
        <v>132</v>
      </c>
      <c r="F88" s="392"/>
      <c r="G88" s="392"/>
      <c r="H88" s="392" t="s">
        <v>403</v>
      </c>
      <c r="I88" s="392">
        <v>25</v>
      </c>
      <c r="J88" s="392">
        <v>32</v>
      </c>
      <c r="K88" s="392">
        <v>36</v>
      </c>
      <c r="L88" s="392">
        <v>41</v>
      </c>
      <c r="M88" s="392" t="s">
        <v>49</v>
      </c>
      <c r="N88" s="392">
        <v>134</v>
      </c>
      <c r="O88" s="437">
        <v>3817</v>
      </c>
      <c r="P88" s="438">
        <v>322</v>
      </c>
      <c r="Q88" s="439">
        <v>83.93</v>
      </c>
      <c r="R88" s="439">
        <v>76.11</v>
      </c>
      <c r="S88" s="439">
        <v>75.7</v>
      </c>
      <c r="T88" s="439"/>
      <c r="U88" s="385">
        <v>7130</v>
      </c>
      <c r="V88" s="385">
        <v>11600</v>
      </c>
      <c r="W88" s="385">
        <v>18600</v>
      </c>
      <c r="X88" s="387">
        <v>27900</v>
      </c>
      <c r="Y88" s="387">
        <v>40300</v>
      </c>
      <c r="Z88" s="387">
        <v>56500</v>
      </c>
      <c r="AA88" s="392">
        <v>79000</v>
      </c>
      <c r="AB88" s="392">
        <v>110500</v>
      </c>
      <c r="AC88" s="424">
        <v>155000</v>
      </c>
      <c r="AD88" s="424">
        <v>216500</v>
      </c>
      <c r="AE88" s="493">
        <v>303000</v>
      </c>
      <c r="AF88" s="493">
        <v>425000</v>
      </c>
      <c r="AG88" s="377" t="s">
        <v>49</v>
      </c>
      <c r="AH88" s="382">
        <v>5804120</v>
      </c>
      <c r="AI88" s="427">
        <v>40000</v>
      </c>
      <c r="AJ88" s="427">
        <v>9</v>
      </c>
      <c r="AK88" s="449">
        <v>80000</v>
      </c>
      <c r="AL88" s="449">
        <v>4</v>
      </c>
      <c r="AM88" s="450">
        <v>240000</v>
      </c>
      <c r="AN88" s="450">
        <v>2</v>
      </c>
      <c r="AO88" s="437">
        <v>4640000</v>
      </c>
      <c r="AP88" s="447">
        <v>10444120</v>
      </c>
      <c r="AQ88" s="394" t="s">
        <v>1249</v>
      </c>
      <c r="AR88" s="395" t="s">
        <v>1250</v>
      </c>
      <c r="AS88" s="396" t="s">
        <v>1125</v>
      </c>
      <c r="AT88" s="397" t="s">
        <v>1251</v>
      </c>
      <c r="AU88" s="494" t="s">
        <v>1028</v>
      </c>
      <c r="AV88" s="399"/>
      <c r="AW88" s="399">
        <v>335</v>
      </c>
      <c r="AX88" s="399"/>
      <c r="AY88" s="399">
        <v>429</v>
      </c>
      <c r="AZ88" s="399" t="s">
        <v>773</v>
      </c>
      <c r="BA88" s="419">
        <v>170</v>
      </c>
      <c r="BB88" s="401">
        <v>1.8</v>
      </c>
      <c r="BC88" s="402">
        <v>0.77</v>
      </c>
      <c r="BD88" s="402">
        <v>2.94</v>
      </c>
      <c r="BE88" s="402">
        <v>3.11</v>
      </c>
      <c r="BF88" s="403">
        <v>3987</v>
      </c>
      <c r="BG88" s="401">
        <v>323.8</v>
      </c>
      <c r="BH88" s="404">
        <v>84.7</v>
      </c>
      <c r="BI88" s="404">
        <v>79.05</v>
      </c>
      <c r="BJ88" s="404">
        <v>78.81</v>
      </c>
      <c r="BK88" s="405">
        <v>1.8</v>
      </c>
      <c r="BL88" s="405">
        <v>0.77</v>
      </c>
      <c r="BM88" s="405">
        <v>2.94</v>
      </c>
      <c r="BN88" s="405">
        <v>3.11</v>
      </c>
      <c r="BO88" s="406">
        <v>1</v>
      </c>
      <c r="BP88" s="407"/>
      <c r="BQ88" s="407" t="s">
        <v>1252</v>
      </c>
      <c r="BR88" s="407"/>
      <c r="BS88" s="407"/>
      <c r="BT88" s="407"/>
      <c r="BU88" s="407"/>
      <c r="BV88" s="407"/>
      <c r="BW88" s="407"/>
      <c r="BX88" s="407"/>
      <c r="BY88" s="407"/>
      <c r="BZ88" s="407"/>
      <c r="CA88" s="407">
        <v>1</v>
      </c>
      <c r="CB88" s="407"/>
      <c r="CC88" s="407">
        <v>1</v>
      </c>
      <c r="CD88" s="407">
        <v>1</v>
      </c>
      <c r="CE88" s="407"/>
      <c r="CF88" s="407"/>
      <c r="CG88" s="407"/>
      <c r="CH88" s="407"/>
      <c r="CI88" s="407"/>
      <c r="CJ88" s="408"/>
      <c r="CK88" s="408"/>
      <c r="CL88" s="408"/>
      <c r="CM88" s="408"/>
      <c r="CN88" s="408"/>
      <c r="CO88" s="407"/>
      <c r="CP88" s="409"/>
      <c r="CQ88" s="409"/>
      <c r="CR88" s="410"/>
      <c r="CS88" s="411"/>
      <c r="CT88" s="411"/>
      <c r="CU88" s="411"/>
      <c r="CV88" s="411"/>
      <c r="CW88" s="411"/>
      <c r="CX88" s="411"/>
      <c r="CY88" s="411"/>
      <c r="CZ88" s="411"/>
      <c r="DA88" s="411"/>
      <c r="DB88" s="409" t="s">
        <v>1154</v>
      </c>
      <c r="DC88" s="409">
        <v>1</v>
      </c>
      <c r="DD88" s="409"/>
      <c r="DE88" s="409"/>
    </row>
    <row r="89" spans="1:109" ht="21" customHeight="1" thickBot="1">
      <c r="A89" s="376">
        <v>87</v>
      </c>
      <c r="B89" s="440" t="s">
        <v>1253</v>
      </c>
      <c r="C89" s="378" t="s">
        <v>1254</v>
      </c>
      <c r="D89" s="488" t="s">
        <v>157</v>
      </c>
      <c r="E89" s="477" t="s">
        <v>132</v>
      </c>
      <c r="F89" s="392"/>
      <c r="G89" s="392"/>
      <c r="H89" s="392" t="s">
        <v>403</v>
      </c>
      <c r="I89" s="392">
        <v>25</v>
      </c>
      <c r="J89" s="392">
        <v>32</v>
      </c>
      <c r="K89" s="392">
        <v>36</v>
      </c>
      <c r="L89" s="392">
        <v>41</v>
      </c>
      <c r="M89" s="392" t="s">
        <v>49</v>
      </c>
      <c r="N89" s="392">
        <v>134</v>
      </c>
      <c r="O89" s="437">
        <v>3832</v>
      </c>
      <c r="P89" s="438">
        <v>336.3</v>
      </c>
      <c r="Q89" s="439">
        <v>83.68</v>
      </c>
      <c r="R89" s="439">
        <v>63.95</v>
      </c>
      <c r="S89" s="439">
        <v>46.53</v>
      </c>
      <c r="T89" s="439"/>
      <c r="U89" s="385">
        <v>7130</v>
      </c>
      <c r="V89" s="385">
        <v>11600</v>
      </c>
      <c r="W89" s="385">
        <v>18600</v>
      </c>
      <c r="X89" s="387">
        <v>27900</v>
      </c>
      <c r="Y89" s="387">
        <v>40300</v>
      </c>
      <c r="Z89" s="387">
        <v>56500</v>
      </c>
      <c r="AA89" s="392">
        <v>79000</v>
      </c>
      <c r="AB89" s="392">
        <v>110500</v>
      </c>
      <c r="AC89" s="424">
        <v>155000</v>
      </c>
      <c r="AD89" s="424">
        <v>216500</v>
      </c>
      <c r="AE89" s="493">
        <v>303000</v>
      </c>
      <c r="AF89" s="493">
        <v>425000</v>
      </c>
      <c r="AG89" s="377" t="s">
        <v>49</v>
      </c>
      <c r="AH89" s="382">
        <v>5804120</v>
      </c>
      <c r="AI89" s="427">
        <v>40000</v>
      </c>
      <c r="AJ89" s="427">
        <v>9</v>
      </c>
      <c r="AK89" s="449">
        <v>80000</v>
      </c>
      <c r="AL89" s="449">
        <v>4</v>
      </c>
      <c r="AM89" s="450">
        <v>240000</v>
      </c>
      <c r="AN89" s="450">
        <v>2</v>
      </c>
      <c r="AO89" s="437">
        <v>4640000</v>
      </c>
      <c r="AP89" s="447">
        <v>10444120</v>
      </c>
      <c r="AQ89" s="394" t="s">
        <v>1150</v>
      </c>
      <c r="AR89" s="395" t="s">
        <v>1255</v>
      </c>
      <c r="AS89" s="396" t="s">
        <v>1256</v>
      </c>
      <c r="AT89" s="397" t="s">
        <v>1257</v>
      </c>
      <c r="AU89" s="494" t="s">
        <v>1028</v>
      </c>
      <c r="AV89" s="399"/>
      <c r="AW89" s="399"/>
      <c r="AX89" s="399"/>
      <c r="AY89" s="399"/>
      <c r="AZ89" s="399" t="s">
        <v>773</v>
      </c>
      <c r="BA89" s="400">
        <v>170</v>
      </c>
      <c r="BB89" s="401">
        <v>1.4</v>
      </c>
      <c r="BC89" s="402">
        <v>1.02</v>
      </c>
      <c r="BD89" s="402">
        <v>2.59</v>
      </c>
      <c r="BE89" s="402">
        <v>1.87</v>
      </c>
      <c r="BF89" s="403">
        <v>4002</v>
      </c>
      <c r="BG89" s="401">
        <v>337.7</v>
      </c>
      <c r="BH89" s="404">
        <v>84.7</v>
      </c>
      <c r="BI89" s="404">
        <v>66.540000000000006</v>
      </c>
      <c r="BJ89" s="404">
        <v>48.4</v>
      </c>
      <c r="BK89" s="405">
        <v>1.4</v>
      </c>
      <c r="BL89" s="405">
        <v>1.02</v>
      </c>
      <c r="BM89" s="405">
        <v>2.59</v>
      </c>
      <c r="BN89" s="405">
        <v>1.87</v>
      </c>
      <c r="BO89" s="406">
        <v>5</v>
      </c>
      <c r="BP89" s="407"/>
      <c r="BQ89" s="407"/>
      <c r="BR89" s="407"/>
      <c r="BS89" s="407"/>
      <c r="BT89" s="407"/>
      <c r="BU89" s="407"/>
      <c r="BV89" s="407"/>
      <c r="BW89" s="407"/>
      <c r="BX89" s="407"/>
      <c r="BY89" s="407"/>
      <c r="BZ89" s="407"/>
      <c r="CA89" s="407">
        <v>1</v>
      </c>
      <c r="CB89" s="407"/>
      <c r="CC89" s="407">
        <v>1</v>
      </c>
      <c r="CD89" s="407"/>
      <c r="CE89" s="407"/>
      <c r="CF89" s="407"/>
      <c r="CG89" s="407"/>
      <c r="CH89" s="407"/>
      <c r="CI89" s="407"/>
      <c r="CJ89" s="408" t="s">
        <v>1153</v>
      </c>
      <c r="CK89" s="408"/>
      <c r="CL89" s="408"/>
      <c r="CM89" s="408"/>
      <c r="CN89" s="408"/>
      <c r="CO89" s="407"/>
      <c r="CP89" s="409"/>
      <c r="CQ89" s="409"/>
      <c r="CR89" s="410"/>
      <c r="CS89" s="411"/>
      <c r="CT89" s="411"/>
      <c r="CU89" s="411"/>
      <c r="CV89" s="411"/>
      <c r="CW89" s="411"/>
      <c r="CX89" s="411"/>
      <c r="CY89" s="411"/>
      <c r="CZ89" s="411"/>
      <c r="DA89" s="411"/>
      <c r="DB89" s="409"/>
      <c r="DC89" s="409"/>
      <c r="DD89" s="409"/>
      <c r="DE89" s="409"/>
    </row>
    <row r="90" spans="1:109" ht="21" customHeight="1" thickBot="1">
      <c r="A90" s="412">
        <v>88</v>
      </c>
      <c r="B90" s="436" t="s">
        <v>1258</v>
      </c>
      <c r="C90" s="378" t="s">
        <v>1259</v>
      </c>
      <c r="D90" s="488" t="s">
        <v>157</v>
      </c>
      <c r="E90" s="477" t="s">
        <v>132</v>
      </c>
      <c r="F90" s="392"/>
      <c r="G90" s="392"/>
      <c r="H90" s="392" t="s">
        <v>403</v>
      </c>
      <c r="I90" s="392">
        <v>25</v>
      </c>
      <c r="J90" s="392">
        <v>32</v>
      </c>
      <c r="K90" s="392">
        <v>36</v>
      </c>
      <c r="L90" s="392">
        <v>41</v>
      </c>
      <c r="M90" s="392" t="s">
        <v>49</v>
      </c>
      <c r="N90" s="392">
        <v>134</v>
      </c>
      <c r="O90" s="437">
        <v>3843</v>
      </c>
      <c r="P90" s="438">
        <v>322</v>
      </c>
      <c r="Q90" s="439">
        <v>80.98</v>
      </c>
      <c r="R90" s="439">
        <v>83.65</v>
      </c>
      <c r="S90" s="439">
        <v>70.81</v>
      </c>
      <c r="T90" s="439"/>
      <c r="U90" s="385">
        <v>7130</v>
      </c>
      <c r="V90" s="385">
        <v>11600</v>
      </c>
      <c r="W90" s="385">
        <v>18600</v>
      </c>
      <c r="X90" s="387">
        <v>27900</v>
      </c>
      <c r="Y90" s="387">
        <v>40300</v>
      </c>
      <c r="Z90" s="387">
        <v>56500</v>
      </c>
      <c r="AA90" s="392">
        <v>79000</v>
      </c>
      <c r="AB90" s="392">
        <v>110500</v>
      </c>
      <c r="AC90" s="424">
        <v>155000</v>
      </c>
      <c r="AD90" s="424">
        <v>216500</v>
      </c>
      <c r="AE90" s="493">
        <v>303000</v>
      </c>
      <c r="AF90" s="493">
        <v>425000</v>
      </c>
      <c r="AG90" s="377" t="s">
        <v>49</v>
      </c>
      <c r="AH90" s="382">
        <v>5804120</v>
      </c>
      <c r="AI90" s="427">
        <v>40000</v>
      </c>
      <c r="AJ90" s="427">
        <v>9</v>
      </c>
      <c r="AK90" s="449">
        <v>80000</v>
      </c>
      <c r="AL90" s="449">
        <v>4</v>
      </c>
      <c r="AM90" s="450">
        <v>240000</v>
      </c>
      <c r="AN90" s="450">
        <v>2</v>
      </c>
      <c r="AO90" s="437">
        <v>4640000</v>
      </c>
      <c r="AP90" s="447">
        <v>10444120</v>
      </c>
      <c r="AQ90" s="394" t="s">
        <v>1176</v>
      </c>
      <c r="AR90" s="395" t="s">
        <v>1260</v>
      </c>
      <c r="AS90" s="396" t="s">
        <v>647</v>
      </c>
      <c r="AT90" s="397" t="s">
        <v>666</v>
      </c>
      <c r="AU90" s="494" t="s">
        <v>1028</v>
      </c>
      <c r="AV90" s="399"/>
      <c r="AW90" s="399">
        <v>335</v>
      </c>
      <c r="AX90" s="399"/>
      <c r="AY90" s="399">
        <v>429</v>
      </c>
      <c r="AZ90" s="399" t="s">
        <v>773</v>
      </c>
      <c r="BA90" s="400">
        <v>172</v>
      </c>
      <c r="BB90" s="401">
        <v>1.8</v>
      </c>
      <c r="BC90" s="402">
        <v>1.02</v>
      </c>
      <c r="BD90" s="402">
        <v>2.63</v>
      </c>
      <c r="BE90" s="402">
        <v>2.21</v>
      </c>
      <c r="BF90" s="403">
        <v>4015</v>
      </c>
      <c r="BG90" s="401">
        <v>323.8</v>
      </c>
      <c r="BH90" s="404">
        <v>82</v>
      </c>
      <c r="BI90" s="404">
        <v>86.28</v>
      </c>
      <c r="BJ90" s="404">
        <v>73.02</v>
      </c>
      <c r="BK90" s="405">
        <v>1.8</v>
      </c>
      <c r="BL90" s="405">
        <v>1.02</v>
      </c>
      <c r="BM90" s="405">
        <v>2.63</v>
      </c>
      <c r="BN90" s="405">
        <v>2.21</v>
      </c>
      <c r="BO90" s="406">
        <v>3</v>
      </c>
      <c r="BP90" s="407"/>
      <c r="BQ90" s="407"/>
      <c r="BR90" s="407"/>
      <c r="BS90" s="407"/>
      <c r="BT90" s="407"/>
      <c r="BU90" s="407"/>
      <c r="BV90" s="407"/>
      <c r="BW90" s="407"/>
      <c r="BX90" s="407"/>
      <c r="BY90" s="407"/>
      <c r="BZ90" s="407"/>
      <c r="CA90" s="407">
        <v>1</v>
      </c>
      <c r="CB90" s="407"/>
      <c r="CC90" s="407">
        <v>1</v>
      </c>
      <c r="CD90" s="407">
        <v>1</v>
      </c>
      <c r="CE90" s="407"/>
      <c r="CF90" s="407"/>
      <c r="CG90" s="407"/>
      <c r="CH90" s="407"/>
      <c r="CI90" s="407"/>
      <c r="CJ90" s="408" t="s">
        <v>1179</v>
      </c>
      <c r="CK90" s="408"/>
      <c r="CL90" s="408"/>
      <c r="CM90" s="408"/>
      <c r="CN90" s="408"/>
      <c r="CO90" s="409"/>
      <c r="CP90" s="409"/>
      <c r="CQ90" s="409"/>
      <c r="CR90" s="410">
        <v>305</v>
      </c>
      <c r="CS90" s="411">
        <v>71.2</v>
      </c>
      <c r="CT90" s="411">
        <v>58.47</v>
      </c>
      <c r="CU90" s="411">
        <v>49.68</v>
      </c>
      <c r="CV90" s="411">
        <v>17</v>
      </c>
      <c r="CW90" s="411">
        <v>9.7799999999999994</v>
      </c>
      <c r="CX90" s="411">
        <v>25.18</v>
      </c>
      <c r="CY90" s="411">
        <v>21.13</v>
      </c>
      <c r="CZ90" s="411">
        <v>73.09</v>
      </c>
      <c r="DA90" s="411">
        <v>78.05</v>
      </c>
      <c r="DB90" s="409" t="s">
        <v>1154</v>
      </c>
      <c r="DC90" s="409">
        <v>1</v>
      </c>
      <c r="DD90" s="409"/>
      <c r="DE90" s="409"/>
    </row>
    <row r="91" spans="1:109" ht="21" customHeight="1" thickBot="1">
      <c r="A91" s="376">
        <v>89</v>
      </c>
      <c r="B91" s="440" t="s">
        <v>1261</v>
      </c>
      <c r="C91" s="378" t="s">
        <v>1262</v>
      </c>
      <c r="D91" s="488" t="s">
        <v>157</v>
      </c>
      <c r="E91" s="477" t="s">
        <v>132</v>
      </c>
      <c r="F91" s="392"/>
      <c r="G91" s="392"/>
      <c r="H91" s="392" t="s">
        <v>403</v>
      </c>
      <c r="I91" s="392">
        <v>25</v>
      </c>
      <c r="J91" s="392">
        <v>32</v>
      </c>
      <c r="K91" s="392">
        <v>36</v>
      </c>
      <c r="L91" s="392">
        <v>41</v>
      </c>
      <c r="M91" s="392" t="s">
        <v>49</v>
      </c>
      <c r="N91" s="392">
        <v>134</v>
      </c>
      <c r="O91" s="437">
        <v>3859</v>
      </c>
      <c r="P91" s="438">
        <v>307.8</v>
      </c>
      <c r="Q91" s="439">
        <v>89.55</v>
      </c>
      <c r="R91" s="439">
        <v>78.930000000000007</v>
      </c>
      <c r="S91" s="439">
        <v>68.930000000000007</v>
      </c>
      <c r="T91" s="439"/>
      <c r="U91" s="385">
        <v>7130</v>
      </c>
      <c r="V91" s="385">
        <v>11600</v>
      </c>
      <c r="W91" s="385">
        <v>18600</v>
      </c>
      <c r="X91" s="387">
        <v>27900</v>
      </c>
      <c r="Y91" s="387">
        <v>40300</v>
      </c>
      <c r="Z91" s="387">
        <v>56500</v>
      </c>
      <c r="AA91" s="392">
        <v>79000</v>
      </c>
      <c r="AB91" s="392">
        <v>110500</v>
      </c>
      <c r="AC91" s="424">
        <v>155000</v>
      </c>
      <c r="AD91" s="424">
        <v>216500</v>
      </c>
      <c r="AE91" s="493">
        <v>303000</v>
      </c>
      <c r="AF91" s="493">
        <v>425000</v>
      </c>
      <c r="AG91" s="377" t="s">
        <v>49</v>
      </c>
      <c r="AH91" s="382">
        <v>5804120</v>
      </c>
      <c r="AI91" s="427">
        <v>40000</v>
      </c>
      <c r="AJ91" s="427">
        <v>9</v>
      </c>
      <c r="AK91" s="449">
        <v>80000</v>
      </c>
      <c r="AL91" s="449">
        <v>4</v>
      </c>
      <c r="AM91" s="450">
        <v>240000</v>
      </c>
      <c r="AN91" s="450">
        <v>2</v>
      </c>
      <c r="AO91" s="437">
        <v>4640000</v>
      </c>
      <c r="AP91" s="447">
        <v>10444120</v>
      </c>
      <c r="AQ91" s="394" t="s">
        <v>1263</v>
      </c>
      <c r="AR91" s="395" t="s">
        <v>1264</v>
      </c>
      <c r="AS91" s="396" t="s">
        <v>991</v>
      </c>
      <c r="AT91" s="397" t="s">
        <v>1265</v>
      </c>
      <c r="AU91" s="494" t="s">
        <v>1028</v>
      </c>
      <c r="AV91" s="399"/>
      <c r="AW91" s="399">
        <v>321</v>
      </c>
      <c r="AX91" s="399">
        <v>333</v>
      </c>
      <c r="AY91" s="399">
        <v>422</v>
      </c>
      <c r="AZ91" s="399" t="s">
        <v>773</v>
      </c>
      <c r="BA91" s="419">
        <v>173</v>
      </c>
      <c r="BB91" s="401">
        <v>1.2</v>
      </c>
      <c r="BC91" s="402">
        <v>1.45</v>
      </c>
      <c r="BD91" s="402">
        <v>1.77</v>
      </c>
      <c r="BE91" s="402">
        <v>1.74</v>
      </c>
      <c r="BF91" s="403">
        <v>4032</v>
      </c>
      <c r="BG91" s="401">
        <v>309</v>
      </c>
      <c r="BH91" s="404">
        <v>91</v>
      </c>
      <c r="BI91" s="404">
        <v>80.7</v>
      </c>
      <c r="BJ91" s="404">
        <v>70.67</v>
      </c>
      <c r="BK91" s="405">
        <v>1.2</v>
      </c>
      <c r="BL91" s="405">
        <v>1.45</v>
      </c>
      <c r="BM91" s="405">
        <v>1.77</v>
      </c>
      <c r="BN91" s="405">
        <v>1.74</v>
      </c>
      <c r="BO91" s="406">
        <v>1</v>
      </c>
      <c r="BP91" s="407"/>
      <c r="BQ91" s="407"/>
      <c r="BR91" s="407"/>
      <c r="BS91" s="407"/>
      <c r="BT91" s="407"/>
      <c r="BU91" s="407"/>
      <c r="BV91" s="407"/>
      <c r="BW91" s="407"/>
      <c r="BX91" s="407"/>
      <c r="BY91" s="407"/>
      <c r="BZ91" s="407"/>
      <c r="CA91" s="407">
        <v>1</v>
      </c>
      <c r="CB91" s="407"/>
      <c r="CC91" s="407">
        <v>1</v>
      </c>
      <c r="CD91" s="407"/>
      <c r="CE91" s="407"/>
      <c r="CF91" s="407"/>
      <c r="CG91" s="407"/>
      <c r="CH91" s="407"/>
      <c r="CI91" s="407"/>
      <c r="CJ91" s="408" t="s">
        <v>1266</v>
      </c>
      <c r="CK91" s="408"/>
      <c r="CL91" s="408"/>
      <c r="CM91" s="408"/>
      <c r="CN91" s="408"/>
      <c r="CO91" s="409"/>
      <c r="CP91" s="409"/>
      <c r="CQ91" s="409"/>
      <c r="CR91" s="410"/>
      <c r="CS91" s="411"/>
      <c r="CT91" s="411"/>
      <c r="CU91" s="411"/>
      <c r="CV91" s="411"/>
      <c r="CW91" s="411"/>
      <c r="CX91" s="411"/>
      <c r="CY91" s="411"/>
      <c r="CZ91" s="411"/>
      <c r="DA91" s="411"/>
      <c r="DB91" s="409" t="s">
        <v>1154</v>
      </c>
      <c r="DC91" s="409">
        <v>1</v>
      </c>
      <c r="DD91" s="409"/>
      <c r="DE91" s="409"/>
    </row>
    <row r="92" spans="1:109" ht="21" customHeight="1" thickBot="1">
      <c r="A92" s="412">
        <v>90</v>
      </c>
      <c r="B92" s="436" t="s">
        <v>1267</v>
      </c>
      <c r="C92" s="378" t="s">
        <v>1268</v>
      </c>
      <c r="D92" s="488" t="s">
        <v>157</v>
      </c>
      <c r="E92" s="477" t="s">
        <v>132</v>
      </c>
      <c r="F92" s="392"/>
      <c r="G92" s="392"/>
      <c r="H92" s="392">
        <v>35</v>
      </c>
      <c r="I92" s="392">
        <v>15</v>
      </c>
      <c r="J92" s="392">
        <v>21</v>
      </c>
      <c r="K92" s="392">
        <v>28</v>
      </c>
      <c r="L92" s="392">
        <v>35</v>
      </c>
      <c r="M92" s="392" t="s">
        <v>49</v>
      </c>
      <c r="N92" s="392">
        <v>134</v>
      </c>
      <c r="O92" s="437">
        <v>3871</v>
      </c>
      <c r="P92" s="438">
        <v>348.6</v>
      </c>
      <c r="Q92" s="439">
        <v>74.03</v>
      </c>
      <c r="R92" s="439">
        <v>62.5</v>
      </c>
      <c r="S92" s="439">
        <v>58.63</v>
      </c>
      <c r="T92" s="439"/>
      <c r="U92" s="497">
        <v>7130</v>
      </c>
      <c r="V92" s="385">
        <v>11600</v>
      </c>
      <c r="W92" s="385">
        <v>18600</v>
      </c>
      <c r="X92" s="387">
        <v>27900</v>
      </c>
      <c r="Y92" s="387">
        <v>40300</v>
      </c>
      <c r="Z92" s="387">
        <v>56500</v>
      </c>
      <c r="AA92" s="392">
        <v>79000</v>
      </c>
      <c r="AB92" s="392">
        <v>110500</v>
      </c>
      <c r="AC92" s="424">
        <v>155000</v>
      </c>
      <c r="AD92" s="424">
        <v>216500</v>
      </c>
      <c r="AE92" s="493">
        <v>303000</v>
      </c>
      <c r="AF92" s="493">
        <v>425000</v>
      </c>
      <c r="AG92" s="377" t="s">
        <v>49</v>
      </c>
      <c r="AH92" s="382">
        <v>5804120</v>
      </c>
      <c r="AI92" s="427">
        <v>40000</v>
      </c>
      <c r="AJ92" s="427">
        <v>9</v>
      </c>
      <c r="AK92" s="449">
        <v>80000</v>
      </c>
      <c r="AL92" s="449">
        <v>4</v>
      </c>
      <c r="AM92" s="450">
        <v>240000</v>
      </c>
      <c r="AN92" s="450">
        <v>2</v>
      </c>
      <c r="AO92" s="437">
        <v>4640000</v>
      </c>
      <c r="AP92" s="447">
        <v>10444120</v>
      </c>
      <c r="AQ92" s="394" t="s">
        <v>965</v>
      </c>
      <c r="AR92" s="395" t="s">
        <v>1269</v>
      </c>
      <c r="AS92" s="396" t="s">
        <v>731</v>
      </c>
      <c r="AT92" s="397" t="s">
        <v>1270</v>
      </c>
      <c r="AU92" s="494" t="s">
        <v>1028</v>
      </c>
      <c r="AV92" s="399">
        <v>26</v>
      </c>
      <c r="AW92" s="399">
        <v>363</v>
      </c>
      <c r="AX92" s="399"/>
      <c r="AY92" s="399">
        <v>475</v>
      </c>
      <c r="AZ92" s="399" t="s">
        <v>1271</v>
      </c>
      <c r="BA92" s="419">
        <v>174</v>
      </c>
      <c r="BB92" s="401">
        <v>1.1000000000000001</v>
      </c>
      <c r="BC92" s="402">
        <v>0.77</v>
      </c>
      <c r="BD92" s="402">
        <v>1.91</v>
      </c>
      <c r="BE92" s="402">
        <v>2.21</v>
      </c>
      <c r="BF92" s="403">
        <v>4045</v>
      </c>
      <c r="BG92" s="401">
        <v>349.7</v>
      </c>
      <c r="BH92" s="404">
        <v>74.8</v>
      </c>
      <c r="BI92" s="404">
        <v>64.41</v>
      </c>
      <c r="BJ92" s="404">
        <v>60.84</v>
      </c>
      <c r="BK92" s="405">
        <v>1.1000000000000001</v>
      </c>
      <c r="BL92" s="405">
        <v>0.77</v>
      </c>
      <c r="BM92" s="405">
        <v>1.91</v>
      </c>
      <c r="BN92" s="405">
        <v>2.21</v>
      </c>
      <c r="BO92" s="406">
        <v>1</v>
      </c>
      <c r="BP92" s="407"/>
      <c r="BQ92" s="407"/>
      <c r="BR92" s="407"/>
      <c r="BS92" s="407"/>
      <c r="BT92" s="407"/>
      <c r="BU92" s="407"/>
      <c r="BV92" s="407"/>
      <c r="BW92" s="407"/>
      <c r="BX92" s="407"/>
      <c r="BY92" s="407"/>
      <c r="BZ92" s="407"/>
      <c r="CA92" s="407"/>
      <c r="CB92" s="407"/>
      <c r="CC92" s="407"/>
      <c r="CD92" s="407">
        <v>1</v>
      </c>
      <c r="CE92" s="407"/>
      <c r="CF92" s="407"/>
      <c r="CG92" s="407"/>
      <c r="CH92" s="407"/>
      <c r="CI92" s="407"/>
      <c r="CJ92" s="408" t="s">
        <v>1272</v>
      </c>
      <c r="CK92" s="408"/>
      <c r="CL92" s="408"/>
      <c r="CM92" s="408"/>
      <c r="CN92" s="408"/>
      <c r="CO92" s="409"/>
      <c r="CP92" s="409"/>
      <c r="CQ92" s="409"/>
      <c r="CR92" s="410"/>
      <c r="CS92" s="411"/>
      <c r="CT92" s="411"/>
      <c r="CU92" s="411"/>
      <c r="CV92" s="411"/>
      <c r="CW92" s="411"/>
      <c r="CX92" s="411"/>
      <c r="CY92" s="411"/>
      <c r="CZ92" s="411"/>
      <c r="DA92" s="411"/>
      <c r="DB92" s="409" t="s">
        <v>1154</v>
      </c>
      <c r="DC92" s="409">
        <v>1</v>
      </c>
      <c r="DD92" s="409"/>
      <c r="DE92" s="409"/>
    </row>
    <row r="93" spans="1:109" ht="21" customHeight="1" thickBot="1">
      <c r="A93" s="376">
        <v>91</v>
      </c>
      <c r="B93" s="440" t="s">
        <v>286</v>
      </c>
      <c r="C93" s="378" t="s">
        <v>580</v>
      </c>
      <c r="D93" s="488" t="s">
        <v>157</v>
      </c>
      <c r="E93" s="477" t="s">
        <v>132</v>
      </c>
      <c r="F93" s="392"/>
      <c r="G93" s="392"/>
      <c r="H93" s="392">
        <v>35</v>
      </c>
      <c r="I93" s="392">
        <v>15</v>
      </c>
      <c r="J93" s="392">
        <v>21</v>
      </c>
      <c r="K93" s="392">
        <v>28</v>
      </c>
      <c r="L93" s="392">
        <v>35</v>
      </c>
      <c r="M93" s="392" t="s">
        <v>49</v>
      </c>
      <c r="N93" s="392">
        <v>134</v>
      </c>
      <c r="O93" s="437">
        <v>3897</v>
      </c>
      <c r="P93" s="438">
        <v>352.1</v>
      </c>
      <c r="Q93" s="439">
        <v>78.53</v>
      </c>
      <c r="R93" s="439">
        <v>59.47</v>
      </c>
      <c r="S93" s="439">
        <v>47.71</v>
      </c>
      <c r="T93" s="439">
        <v>4.9000000000000004</v>
      </c>
      <c r="U93" s="429">
        <v>7130</v>
      </c>
      <c r="V93" s="385">
        <v>11600</v>
      </c>
      <c r="W93" s="385">
        <v>18600</v>
      </c>
      <c r="X93" s="387">
        <v>27900</v>
      </c>
      <c r="Y93" s="387">
        <v>40300</v>
      </c>
      <c r="Z93" s="387">
        <v>56500</v>
      </c>
      <c r="AA93" s="392">
        <v>79000</v>
      </c>
      <c r="AB93" s="392">
        <v>110500</v>
      </c>
      <c r="AC93" s="424">
        <v>155000</v>
      </c>
      <c r="AD93" s="424">
        <v>216500</v>
      </c>
      <c r="AE93" s="493">
        <v>303000</v>
      </c>
      <c r="AF93" s="493">
        <v>425000</v>
      </c>
      <c r="AG93" s="377" t="s">
        <v>49</v>
      </c>
      <c r="AH93" s="382">
        <v>5804120</v>
      </c>
      <c r="AI93" s="427">
        <v>40000</v>
      </c>
      <c r="AJ93" s="427">
        <v>9</v>
      </c>
      <c r="AK93" s="449">
        <v>80000</v>
      </c>
      <c r="AL93" s="449">
        <v>4</v>
      </c>
      <c r="AM93" s="450">
        <v>240000</v>
      </c>
      <c r="AN93" s="450">
        <v>2</v>
      </c>
      <c r="AO93" s="437">
        <v>4640000</v>
      </c>
      <c r="AP93" s="447">
        <v>10444120</v>
      </c>
      <c r="AQ93" s="394" t="s">
        <v>1273</v>
      </c>
      <c r="AR93" s="395" t="s">
        <v>1274</v>
      </c>
      <c r="AS93" s="396" t="s">
        <v>1013</v>
      </c>
      <c r="AT93" s="397" t="s">
        <v>580</v>
      </c>
      <c r="AU93" s="494" t="s">
        <v>1028</v>
      </c>
      <c r="AV93" s="399">
        <v>14</v>
      </c>
      <c r="AW93" s="399">
        <v>366</v>
      </c>
      <c r="AX93" s="399"/>
      <c r="AY93" s="399">
        <v>482</v>
      </c>
      <c r="AZ93" s="399" t="s">
        <v>767</v>
      </c>
      <c r="BA93" s="419">
        <v>174</v>
      </c>
      <c r="BB93" s="401">
        <v>1.3</v>
      </c>
      <c r="BC93" s="402">
        <v>0.77</v>
      </c>
      <c r="BD93" s="402">
        <v>1.58</v>
      </c>
      <c r="BE93" s="402">
        <v>2.2999999999999998</v>
      </c>
      <c r="BF93" s="403">
        <v>4071</v>
      </c>
      <c r="BG93" s="401">
        <v>353.4</v>
      </c>
      <c r="BH93" s="404">
        <v>79.3</v>
      </c>
      <c r="BI93" s="404">
        <v>61.05</v>
      </c>
      <c r="BJ93" s="404">
        <v>50.01</v>
      </c>
      <c r="BK93" s="405">
        <v>1.3</v>
      </c>
      <c r="BL93" s="405">
        <v>0.77</v>
      </c>
      <c r="BM93" s="405">
        <v>1.58</v>
      </c>
      <c r="BN93" s="405">
        <v>2.2999999999999998</v>
      </c>
      <c r="BO93" s="406">
        <v>1</v>
      </c>
      <c r="BP93" s="407"/>
      <c r="BQ93" s="407"/>
      <c r="BR93" s="407"/>
      <c r="BS93" s="407">
        <v>1</v>
      </c>
      <c r="BT93" s="407"/>
      <c r="BU93" s="407">
        <v>1</v>
      </c>
      <c r="BV93" s="407"/>
      <c r="BW93" s="407"/>
      <c r="BX93" s="407"/>
      <c r="BY93" s="407"/>
      <c r="BZ93" s="407"/>
      <c r="CA93" s="407"/>
      <c r="CB93" s="407"/>
      <c r="CC93" s="407"/>
      <c r="CD93" s="407"/>
      <c r="CE93" s="407"/>
      <c r="CF93" s="407"/>
      <c r="CG93" s="407"/>
      <c r="CH93" s="407"/>
      <c r="CI93" s="407">
        <v>1</v>
      </c>
      <c r="CJ93" s="408" t="s">
        <v>287</v>
      </c>
      <c r="CK93" s="408"/>
      <c r="CL93" s="408"/>
      <c r="CM93" s="408"/>
      <c r="CN93" s="408"/>
      <c r="CO93" s="409"/>
      <c r="CP93" s="409"/>
      <c r="CQ93" s="409"/>
      <c r="CR93" s="410">
        <v>340</v>
      </c>
      <c r="CS93" s="411">
        <v>71.2</v>
      </c>
      <c r="CT93" s="411">
        <v>44.4</v>
      </c>
      <c r="CU93" s="411">
        <v>25.68</v>
      </c>
      <c r="CV93" s="411">
        <v>12.1</v>
      </c>
      <c r="CW93" s="411">
        <v>7.33</v>
      </c>
      <c r="CX93" s="411">
        <v>15.07</v>
      </c>
      <c r="CY93" s="411">
        <v>22.03</v>
      </c>
      <c r="CZ93" s="411">
        <v>56.53</v>
      </c>
      <c r="DA93" s="411">
        <v>61.93</v>
      </c>
      <c r="DB93" s="409" t="s">
        <v>1275</v>
      </c>
      <c r="DC93" s="409">
        <v>4</v>
      </c>
      <c r="DD93" s="409"/>
      <c r="DE93" s="409"/>
    </row>
    <row r="94" spans="1:109" ht="21" customHeight="1" thickBot="1">
      <c r="A94" s="412">
        <v>92</v>
      </c>
      <c r="B94" s="436" t="s">
        <v>1276</v>
      </c>
      <c r="C94" s="378" t="s">
        <v>1277</v>
      </c>
      <c r="D94" s="488" t="s">
        <v>157</v>
      </c>
      <c r="E94" s="477" t="s">
        <v>132</v>
      </c>
      <c r="F94" s="392"/>
      <c r="G94" s="392"/>
      <c r="H94" s="392" t="s">
        <v>403</v>
      </c>
      <c r="I94" s="392">
        <v>30</v>
      </c>
      <c r="J94" s="392"/>
      <c r="K94" s="392"/>
      <c r="L94" s="392"/>
      <c r="M94" s="392" t="s">
        <v>49</v>
      </c>
      <c r="N94" s="392"/>
      <c r="O94" s="437">
        <v>3922</v>
      </c>
      <c r="P94" s="438">
        <v>353.9</v>
      </c>
      <c r="Q94" s="439">
        <v>77.55</v>
      </c>
      <c r="R94" s="439">
        <v>62.8</v>
      </c>
      <c r="S94" s="439">
        <v>43.03</v>
      </c>
      <c r="T94" s="439"/>
      <c r="U94" s="385"/>
      <c r="V94" s="385"/>
      <c r="W94" s="385"/>
      <c r="X94" s="387"/>
      <c r="Y94" s="387"/>
      <c r="Z94" s="387"/>
      <c r="AA94" s="392"/>
      <c r="AB94" s="392"/>
      <c r="AC94" s="424"/>
      <c r="AD94" s="424"/>
      <c r="AE94" s="493"/>
      <c r="AF94" s="493"/>
      <c r="AG94" s="377"/>
      <c r="AH94" s="382"/>
      <c r="AI94" s="427"/>
      <c r="AJ94" s="427"/>
      <c r="AK94" s="449"/>
      <c r="AL94" s="449"/>
      <c r="AM94" s="450"/>
      <c r="AN94" s="450"/>
      <c r="AO94" s="437"/>
      <c r="AP94" s="447"/>
      <c r="AQ94" s="394" t="s">
        <v>1043</v>
      </c>
      <c r="AR94" s="395" t="s">
        <v>1278</v>
      </c>
      <c r="AS94" s="396" t="s">
        <v>953</v>
      </c>
      <c r="AT94" s="397" t="s">
        <v>1277</v>
      </c>
      <c r="AU94" s="494" t="s">
        <v>1028</v>
      </c>
      <c r="AV94" s="399"/>
      <c r="AW94" s="399"/>
      <c r="AX94" s="399"/>
      <c r="AY94" s="399"/>
      <c r="AZ94" s="399" t="s">
        <v>773</v>
      </c>
      <c r="BA94" s="419"/>
      <c r="BB94" s="401"/>
      <c r="BC94" s="402"/>
      <c r="BD94" s="402"/>
      <c r="BE94" s="402"/>
      <c r="BF94" s="403"/>
      <c r="BG94" s="401"/>
      <c r="BH94" s="404"/>
      <c r="BI94" s="404"/>
      <c r="BJ94" s="404"/>
      <c r="BK94" s="405"/>
      <c r="BL94" s="405"/>
      <c r="BM94" s="405"/>
      <c r="BN94" s="405"/>
      <c r="BO94" s="406"/>
      <c r="BP94" s="407"/>
      <c r="BQ94" s="407"/>
      <c r="BR94" s="407"/>
      <c r="BS94" s="407"/>
      <c r="BT94" s="407"/>
      <c r="BU94" s="407"/>
      <c r="BV94" s="407"/>
      <c r="BW94" s="407"/>
      <c r="BX94" s="407"/>
      <c r="BY94" s="407"/>
      <c r="BZ94" s="407"/>
      <c r="CA94" s="407"/>
      <c r="CB94" s="407"/>
      <c r="CC94" s="407"/>
      <c r="CD94" s="407"/>
      <c r="CE94" s="407"/>
      <c r="CF94" s="407"/>
      <c r="CG94" s="407"/>
      <c r="CH94" s="407"/>
      <c r="CI94" s="407"/>
      <c r="CJ94" s="408" t="s">
        <v>1279</v>
      </c>
      <c r="CK94" s="408"/>
      <c r="CL94" s="408"/>
      <c r="CM94" s="408"/>
      <c r="CN94" s="408"/>
      <c r="CO94" s="409"/>
      <c r="CP94" s="409"/>
      <c r="CQ94" s="409"/>
      <c r="CR94" s="410"/>
      <c r="CS94" s="411"/>
      <c r="CT94" s="411"/>
      <c r="CU94" s="411"/>
      <c r="CV94" s="411"/>
      <c r="CW94" s="411"/>
      <c r="CX94" s="411"/>
      <c r="CY94" s="411"/>
      <c r="CZ94" s="411"/>
      <c r="DA94" s="411"/>
      <c r="DB94" s="409"/>
      <c r="DC94" s="409"/>
      <c r="DD94" s="409"/>
      <c r="DE94" s="409"/>
    </row>
    <row r="95" spans="1:109" ht="21" customHeight="1" thickBot="1">
      <c r="A95" s="376">
        <v>93</v>
      </c>
      <c r="B95" s="498" t="s">
        <v>1280</v>
      </c>
      <c r="C95" s="378" t="s">
        <v>738</v>
      </c>
      <c r="D95" s="488" t="s">
        <v>157</v>
      </c>
      <c r="E95" s="477" t="s">
        <v>132</v>
      </c>
      <c r="F95" s="392"/>
      <c r="G95" s="392"/>
      <c r="H95" s="392" t="s">
        <v>403</v>
      </c>
      <c r="I95" s="392">
        <v>25</v>
      </c>
      <c r="J95" s="392">
        <v>32</v>
      </c>
      <c r="K95" s="392">
        <v>36</v>
      </c>
      <c r="L95" s="392">
        <v>41</v>
      </c>
      <c r="M95" s="392" t="s">
        <v>49</v>
      </c>
      <c r="N95" s="392">
        <v>134</v>
      </c>
      <c r="O95" s="437">
        <v>3946</v>
      </c>
      <c r="P95" s="438">
        <v>348.4</v>
      </c>
      <c r="Q95" s="439">
        <v>76.180000000000007</v>
      </c>
      <c r="R95" s="439">
        <v>66.08</v>
      </c>
      <c r="S95" s="439">
        <v>58.82</v>
      </c>
      <c r="T95" s="439"/>
      <c r="U95" s="385">
        <v>7130</v>
      </c>
      <c r="V95" s="385">
        <v>11600</v>
      </c>
      <c r="W95" s="385">
        <v>18600</v>
      </c>
      <c r="X95" s="387">
        <v>27900</v>
      </c>
      <c r="Y95" s="387">
        <v>40300</v>
      </c>
      <c r="Z95" s="387">
        <v>56500</v>
      </c>
      <c r="AA95" s="392">
        <v>79000</v>
      </c>
      <c r="AB95" s="392">
        <v>110500</v>
      </c>
      <c r="AC95" s="424">
        <v>155000</v>
      </c>
      <c r="AD95" s="424">
        <v>216500</v>
      </c>
      <c r="AE95" s="493">
        <v>303000</v>
      </c>
      <c r="AF95" s="493">
        <v>425000</v>
      </c>
      <c r="AG95" s="377" t="s">
        <v>49</v>
      </c>
      <c r="AH95" s="382">
        <v>5804120</v>
      </c>
      <c r="AI95" s="427">
        <v>40000</v>
      </c>
      <c r="AJ95" s="427">
        <v>9</v>
      </c>
      <c r="AK95" s="449">
        <v>80000</v>
      </c>
      <c r="AL95" s="449">
        <v>4</v>
      </c>
      <c r="AM95" s="450">
        <v>240000</v>
      </c>
      <c r="AN95" s="450">
        <v>2</v>
      </c>
      <c r="AO95" s="437">
        <v>4640000</v>
      </c>
      <c r="AP95" s="447">
        <v>10444120</v>
      </c>
      <c r="AQ95" s="394" t="s">
        <v>1281</v>
      </c>
      <c r="AR95" s="395" t="s">
        <v>1282</v>
      </c>
      <c r="AS95" s="396" t="s">
        <v>915</v>
      </c>
      <c r="AT95" s="397" t="s">
        <v>1283</v>
      </c>
      <c r="AU95" s="494" t="s">
        <v>1028</v>
      </c>
      <c r="AV95" s="399"/>
      <c r="AW95" s="399">
        <v>362</v>
      </c>
      <c r="AX95" s="399"/>
      <c r="AY95" s="399">
        <v>475</v>
      </c>
      <c r="AZ95" s="399" t="s">
        <v>773</v>
      </c>
      <c r="BA95" s="387">
        <v>176</v>
      </c>
      <c r="BB95" s="401">
        <v>1.3</v>
      </c>
      <c r="BC95" s="402">
        <v>1.32</v>
      </c>
      <c r="BD95" s="402">
        <v>2.15</v>
      </c>
      <c r="BE95" s="402">
        <v>2.02</v>
      </c>
      <c r="BF95" s="403">
        <v>4122</v>
      </c>
      <c r="BG95" s="401">
        <v>349.7</v>
      </c>
      <c r="BH95" s="404">
        <v>77.5</v>
      </c>
      <c r="BI95" s="404">
        <v>68.23</v>
      </c>
      <c r="BJ95" s="404">
        <v>60.84</v>
      </c>
      <c r="BK95" s="405">
        <v>1.3</v>
      </c>
      <c r="BL95" s="405">
        <v>1.32</v>
      </c>
      <c r="BM95" s="405">
        <v>2.15</v>
      </c>
      <c r="BN95" s="405">
        <v>2.02</v>
      </c>
      <c r="BO95" s="406">
        <v>4.0999999999999996</v>
      </c>
      <c r="BP95" s="407"/>
      <c r="BQ95" s="407"/>
      <c r="BR95" s="407"/>
      <c r="BS95" s="407"/>
      <c r="BT95" s="407"/>
      <c r="BU95" s="407"/>
      <c r="BV95" s="407"/>
      <c r="BW95" s="407"/>
      <c r="BX95" s="407"/>
      <c r="BY95" s="407"/>
      <c r="BZ95" s="407"/>
      <c r="CA95" s="407">
        <v>1</v>
      </c>
      <c r="CB95" s="407"/>
      <c r="CC95" s="407">
        <v>1</v>
      </c>
      <c r="CD95" s="407">
        <v>1</v>
      </c>
      <c r="CE95" s="407"/>
      <c r="CF95" s="407"/>
      <c r="CG95" s="407"/>
      <c r="CH95" s="407"/>
      <c r="CI95" s="407"/>
      <c r="CJ95" s="408" t="s">
        <v>272</v>
      </c>
      <c r="CK95" s="408"/>
      <c r="CL95" s="408"/>
      <c r="CM95" s="408"/>
      <c r="CN95" s="408"/>
      <c r="CO95" s="409"/>
      <c r="CP95" s="409"/>
      <c r="CQ95" s="409"/>
      <c r="CR95" s="410"/>
      <c r="CS95" s="411"/>
      <c r="CT95" s="411"/>
      <c r="CU95" s="411"/>
      <c r="CV95" s="411"/>
      <c r="CW95" s="411"/>
      <c r="CX95" s="411"/>
      <c r="CY95" s="411"/>
      <c r="CZ95" s="411"/>
      <c r="DA95" s="411"/>
      <c r="DB95" s="409"/>
      <c r="DC95" s="409"/>
      <c r="DD95" s="409"/>
      <c r="DE95" s="409"/>
    </row>
    <row r="96" spans="1:109" ht="21" customHeight="1" thickBot="1">
      <c r="A96" s="412">
        <v>94</v>
      </c>
      <c r="B96" s="407" t="s">
        <v>1284</v>
      </c>
      <c r="C96" s="499" t="s">
        <v>1285</v>
      </c>
      <c r="D96" s="488" t="s">
        <v>157</v>
      </c>
      <c r="E96" s="477" t="s">
        <v>132</v>
      </c>
      <c r="F96" s="392"/>
      <c r="G96" s="392"/>
      <c r="H96" s="392" t="s">
        <v>403</v>
      </c>
      <c r="I96" s="392">
        <v>25</v>
      </c>
      <c r="J96" s="392">
        <v>32</v>
      </c>
      <c r="K96" s="392">
        <v>36</v>
      </c>
      <c r="L96" s="392">
        <v>41</v>
      </c>
      <c r="M96" s="392" t="s">
        <v>49</v>
      </c>
      <c r="N96" s="392">
        <v>134</v>
      </c>
      <c r="O96" s="490">
        <v>3971</v>
      </c>
      <c r="P96" s="491">
        <v>326.3</v>
      </c>
      <c r="Q96" s="439">
        <v>88.03</v>
      </c>
      <c r="R96" s="439">
        <v>72.48</v>
      </c>
      <c r="S96" s="439">
        <v>58.56</v>
      </c>
      <c r="T96" s="439">
        <v>6.1</v>
      </c>
      <c r="U96" s="385">
        <v>7130</v>
      </c>
      <c r="V96" s="385">
        <v>11600</v>
      </c>
      <c r="W96" s="385">
        <v>18600</v>
      </c>
      <c r="X96" s="387">
        <v>27900</v>
      </c>
      <c r="Y96" s="387">
        <v>40300</v>
      </c>
      <c r="Z96" s="387">
        <v>56500</v>
      </c>
      <c r="AA96" s="392">
        <v>79000</v>
      </c>
      <c r="AB96" s="392">
        <v>110500</v>
      </c>
      <c r="AC96" s="424">
        <v>155000</v>
      </c>
      <c r="AD96" s="424">
        <v>216500</v>
      </c>
      <c r="AE96" s="493">
        <v>303000</v>
      </c>
      <c r="AF96" s="493">
        <v>425000</v>
      </c>
      <c r="AG96" s="377" t="s">
        <v>49</v>
      </c>
      <c r="AH96" s="382">
        <v>5804120</v>
      </c>
      <c r="AI96" s="427">
        <v>40000</v>
      </c>
      <c r="AJ96" s="427">
        <v>9</v>
      </c>
      <c r="AK96" s="449">
        <v>80000</v>
      </c>
      <c r="AL96" s="449">
        <v>4</v>
      </c>
      <c r="AM96" s="450">
        <v>240000</v>
      </c>
      <c r="AN96" s="450">
        <v>2</v>
      </c>
      <c r="AO96" s="437">
        <v>4640000</v>
      </c>
      <c r="AP96" s="447">
        <v>10444120</v>
      </c>
      <c r="AQ96" s="394" t="s">
        <v>936</v>
      </c>
      <c r="AR96" s="395" t="s">
        <v>1286</v>
      </c>
      <c r="AS96" s="396" t="s">
        <v>1210</v>
      </c>
      <c r="AT96" s="397" t="s">
        <v>1287</v>
      </c>
      <c r="AU96" s="494" t="s">
        <v>1028</v>
      </c>
      <c r="AV96" s="399"/>
      <c r="AW96" s="399">
        <v>340</v>
      </c>
      <c r="AX96" s="399"/>
      <c r="AY96" s="399">
        <v>437</v>
      </c>
      <c r="AZ96" s="399" t="s">
        <v>767</v>
      </c>
      <c r="BA96" s="400">
        <v>177</v>
      </c>
      <c r="BB96" s="401">
        <v>1.2</v>
      </c>
      <c r="BC96" s="402">
        <v>0.72</v>
      </c>
      <c r="BD96" s="402">
        <v>3.56</v>
      </c>
      <c r="BE96" s="402">
        <v>3.38</v>
      </c>
      <c r="BF96" s="403">
        <v>4148</v>
      </c>
      <c r="BG96" s="401">
        <v>327.5</v>
      </c>
      <c r="BH96" s="404">
        <v>88.75</v>
      </c>
      <c r="BI96" s="404">
        <v>76.040000000000006</v>
      </c>
      <c r="BJ96" s="404">
        <v>61.94</v>
      </c>
      <c r="BK96" s="405">
        <v>1.2</v>
      </c>
      <c r="BL96" s="405">
        <v>0.72</v>
      </c>
      <c r="BM96" s="405">
        <v>3.56</v>
      </c>
      <c r="BN96" s="405">
        <v>3.38</v>
      </c>
      <c r="BO96" s="406">
        <v>10</v>
      </c>
      <c r="BP96" s="407"/>
      <c r="BQ96" s="407"/>
      <c r="BR96" s="407"/>
      <c r="BS96" s="407"/>
      <c r="BT96" s="407"/>
      <c r="BU96" s="407">
        <v>1</v>
      </c>
      <c r="BV96" s="407"/>
      <c r="BW96" s="407"/>
      <c r="BX96" s="407"/>
      <c r="BY96" s="407"/>
      <c r="BZ96" s="407"/>
      <c r="CA96" s="407"/>
      <c r="CB96" s="407"/>
      <c r="CC96" s="407">
        <v>1</v>
      </c>
      <c r="CD96" s="407"/>
      <c r="CE96" s="407"/>
      <c r="CF96" s="407"/>
      <c r="CG96" s="407"/>
      <c r="CH96" s="407"/>
      <c r="CI96" s="407"/>
      <c r="CJ96" s="408" t="s">
        <v>942</v>
      </c>
      <c r="CK96" s="408"/>
      <c r="CL96" s="408"/>
      <c r="CM96" s="408"/>
      <c r="CN96" s="408"/>
      <c r="CO96" s="409"/>
      <c r="CP96" s="409"/>
      <c r="CQ96" s="409"/>
      <c r="CR96" s="410"/>
      <c r="CS96" s="411"/>
      <c r="CT96" s="411"/>
      <c r="CU96" s="411"/>
      <c r="CV96" s="411"/>
      <c r="CW96" s="411"/>
      <c r="CX96" s="411"/>
      <c r="CY96" s="411"/>
      <c r="CZ96" s="411"/>
      <c r="DA96" s="411"/>
      <c r="DB96" s="409"/>
      <c r="DC96" s="409"/>
      <c r="DD96" s="409"/>
      <c r="DE96" s="409"/>
    </row>
    <row r="97" spans="1:109" ht="21" customHeight="1" thickBot="1">
      <c r="A97" s="376">
        <v>95</v>
      </c>
      <c r="B97" s="436" t="s">
        <v>467</v>
      </c>
      <c r="C97" s="500" t="s">
        <v>1288</v>
      </c>
      <c r="D97" s="488" t="s">
        <v>157</v>
      </c>
      <c r="E97" s="501" t="s">
        <v>132</v>
      </c>
      <c r="F97" s="502"/>
      <c r="G97" s="502"/>
      <c r="H97" s="502">
        <v>35</v>
      </c>
      <c r="I97" s="502">
        <v>15</v>
      </c>
      <c r="J97" s="502">
        <v>21</v>
      </c>
      <c r="K97" s="502">
        <v>28</v>
      </c>
      <c r="L97" s="502">
        <v>35</v>
      </c>
      <c r="M97" s="502" t="s">
        <v>49</v>
      </c>
      <c r="N97" s="502">
        <v>134</v>
      </c>
      <c r="O97" s="437">
        <v>3997</v>
      </c>
      <c r="P97" s="438">
        <v>340.7</v>
      </c>
      <c r="Q97" s="439">
        <v>76.56</v>
      </c>
      <c r="R97" s="439">
        <v>75.81</v>
      </c>
      <c r="S97" s="439">
        <v>59.69</v>
      </c>
      <c r="T97" s="439">
        <v>6</v>
      </c>
      <c r="U97" s="497">
        <v>7130</v>
      </c>
      <c r="V97" s="497">
        <v>11600</v>
      </c>
      <c r="W97" s="497">
        <v>18600</v>
      </c>
      <c r="X97" s="503">
        <v>27900</v>
      </c>
      <c r="Y97" s="503">
        <v>40300</v>
      </c>
      <c r="Z97" s="504">
        <v>56500</v>
      </c>
      <c r="AA97" s="502">
        <v>79000</v>
      </c>
      <c r="AB97" s="502">
        <v>110500</v>
      </c>
      <c r="AC97" s="505">
        <v>155000</v>
      </c>
      <c r="AD97" s="505">
        <v>216500</v>
      </c>
      <c r="AE97" s="506">
        <v>303000</v>
      </c>
      <c r="AF97" s="506">
        <v>425000</v>
      </c>
      <c r="AG97" s="507" t="s">
        <v>49</v>
      </c>
      <c r="AH97" s="508">
        <v>5804120</v>
      </c>
      <c r="AI97" s="466">
        <v>40000</v>
      </c>
      <c r="AJ97" s="466">
        <v>9</v>
      </c>
      <c r="AK97" s="467">
        <v>80000</v>
      </c>
      <c r="AL97" s="467">
        <v>4</v>
      </c>
      <c r="AM97" s="468">
        <v>240000</v>
      </c>
      <c r="AN97" s="468">
        <v>2</v>
      </c>
      <c r="AO97" s="457">
        <v>4640000</v>
      </c>
      <c r="AP97" s="469">
        <v>10444120</v>
      </c>
      <c r="AQ97" s="394" t="s">
        <v>965</v>
      </c>
      <c r="AR97" s="395" t="s">
        <v>1289</v>
      </c>
      <c r="AS97" s="396" t="s">
        <v>1290</v>
      </c>
      <c r="AT97" s="397" t="s">
        <v>571</v>
      </c>
      <c r="AU97" s="494" t="s">
        <v>1028</v>
      </c>
      <c r="AV97" s="399">
        <v>48</v>
      </c>
      <c r="AW97" s="399">
        <v>354</v>
      </c>
      <c r="AX97" s="399"/>
      <c r="AY97" s="399">
        <v>462</v>
      </c>
      <c r="AZ97" s="399" t="s">
        <v>768</v>
      </c>
      <c r="BA97" s="400">
        <v>177</v>
      </c>
      <c r="BB97" s="401">
        <v>1.6</v>
      </c>
      <c r="BC97" s="402">
        <v>0.94</v>
      </c>
      <c r="BD97" s="402">
        <v>2.67</v>
      </c>
      <c r="BE97" s="402">
        <v>2.23</v>
      </c>
      <c r="BF97" s="403">
        <v>4174</v>
      </c>
      <c r="BG97" s="401">
        <v>342.3</v>
      </c>
      <c r="BH97" s="404">
        <v>77.5</v>
      </c>
      <c r="BI97" s="404">
        <v>78.48</v>
      </c>
      <c r="BJ97" s="404">
        <v>61.92</v>
      </c>
      <c r="BK97" s="405">
        <v>1.6</v>
      </c>
      <c r="BL97" s="405">
        <v>0.94</v>
      </c>
      <c r="BM97" s="405">
        <v>2.67</v>
      </c>
      <c r="BN97" s="405">
        <v>2.23</v>
      </c>
      <c r="BO97" s="406">
        <v>9</v>
      </c>
      <c r="BP97" s="407"/>
      <c r="BQ97" s="407"/>
      <c r="BR97" s="407"/>
      <c r="BS97" s="407"/>
      <c r="BT97" s="407"/>
      <c r="BU97" s="407"/>
      <c r="BV97" s="407">
        <v>1</v>
      </c>
      <c r="BW97" s="407"/>
      <c r="BX97" s="407"/>
      <c r="BY97" s="407"/>
      <c r="BZ97" s="407"/>
      <c r="CA97" s="407"/>
      <c r="CB97" s="407"/>
      <c r="CC97" s="407"/>
      <c r="CD97" s="407">
        <v>1</v>
      </c>
      <c r="CE97" s="407"/>
      <c r="CF97" s="407"/>
      <c r="CG97" s="407"/>
      <c r="CH97" s="407"/>
      <c r="CI97" s="407"/>
      <c r="CJ97" s="408" t="s">
        <v>1291</v>
      </c>
      <c r="CK97" s="408"/>
      <c r="CL97" s="408"/>
      <c r="CM97" s="408"/>
      <c r="CN97" s="408"/>
      <c r="CO97" s="407"/>
      <c r="CP97" s="409">
        <v>1</v>
      </c>
      <c r="CQ97" s="409"/>
      <c r="CR97" s="410">
        <v>325</v>
      </c>
      <c r="CS97" s="411">
        <v>67.599999999999994</v>
      </c>
      <c r="CT97" s="411">
        <v>50.25</v>
      </c>
      <c r="CU97" s="411">
        <v>38.4</v>
      </c>
      <c r="CV97" s="411">
        <v>15.7</v>
      </c>
      <c r="CW97" s="411">
        <v>8.9600000000000009</v>
      </c>
      <c r="CX97" s="411">
        <v>25.56</v>
      </c>
      <c r="CY97" s="411">
        <v>21.29</v>
      </c>
      <c r="CZ97" s="411">
        <v>71.510000000000005</v>
      </c>
      <c r="DA97" s="411">
        <v>76.84</v>
      </c>
      <c r="DB97" s="409" t="s">
        <v>1275</v>
      </c>
      <c r="DC97" s="409">
        <v>3</v>
      </c>
      <c r="DD97" s="409"/>
      <c r="DE97" s="409"/>
    </row>
    <row r="98" spans="1:109" ht="21" customHeight="1" thickBot="1">
      <c r="A98" s="412">
        <v>96</v>
      </c>
      <c r="B98" s="440" t="s">
        <v>1292</v>
      </c>
      <c r="C98" s="378" t="s">
        <v>1293</v>
      </c>
      <c r="D98" s="488" t="s">
        <v>157</v>
      </c>
      <c r="E98" s="501" t="s">
        <v>132</v>
      </c>
      <c r="F98" s="446"/>
      <c r="G98" s="446"/>
      <c r="H98" s="471" t="s">
        <v>403</v>
      </c>
      <c r="I98" s="471">
        <v>25</v>
      </c>
      <c r="J98" s="471">
        <v>32</v>
      </c>
      <c r="K98" s="471">
        <v>36</v>
      </c>
      <c r="L98" s="471">
        <v>41</v>
      </c>
      <c r="M98" s="471" t="s">
        <v>49</v>
      </c>
      <c r="N98" s="471">
        <v>134</v>
      </c>
      <c r="O98" s="437">
        <v>4009</v>
      </c>
      <c r="P98" s="438">
        <v>341.6</v>
      </c>
      <c r="Q98" s="439">
        <v>81.23</v>
      </c>
      <c r="R98" s="439">
        <v>65</v>
      </c>
      <c r="S98" s="439">
        <v>52.13</v>
      </c>
      <c r="T98" s="439"/>
      <c r="U98" s="497">
        <v>7130</v>
      </c>
      <c r="V98" s="497">
        <v>11600</v>
      </c>
      <c r="W98" s="497">
        <v>18600</v>
      </c>
      <c r="X98" s="503">
        <v>27900</v>
      </c>
      <c r="Y98" s="503">
        <v>40300</v>
      </c>
      <c r="Z98" s="504">
        <v>56500</v>
      </c>
      <c r="AA98" s="502">
        <v>79000</v>
      </c>
      <c r="AB98" s="502">
        <v>110500</v>
      </c>
      <c r="AC98" s="505">
        <v>155000</v>
      </c>
      <c r="AD98" s="505">
        <v>216500</v>
      </c>
      <c r="AE98" s="506">
        <v>303000</v>
      </c>
      <c r="AF98" s="506">
        <v>425000</v>
      </c>
      <c r="AG98" s="507" t="s">
        <v>49</v>
      </c>
      <c r="AH98" s="508">
        <v>5804120</v>
      </c>
      <c r="AI98" s="466">
        <v>40000</v>
      </c>
      <c r="AJ98" s="466">
        <v>9</v>
      </c>
      <c r="AK98" s="467">
        <v>80000</v>
      </c>
      <c r="AL98" s="467">
        <v>4</v>
      </c>
      <c r="AM98" s="468">
        <v>240000</v>
      </c>
      <c r="AN98" s="468">
        <v>2</v>
      </c>
      <c r="AO98" s="457">
        <v>4640000</v>
      </c>
      <c r="AP98" s="469">
        <v>10444120</v>
      </c>
      <c r="AQ98" s="394" t="s">
        <v>1176</v>
      </c>
      <c r="AR98" s="395" t="s">
        <v>1294</v>
      </c>
      <c r="AS98" s="396" t="s">
        <v>1173</v>
      </c>
      <c r="AT98" s="397" t="s">
        <v>1293</v>
      </c>
      <c r="AU98" s="494" t="s">
        <v>1028</v>
      </c>
      <c r="AV98" s="399"/>
      <c r="AW98" s="399">
        <v>355</v>
      </c>
      <c r="AX98" s="399"/>
      <c r="AY98" s="399">
        <v>463</v>
      </c>
      <c r="AZ98" s="399" t="s">
        <v>773</v>
      </c>
      <c r="BA98" s="400">
        <v>178</v>
      </c>
      <c r="BB98" s="401">
        <v>1.2</v>
      </c>
      <c r="BC98" s="402">
        <v>0.77</v>
      </c>
      <c r="BD98" s="402">
        <v>2.25</v>
      </c>
      <c r="BE98" s="402">
        <v>2.82</v>
      </c>
      <c r="BF98" s="403">
        <v>4187</v>
      </c>
      <c r="BG98" s="401">
        <v>342.8</v>
      </c>
      <c r="BH98" s="404">
        <v>82</v>
      </c>
      <c r="BI98" s="404">
        <v>67.25</v>
      </c>
      <c r="BJ98" s="404">
        <v>54.95</v>
      </c>
      <c r="BK98" s="405">
        <v>1.2</v>
      </c>
      <c r="BL98" s="405">
        <v>0.77</v>
      </c>
      <c r="BM98" s="405">
        <v>2.25</v>
      </c>
      <c r="BN98" s="405">
        <v>2.82</v>
      </c>
      <c r="BO98" s="406">
        <v>4</v>
      </c>
      <c r="BP98" s="407"/>
      <c r="BQ98" s="407"/>
      <c r="BR98" s="407"/>
      <c r="BS98" s="407"/>
      <c r="BT98" s="407"/>
      <c r="BU98" s="407"/>
      <c r="BV98" s="407"/>
      <c r="BW98" s="407"/>
      <c r="BX98" s="407"/>
      <c r="BY98" s="407"/>
      <c r="BZ98" s="407"/>
      <c r="CA98" s="407">
        <v>1</v>
      </c>
      <c r="CB98" s="407"/>
      <c r="CC98" s="407">
        <v>1</v>
      </c>
      <c r="CD98" s="407"/>
      <c r="CE98" s="407"/>
      <c r="CF98" s="407"/>
      <c r="CG98" s="407"/>
      <c r="CH98" s="407"/>
      <c r="CI98" s="407"/>
      <c r="CJ98" s="408" t="s">
        <v>1179</v>
      </c>
      <c r="CK98" s="408"/>
      <c r="CL98" s="408"/>
      <c r="CM98" s="408"/>
      <c r="CN98" s="408"/>
      <c r="CO98" s="407"/>
      <c r="CP98" s="409"/>
      <c r="CQ98" s="409"/>
      <c r="CR98" s="410"/>
      <c r="CS98" s="411"/>
      <c r="CT98" s="411"/>
      <c r="CU98" s="411"/>
      <c r="CV98" s="411"/>
      <c r="CW98" s="411"/>
      <c r="CX98" s="411"/>
      <c r="CY98" s="411"/>
      <c r="CZ98" s="411"/>
      <c r="DA98" s="411"/>
      <c r="DB98" s="409" t="s">
        <v>1275</v>
      </c>
      <c r="DC98" s="409">
        <v>3</v>
      </c>
      <c r="DD98" s="409"/>
      <c r="DE98" s="409"/>
    </row>
    <row r="99" spans="1:109" ht="21" customHeight="1" thickBot="1">
      <c r="A99" s="376">
        <v>97</v>
      </c>
      <c r="B99" s="436" t="s">
        <v>1295</v>
      </c>
      <c r="C99" s="378" t="s">
        <v>1296</v>
      </c>
      <c r="D99" s="488" t="s">
        <v>157</v>
      </c>
      <c r="E99" s="501" t="s">
        <v>132</v>
      </c>
      <c r="F99" s="472"/>
      <c r="G99" s="472"/>
      <c r="H99" s="472">
        <v>35</v>
      </c>
      <c r="I99" s="502">
        <v>15</v>
      </c>
      <c r="J99" s="502">
        <v>21</v>
      </c>
      <c r="K99" s="502">
        <v>28</v>
      </c>
      <c r="L99" s="502">
        <v>35</v>
      </c>
      <c r="M99" s="502" t="s">
        <v>49</v>
      </c>
      <c r="N99" s="502">
        <v>134</v>
      </c>
      <c r="O99" s="437">
        <v>4022</v>
      </c>
      <c r="P99" s="438">
        <v>339.1</v>
      </c>
      <c r="Q99" s="439">
        <v>80.98</v>
      </c>
      <c r="R99" s="439">
        <v>69.09</v>
      </c>
      <c r="S99" s="439">
        <v>57.31</v>
      </c>
      <c r="T99" s="439">
        <v>5.8</v>
      </c>
      <c r="U99" s="429">
        <v>7130</v>
      </c>
      <c r="V99" s="497">
        <v>11600</v>
      </c>
      <c r="W99" s="497">
        <v>18600</v>
      </c>
      <c r="X99" s="503">
        <v>27900</v>
      </c>
      <c r="Y99" s="503">
        <v>40300</v>
      </c>
      <c r="Z99" s="504">
        <v>56500</v>
      </c>
      <c r="AA99" s="502">
        <v>79000</v>
      </c>
      <c r="AB99" s="502">
        <v>110500</v>
      </c>
      <c r="AC99" s="505">
        <v>155000</v>
      </c>
      <c r="AD99" s="505">
        <v>216500</v>
      </c>
      <c r="AE99" s="506">
        <v>303000</v>
      </c>
      <c r="AF99" s="506">
        <v>425000</v>
      </c>
      <c r="AG99" s="507" t="s">
        <v>49</v>
      </c>
      <c r="AH99" s="508">
        <v>5804120</v>
      </c>
      <c r="AI99" s="427">
        <v>40000</v>
      </c>
      <c r="AJ99" s="466">
        <v>9</v>
      </c>
      <c r="AK99" s="449">
        <v>80000</v>
      </c>
      <c r="AL99" s="467">
        <v>4</v>
      </c>
      <c r="AM99" s="468">
        <v>240000</v>
      </c>
      <c r="AN99" s="468">
        <v>2</v>
      </c>
      <c r="AO99" s="457">
        <v>4640000</v>
      </c>
      <c r="AP99" s="469">
        <v>10444120</v>
      </c>
      <c r="AQ99" s="394" t="s">
        <v>1297</v>
      </c>
      <c r="AR99" s="395" t="s">
        <v>1298</v>
      </c>
      <c r="AS99" s="396" t="s">
        <v>983</v>
      </c>
      <c r="AT99" s="397" t="s">
        <v>1299</v>
      </c>
      <c r="AU99" s="494" t="s">
        <v>1028</v>
      </c>
      <c r="AV99" s="399">
        <v>46</v>
      </c>
      <c r="AW99" s="399">
        <v>353</v>
      </c>
      <c r="AX99" s="399"/>
      <c r="AY99" s="399">
        <v>459</v>
      </c>
      <c r="AZ99" s="399" t="s">
        <v>1300</v>
      </c>
      <c r="BA99" s="400">
        <v>178</v>
      </c>
      <c r="BB99" s="401">
        <v>1.4</v>
      </c>
      <c r="BC99" s="402">
        <v>1.02</v>
      </c>
      <c r="BD99" s="402">
        <v>1.59</v>
      </c>
      <c r="BE99" s="402">
        <v>2.37</v>
      </c>
      <c r="BF99" s="403">
        <v>4200</v>
      </c>
      <c r="BG99" s="401">
        <v>340.5</v>
      </c>
      <c r="BH99" s="404">
        <v>82</v>
      </c>
      <c r="BI99" s="404">
        <v>70.680000000000007</v>
      </c>
      <c r="BJ99" s="404">
        <v>59.68</v>
      </c>
      <c r="BK99" s="405">
        <v>1.4</v>
      </c>
      <c r="BL99" s="405">
        <v>1.02</v>
      </c>
      <c r="BM99" s="405">
        <v>1.59</v>
      </c>
      <c r="BN99" s="405">
        <v>2.37</v>
      </c>
      <c r="BO99" s="406">
        <v>4</v>
      </c>
      <c r="BP99" s="407"/>
      <c r="BQ99" s="407"/>
      <c r="BR99" s="407"/>
      <c r="BS99" s="407"/>
      <c r="BT99" s="407"/>
      <c r="BU99" s="407">
        <v>1</v>
      </c>
      <c r="BV99" s="407"/>
      <c r="BW99" s="407"/>
      <c r="BX99" s="407"/>
      <c r="BY99" s="407"/>
      <c r="BZ99" s="407"/>
      <c r="CA99" s="407"/>
      <c r="CB99" s="407"/>
      <c r="CC99" s="407"/>
      <c r="CD99" s="407"/>
      <c r="CE99" s="407"/>
      <c r="CF99" s="407"/>
      <c r="CG99" s="407"/>
      <c r="CH99" s="407"/>
      <c r="CI99" s="407"/>
      <c r="CJ99" s="408" t="s">
        <v>1301</v>
      </c>
      <c r="CK99" s="408"/>
      <c r="CL99" s="408"/>
      <c r="CM99" s="408"/>
      <c r="CN99" s="408"/>
      <c r="CO99" s="409"/>
      <c r="CP99" s="409"/>
      <c r="CQ99" s="409"/>
      <c r="CR99" s="410"/>
      <c r="CS99" s="411"/>
      <c r="CT99" s="411"/>
      <c r="CU99" s="411"/>
      <c r="CV99" s="411"/>
      <c r="CW99" s="411"/>
      <c r="CX99" s="411"/>
      <c r="CY99" s="411"/>
      <c r="CZ99" s="411"/>
      <c r="DA99" s="411"/>
      <c r="DB99" s="409" t="s">
        <v>1275</v>
      </c>
      <c r="DC99" s="409">
        <v>3</v>
      </c>
      <c r="DD99" s="409"/>
      <c r="DE99" s="409"/>
    </row>
    <row r="100" spans="1:109" ht="21" customHeight="1" thickBot="1">
      <c r="A100" s="412">
        <v>98</v>
      </c>
      <c r="B100" s="440" t="s">
        <v>1302</v>
      </c>
      <c r="C100" s="378" t="s">
        <v>1303</v>
      </c>
      <c r="D100" s="488" t="s">
        <v>157</v>
      </c>
      <c r="E100" s="501" t="s">
        <v>132</v>
      </c>
      <c r="F100" s="446"/>
      <c r="G100" s="446"/>
      <c r="H100" s="471" t="s">
        <v>403</v>
      </c>
      <c r="I100" s="471">
        <v>25</v>
      </c>
      <c r="J100" s="471">
        <v>32</v>
      </c>
      <c r="K100" s="471">
        <v>36</v>
      </c>
      <c r="L100" s="471">
        <v>41</v>
      </c>
      <c r="M100" s="471" t="s">
        <v>49</v>
      </c>
      <c r="N100" s="471">
        <v>134</v>
      </c>
      <c r="O100" s="437">
        <v>4048</v>
      </c>
      <c r="P100" s="438">
        <v>335.7</v>
      </c>
      <c r="Q100" s="439">
        <v>81.790000000000006</v>
      </c>
      <c r="R100" s="439">
        <v>60.83</v>
      </c>
      <c r="S100" s="439">
        <v>67.41</v>
      </c>
      <c r="T100" s="439">
        <v>7.4</v>
      </c>
      <c r="U100" s="385">
        <v>7130</v>
      </c>
      <c r="V100" s="497">
        <v>11600</v>
      </c>
      <c r="W100" s="497">
        <v>18600</v>
      </c>
      <c r="X100" s="503">
        <v>27900</v>
      </c>
      <c r="Y100" s="503">
        <v>40300</v>
      </c>
      <c r="Z100" s="504">
        <v>56500</v>
      </c>
      <c r="AA100" s="502">
        <v>79000</v>
      </c>
      <c r="AB100" s="502">
        <v>110500</v>
      </c>
      <c r="AC100" s="505">
        <v>155000</v>
      </c>
      <c r="AD100" s="505">
        <v>216500</v>
      </c>
      <c r="AE100" s="506">
        <v>303000</v>
      </c>
      <c r="AF100" s="506">
        <v>425000</v>
      </c>
      <c r="AG100" s="507" t="s">
        <v>49</v>
      </c>
      <c r="AH100" s="508">
        <v>5804120</v>
      </c>
      <c r="AI100" s="427">
        <v>40000</v>
      </c>
      <c r="AJ100" s="466">
        <v>9</v>
      </c>
      <c r="AK100" s="449">
        <v>80000</v>
      </c>
      <c r="AL100" s="467">
        <v>4</v>
      </c>
      <c r="AM100" s="468">
        <v>240000</v>
      </c>
      <c r="AN100" s="468">
        <v>2</v>
      </c>
      <c r="AO100" s="457">
        <v>4640000</v>
      </c>
      <c r="AP100" s="469">
        <v>10444120</v>
      </c>
      <c r="AQ100" s="394" t="s">
        <v>1089</v>
      </c>
      <c r="AR100" s="395" t="s">
        <v>1304</v>
      </c>
      <c r="AS100" s="396" t="s">
        <v>1109</v>
      </c>
      <c r="AT100" s="397" t="s">
        <v>1305</v>
      </c>
      <c r="AU100" s="494" t="s">
        <v>1028</v>
      </c>
      <c r="AV100" s="399"/>
      <c r="AW100" s="399">
        <v>349</v>
      </c>
      <c r="AX100" s="399"/>
      <c r="AY100" s="399">
        <v>453</v>
      </c>
      <c r="AZ100" s="399" t="s">
        <v>773</v>
      </c>
      <c r="BA100" s="400">
        <v>178</v>
      </c>
      <c r="BB100" s="401">
        <v>1.1000000000000001</v>
      </c>
      <c r="BC100" s="402">
        <v>1.1100000000000001</v>
      </c>
      <c r="BD100" s="402">
        <v>1.86</v>
      </c>
      <c r="BE100" s="402">
        <v>1.72</v>
      </c>
      <c r="BF100" s="403">
        <v>4226</v>
      </c>
      <c r="BG100" s="401">
        <v>336.8</v>
      </c>
      <c r="BH100" s="404">
        <v>82.9</v>
      </c>
      <c r="BI100" s="404">
        <v>62.69</v>
      </c>
      <c r="BJ100" s="404">
        <v>69.13</v>
      </c>
      <c r="BK100" s="405">
        <v>1.1000000000000001</v>
      </c>
      <c r="BL100" s="405">
        <v>1.1100000000000001</v>
      </c>
      <c r="BM100" s="405">
        <v>1.86</v>
      </c>
      <c r="BN100" s="405">
        <v>1.72</v>
      </c>
      <c r="BO100" s="406">
        <v>3</v>
      </c>
      <c r="BP100" s="407"/>
      <c r="BQ100" s="407"/>
      <c r="BR100" s="407"/>
      <c r="BS100" s="407"/>
      <c r="BT100" s="407"/>
      <c r="BU100" s="407"/>
      <c r="BV100" s="407"/>
      <c r="BW100" s="407"/>
      <c r="BX100" s="407"/>
      <c r="BY100" s="407"/>
      <c r="BZ100" s="407"/>
      <c r="CA100" s="407">
        <v>1</v>
      </c>
      <c r="CB100" s="407"/>
      <c r="CC100" s="407">
        <v>1</v>
      </c>
      <c r="CD100" s="407"/>
      <c r="CE100" s="407"/>
      <c r="CF100" s="407"/>
      <c r="CG100" s="407"/>
      <c r="CH100" s="407"/>
      <c r="CI100" s="407"/>
      <c r="CJ100" s="408" t="s">
        <v>1306</v>
      </c>
      <c r="CK100" s="408"/>
      <c r="CL100" s="408"/>
      <c r="CM100" s="408"/>
      <c r="CN100" s="408"/>
      <c r="CO100" s="407"/>
      <c r="CP100" s="409"/>
      <c r="CQ100" s="409"/>
      <c r="CR100" s="410"/>
      <c r="CS100" s="411"/>
      <c r="CT100" s="411"/>
      <c r="CU100" s="411"/>
      <c r="CV100" s="411"/>
      <c r="CW100" s="411"/>
      <c r="CX100" s="411"/>
      <c r="CY100" s="411"/>
      <c r="CZ100" s="411"/>
      <c r="DA100" s="411"/>
      <c r="DB100" s="409" t="s">
        <v>1275</v>
      </c>
      <c r="DC100" s="409">
        <v>3</v>
      </c>
      <c r="DD100" s="409"/>
      <c r="DE100" s="409"/>
    </row>
    <row r="101" spans="1:109" ht="21" customHeight="1" thickBot="1">
      <c r="A101" s="376">
        <v>99</v>
      </c>
      <c r="B101" s="436" t="s">
        <v>1307</v>
      </c>
      <c r="C101" s="378" t="s">
        <v>1308</v>
      </c>
      <c r="D101" s="488" t="s">
        <v>157</v>
      </c>
      <c r="E101" s="501" t="s">
        <v>132</v>
      </c>
      <c r="F101" s="446"/>
      <c r="G101" s="446"/>
      <c r="H101" s="392" t="s">
        <v>403</v>
      </c>
      <c r="I101" s="392">
        <v>25</v>
      </c>
      <c r="J101" s="392">
        <v>32</v>
      </c>
      <c r="K101" s="392">
        <v>36</v>
      </c>
      <c r="L101" s="392">
        <v>41</v>
      </c>
      <c r="M101" s="392" t="s">
        <v>49</v>
      </c>
      <c r="N101" s="392">
        <v>134</v>
      </c>
      <c r="O101" s="437">
        <v>4073</v>
      </c>
      <c r="P101" s="438">
        <v>348.8</v>
      </c>
      <c r="Q101" s="439">
        <v>80.459999999999994</v>
      </c>
      <c r="R101" s="439">
        <v>54.89</v>
      </c>
      <c r="S101" s="439">
        <v>60.3</v>
      </c>
      <c r="T101" s="439"/>
      <c r="U101" s="385">
        <v>7130</v>
      </c>
      <c r="V101" s="497">
        <v>11600</v>
      </c>
      <c r="W101" s="497">
        <v>18600</v>
      </c>
      <c r="X101" s="503">
        <v>27900</v>
      </c>
      <c r="Y101" s="503">
        <v>40300</v>
      </c>
      <c r="Z101" s="504">
        <v>56500</v>
      </c>
      <c r="AA101" s="502">
        <v>79000</v>
      </c>
      <c r="AB101" s="502">
        <v>110500</v>
      </c>
      <c r="AC101" s="505">
        <v>155000</v>
      </c>
      <c r="AD101" s="505">
        <v>216500</v>
      </c>
      <c r="AE101" s="506">
        <v>303000</v>
      </c>
      <c r="AF101" s="506">
        <v>425000</v>
      </c>
      <c r="AG101" s="507" t="s">
        <v>49</v>
      </c>
      <c r="AH101" s="508">
        <v>5804120</v>
      </c>
      <c r="AI101" s="427">
        <v>40000</v>
      </c>
      <c r="AJ101" s="466">
        <v>9</v>
      </c>
      <c r="AK101" s="449">
        <v>80000</v>
      </c>
      <c r="AL101" s="467">
        <v>4</v>
      </c>
      <c r="AM101" s="468">
        <v>240000</v>
      </c>
      <c r="AN101" s="468">
        <v>2</v>
      </c>
      <c r="AO101" s="457">
        <v>4640000</v>
      </c>
      <c r="AP101" s="469">
        <v>10444120</v>
      </c>
      <c r="AQ101" s="394" t="s">
        <v>1176</v>
      </c>
      <c r="AR101" s="395" t="s">
        <v>1309</v>
      </c>
      <c r="AS101" s="396" t="s">
        <v>1026</v>
      </c>
      <c r="AT101" s="397" t="s">
        <v>1310</v>
      </c>
      <c r="AU101" s="494" t="s">
        <v>1028</v>
      </c>
      <c r="AV101" s="399"/>
      <c r="AW101" s="399">
        <v>363</v>
      </c>
      <c r="AX101" s="399"/>
      <c r="AY101" s="399">
        <v>476</v>
      </c>
      <c r="AZ101" s="399" t="s">
        <v>773</v>
      </c>
      <c r="BA101" s="419">
        <v>180</v>
      </c>
      <c r="BB101" s="401">
        <v>1.8</v>
      </c>
      <c r="BC101" s="402">
        <v>0.77</v>
      </c>
      <c r="BD101" s="402">
        <v>2.94</v>
      </c>
      <c r="BE101" s="402">
        <v>3.11</v>
      </c>
      <c r="BF101" s="403">
        <v>4253</v>
      </c>
      <c r="BG101" s="401">
        <v>349.7</v>
      </c>
      <c r="BH101" s="404">
        <v>81.099999999999994</v>
      </c>
      <c r="BI101" s="404">
        <v>56.77</v>
      </c>
      <c r="BJ101" s="404">
        <v>62.88</v>
      </c>
      <c r="BK101" s="405">
        <v>0.9</v>
      </c>
      <c r="BL101" s="405">
        <v>0.64</v>
      </c>
      <c r="BM101" s="405">
        <v>1.88</v>
      </c>
      <c r="BN101" s="405">
        <v>2.58</v>
      </c>
      <c r="BO101" s="406">
        <v>1</v>
      </c>
      <c r="BP101" s="407"/>
      <c r="BQ101" s="407"/>
      <c r="BR101" s="407"/>
      <c r="BS101" s="407"/>
      <c r="BT101" s="407"/>
      <c r="BU101" s="407"/>
      <c r="BV101" s="407"/>
      <c r="BW101" s="407"/>
      <c r="BX101" s="407"/>
      <c r="BY101" s="407"/>
      <c r="BZ101" s="407"/>
      <c r="CA101" s="407">
        <v>1</v>
      </c>
      <c r="CB101" s="407"/>
      <c r="CC101" s="407">
        <v>1</v>
      </c>
      <c r="CD101" s="407"/>
      <c r="CE101" s="407"/>
      <c r="CF101" s="407"/>
      <c r="CG101" s="407"/>
      <c r="CH101" s="407"/>
      <c r="CI101" s="407"/>
      <c r="CJ101" s="408" t="s">
        <v>1179</v>
      </c>
      <c r="CK101" s="408"/>
      <c r="CL101" s="408"/>
      <c r="CM101" s="408"/>
      <c r="CN101" s="408"/>
      <c r="CO101" s="409"/>
      <c r="CP101" s="409"/>
      <c r="CQ101" s="409"/>
      <c r="CR101" s="410"/>
      <c r="CS101" s="411"/>
      <c r="CT101" s="411"/>
      <c r="CU101" s="411"/>
      <c r="CV101" s="411"/>
      <c r="CW101" s="411"/>
      <c r="CX101" s="411"/>
      <c r="CY101" s="411"/>
      <c r="CZ101" s="411"/>
      <c r="DA101" s="411"/>
      <c r="DB101" s="409" t="s">
        <v>1275</v>
      </c>
      <c r="DC101" s="409">
        <v>2</v>
      </c>
      <c r="DD101" s="409"/>
      <c r="DE101" s="409"/>
    </row>
    <row r="102" spans="1:109" ht="21" customHeight="1" thickBot="1">
      <c r="A102" s="412">
        <v>100</v>
      </c>
      <c r="B102" s="440" t="s">
        <v>1311</v>
      </c>
      <c r="C102" s="378" t="s">
        <v>1312</v>
      </c>
      <c r="D102" s="488" t="s">
        <v>157</v>
      </c>
      <c r="E102" s="501" t="s">
        <v>132</v>
      </c>
      <c r="F102" s="472"/>
      <c r="G102" s="472"/>
      <c r="H102" s="472">
        <v>20</v>
      </c>
      <c r="I102" s="472">
        <v>25</v>
      </c>
      <c r="J102" s="472">
        <v>30</v>
      </c>
      <c r="K102" s="472">
        <v>35</v>
      </c>
      <c r="L102" s="472">
        <v>40</v>
      </c>
      <c r="M102" s="392" t="s">
        <v>49</v>
      </c>
      <c r="N102" s="392">
        <v>150</v>
      </c>
      <c r="O102" s="437">
        <v>4098</v>
      </c>
      <c r="P102" s="438">
        <v>345</v>
      </c>
      <c r="Q102" s="439">
        <v>81.150000000000006</v>
      </c>
      <c r="R102" s="439">
        <v>54.32</v>
      </c>
      <c r="S102" s="439">
        <v>62.04</v>
      </c>
      <c r="T102" s="439"/>
      <c r="U102" s="385">
        <v>7130</v>
      </c>
      <c r="V102" s="497">
        <v>11600</v>
      </c>
      <c r="W102" s="497">
        <v>18600</v>
      </c>
      <c r="X102" s="503">
        <v>27900</v>
      </c>
      <c r="Y102" s="503">
        <v>40300</v>
      </c>
      <c r="Z102" s="504">
        <v>56500</v>
      </c>
      <c r="AA102" s="502">
        <v>79000</v>
      </c>
      <c r="AB102" s="502">
        <v>110500</v>
      </c>
      <c r="AC102" s="505">
        <v>155000</v>
      </c>
      <c r="AD102" s="505">
        <v>216500</v>
      </c>
      <c r="AE102" s="506">
        <v>303000</v>
      </c>
      <c r="AF102" s="506">
        <v>425000</v>
      </c>
      <c r="AG102" s="507" t="s">
        <v>49</v>
      </c>
      <c r="AH102" s="508">
        <v>5804120</v>
      </c>
      <c r="AI102" s="427">
        <v>40000</v>
      </c>
      <c r="AJ102" s="466">
        <v>9</v>
      </c>
      <c r="AK102" s="449">
        <v>80000</v>
      </c>
      <c r="AL102" s="467">
        <v>4</v>
      </c>
      <c r="AM102" s="468">
        <v>240000</v>
      </c>
      <c r="AN102" s="468">
        <v>2</v>
      </c>
      <c r="AO102" s="457">
        <v>4640000</v>
      </c>
      <c r="AP102" s="469">
        <v>10444120</v>
      </c>
      <c r="AQ102" s="394" t="s">
        <v>893</v>
      </c>
      <c r="AR102" s="395" t="s">
        <v>1312</v>
      </c>
      <c r="AS102" s="396" t="s">
        <v>1033</v>
      </c>
      <c r="AT102" s="397" t="s">
        <v>1313</v>
      </c>
      <c r="AU102" s="494" t="s">
        <v>1028</v>
      </c>
      <c r="AV102" s="399"/>
      <c r="AW102" s="399"/>
      <c r="AX102" s="399"/>
      <c r="AY102" s="399"/>
      <c r="AZ102" s="399" t="s">
        <v>772</v>
      </c>
      <c r="BA102" s="400"/>
      <c r="BB102" s="401"/>
      <c r="BC102" s="402"/>
      <c r="BD102" s="402"/>
      <c r="BE102" s="402"/>
      <c r="BF102" s="403"/>
      <c r="BG102" s="401"/>
      <c r="BH102" s="404"/>
      <c r="BI102" s="404"/>
      <c r="BJ102" s="404"/>
      <c r="BK102" s="405"/>
      <c r="BL102" s="405"/>
      <c r="BM102" s="405"/>
      <c r="BN102" s="405"/>
      <c r="BO102" s="406"/>
      <c r="BP102" s="407"/>
      <c r="BQ102" s="407"/>
      <c r="BR102" s="407"/>
      <c r="BS102" s="407"/>
      <c r="BT102" s="407"/>
      <c r="BU102" s="407"/>
      <c r="BV102" s="407"/>
      <c r="BW102" s="407"/>
      <c r="BX102" s="407"/>
      <c r="BY102" s="407"/>
      <c r="BZ102" s="407"/>
      <c r="CA102" s="407"/>
      <c r="CB102" s="407"/>
      <c r="CC102" s="407"/>
      <c r="CD102" s="407"/>
      <c r="CE102" s="407"/>
      <c r="CF102" s="407"/>
      <c r="CG102" s="407"/>
      <c r="CH102" s="407"/>
      <c r="CI102" s="407"/>
      <c r="CJ102" s="408" t="s">
        <v>1314</v>
      </c>
      <c r="CK102" s="408"/>
      <c r="CL102" s="408"/>
      <c r="CM102" s="408"/>
      <c r="CN102" s="408"/>
      <c r="CO102" s="409"/>
      <c r="CP102" s="409"/>
      <c r="CQ102" s="409"/>
      <c r="CR102" s="410"/>
      <c r="CS102" s="411"/>
      <c r="CT102" s="411"/>
      <c r="CU102" s="411"/>
      <c r="CV102" s="411"/>
      <c r="CW102" s="411"/>
      <c r="CX102" s="411"/>
      <c r="CY102" s="411"/>
      <c r="CZ102" s="411"/>
      <c r="DA102" s="411"/>
      <c r="DB102" s="409"/>
      <c r="DC102" s="409"/>
      <c r="DD102" s="409"/>
      <c r="DE102" s="409"/>
    </row>
    <row r="103" spans="1:109" ht="21" customHeight="1" thickBot="1">
      <c r="A103" s="376">
        <v>101</v>
      </c>
      <c r="B103" s="509" t="s">
        <v>161</v>
      </c>
      <c r="C103" s="479" t="s">
        <v>560</v>
      </c>
      <c r="D103" s="510" t="s">
        <v>138</v>
      </c>
      <c r="E103" s="511" t="s">
        <v>878</v>
      </c>
      <c r="F103" s="512"/>
      <c r="G103" s="512"/>
      <c r="H103" s="512">
        <v>30</v>
      </c>
      <c r="I103" s="512">
        <v>30</v>
      </c>
      <c r="J103" s="512">
        <v>70</v>
      </c>
      <c r="K103" s="512" t="s">
        <v>49</v>
      </c>
      <c r="L103" s="512" t="s">
        <v>49</v>
      </c>
      <c r="M103" s="512" t="s">
        <v>49</v>
      </c>
      <c r="N103" s="512">
        <v>130</v>
      </c>
      <c r="O103" s="513">
        <v>2186</v>
      </c>
      <c r="P103" s="514">
        <v>328.8</v>
      </c>
      <c r="Q103" s="515">
        <v>71.209999999999994</v>
      </c>
      <c r="R103" s="515">
        <v>45.84</v>
      </c>
      <c r="S103" s="515">
        <v>56.6</v>
      </c>
      <c r="T103" s="515">
        <v>5.98</v>
      </c>
      <c r="U103" s="385">
        <v>1840</v>
      </c>
      <c r="V103" s="385">
        <v>3000</v>
      </c>
      <c r="W103" s="385">
        <v>4800</v>
      </c>
      <c r="X103" s="516">
        <v>7200</v>
      </c>
      <c r="Y103" s="516">
        <v>10400</v>
      </c>
      <c r="Z103" s="387">
        <v>14500</v>
      </c>
      <c r="AA103" s="517">
        <v>20500</v>
      </c>
      <c r="AB103" s="517">
        <v>28500</v>
      </c>
      <c r="AC103" s="518">
        <v>40000</v>
      </c>
      <c r="AD103" s="518">
        <v>56000</v>
      </c>
      <c r="AE103" s="377" t="s">
        <v>49</v>
      </c>
      <c r="AF103" s="377" t="s">
        <v>49</v>
      </c>
      <c r="AG103" s="377" t="s">
        <v>49</v>
      </c>
      <c r="AH103" s="382">
        <v>746960</v>
      </c>
      <c r="AI103" s="390">
        <v>15000</v>
      </c>
      <c r="AJ103" s="390">
        <v>6</v>
      </c>
      <c r="AK103" s="391">
        <v>30000</v>
      </c>
      <c r="AL103" s="391">
        <v>1</v>
      </c>
      <c r="AM103" s="392">
        <v>90000</v>
      </c>
      <c r="AN103" s="392">
        <v>1</v>
      </c>
      <c r="AO103" s="382">
        <v>840000</v>
      </c>
      <c r="AP103" s="418">
        <v>1586960</v>
      </c>
      <c r="AQ103" s="394" t="s">
        <v>936</v>
      </c>
      <c r="AR103" s="395" t="s">
        <v>1315</v>
      </c>
      <c r="AS103" s="396" t="s">
        <v>881</v>
      </c>
      <c r="AT103" s="397" t="s">
        <v>560</v>
      </c>
      <c r="AU103" s="398" t="s">
        <v>882</v>
      </c>
      <c r="AV103" s="399">
        <v>4</v>
      </c>
      <c r="AW103" s="399">
        <v>342</v>
      </c>
      <c r="AX103" s="399"/>
      <c r="AY103" s="399">
        <v>441</v>
      </c>
      <c r="AZ103" s="399" t="s">
        <v>764</v>
      </c>
      <c r="BA103" s="400">
        <v>133</v>
      </c>
      <c r="BB103" s="401">
        <v>2.4</v>
      </c>
      <c r="BC103" s="402">
        <v>0.89</v>
      </c>
      <c r="BD103" s="402">
        <v>0.67</v>
      </c>
      <c r="BE103" s="402">
        <v>1.92</v>
      </c>
      <c r="BF103" s="403">
        <v>2319</v>
      </c>
      <c r="BG103" s="401">
        <v>331.2</v>
      </c>
      <c r="BH103" s="404">
        <v>72.099999999999994</v>
      </c>
      <c r="BI103" s="404">
        <v>46.51</v>
      </c>
      <c r="BJ103" s="404">
        <v>58.52</v>
      </c>
      <c r="BK103" s="405">
        <v>2.4</v>
      </c>
      <c r="BL103" s="405">
        <v>0.89</v>
      </c>
      <c r="BM103" s="405">
        <v>0.67</v>
      </c>
      <c r="BN103" s="405">
        <v>1.92</v>
      </c>
      <c r="BO103" s="406">
        <v>5</v>
      </c>
      <c r="BP103" s="407">
        <v>1</v>
      </c>
      <c r="BQ103" s="407"/>
      <c r="BR103" s="407">
        <v>1</v>
      </c>
      <c r="BS103" s="407">
        <v>1</v>
      </c>
      <c r="BT103" s="407"/>
      <c r="BU103" s="407"/>
      <c r="BV103" s="407"/>
      <c r="BW103" s="407"/>
      <c r="BX103" s="407"/>
      <c r="BY103" s="407"/>
      <c r="BZ103" s="407"/>
      <c r="CA103" s="407"/>
      <c r="CB103" s="407"/>
      <c r="CC103" s="407"/>
      <c r="CD103" s="407"/>
      <c r="CE103" s="407" t="s">
        <v>1316</v>
      </c>
      <c r="CF103" s="407">
        <v>1</v>
      </c>
      <c r="CG103" s="407"/>
      <c r="CH103" s="407"/>
      <c r="CI103" s="407">
        <v>1</v>
      </c>
      <c r="CJ103" s="408" t="s">
        <v>942</v>
      </c>
      <c r="CK103" s="408"/>
      <c r="CL103" s="408"/>
      <c r="CM103" s="408"/>
      <c r="CN103" s="408"/>
      <c r="CO103" s="409"/>
      <c r="CP103" s="409"/>
      <c r="CQ103" s="409"/>
      <c r="CR103" s="410">
        <v>312</v>
      </c>
      <c r="CS103" s="411">
        <v>64.900000000000006</v>
      </c>
      <c r="CT103" s="411">
        <v>41.08</v>
      </c>
      <c r="CU103" s="411">
        <v>42.95</v>
      </c>
      <c r="CV103" s="411">
        <v>16.8</v>
      </c>
      <c r="CW103" s="411">
        <v>6.31</v>
      </c>
      <c r="CX103" s="411">
        <v>4.76</v>
      </c>
      <c r="CY103" s="411">
        <v>13.65</v>
      </c>
      <c r="CZ103" s="411">
        <v>41.52</v>
      </c>
      <c r="DA103" s="411">
        <v>39.270000000000003</v>
      </c>
      <c r="DB103" s="409" t="s">
        <v>884</v>
      </c>
      <c r="DC103" s="409">
        <v>4</v>
      </c>
      <c r="DD103" s="409"/>
      <c r="DE103" s="409"/>
    </row>
    <row r="104" spans="1:109" ht="21" customHeight="1" thickBot="1">
      <c r="A104" s="412">
        <v>102</v>
      </c>
      <c r="B104" s="413" t="s">
        <v>166</v>
      </c>
      <c r="C104" s="378" t="s">
        <v>1317</v>
      </c>
      <c r="D104" s="519" t="s">
        <v>138</v>
      </c>
      <c r="E104" s="415" t="s">
        <v>878</v>
      </c>
      <c r="F104" s="390"/>
      <c r="G104" s="390"/>
      <c r="H104" s="390">
        <v>30</v>
      </c>
      <c r="I104" s="390">
        <v>30</v>
      </c>
      <c r="J104" s="390">
        <v>70</v>
      </c>
      <c r="K104" s="390" t="s">
        <v>49</v>
      </c>
      <c r="L104" s="390" t="s">
        <v>49</v>
      </c>
      <c r="M104" s="390" t="s">
        <v>49</v>
      </c>
      <c r="N104" s="390">
        <v>130</v>
      </c>
      <c r="O104" s="382">
        <v>2330</v>
      </c>
      <c r="P104" s="383">
        <v>340.6</v>
      </c>
      <c r="Q104" s="384">
        <v>74.2</v>
      </c>
      <c r="R104" s="384">
        <v>43.21</v>
      </c>
      <c r="S104" s="384">
        <v>55.4</v>
      </c>
      <c r="T104" s="384">
        <v>5.67</v>
      </c>
      <c r="U104" s="385">
        <v>1840</v>
      </c>
      <c r="V104" s="385">
        <v>3000</v>
      </c>
      <c r="W104" s="385">
        <v>4800</v>
      </c>
      <c r="X104" s="385">
        <v>7200</v>
      </c>
      <c r="Y104" s="385">
        <v>10400</v>
      </c>
      <c r="Z104" s="387">
        <v>14500</v>
      </c>
      <c r="AA104" s="387">
        <v>20500</v>
      </c>
      <c r="AB104" s="387">
        <v>28500</v>
      </c>
      <c r="AC104" s="392">
        <v>40000</v>
      </c>
      <c r="AD104" s="392">
        <v>56000</v>
      </c>
      <c r="AE104" s="377" t="s">
        <v>49</v>
      </c>
      <c r="AF104" s="377" t="s">
        <v>49</v>
      </c>
      <c r="AG104" s="377" t="s">
        <v>49</v>
      </c>
      <c r="AH104" s="382">
        <v>746960</v>
      </c>
      <c r="AI104" s="390">
        <v>15000</v>
      </c>
      <c r="AJ104" s="390">
        <v>6</v>
      </c>
      <c r="AK104" s="391">
        <v>30000</v>
      </c>
      <c r="AL104" s="391">
        <v>1</v>
      </c>
      <c r="AM104" s="392">
        <v>90000</v>
      </c>
      <c r="AN104" s="392">
        <v>1</v>
      </c>
      <c r="AO104" s="382">
        <v>840000</v>
      </c>
      <c r="AP104" s="418">
        <v>1586960</v>
      </c>
      <c r="AQ104" s="394" t="s">
        <v>1043</v>
      </c>
      <c r="AR104" s="395" t="s">
        <v>1317</v>
      </c>
      <c r="AS104" s="396" t="s">
        <v>881</v>
      </c>
      <c r="AT104" s="397" t="s">
        <v>240</v>
      </c>
      <c r="AU104" s="417" t="s">
        <v>882</v>
      </c>
      <c r="AV104" s="399">
        <v>5</v>
      </c>
      <c r="AW104" s="399">
        <v>354</v>
      </c>
      <c r="AX104" s="399"/>
      <c r="AY104" s="399">
        <v>462</v>
      </c>
      <c r="AZ104" s="399" t="s">
        <v>764</v>
      </c>
      <c r="BA104" s="400"/>
      <c r="BB104" s="401"/>
      <c r="BC104" s="402"/>
      <c r="BD104" s="402"/>
      <c r="BE104" s="402"/>
      <c r="BF104" s="403"/>
      <c r="BG104" s="401"/>
      <c r="BH104" s="404"/>
      <c r="BI104" s="404"/>
      <c r="BJ104" s="404"/>
      <c r="BK104" s="405"/>
      <c r="BL104" s="405"/>
      <c r="BM104" s="405"/>
      <c r="BN104" s="405"/>
      <c r="BO104" s="406"/>
      <c r="BP104" s="407"/>
      <c r="BQ104" s="407"/>
      <c r="BR104" s="407">
        <v>1</v>
      </c>
      <c r="BS104" s="407">
        <v>1</v>
      </c>
      <c r="BT104" s="407"/>
      <c r="BU104" s="407"/>
      <c r="BV104" s="407"/>
      <c r="BW104" s="407"/>
      <c r="BX104" s="407"/>
      <c r="BY104" s="407"/>
      <c r="BZ104" s="407"/>
      <c r="CA104" s="407"/>
      <c r="CB104" s="407"/>
      <c r="CC104" s="407"/>
      <c r="CD104" s="407"/>
      <c r="CE104" s="407"/>
      <c r="CF104" s="407"/>
      <c r="CG104" s="407"/>
      <c r="CH104" s="407"/>
      <c r="CI104" s="407">
        <v>1</v>
      </c>
      <c r="CJ104" s="408" t="s">
        <v>1046</v>
      </c>
      <c r="CK104" s="408"/>
      <c r="CL104" s="408"/>
      <c r="CM104" s="408"/>
      <c r="CN104" s="408"/>
      <c r="CO104" s="409"/>
      <c r="CP104" s="409"/>
      <c r="CQ104" s="409"/>
      <c r="CR104" s="410">
        <v>322</v>
      </c>
      <c r="CS104" s="411">
        <v>66.7</v>
      </c>
      <c r="CT104" s="411">
        <v>38.03</v>
      </c>
      <c r="CU104" s="411">
        <v>43.92</v>
      </c>
      <c r="CV104" s="411">
        <v>18.600000000000001</v>
      </c>
      <c r="CW104" s="411">
        <v>7.5</v>
      </c>
      <c r="CX104" s="411">
        <v>5.18</v>
      </c>
      <c r="CY104" s="411">
        <v>11.48</v>
      </c>
      <c r="CZ104" s="411">
        <v>42.76</v>
      </c>
      <c r="DA104" s="411">
        <v>39.619999999999997</v>
      </c>
      <c r="DB104" s="409" t="s">
        <v>884</v>
      </c>
      <c r="DC104" s="409">
        <v>3</v>
      </c>
      <c r="DD104" s="409"/>
      <c r="DE104" s="409"/>
    </row>
    <row r="105" spans="1:109" ht="21" customHeight="1">
      <c r="A105" s="376">
        <v>103</v>
      </c>
      <c r="B105" s="377" t="s">
        <v>171</v>
      </c>
      <c r="C105" s="378" t="s">
        <v>241</v>
      </c>
      <c r="D105" s="519" t="s">
        <v>138</v>
      </c>
      <c r="E105" s="420" t="s">
        <v>136</v>
      </c>
      <c r="F105" s="391"/>
      <c r="G105" s="391"/>
      <c r="H105" s="391">
        <v>30</v>
      </c>
      <c r="I105" s="391">
        <v>18</v>
      </c>
      <c r="J105" s="391">
        <v>24</v>
      </c>
      <c r="K105" s="391">
        <v>36</v>
      </c>
      <c r="L105" s="391" t="s">
        <v>49</v>
      </c>
      <c r="M105" s="391" t="s">
        <v>49</v>
      </c>
      <c r="N105" s="391">
        <v>108</v>
      </c>
      <c r="O105" s="382">
        <v>2500</v>
      </c>
      <c r="P105" s="383">
        <v>341</v>
      </c>
      <c r="Q105" s="384">
        <v>75.55</v>
      </c>
      <c r="R105" s="384">
        <v>49.28</v>
      </c>
      <c r="S105" s="384">
        <v>50.12</v>
      </c>
      <c r="T105" s="384">
        <v>5.17</v>
      </c>
      <c r="U105" s="385">
        <v>2880</v>
      </c>
      <c r="V105" s="385">
        <v>4700</v>
      </c>
      <c r="W105" s="385">
        <v>7500</v>
      </c>
      <c r="X105" s="385">
        <v>11300</v>
      </c>
      <c r="Y105" s="387">
        <v>16300</v>
      </c>
      <c r="Z105" s="387">
        <v>23000</v>
      </c>
      <c r="AA105" s="387">
        <v>32000</v>
      </c>
      <c r="AB105" s="392">
        <v>44500</v>
      </c>
      <c r="AC105" s="392">
        <v>62500</v>
      </c>
      <c r="AD105" s="424">
        <v>87500</v>
      </c>
      <c r="AE105" s="424">
        <v>122000</v>
      </c>
      <c r="AF105" s="377" t="s">
        <v>49</v>
      </c>
      <c r="AG105" s="377" t="s">
        <v>49</v>
      </c>
      <c r="AH105" s="382">
        <v>1656720</v>
      </c>
      <c r="AI105" s="390">
        <v>20000</v>
      </c>
      <c r="AJ105" s="390">
        <v>6</v>
      </c>
      <c r="AK105" s="391">
        <v>40000</v>
      </c>
      <c r="AL105" s="391">
        <v>4</v>
      </c>
      <c r="AM105" s="392">
        <v>120000</v>
      </c>
      <c r="AN105" s="392">
        <v>2</v>
      </c>
      <c r="AO105" s="382">
        <v>2080000</v>
      </c>
      <c r="AP105" s="418">
        <v>3736720</v>
      </c>
      <c r="AQ105" s="394" t="s">
        <v>1097</v>
      </c>
      <c r="AR105" s="395" t="s">
        <v>1318</v>
      </c>
      <c r="AS105" s="396" t="s">
        <v>881</v>
      </c>
      <c r="AT105" s="397" t="s">
        <v>572</v>
      </c>
      <c r="AU105" s="398" t="s">
        <v>917</v>
      </c>
      <c r="AV105" s="399">
        <v>5</v>
      </c>
      <c r="AW105" s="399">
        <v>355</v>
      </c>
      <c r="AX105" s="399"/>
      <c r="AY105" s="399">
        <v>462</v>
      </c>
      <c r="AZ105" s="399" t="s">
        <v>764</v>
      </c>
      <c r="BA105" s="400">
        <v>123</v>
      </c>
      <c r="BB105" s="401">
        <v>2.2000000000000002</v>
      </c>
      <c r="BC105" s="402">
        <v>1.05</v>
      </c>
      <c r="BD105" s="402">
        <v>0.7</v>
      </c>
      <c r="BE105" s="402">
        <v>0</v>
      </c>
      <c r="BF105" s="403">
        <v>2623</v>
      </c>
      <c r="BG105" s="401">
        <v>343.2</v>
      </c>
      <c r="BH105" s="404">
        <v>76.599999999999994</v>
      </c>
      <c r="BI105" s="404">
        <v>49.98</v>
      </c>
      <c r="BJ105" s="404">
        <v>50.12</v>
      </c>
      <c r="BK105" s="405">
        <v>2.2000000000000002</v>
      </c>
      <c r="BL105" s="405">
        <v>1.05</v>
      </c>
      <c r="BM105" s="405">
        <v>0.7</v>
      </c>
      <c r="BN105" s="405">
        <v>0</v>
      </c>
      <c r="BO105" s="406">
        <v>7</v>
      </c>
      <c r="BP105" s="407"/>
      <c r="BQ105" s="407"/>
      <c r="BR105" s="407">
        <v>1</v>
      </c>
      <c r="BS105" s="407">
        <v>1</v>
      </c>
      <c r="BT105" s="407"/>
      <c r="BU105" s="407">
        <v>1</v>
      </c>
      <c r="BV105" s="407"/>
      <c r="BW105" s="407"/>
      <c r="BX105" s="407"/>
      <c r="BY105" s="407"/>
      <c r="BZ105" s="407"/>
      <c r="CA105" s="407"/>
      <c r="CB105" s="407"/>
      <c r="CC105" s="407"/>
      <c r="CD105" s="407"/>
      <c r="CE105" s="407"/>
      <c r="CF105" s="407"/>
      <c r="CG105" s="407"/>
      <c r="CH105" s="407"/>
      <c r="CI105" s="407">
        <v>1</v>
      </c>
      <c r="CJ105" s="408" t="s">
        <v>241</v>
      </c>
      <c r="CK105" s="408"/>
      <c r="CL105" s="408"/>
      <c r="CM105" s="408"/>
      <c r="CN105" s="408"/>
      <c r="CO105" s="409"/>
      <c r="CP105" s="409"/>
      <c r="CQ105" s="409"/>
      <c r="CR105" s="410">
        <v>322</v>
      </c>
      <c r="CS105" s="411">
        <v>66.7</v>
      </c>
      <c r="CT105" s="411">
        <v>43.33</v>
      </c>
      <c r="CU105" s="411">
        <v>34.31</v>
      </c>
      <c r="CV105" s="411">
        <v>19</v>
      </c>
      <c r="CW105" s="411">
        <v>8.85</v>
      </c>
      <c r="CX105" s="411">
        <v>5.95</v>
      </c>
      <c r="CY105" s="411">
        <v>15.81</v>
      </c>
      <c r="CZ105" s="411">
        <v>49.61</v>
      </c>
      <c r="DA105" s="411">
        <v>48.53</v>
      </c>
      <c r="DB105" s="409"/>
      <c r="DC105" s="409"/>
      <c r="DD105" s="409"/>
      <c r="DE105" s="409"/>
    </row>
    <row r="106" spans="1:109" ht="21" customHeight="1" thickBot="1">
      <c r="A106" s="412">
        <v>104</v>
      </c>
      <c r="B106" s="413" t="s">
        <v>1319</v>
      </c>
      <c r="C106" s="378" t="s">
        <v>1320</v>
      </c>
      <c r="D106" s="519" t="s">
        <v>138</v>
      </c>
      <c r="E106" s="420" t="s">
        <v>136</v>
      </c>
      <c r="F106" s="391"/>
      <c r="G106" s="391"/>
      <c r="H106" s="391">
        <v>55</v>
      </c>
      <c r="I106" s="391">
        <v>35</v>
      </c>
      <c r="J106" s="391">
        <v>44</v>
      </c>
      <c r="K106" s="391">
        <v>54</v>
      </c>
      <c r="L106" s="391" t="s">
        <v>49</v>
      </c>
      <c r="M106" s="391" t="s">
        <v>49</v>
      </c>
      <c r="N106" s="391">
        <v>188</v>
      </c>
      <c r="O106" s="382">
        <v>2576</v>
      </c>
      <c r="P106" s="383">
        <v>338.9</v>
      </c>
      <c r="Q106" s="384">
        <v>73.849999999999994</v>
      </c>
      <c r="R106" s="384">
        <v>43.52</v>
      </c>
      <c r="S106" s="384">
        <v>61.42</v>
      </c>
      <c r="T106" s="384"/>
      <c r="U106" s="385">
        <v>5750</v>
      </c>
      <c r="V106" s="385">
        <v>9400</v>
      </c>
      <c r="W106" s="385">
        <v>15000</v>
      </c>
      <c r="X106" s="385">
        <v>22500</v>
      </c>
      <c r="Y106" s="387">
        <v>32500</v>
      </c>
      <c r="Z106" s="387">
        <v>45500</v>
      </c>
      <c r="AA106" s="387">
        <v>63500</v>
      </c>
      <c r="AB106" s="392">
        <v>89000</v>
      </c>
      <c r="AC106" s="392">
        <v>125000</v>
      </c>
      <c r="AD106" s="424">
        <v>175000</v>
      </c>
      <c r="AE106" s="424">
        <v>245000</v>
      </c>
      <c r="AF106" s="377" t="s">
        <v>49</v>
      </c>
      <c r="AG106" s="377" t="s">
        <v>49</v>
      </c>
      <c r="AH106" s="382">
        <v>3312600</v>
      </c>
      <c r="AI106" s="390">
        <v>40000</v>
      </c>
      <c r="AJ106" s="390">
        <v>6</v>
      </c>
      <c r="AK106" s="391">
        <v>80000</v>
      </c>
      <c r="AL106" s="391">
        <v>4</v>
      </c>
      <c r="AM106" s="392">
        <v>240000</v>
      </c>
      <c r="AN106" s="392">
        <v>2</v>
      </c>
      <c r="AO106" s="382">
        <v>4160000</v>
      </c>
      <c r="AP106" s="418">
        <v>7472600</v>
      </c>
      <c r="AQ106" s="394" t="s">
        <v>1176</v>
      </c>
      <c r="AR106" s="395" t="s">
        <v>1320</v>
      </c>
      <c r="AS106" s="396" t="s">
        <v>1109</v>
      </c>
      <c r="AT106" s="397" t="s">
        <v>1321</v>
      </c>
      <c r="AU106" s="398" t="s">
        <v>917</v>
      </c>
      <c r="AV106" s="399"/>
      <c r="AW106" s="399">
        <v>353</v>
      </c>
      <c r="AX106" s="399"/>
      <c r="AY106" s="399">
        <v>459</v>
      </c>
      <c r="AZ106" s="399" t="s">
        <v>768</v>
      </c>
      <c r="BA106" s="400">
        <v>126</v>
      </c>
      <c r="BB106" s="401">
        <v>1.6</v>
      </c>
      <c r="BC106" s="402">
        <v>0.95</v>
      </c>
      <c r="BD106" s="402">
        <v>0.92</v>
      </c>
      <c r="BE106" s="402">
        <v>2.2599999999999998</v>
      </c>
      <c r="BF106" s="403">
        <v>2702</v>
      </c>
      <c r="BG106" s="401">
        <v>340.5</v>
      </c>
      <c r="BH106" s="404">
        <v>74.8</v>
      </c>
      <c r="BI106" s="404">
        <v>44.44</v>
      </c>
      <c r="BJ106" s="404">
        <v>63.68</v>
      </c>
      <c r="BK106" s="405">
        <v>1.6</v>
      </c>
      <c r="BL106" s="405">
        <v>0.95</v>
      </c>
      <c r="BM106" s="405">
        <v>0.92</v>
      </c>
      <c r="BN106" s="405">
        <v>2.2599999999999998</v>
      </c>
      <c r="BO106" s="406">
        <v>5</v>
      </c>
      <c r="BP106" s="407"/>
      <c r="BQ106" s="407"/>
      <c r="BR106" s="407"/>
      <c r="BS106" s="407"/>
      <c r="BT106" s="407"/>
      <c r="BU106" s="407"/>
      <c r="BV106" s="407">
        <v>1</v>
      </c>
      <c r="BW106" s="407"/>
      <c r="BX106" s="407"/>
      <c r="BY106" s="407"/>
      <c r="BZ106" s="407"/>
      <c r="CA106" s="407"/>
      <c r="CB106" s="407"/>
      <c r="CC106" s="407"/>
      <c r="CD106" s="407"/>
      <c r="CE106" s="407"/>
      <c r="CF106" s="407"/>
      <c r="CG106" s="407"/>
      <c r="CH106" s="407"/>
      <c r="CI106" s="407"/>
      <c r="CJ106" s="408" t="s">
        <v>1179</v>
      </c>
      <c r="CK106" s="408"/>
      <c r="CL106" s="408"/>
      <c r="CM106" s="408"/>
      <c r="CN106" s="408"/>
      <c r="CO106" s="409"/>
      <c r="CP106" s="409"/>
      <c r="CQ106" s="409"/>
      <c r="CR106" s="410"/>
      <c r="CS106" s="411"/>
      <c r="CT106" s="411"/>
      <c r="CU106" s="411"/>
      <c r="CV106" s="411"/>
      <c r="CW106" s="411"/>
      <c r="CX106" s="411"/>
      <c r="CY106" s="411"/>
      <c r="CZ106" s="411"/>
      <c r="DA106" s="411"/>
      <c r="DB106" s="409" t="s">
        <v>884</v>
      </c>
      <c r="DC106" s="409">
        <v>3</v>
      </c>
      <c r="DD106" s="409"/>
      <c r="DE106" s="409"/>
    </row>
    <row r="107" spans="1:109" ht="21" customHeight="1">
      <c r="A107" s="376">
        <v>105</v>
      </c>
      <c r="B107" s="377" t="s">
        <v>176</v>
      </c>
      <c r="C107" s="378" t="s">
        <v>1322</v>
      </c>
      <c r="D107" s="519" t="s">
        <v>138</v>
      </c>
      <c r="E107" s="415" t="s">
        <v>878</v>
      </c>
      <c r="F107" s="390"/>
      <c r="G107" s="390"/>
      <c r="H107" s="390">
        <v>40</v>
      </c>
      <c r="I107" s="390">
        <v>30</v>
      </c>
      <c r="J107" s="390">
        <v>70</v>
      </c>
      <c r="K107" s="390" t="s">
        <v>49</v>
      </c>
      <c r="L107" s="390" t="s">
        <v>49</v>
      </c>
      <c r="M107" s="390" t="s">
        <v>49</v>
      </c>
      <c r="N107" s="390">
        <v>140</v>
      </c>
      <c r="O107" s="382">
        <v>2633</v>
      </c>
      <c r="P107" s="383">
        <v>329.7</v>
      </c>
      <c r="Q107" s="384">
        <v>80.209999999999994</v>
      </c>
      <c r="R107" s="384">
        <v>45.2</v>
      </c>
      <c r="S107" s="384">
        <v>56.71</v>
      </c>
      <c r="T107" s="384">
        <v>5.97</v>
      </c>
      <c r="U107" s="385">
        <v>1840</v>
      </c>
      <c r="V107" s="385">
        <v>3000</v>
      </c>
      <c r="W107" s="385">
        <v>4800</v>
      </c>
      <c r="X107" s="385">
        <v>7200</v>
      </c>
      <c r="Y107" s="385">
        <v>10400</v>
      </c>
      <c r="Z107" s="387">
        <v>14500</v>
      </c>
      <c r="AA107" s="387">
        <v>20500</v>
      </c>
      <c r="AB107" s="387">
        <v>28500</v>
      </c>
      <c r="AC107" s="392">
        <v>40000</v>
      </c>
      <c r="AD107" s="392">
        <v>56000</v>
      </c>
      <c r="AE107" s="377" t="s">
        <v>49</v>
      </c>
      <c r="AF107" s="377" t="s">
        <v>49</v>
      </c>
      <c r="AG107" s="377" t="s">
        <v>49</v>
      </c>
      <c r="AH107" s="382">
        <v>746960</v>
      </c>
      <c r="AI107" s="390">
        <v>15000</v>
      </c>
      <c r="AJ107" s="390">
        <v>6</v>
      </c>
      <c r="AK107" s="391">
        <v>30000</v>
      </c>
      <c r="AL107" s="391">
        <v>1</v>
      </c>
      <c r="AM107" s="392">
        <v>90000</v>
      </c>
      <c r="AN107" s="392">
        <v>1</v>
      </c>
      <c r="AO107" s="382">
        <v>840000</v>
      </c>
      <c r="AP107" s="418">
        <v>1586960</v>
      </c>
      <c r="AQ107" s="394" t="s">
        <v>1323</v>
      </c>
      <c r="AR107" s="395" t="s">
        <v>1322</v>
      </c>
      <c r="AS107" s="396" t="s">
        <v>881</v>
      </c>
      <c r="AT107" s="397" t="s">
        <v>242</v>
      </c>
      <c r="AU107" s="417" t="s">
        <v>882</v>
      </c>
      <c r="AV107" s="399">
        <v>6</v>
      </c>
      <c r="AW107" s="399">
        <v>342</v>
      </c>
      <c r="AX107" s="399"/>
      <c r="AY107" s="399">
        <v>441</v>
      </c>
      <c r="AZ107" s="399" t="s">
        <v>764</v>
      </c>
      <c r="BA107" s="400"/>
      <c r="BB107" s="401"/>
      <c r="BC107" s="402"/>
      <c r="BD107" s="402"/>
      <c r="BE107" s="402"/>
      <c r="BF107" s="403"/>
      <c r="BG107" s="401"/>
      <c r="BH107" s="404"/>
      <c r="BI107" s="404"/>
      <c r="BJ107" s="404"/>
      <c r="BK107" s="405"/>
      <c r="BL107" s="405"/>
      <c r="BM107" s="405"/>
      <c r="BN107" s="405"/>
      <c r="BO107" s="406"/>
      <c r="BP107" s="407"/>
      <c r="BQ107" s="407"/>
      <c r="BR107" s="407">
        <v>1</v>
      </c>
      <c r="BS107" s="407">
        <v>1</v>
      </c>
      <c r="BT107" s="407"/>
      <c r="BU107" s="407"/>
      <c r="BV107" s="407"/>
      <c r="BW107" s="407"/>
      <c r="BX107" s="407"/>
      <c r="BY107" s="407"/>
      <c r="BZ107" s="407"/>
      <c r="CA107" s="407"/>
      <c r="CB107" s="407"/>
      <c r="CC107" s="407"/>
      <c r="CD107" s="407"/>
      <c r="CE107" s="407"/>
      <c r="CF107" s="407"/>
      <c r="CG107" s="407"/>
      <c r="CH107" s="407"/>
      <c r="CI107" s="407">
        <v>1</v>
      </c>
      <c r="CJ107" s="408" t="s">
        <v>1324</v>
      </c>
      <c r="CK107" s="408"/>
      <c r="CL107" s="408"/>
      <c r="CM107" s="408"/>
      <c r="CN107" s="408"/>
      <c r="CO107" s="409"/>
      <c r="CP107" s="409"/>
      <c r="CQ107" s="409"/>
      <c r="CR107" s="410">
        <v>313</v>
      </c>
      <c r="CS107" s="411">
        <v>73.900000000000006</v>
      </c>
      <c r="CT107" s="411">
        <v>40.46</v>
      </c>
      <c r="CU107" s="411">
        <v>43.05</v>
      </c>
      <c r="CV107" s="411">
        <v>16.7</v>
      </c>
      <c r="CW107" s="411">
        <v>6.31</v>
      </c>
      <c r="CX107" s="411">
        <v>4.74</v>
      </c>
      <c r="CY107" s="411">
        <v>13.66</v>
      </c>
      <c r="CZ107" s="411">
        <v>41.41</v>
      </c>
      <c r="DA107" s="411">
        <v>39.229999999999997</v>
      </c>
      <c r="DB107" s="409" t="s">
        <v>884</v>
      </c>
      <c r="DC107" s="409">
        <v>3</v>
      </c>
      <c r="DD107" s="409"/>
      <c r="DE107" s="409"/>
    </row>
    <row r="108" spans="1:109" ht="21" customHeight="1" thickBot="1">
      <c r="A108" s="412">
        <v>106</v>
      </c>
      <c r="B108" s="413" t="s">
        <v>409</v>
      </c>
      <c r="C108" s="378" t="s">
        <v>1325</v>
      </c>
      <c r="D108" s="519" t="s">
        <v>138</v>
      </c>
      <c r="E108" s="420" t="s">
        <v>136</v>
      </c>
      <c r="F108" s="391"/>
      <c r="G108" s="391"/>
      <c r="H108" s="391">
        <v>55</v>
      </c>
      <c r="I108" s="391">
        <v>35</v>
      </c>
      <c r="J108" s="391">
        <v>44</v>
      </c>
      <c r="K108" s="391">
        <v>54</v>
      </c>
      <c r="L108" s="391" t="s">
        <v>49</v>
      </c>
      <c r="M108" s="391" t="s">
        <v>49</v>
      </c>
      <c r="N108" s="391">
        <v>188</v>
      </c>
      <c r="O108" s="382">
        <v>2735</v>
      </c>
      <c r="P108" s="383">
        <v>329.8</v>
      </c>
      <c r="Q108" s="384">
        <v>75.150000000000006</v>
      </c>
      <c r="R108" s="384">
        <v>53.7</v>
      </c>
      <c r="S108" s="384">
        <v>68.88</v>
      </c>
      <c r="T108" s="520">
        <v>7.95</v>
      </c>
      <c r="U108" s="385">
        <v>5750</v>
      </c>
      <c r="V108" s="385">
        <v>9400</v>
      </c>
      <c r="W108" s="385">
        <v>15000</v>
      </c>
      <c r="X108" s="385">
        <v>22500</v>
      </c>
      <c r="Y108" s="387">
        <v>32500</v>
      </c>
      <c r="Z108" s="387">
        <v>45500</v>
      </c>
      <c r="AA108" s="387">
        <v>63500</v>
      </c>
      <c r="AB108" s="392">
        <v>89000</v>
      </c>
      <c r="AC108" s="392">
        <v>125000</v>
      </c>
      <c r="AD108" s="424">
        <v>175000</v>
      </c>
      <c r="AE108" s="424">
        <v>245000</v>
      </c>
      <c r="AF108" s="377" t="s">
        <v>49</v>
      </c>
      <c r="AG108" s="377" t="s">
        <v>49</v>
      </c>
      <c r="AH108" s="382">
        <v>3312600</v>
      </c>
      <c r="AI108" s="390">
        <v>40000</v>
      </c>
      <c r="AJ108" s="390">
        <v>6</v>
      </c>
      <c r="AK108" s="391">
        <v>80000</v>
      </c>
      <c r="AL108" s="391">
        <v>4</v>
      </c>
      <c r="AM108" s="392">
        <v>240000</v>
      </c>
      <c r="AN108" s="392">
        <v>2</v>
      </c>
      <c r="AO108" s="382">
        <v>4160000</v>
      </c>
      <c r="AP108" s="418">
        <v>7472600</v>
      </c>
      <c r="AQ108" s="394" t="s">
        <v>936</v>
      </c>
      <c r="AR108" s="395" t="s">
        <v>1326</v>
      </c>
      <c r="AS108" s="396" t="s">
        <v>1011</v>
      </c>
      <c r="AT108" s="397" t="s">
        <v>563</v>
      </c>
      <c r="AU108" s="398" t="s">
        <v>917</v>
      </c>
      <c r="AV108" s="399">
        <v>44</v>
      </c>
      <c r="AW108" s="399">
        <v>343</v>
      </c>
      <c r="AX108" s="399"/>
      <c r="AY108" s="399">
        <v>443</v>
      </c>
      <c r="AZ108" s="399" t="s">
        <v>767</v>
      </c>
      <c r="BA108" s="400">
        <v>131</v>
      </c>
      <c r="BB108" s="401">
        <v>2.2999999999999998</v>
      </c>
      <c r="BC108" s="402">
        <v>1</v>
      </c>
      <c r="BD108" s="402">
        <v>1.01</v>
      </c>
      <c r="BE108" s="402">
        <v>1.54</v>
      </c>
      <c r="BF108" s="403">
        <v>2866</v>
      </c>
      <c r="BG108" s="401">
        <v>332.1</v>
      </c>
      <c r="BH108" s="404">
        <v>76.150000000000006</v>
      </c>
      <c r="BI108" s="404">
        <v>54.71</v>
      </c>
      <c r="BJ108" s="404">
        <v>70.42</v>
      </c>
      <c r="BK108" s="405">
        <v>2.2999999999999998</v>
      </c>
      <c r="BL108" s="405">
        <v>1</v>
      </c>
      <c r="BM108" s="405">
        <v>1.01</v>
      </c>
      <c r="BN108" s="405">
        <v>1.54</v>
      </c>
      <c r="BO108" s="406">
        <v>4</v>
      </c>
      <c r="BP108" s="407"/>
      <c r="BQ108" s="407"/>
      <c r="BR108" s="407"/>
      <c r="BS108" s="407"/>
      <c r="BT108" s="407"/>
      <c r="BU108" s="407">
        <v>1</v>
      </c>
      <c r="BV108" s="407"/>
      <c r="BW108" s="407"/>
      <c r="BX108" s="407"/>
      <c r="BY108" s="407"/>
      <c r="BZ108" s="407"/>
      <c r="CA108" s="407"/>
      <c r="CB108" s="407"/>
      <c r="CC108" s="407"/>
      <c r="CD108" s="407"/>
      <c r="CE108" s="407"/>
      <c r="CF108" s="407"/>
      <c r="CG108" s="407"/>
      <c r="CH108" s="407"/>
      <c r="CI108" s="407"/>
      <c r="CJ108" s="408" t="s">
        <v>942</v>
      </c>
      <c r="CK108" s="408"/>
      <c r="CL108" s="408"/>
      <c r="CM108" s="408"/>
      <c r="CN108" s="408"/>
      <c r="CO108" s="409"/>
      <c r="CP108" s="409"/>
      <c r="CQ108" s="409"/>
      <c r="CR108" s="410">
        <v>310</v>
      </c>
      <c r="CS108" s="411">
        <v>66.7</v>
      </c>
      <c r="CT108" s="411">
        <v>45.1</v>
      </c>
      <c r="CU108" s="411">
        <v>55.86</v>
      </c>
      <c r="CV108" s="411">
        <v>19.8</v>
      </c>
      <c r="CW108" s="411">
        <v>8.4499999999999993</v>
      </c>
      <c r="CX108" s="411">
        <v>8.6</v>
      </c>
      <c r="CY108" s="411">
        <v>13.02</v>
      </c>
      <c r="CZ108" s="411">
        <v>49.87</v>
      </c>
      <c r="DA108" s="411">
        <v>47.51</v>
      </c>
      <c r="DB108" s="409"/>
      <c r="DC108" s="409"/>
      <c r="DD108" s="409"/>
      <c r="DE108" s="409"/>
    </row>
    <row r="109" spans="1:109" ht="21" customHeight="1">
      <c r="A109" s="376">
        <v>107</v>
      </c>
      <c r="B109" s="377" t="s">
        <v>181</v>
      </c>
      <c r="C109" s="378" t="s">
        <v>1327</v>
      </c>
      <c r="D109" s="519" t="s">
        <v>138</v>
      </c>
      <c r="E109" s="420" t="s">
        <v>136</v>
      </c>
      <c r="F109" s="391"/>
      <c r="G109" s="391"/>
      <c r="H109" s="391">
        <v>35</v>
      </c>
      <c r="I109" s="391">
        <v>18</v>
      </c>
      <c r="J109" s="391">
        <v>24</v>
      </c>
      <c r="K109" s="391">
        <v>36</v>
      </c>
      <c r="L109" s="391" t="s">
        <v>49</v>
      </c>
      <c r="M109" s="391" t="s">
        <v>49</v>
      </c>
      <c r="N109" s="391">
        <v>113</v>
      </c>
      <c r="O109" s="382">
        <v>2816</v>
      </c>
      <c r="P109" s="383">
        <v>362.8</v>
      </c>
      <c r="Q109" s="384">
        <v>79.150000000000006</v>
      </c>
      <c r="R109" s="384">
        <v>34.36</v>
      </c>
      <c r="S109" s="384">
        <v>54.49</v>
      </c>
      <c r="T109" s="384">
        <v>5.35</v>
      </c>
      <c r="U109" s="385">
        <v>2880</v>
      </c>
      <c r="V109" s="385">
        <v>4700</v>
      </c>
      <c r="W109" s="385">
        <v>7500</v>
      </c>
      <c r="X109" s="385">
        <v>11300</v>
      </c>
      <c r="Y109" s="387">
        <v>16300</v>
      </c>
      <c r="Z109" s="387">
        <v>23000</v>
      </c>
      <c r="AA109" s="387">
        <v>32000</v>
      </c>
      <c r="AB109" s="392">
        <v>44500</v>
      </c>
      <c r="AC109" s="392">
        <v>62500</v>
      </c>
      <c r="AD109" s="424">
        <v>87500</v>
      </c>
      <c r="AE109" s="424">
        <v>122000</v>
      </c>
      <c r="AF109" s="377" t="s">
        <v>49</v>
      </c>
      <c r="AG109" s="377" t="s">
        <v>49</v>
      </c>
      <c r="AH109" s="382">
        <v>1656720</v>
      </c>
      <c r="AI109" s="390">
        <v>20000</v>
      </c>
      <c r="AJ109" s="390">
        <v>6</v>
      </c>
      <c r="AK109" s="391">
        <v>40000</v>
      </c>
      <c r="AL109" s="391">
        <v>4</v>
      </c>
      <c r="AM109" s="392">
        <v>120000</v>
      </c>
      <c r="AN109" s="392">
        <v>2</v>
      </c>
      <c r="AO109" s="382">
        <v>2080000</v>
      </c>
      <c r="AP109" s="418">
        <v>3736720</v>
      </c>
      <c r="AQ109" s="394" t="s">
        <v>969</v>
      </c>
      <c r="AR109" s="395" t="s">
        <v>1298</v>
      </c>
      <c r="AS109" s="396" t="s">
        <v>881</v>
      </c>
      <c r="AT109" s="397" t="s">
        <v>591</v>
      </c>
      <c r="AU109" s="398" t="s">
        <v>917</v>
      </c>
      <c r="AV109" s="399">
        <v>7</v>
      </c>
      <c r="AW109" s="399">
        <v>377</v>
      </c>
      <c r="AX109" s="399"/>
      <c r="AY109" s="399">
        <v>500</v>
      </c>
      <c r="AZ109" s="399" t="s">
        <v>764</v>
      </c>
      <c r="BA109" s="400">
        <v>134</v>
      </c>
      <c r="BB109" s="401">
        <v>1.7</v>
      </c>
      <c r="BC109" s="402">
        <v>1.05</v>
      </c>
      <c r="BD109" s="402">
        <v>0.52</v>
      </c>
      <c r="BE109" s="402">
        <v>1.91</v>
      </c>
      <c r="BF109" s="403">
        <v>2950</v>
      </c>
      <c r="BG109" s="401">
        <v>364.5</v>
      </c>
      <c r="BH109" s="404">
        <v>80.2</v>
      </c>
      <c r="BI109" s="404">
        <v>34.880000000000003</v>
      </c>
      <c r="BJ109" s="404">
        <v>56.4</v>
      </c>
      <c r="BK109" s="405">
        <v>1.7</v>
      </c>
      <c r="BL109" s="405">
        <v>1.05</v>
      </c>
      <c r="BM109" s="405">
        <v>0.52</v>
      </c>
      <c r="BN109" s="405">
        <v>1.91</v>
      </c>
      <c r="BO109" s="406">
        <v>12</v>
      </c>
      <c r="BP109" s="407"/>
      <c r="BQ109" s="407"/>
      <c r="BR109" s="407">
        <v>1</v>
      </c>
      <c r="BS109" s="407">
        <v>1</v>
      </c>
      <c r="BT109" s="407"/>
      <c r="BU109" s="407">
        <v>1</v>
      </c>
      <c r="BV109" s="407"/>
      <c r="BW109" s="407"/>
      <c r="BX109" s="407"/>
      <c r="BY109" s="407"/>
      <c r="BZ109" s="407"/>
      <c r="CA109" s="407"/>
      <c r="CB109" s="407"/>
      <c r="CC109" s="407"/>
      <c r="CD109" s="407"/>
      <c r="CE109" s="407"/>
      <c r="CF109" s="407"/>
      <c r="CG109" s="407"/>
      <c r="CH109" s="407"/>
      <c r="CI109" s="407">
        <v>1</v>
      </c>
      <c r="CJ109" s="408" t="s">
        <v>1328</v>
      </c>
      <c r="CK109" s="408"/>
      <c r="CL109" s="408"/>
      <c r="CM109" s="408"/>
      <c r="CN109" s="408"/>
      <c r="CO109" s="409"/>
      <c r="CP109" s="409"/>
      <c r="CQ109" s="409"/>
      <c r="CR109" s="410">
        <v>348</v>
      </c>
      <c r="CS109" s="411">
        <v>70.3</v>
      </c>
      <c r="CT109" s="411">
        <v>29.92</v>
      </c>
      <c r="CU109" s="411">
        <v>38.29</v>
      </c>
      <c r="CV109" s="411">
        <v>14.8</v>
      </c>
      <c r="CW109" s="411">
        <v>8.85</v>
      </c>
      <c r="CX109" s="411">
        <v>4.4400000000000004</v>
      </c>
      <c r="CY109" s="411">
        <v>16.2</v>
      </c>
      <c r="CZ109" s="411">
        <v>44.29</v>
      </c>
      <c r="DA109" s="411">
        <v>45.98</v>
      </c>
      <c r="DB109" s="409" t="s">
        <v>884</v>
      </c>
      <c r="DC109" s="409">
        <v>2</v>
      </c>
      <c r="DD109" s="409"/>
      <c r="DE109" s="409"/>
    </row>
    <row r="110" spans="1:109" ht="21" customHeight="1" thickBot="1">
      <c r="A110" s="412">
        <v>108</v>
      </c>
      <c r="B110" s="413" t="s">
        <v>186</v>
      </c>
      <c r="C110" s="378" t="s">
        <v>1329</v>
      </c>
      <c r="D110" s="519" t="s">
        <v>138</v>
      </c>
      <c r="E110" s="420" t="s">
        <v>136</v>
      </c>
      <c r="F110" s="391"/>
      <c r="G110" s="391"/>
      <c r="H110" s="391">
        <v>40</v>
      </c>
      <c r="I110" s="391">
        <v>18</v>
      </c>
      <c r="J110" s="391">
        <v>24</v>
      </c>
      <c r="K110" s="391">
        <v>36</v>
      </c>
      <c r="L110" s="391" t="s">
        <v>49</v>
      </c>
      <c r="M110" s="391" t="s">
        <v>49</v>
      </c>
      <c r="N110" s="391">
        <v>118</v>
      </c>
      <c r="O110" s="382">
        <v>2983</v>
      </c>
      <c r="P110" s="383">
        <v>336.6</v>
      </c>
      <c r="Q110" s="384">
        <v>81.05</v>
      </c>
      <c r="R110" s="384">
        <v>45.56</v>
      </c>
      <c r="S110" s="384">
        <v>68.209999999999994</v>
      </c>
      <c r="T110" s="384">
        <v>7.62</v>
      </c>
      <c r="U110" s="385">
        <v>2880</v>
      </c>
      <c r="V110" s="385">
        <v>4700</v>
      </c>
      <c r="W110" s="385">
        <v>7500</v>
      </c>
      <c r="X110" s="385">
        <v>11300</v>
      </c>
      <c r="Y110" s="387">
        <v>16300</v>
      </c>
      <c r="Z110" s="387">
        <v>23000</v>
      </c>
      <c r="AA110" s="387">
        <v>32000</v>
      </c>
      <c r="AB110" s="392">
        <v>44500</v>
      </c>
      <c r="AC110" s="392">
        <v>62500</v>
      </c>
      <c r="AD110" s="424">
        <v>87500</v>
      </c>
      <c r="AE110" s="424">
        <v>122000</v>
      </c>
      <c r="AF110" s="377" t="s">
        <v>49</v>
      </c>
      <c r="AG110" s="377" t="s">
        <v>49</v>
      </c>
      <c r="AH110" s="382">
        <v>1656720</v>
      </c>
      <c r="AI110" s="390">
        <v>20000</v>
      </c>
      <c r="AJ110" s="390">
        <v>6</v>
      </c>
      <c r="AK110" s="391">
        <v>40000</v>
      </c>
      <c r="AL110" s="391">
        <v>4</v>
      </c>
      <c r="AM110" s="392">
        <v>120000</v>
      </c>
      <c r="AN110" s="392">
        <v>2</v>
      </c>
      <c r="AO110" s="382">
        <v>2080000</v>
      </c>
      <c r="AP110" s="418">
        <v>3736720</v>
      </c>
      <c r="AQ110" s="394" t="s">
        <v>965</v>
      </c>
      <c r="AR110" s="395" t="s">
        <v>1330</v>
      </c>
      <c r="AS110" s="396" t="s">
        <v>881</v>
      </c>
      <c r="AT110" s="397" t="s">
        <v>565</v>
      </c>
      <c r="AU110" s="398" t="s">
        <v>917</v>
      </c>
      <c r="AV110" s="399"/>
      <c r="AW110" s="399">
        <v>350</v>
      </c>
      <c r="AX110" s="399"/>
      <c r="AY110" s="399">
        <v>455</v>
      </c>
      <c r="AZ110" s="399" t="s">
        <v>763</v>
      </c>
      <c r="BA110" s="400">
        <v>139</v>
      </c>
      <c r="BB110" s="401">
        <v>2</v>
      </c>
      <c r="BC110" s="402">
        <v>0.95</v>
      </c>
      <c r="BD110" s="402">
        <v>0.95</v>
      </c>
      <c r="BE110" s="402">
        <v>1.19</v>
      </c>
      <c r="BF110" s="403">
        <v>3122</v>
      </c>
      <c r="BG110" s="401">
        <v>338.6</v>
      </c>
      <c r="BH110" s="404">
        <v>82</v>
      </c>
      <c r="BI110" s="404">
        <v>46.51</v>
      </c>
      <c r="BJ110" s="404">
        <v>69.400000000000006</v>
      </c>
      <c r="BK110" s="405">
        <v>2</v>
      </c>
      <c r="BL110" s="405">
        <v>0.95</v>
      </c>
      <c r="BM110" s="405">
        <v>0.95</v>
      </c>
      <c r="BN110" s="405">
        <v>1.19</v>
      </c>
      <c r="BO110" s="406">
        <v>3</v>
      </c>
      <c r="BP110" s="407"/>
      <c r="BQ110" s="407">
        <v>1</v>
      </c>
      <c r="BR110" s="407"/>
      <c r="BS110" s="407"/>
      <c r="BT110" s="407"/>
      <c r="BU110" s="407"/>
      <c r="BV110" s="407"/>
      <c r="BW110" s="407"/>
      <c r="BX110" s="407"/>
      <c r="BY110" s="407"/>
      <c r="BZ110" s="407"/>
      <c r="CA110" s="407"/>
      <c r="CB110" s="407"/>
      <c r="CC110" s="407"/>
      <c r="CD110" s="407"/>
      <c r="CE110" s="407"/>
      <c r="CF110" s="407">
        <v>1</v>
      </c>
      <c r="CG110" s="407"/>
      <c r="CH110" s="407"/>
      <c r="CI110" s="407"/>
      <c r="CJ110" s="408" t="s">
        <v>1331</v>
      </c>
      <c r="CK110" s="408"/>
      <c r="CL110" s="408"/>
      <c r="CM110" s="408"/>
      <c r="CN110" s="408"/>
      <c r="CO110" s="409">
        <v>1</v>
      </c>
      <c r="CP110" s="409"/>
      <c r="CQ110" s="409"/>
      <c r="CR110" s="410">
        <v>320</v>
      </c>
      <c r="CS110" s="411">
        <v>73</v>
      </c>
      <c r="CT110" s="411">
        <v>37.51</v>
      </c>
      <c r="CU110" s="411">
        <v>58.07</v>
      </c>
      <c r="CV110" s="411">
        <v>16.600000000000001</v>
      </c>
      <c r="CW110" s="411">
        <v>8.0500000000000007</v>
      </c>
      <c r="CX110" s="411">
        <v>8.0500000000000007</v>
      </c>
      <c r="CY110" s="411">
        <v>10.14</v>
      </c>
      <c r="CZ110" s="411">
        <v>42.84</v>
      </c>
      <c r="DA110" s="411">
        <v>41.48</v>
      </c>
      <c r="DB110" s="409" t="s">
        <v>884</v>
      </c>
      <c r="DC110" s="409">
        <v>1</v>
      </c>
      <c r="DD110" s="409"/>
      <c r="DE110" s="409"/>
    </row>
    <row r="111" spans="1:109" ht="21" customHeight="1">
      <c r="A111" s="376">
        <v>109</v>
      </c>
      <c r="B111" s="377" t="s">
        <v>1332</v>
      </c>
      <c r="C111" s="378" t="s">
        <v>1333</v>
      </c>
      <c r="D111" s="519" t="s">
        <v>138</v>
      </c>
      <c r="E111" s="420" t="s">
        <v>136</v>
      </c>
      <c r="F111" s="391"/>
      <c r="G111" s="391"/>
      <c r="H111" s="391">
        <v>55</v>
      </c>
      <c r="I111" s="391">
        <v>35</v>
      </c>
      <c r="J111" s="391">
        <v>44</v>
      </c>
      <c r="K111" s="391">
        <v>54</v>
      </c>
      <c r="L111" s="391" t="s">
        <v>49</v>
      </c>
      <c r="M111" s="391" t="s">
        <v>49</v>
      </c>
      <c r="N111" s="391">
        <v>188</v>
      </c>
      <c r="O111" s="382">
        <v>3025</v>
      </c>
      <c r="P111" s="383">
        <v>335.2</v>
      </c>
      <c r="Q111" s="384">
        <v>75.650000000000006</v>
      </c>
      <c r="R111" s="384">
        <v>46.89</v>
      </c>
      <c r="S111" s="384">
        <v>73.819999999999993</v>
      </c>
      <c r="T111" s="384"/>
      <c r="U111" s="385">
        <v>5750</v>
      </c>
      <c r="V111" s="385">
        <v>9400</v>
      </c>
      <c r="W111" s="385">
        <v>15000</v>
      </c>
      <c r="X111" s="385">
        <v>22500</v>
      </c>
      <c r="Y111" s="387">
        <v>32500</v>
      </c>
      <c r="Z111" s="387">
        <v>45500</v>
      </c>
      <c r="AA111" s="387">
        <v>63500</v>
      </c>
      <c r="AB111" s="392">
        <v>89000</v>
      </c>
      <c r="AC111" s="392">
        <v>125000</v>
      </c>
      <c r="AD111" s="424">
        <v>175000</v>
      </c>
      <c r="AE111" s="424">
        <v>245000</v>
      </c>
      <c r="AF111" s="377" t="s">
        <v>49</v>
      </c>
      <c r="AG111" s="377" t="s">
        <v>49</v>
      </c>
      <c r="AH111" s="382">
        <v>3312600</v>
      </c>
      <c r="AI111" s="390">
        <v>40000</v>
      </c>
      <c r="AJ111" s="390">
        <v>6</v>
      </c>
      <c r="AK111" s="391">
        <v>80000</v>
      </c>
      <c r="AL111" s="391">
        <v>4</v>
      </c>
      <c r="AM111" s="392">
        <v>240000</v>
      </c>
      <c r="AN111" s="392">
        <v>2</v>
      </c>
      <c r="AO111" s="382">
        <v>4160000</v>
      </c>
      <c r="AP111" s="418">
        <v>7472600</v>
      </c>
      <c r="AQ111" s="394" t="s">
        <v>969</v>
      </c>
      <c r="AR111" s="395" t="s">
        <v>1334</v>
      </c>
      <c r="AS111" s="396" t="s">
        <v>1167</v>
      </c>
      <c r="AT111" s="397" t="s">
        <v>1335</v>
      </c>
      <c r="AU111" s="398" t="s">
        <v>917</v>
      </c>
      <c r="AV111" s="399"/>
      <c r="AW111" s="399"/>
      <c r="AX111" s="399"/>
      <c r="AY111" s="399"/>
      <c r="AZ111" s="399" t="s">
        <v>768</v>
      </c>
      <c r="BA111" s="419">
        <v>140</v>
      </c>
      <c r="BB111" s="401">
        <v>1.6</v>
      </c>
      <c r="BC111" s="402">
        <v>0.95</v>
      </c>
      <c r="BD111" s="402">
        <v>0.92</v>
      </c>
      <c r="BE111" s="402">
        <v>1.26</v>
      </c>
      <c r="BF111" s="403">
        <v>3165</v>
      </c>
      <c r="BG111" s="401">
        <v>336.8</v>
      </c>
      <c r="BH111" s="404">
        <v>76.599999999999994</v>
      </c>
      <c r="BI111" s="404">
        <v>47.81</v>
      </c>
      <c r="BJ111" s="404">
        <v>75.08</v>
      </c>
      <c r="BK111" s="405">
        <v>1.6</v>
      </c>
      <c r="BL111" s="405">
        <v>0.95</v>
      </c>
      <c r="BM111" s="405">
        <v>0.92</v>
      </c>
      <c r="BN111" s="405">
        <v>1.26</v>
      </c>
      <c r="BO111" s="406">
        <v>7</v>
      </c>
      <c r="BP111" s="407"/>
      <c r="BQ111" s="407"/>
      <c r="BR111" s="407"/>
      <c r="BS111" s="407"/>
      <c r="BT111" s="407"/>
      <c r="BU111" s="407"/>
      <c r="BV111" s="407">
        <v>1</v>
      </c>
      <c r="BW111" s="407"/>
      <c r="BX111" s="407"/>
      <c r="BY111" s="407"/>
      <c r="BZ111" s="407"/>
      <c r="CA111" s="407"/>
      <c r="CB111" s="407"/>
      <c r="CC111" s="407"/>
      <c r="CD111" s="407"/>
      <c r="CE111" s="407"/>
      <c r="CF111" s="407"/>
      <c r="CG111" s="407"/>
      <c r="CH111" s="407"/>
      <c r="CI111" s="407"/>
      <c r="CJ111" s="408" t="s">
        <v>1070</v>
      </c>
      <c r="CK111" s="408"/>
      <c r="CL111" s="408"/>
      <c r="CM111" s="408"/>
      <c r="CN111" s="408"/>
      <c r="CO111" s="409"/>
      <c r="CP111" s="409"/>
      <c r="CQ111" s="409"/>
      <c r="CR111" s="410"/>
      <c r="CS111" s="411"/>
      <c r="CT111" s="411"/>
      <c r="CU111" s="411"/>
      <c r="CV111" s="411"/>
      <c r="CW111" s="411"/>
      <c r="CX111" s="411"/>
      <c r="CY111" s="411"/>
      <c r="CZ111" s="411"/>
      <c r="DA111" s="411"/>
      <c r="DB111" s="409"/>
      <c r="DC111" s="409"/>
      <c r="DD111" s="409"/>
      <c r="DE111" s="409"/>
    </row>
    <row r="112" spans="1:109" ht="21" customHeight="1" thickBot="1">
      <c r="A112" s="412">
        <v>110</v>
      </c>
      <c r="B112" s="413" t="s">
        <v>1336</v>
      </c>
      <c r="C112" s="378" t="s">
        <v>1337</v>
      </c>
      <c r="D112" s="519" t="s">
        <v>138</v>
      </c>
      <c r="E112" s="420" t="s">
        <v>136</v>
      </c>
      <c r="F112" s="391"/>
      <c r="G112" s="391"/>
      <c r="H112" s="391">
        <v>55</v>
      </c>
      <c r="I112" s="391">
        <v>35</v>
      </c>
      <c r="J112" s="391">
        <v>44</v>
      </c>
      <c r="K112" s="391">
        <v>54</v>
      </c>
      <c r="L112" s="391" t="s">
        <v>49</v>
      </c>
      <c r="M112" s="391" t="s">
        <v>49</v>
      </c>
      <c r="N112" s="391">
        <v>188</v>
      </c>
      <c r="O112" s="382">
        <v>3069</v>
      </c>
      <c r="P112" s="383">
        <v>331.7</v>
      </c>
      <c r="Q112" s="384">
        <v>77.45</v>
      </c>
      <c r="R112" s="384">
        <v>60.49</v>
      </c>
      <c r="S112" s="384">
        <v>66.78</v>
      </c>
      <c r="T112" s="384">
        <v>7.33</v>
      </c>
      <c r="U112" s="385">
        <v>5750</v>
      </c>
      <c r="V112" s="385">
        <v>9400</v>
      </c>
      <c r="W112" s="385">
        <v>15000</v>
      </c>
      <c r="X112" s="385">
        <v>22500</v>
      </c>
      <c r="Y112" s="387">
        <v>32500</v>
      </c>
      <c r="Z112" s="387">
        <v>45500</v>
      </c>
      <c r="AA112" s="387">
        <v>63500</v>
      </c>
      <c r="AB112" s="392">
        <v>89000</v>
      </c>
      <c r="AC112" s="392">
        <v>125000</v>
      </c>
      <c r="AD112" s="424">
        <v>175000</v>
      </c>
      <c r="AE112" s="424">
        <v>245000</v>
      </c>
      <c r="AF112" s="377" t="s">
        <v>49</v>
      </c>
      <c r="AG112" s="377" t="s">
        <v>49</v>
      </c>
      <c r="AH112" s="382">
        <v>3312600</v>
      </c>
      <c r="AI112" s="390">
        <v>40000</v>
      </c>
      <c r="AJ112" s="390">
        <v>6</v>
      </c>
      <c r="AK112" s="391">
        <v>80000</v>
      </c>
      <c r="AL112" s="391">
        <v>4</v>
      </c>
      <c r="AM112" s="392">
        <v>240000</v>
      </c>
      <c r="AN112" s="392">
        <v>2</v>
      </c>
      <c r="AO112" s="382">
        <v>4160000</v>
      </c>
      <c r="AP112" s="418">
        <v>7472600</v>
      </c>
      <c r="AQ112" s="394" t="s">
        <v>1176</v>
      </c>
      <c r="AR112" s="395" t="s">
        <v>1338</v>
      </c>
      <c r="AS112" s="396" t="s">
        <v>923</v>
      </c>
      <c r="AT112" s="397" t="s">
        <v>667</v>
      </c>
      <c r="AU112" s="398" t="s">
        <v>917</v>
      </c>
      <c r="AV112" s="399">
        <v>22</v>
      </c>
      <c r="AW112" s="399">
        <v>345</v>
      </c>
      <c r="AX112" s="399"/>
      <c r="AY112" s="399">
        <v>446</v>
      </c>
      <c r="AZ112" s="399" t="s">
        <v>767</v>
      </c>
      <c r="BA112" s="400">
        <v>141</v>
      </c>
      <c r="BB112" s="401">
        <v>1.4</v>
      </c>
      <c r="BC112" s="402">
        <v>0.95</v>
      </c>
      <c r="BD112" s="402">
        <v>1.71</v>
      </c>
      <c r="BE112" s="402">
        <v>1.81</v>
      </c>
      <c r="BF112" s="403">
        <v>3210</v>
      </c>
      <c r="BG112" s="401">
        <v>333.1</v>
      </c>
      <c r="BH112" s="404">
        <v>78.400000000000006</v>
      </c>
      <c r="BI112" s="404">
        <v>62.2</v>
      </c>
      <c r="BJ112" s="404">
        <v>68.59</v>
      </c>
      <c r="BK112" s="405">
        <v>1.4</v>
      </c>
      <c r="BL112" s="405">
        <v>0.95</v>
      </c>
      <c r="BM112" s="405">
        <v>1.71</v>
      </c>
      <c r="BN112" s="405">
        <v>1.81</v>
      </c>
      <c r="BO112" s="406">
        <v>6</v>
      </c>
      <c r="BP112" s="407"/>
      <c r="BQ112" s="407"/>
      <c r="BR112" s="407"/>
      <c r="BS112" s="407"/>
      <c r="BT112" s="407"/>
      <c r="BU112" s="407">
        <v>1</v>
      </c>
      <c r="BV112" s="407"/>
      <c r="BW112" s="407"/>
      <c r="BX112" s="407"/>
      <c r="BY112" s="407"/>
      <c r="BZ112" s="407"/>
      <c r="CA112" s="407"/>
      <c r="CB112" s="407"/>
      <c r="CC112" s="407"/>
      <c r="CD112" s="407"/>
      <c r="CE112" s="407"/>
      <c r="CF112" s="407"/>
      <c r="CG112" s="407"/>
      <c r="CH112" s="407"/>
      <c r="CI112" s="407"/>
      <c r="CJ112" s="408" t="s">
        <v>1339</v>
      </c>
      <c r="CK112" s="408"/>
      <c r="CL112" s="408"/>
      <c r="CM112" s="408"/>
      <c r="CN112" s="408"/>
      <c r="CO112" s="409"/>
      <c r="CP112" s="409"/>
      <c r="CQ112" s="409"/>
      <c r="CR112" s="410">
        <v>320</v>
      </c>
      <c r="CS112" s="411">
        <v>69.400000000000006</v>
      </c>
      <c r="CT112" s="411">
        <v>46.11</v>
      </c>
      <c r="CU112" s="411">
        <v>51.38</v>
      </c>
      <c r="CV112" s="411">
        <v>11.7</v>
      </c>
      <c r="CW112" s="411">
        <v>8.0500000000000007</v>
      </c>
      <c r="CX112" s="411">
        <v>14.38</v>
      </c>
      <c r="CY112" s="411">
        <v>15.4</v>
      </c>
      <c r="CZ112" s="411">
        <v>49.53</v>
      </c>
      <c r="DA112" s="411">
        <v>53.79</v>
      </c>
      <c r="DB112" s="409" t="s">
        <v>884</v>
      </c>
      <c r="DC112" s="409">
        <v>1</v>
      </c>
      <c r="DD112" s="409"/>
      <c r="DE112" s="409"/>
    </row>
    <row r="113" spans="1:109" ht="21" customHeight="1">
      <c r="A113" s="376">
        <v>111</v>
      </c>
      <c r="B113" s="377" t="s">
        <v>1340</v>
      </c>
      <c r="C113" s="378" t="s">
        <v>1341</v>
      </c>
      <c r="D113" s="519" t="s">
        <v>138</v>
      </c>
      <c r="E113" s="420" t="s">
        <v>136</v>
      </c>
      <c r="F113" s="391"/>
      <c r="G113" s="391"/>
      <c r="H113" s="391">
        <v>55</v>
      </c>
      <c r="I113" s="391">
        <v>35</v>
      </c>
      <c r="J113" s="391">
        <v>44</v>
      </c>
      <c r="K113" s="391">
        <v>54</v>
      </c>
      <c r="L113" s="391" t="s">
        <v>49</v>
      </c>
      <c r="M113" s="391" t="s">
        <v>49</v>
      </c>
      <c r="N113" s="391">
        <v>188</v>
      </c>
      <c r="O113" s="382">
        <v>3112</v>
      </c>
      <c r="P113" s="383">
        <v>337</v>
      </c>
      <c r="Q113" s="384">
        <v>78.73</v>
      </c>
      <c r="R113" s="384">
        <v>50.41</v>
      </c>
      <c r="S113" s="384">
        <v>59.6</v>
      </c>
      <c r="T113" s="384"/>
      <c r="U113" s="385">
        <v>5750</v>
      </c>
      <c r="V113" s="385">
        <v>9400</v>
      </c>
      <c r="W113" s="385">
        <v>15000</v>
      </c>
      <c r="X113" s="385">
        <v>22500</v>
      </c>
      <c r="Y113" s="387">
        <v>32500</v>
      </c>
      <c r="Z113" s="387">
        <v>45500</v>
      </c>
      <c r="AA113" s="387">
        <v>63500</v>
      </c>
      <c r="AB113" s="392">
        <v>89000</v>
      </c>
      <c r="AC113" s="392">
        <v>125000</v>
      </c>
      <c r="AD113" s="424">
        <v>175000</v>
      </c>
      <c r="AE113" s="424">
        <v>245000</v>
      </c>
      <c r="AF113" s="377" t="s">
        <v>49</v>
      </c>
      <c r="AG113" s="377" t="s">
        <v>49</v>
      </c>
      <c r="AH113" s="382">
        <v>3312600</v>
      </c>
      <c r="AI113" s="390">
        <v>40000</v>
      </c>
      <c r="AJ113" s="390">
        <v>6</v>
      </c>
      <c r="AK113" s="391">
        <v>80000</v>
      </c>
      <c r="AL113" s="391">
        <v>4</v>
      </c>
      <c r="AM113" s="392">
        <v>240000</v>
      </c>
      <c r="AN113" s="392">
        <v>2</v>
      </c>
      <c r="AO113" s="382">
        <v>4160000</v>
      </c>
      <c r="AP113" s="418">
        <v>7472600</v>
      </c>
      <c r="AQ113" s="394" t="s">
        <v>1342</v>
      </c>
      <c r="AR113" s="395" t="s">
        <v>1341</v>
      </c>
      <c r="AS113" s="396" t="s">
        <v>726</v>
      </c>
      <c r="AT113" s="397" t="s">
        <v>1343</v>
      </c>
      <c r="AU113" s="398" t="s">
        <v>917</v>
      </c>
      <c r="AV113" s="399">
        <v>45</v>
      </c>
      <c r="AW113" s="399">
        <v>351</v>
      </c>
      <c r="AX113" s="399"/>
      <c r="AY113" s="399">
        <v>455</v>
      </c>
      <c r="AZ113" s="399" t="s">
        <v>768</v>
      </c>
      <c r="BA113" s="400">
        <v>142</v>
      </c>
      <c r="BB113" s="401">
        <v>1.6</v>
      </c>
      <c r="BC113" s="402">
        <v>0.56999999999999995</v>
      </c>
      <c r="BD113" s="402">
        <v>1.32</v>
      </c>
      <c r="BE113" s="402">
        <v>1.84</v>
      </c>
      <c r="BF113" s="403">
        <v>3254</v>
      </c>
      <c r="BG113" s="401">
        <v>338.6</v>
      </c>
      <c r="BH113" s="404">
        <v>79.3</v>
      </c>
      <c r="BI113" s="404">
        <v>51.73</v>
      </c>
      <c r="BJ113" s="404">
        <v>61.44</v>
      </c>
      <c r="BK113" s="405">
        <v>1.6</v>
      </c>
      <c r="BL113" s="405">
        <v>0.56999999999999995</v>
      </c>
      <c r="BM113" s="405">
        <v>1.32</v>
      </c>
      <c r="BN113" s="405">
        <v>1.84</v>
      </c>
      <c r="BO113" s="406">
        <v>17</v>
      </c>
      <c r="BP113" s="407"/>
      <c r="BQ113" s="407"/>
      <c r="BR113" s="407"/>
      <c r="BS113" s="407"/>
      <c r="BT113" s="407"/>
      <c r="BU113" s="407"/>
      <c r="BV113" s="407">
        <v>1</v>
      </c>
      <c r="BW113" s="407"/>
      <c r="BX113" s="407"/>
      <c r="BY113" s="407"/>
      <c r="BZ113" s="407"/>
      <c r="CA113" s="407"/>
      <c r="CB113" s="407"/>
      <c r="CC113" s="407"/>
      <c r="CD113" s="407"/>
      <c r="CE113" s="407"/>
      <c r="CF113" s="407"/>
      <c r="CG113" s="407"/>
      <c r="CH113" s="407"/>
      <c r="CI113" s="407"/>
      <c r="CJ113" s="408" t="s">
        <v>1344</v>
      </c>
      <c r="CK113" s="408"/>
      <c r="CL113" s="408"/>
      <c r="CM113" s="408"/>
      <c r="CN113" s="408"/>
      <c r="CO113" s="409"/>
      <c r="CP113" s="409"/>
      <c r="CQ113" s="409"/>
      <c r="CR113" s="410"/>
      <c r="CS113" s="411"/>
      <c r="CT113" s="411"/>
      <c r="CU113" s="411"/>
      <c r="CV113" s="411"/>
      <c r="CW113" s="411"/>
      <c r="CX113" s="411"/>
      <c r="CY113" s="411"/>
      <c r="CZ113" s="411"/>
      <c r="DA113" s="411"/>
      <c r="DB113" s="409" t="s">
        <v>884</v>
      </c>
      <c r="DC113" s="409">
        <v>1</v>
      </c>
      <c r="DD113" s="409"/>
      <c r="DE113" s="409"/>
    </row>
    <row r="114" spans="1:109" ht="21" customHeight="1" thickBot="1">
      <c r="A114" s="412">
        <v>112</v>
      </c>
      <c r="B114" s="413" t="s">
        <v>1345</v>
      </c>
      <c r="C114" s="378" t="s">
        <v>1346</v>
      </c>
      <c r="D114" s="519" t="s">
        <v>138</v>
      </c>
      <c r="E114" s="420" t="s">
        <v>136</v>
      </c>
      <c r="F114" s="391"/>
      <c r="G114" s="391"/>
      <c r="H114" s="391">
        <v>55</v>
      </c>
      <c r="I114" s="391">
        <v>35</v>
      </c>
      <c r="J114" s="391">
        <v>44</v>
      </c>
      <c r="K114" s="391">
        <v>54</v>
      </c>
      <c r="L114" s="391" t="s">
        <v>49</v>
      </c>
      <c r="M114" s="391" t="s">
        <v>49</v>
      </c>
      <c r="N114" s="391">
        <v>188</v>
      </c>
      <c r="O114" s="382">
        <v>3134</v>
      </c>
      <c r="P114" s="383">
        <v>333.3</v>
      </c>
      <c r="Q114" s="384">
        <v>79.459999999999994</v>
      </c>
      <c r="R114" s="384">
        <v>53.36</v>
      </c>
      <c r="S114" s="384">
        <v>63.69</v>
      </c>
      <c r="T114" s="384">
        <v>6.6</v>
      </c>
      <c r="U114" s="385">
        <v>5750</v>
      </c>
      <c r="V114" s="385">
        <v>9400</v>
      </c>
      <c r="W114" s="385">
        <v>15000</v>
      </c>
      <c r="X114" s="385">
        <v>22500</v>
      </c>
      <c r="Y114" s="387">
        <v>32500</v>
      </c>
      <c r="Z114" s="387">
        <v>45500</v>
      </c>
      <c r="AA114" s="387">
        <v>63500</v>
      </c>
      <c r="AB114" s="392">
        <v>89000</v>
      </c>
      <c r="AC114" s="392">
        <v>125000</v>
      </c>
      <c r="AD114" s="424">
        <v>175000</v>
      </c>
      <c r="AE114" s="424">
        <v>245000</v>
      </c>
      <c r="AF114" s="377" t="s">
        <v>49</v>
      </c>
      <c r="AG114" s="377" t="s">
        <v>49</v>
      </c>
      <c r="AH114" s="382">
        <v>3312600</v>
      </c>
      <c r="AI114" s="390">
        <v>40000</v>
      </c>
      <c r="AJ114" s="390">
        <v>6</v>
      </c>
      <c r="AK114" s="391">
        <v>80000</v>
      </c>
      <c r="AL114" s="391">
        <v>4</v>
      </c>
      <c r="AM114" s="392">
        <v>240000</v>
      </c>
      <c r="AN114" s="392">
        <v>2</v>
      </c>
      <c r="AO114" s="382">
        <v>4160000</v>
      </c>
      <c r="AP114" s="418">
        <v>7472600</v>
      </c>
      <c r="AQ114" s="394" t="s">
        <v>885</v>
      </c>
      <c r="AR114" s="395" t="s">
        <v>1346</v>
      </c>
      <c r="AS114" s="396" t="s">
        <v>1210</v>
      </c>
      <c r="AT114" s="397" t="s">
        <v>1347</v>
      </c>
      <c r="AU114" s="398" t="s">
        <v>917</v>
      </c>
      <c r="AV114" s="399"/>
      <c r="AW114" s="399">
        <v>347</v>
      </c>
      <c r="AX114" s="399"/>
      <c r="AY114" s="399">
        <v>449</v>
      </c>
      <c r="AZ114" s="399" t="s">
        <v>768</v>
      </c>
      <c r="BA114" s="400">
        <v>143</v>
      </c>
      <c r="BB114" s="401">
        <v>1.6</v>
      </c>
      <c r="BC114" s="402">
        <v>1.19</v>
      </c>
      <c r="BD114" s="402">
        <v>0.93</v>
      </c>
      <c r="BE114" s="402">
        <v>1.22</v>
      </c>
      <c r="BF114" s="403">
        <v>3277</v>
      </c>
      <c r="BG114" s="401">
        <v>334.9</v>
      </c>
      <c r="BH114" s="404">
        <v>80.650000000000006</v>
      </c>
      <c r="BI114" s="404">
        <v>54.29</v>
      </c>
      <c r="BJ114" s="404">
        <v>64.91</v>
      </c>
      <c r="BK114" s="405">
        <v>1.6</v>
      </c>
      <c r="BL114" s="405">
        <v>1.19</v>
      </c>
      <c r="BM114" s="405">
        <v>0.93</v>
      </c>
      <c r="BN114" s="405">
        <v>1.22</v>
      </c>
      <c r="BO114" s="406">
        <v>7</v>
      </c>
      <c r="BP114" s="407"/>
      <c r="BQ114" s="407"/>
      <c r="BR114" s="407"/>
      <c r="BS114" s="407"/>
      <c r="BT114" s="407"/>
      <c r="BU114" s="407"/>
      <c r="BV114" s="407">
        <v>1</v>
      </c>
      <c r="BW114" s="407"/>
      <c r="BX114" s="407"/>
      <c r="BY114" s="407"/>
      <c r="BZ114" s="407"/>
      <c r="CA114" s="407"/>
      <c r="CB114" s="407"/>
      <c r="CC114" s="407"/>
      <c r="CD114" s="407"/>
      <c r="CE114" s="407"/>
      <c r="CF114" s="407"/>
      <c r="CG114" s="407"/>
      <c r="CH114" s="407"/>
      <c r="CI114" s="407"/>
      <c r="CJ114" s="408" t="s">
        <v>889</v>
      </c>
      <c r="CK114" s="408"/>
      <c r="CL114" s="408"/>
      <c r="CM114" s="408"/>
      <c r="CN114" s="408"/>
      <c r="CO114" s="409"/>
      <c r="CP114" s="409"/>
      <c r="CQ114" s="409"/>
      <c r="CR114" s="410"/>
      <c r="CS114" s="411"/>
      <c r="CT114" s="411"/>
      <c r="CU114" s="411"/>
      <c r="CV114" s="411"/>
      <c r="CW114" s="411"/>
      <c r="CX114" s="411"/>
      <c r="CY114" s="411"/>
      <c r="CZ114" s="411"/>
      <c r="DA114" s="411"/>
      <c r="DB114" s="409" t="s">
        <v>884</v>
      </c>
      <c r="DC114" s="409">
        <v>1</v>
      </c>
      <c r="DD114" s="409"/>
      <c r="DE114" s="409"/>
    </row>
    <row r="115" spans="1:109" ht="21" customHeight="1">
      <c r="A115" s="376">
        <v>113</v>
      </c>
      <c r="B115" s="377" t="s">
        <v>191</v>
      </c>
      <c r="C115" s="378" t="s">
        <v>245</v>
      </c>
      <c r="D115" s="519" t="s">
        <v>138</v>
      </c>
      <c r="E115" s="420" t="s">
        <v>136</v>
      </c>
      <c r="F115" s="391"/>
      <c r="G115" s="391"/>
      <c r="H115" s="391">
        <v>40</v>
      </c>
      <c r="I115" s="391">
        <v>18</v>
      </c>
      <c r="J115" s="391">
        <v>24</v>
      </c>
      <c r="K115" s="391">
        <v>36</v>
      </c>
      <c r="L115" s="391" t="s">
        <v>49</v>
      </c>
      <c r="M115" s="391" t="s">
        <v>49</v>
      </c>
      <c r="N115" s="391">
        <v>118</v>
      </c>
      <c r="O115" s="382">
        <v>3155</v>
      </c>
      <c r="P115" s="383">
        <v>368</v>
      </c>
      <c r="Q115" s="384">
        <v>76.55</v>
      </c>
      <c r="R115" s="384">
        <v>36.14</v>
      </c>
      <c r="S115" s="384">
        <v>61.1</v>
      </c>
      <c r="T115" s="384">
        <v>5.93</v>
      </c>
      <c r="U115" s="385">
        <v>2880</v>
      </c>
      <c r="V115" s="385">
        <v>4700</v>
      </c>
      <c r="W115" s="385">
        <v>7500</v>
      </c>
      <c r="X115" s="385">
        <v>11300</v>
      </c>
      <c r="Y115" s="387">
        <v>16300</v>
      </c>
      <c r="Z115" s="387">
        <v>23000</v>
      </c>
      <c r="AA115" s="387">
        <v>32000</v>
      </c>
      <c r="AB115" s="392">
        <v>44500</v>
      </c>
      <c r="AC115" s="392">
        <v>62500</v>
      </c>
      <c r="AD115" s="424">
        <v>87500</v>
      </c>
      <c r="AE115" s="424">
        <v>122000</v>
      </c>
      <c r="AF115" s="377" t="s">
        <v>49</v>
      </c>
      <c r="AG115" s="377" t="s">
        <v>49</v>
      </c>
      <c r="AH115" s="382">
        <v>1656720</v>
      </c>
      <c r="AI115" s="390">
        <v>20000</v>
      </c>
      <c r="AJ115" s="390">
        <v>6</v>
      </c>
      <c r="AK115" s="391">
        <v>40000</v>
      </c>
      <c r="AL115" s="391">
        <v>4</v>
      </c>
      <c r="AM115" s="392">
        <v>120000</v>
      </c>
      <c r="AN115" s="392">
        <v>2</v>
      </c>
      <c r="AO115" s="382">
        <v>2080000</v>
      </c>
      <c r="AP115" s="418">
        <v>3736720</v>
      </c>
      <c r="AQ115" s="394" t="s">
        <v>1348</v>
      </c>
      <c r="AR115" s="395" t="s">
        <v>1349</v>
      </c>
      <c r="AS115" s="396" t="s">
        <v>881</v>
      </c>
      <c r="AT115" s="397" t="s">
        <v>602</v>
      </c>
      <c r="AU115" s="398" t="s">
        <v>917</v>
      </c>
      <c r="AV115" s="399"/>
      <c r="AW115" s="399">
        <v>383</v>
      </c>
      <c r="AX115" s="399"/>
      <c r="AY115" s="399">
        <v>509</v>
      </c>
      <c r="AZ115" s="399" t="s">
        <v>766</v>
      </c>
      <c r="BA115" s="400">
        <v>144</v>
      </c>
      <c r="BB115" s="401">
        <v>2.1</v>
      </c>
      <c r="BC115" s="402">
        <v>0.95</v>
      </c>
      <c r="BD115" s="402">
        <v>0.72</v>
      </c>
      <c r="BE115" s="402">
        <v>1.24</v>
      </c>
      <c r="BF115" s="403">
        <v>3299</v>
      </c>
      <c r="BG115" s="401">
        <v>370.1</v>
      </c>
      <c r="BH115" s="404">
        <v>77.5</v>
      </c>
      <c r="BI115" s="404">
        <v>36.86</v>
      </c>
      <c r="BJ115" s="404">
        <v>62.34</v>
      </c>
      <c r="BK115" s="405">
        <v>2.1</v>
      </c>
      <c r="BL115" s="405">
        <v>0.95</v>
      </c>
      <c r="BM115" s="405">
        <v>0.72</v>
      </c>
      <c r="BN115" s="405">
        <v>1.24</v>
      </c>
      <c r="BO115" s="406">
        <v>10</v>
      </c>
      <c r="BP115" s="407"/>
      <c r="BQ115" s="407"/>
      <c r="BR115" s="407"/>
      <c r="BS115" s="407"/>
      <c r="BT115" s="407">
        <v>1</v>
      </c>
      <c r="BU115" s="407"/>
      <c r="BV115" s="407"/>
      <c r="BW115" s="407"/>
      <c r="BX115" s="407"/>
      <c r="BY115" s="407"/>
      <c r="BZ115" s="407"/>
      <c r="CA115" s="407"/>
      <c r="CB115" s="407"/>
      <c r="CC115" s="407"/>
      <c r="CD115" s="407"/>
      <c r="CE115" s="407"/>
      <c r="CF115" s="407"/>
      <c r="CG115" s="407"/>
      <c r="CH115" s="407"/>
      <c r="CI115" s="407"/>
      <c r="CJ115" s="408" t="s">
        <v>1350</v>
      </c>
      <c r="CK115" s="408"/>
      <c r="CL115" s="408"/>
      <c r="CM115" s="408"/>
      <c r="CN115" s="408"/>
      <c r="CO115" s="409">
        <v>1</v>
      </c>
      <c r="CP115" s="409"/>
      <c r="CQ115" s="409"/>
      <c r="CR115" s="410">
        <v>350</v>
      </c>
      <c r="CS115" s="411">
        <v>68.5</v>
      </c>
      <c r="CT115" s="411">
        <v>30.04</v>
      </c>
      <c r="CU115" s="411">
        <v>50.68</v>
      </c>
      <c r="CV115" s="411">
        <v>18</v>
      </c>
      <c r="CW115" s="411">
        <v>8.0500000000000007</v>
      </c>
      <c r="CX115" s="411">
        <v>6.1</v>
      </c>
      <c r="CY115" s="411">
        <v>10.42</v>
      </c>
      <c r="CZ115" s="411">
        <v>42.57</v>
      </c>
      <c r="DA115" s="411">
        <v>40.08</v>
      </c>
      <c r="DB115" s="409" t="s">
        <v>884</v>
      </c>
      <c r="DC115" s="409">
        <v>1</v>
      </c>
      <c r="DD115" s="409"/>
      <c r="DE115" s="409"/>
    </row>
    <row r="116" spans="1:109" ht="21" customHeight="1" thickBot="1">
      <c r="A116" s="412">
        <v>114</v>
      </c>
      <c r="B116" s="413" t="s">
        <v>1351</v>
      </c>
      <c r="C116" s="378" t="s">
        <v>1352</v>
      </c>
      <c r="D116" s="519" t="s">
        <v>138</v>
      </c>
      <c r="E116" s="420" t="s">
        <v>136</v>
      </c>
      <c r="F116" s="391"/>
      <c r="G116" s="391"/>
      <c r="H116" s="391" t="s">
        <v>403</v>
      </c>
      <c r="I116" s="391">
        <v>35</v>
      </c>
      <c r="J116" s="391">
        <v>55</v>
      </c>
      <c r="K116" s="391">
        <v>85</v>
      </c>
      <c r="L116" s="391" t="s">
        <v>49</v>
      </c>
      <c r="M116" s="391" t="s">
        <v>49</v>
      </c>
      <c r="N116" s="391">
        <v>175</v>
      </c>
      <c r="O116" s="382">
        <v>3178</v>
      </c>
      <c r="P116" s="383">
        <v>331</v>
      </c>
      <c r="Q116" s="384">
        <v>78.23</v>
      </c>
      <c r="R116" s="384">
        <v>56.43</v>
      </c>
      <c r="S116" s="384">
        <v>60.73</v>
      </c>
      <c r="T116" s="384"/>
      <c r="U116" s="385">
        <v>5750</v>
      </c>
      <c r="V116" s="385">
        <v>9400</v>
      </c>
      <c r="W116" s="385">
        <v>15000</v>
      </c>
      <c r="X116" s="385">
        <v>22500</v>
      </c>
      <c r="Y116" s="387">
        <v>32500</v>
      </c>
      <c r="Z116" s="387">
        <v>45500</v>
      </c>
      <c r="AA116" s="387">
        <v>63500</v>
      </c>
      <c r="AB116" s="392">
        <v>89000</v>
      </c>
      <c r="AC116" s="392">
        <v>125000</v>
      </c>
      <c r="AD116" s="424">
        <v>175000</v>
      </c>
      <c r="AE116" s="424">
        <v>245000</v>
      </c>
      <c r="AF116" s="377" t="s">
        <v>49</v>
      </c>
      <c r="AG116" s="377" t="s">
        <v>49</v>
      </c>
      <c r="AH116" s="382">
        <v>3312600</v>
      </c>
      <c r="AI116" s="390">
        <v>40000</v>
      </c>
      <c r="AJ116" s="390">
        <v>6</v>
      </c>
      <c r="AK116" s="391">
        <v>80000</v>
      </c>
      <c r="AL116" s="391">
        <v>4</v>
      </c>
      <c r="AM116" s="392">
        <v>240000</v>
      </c>
      <c r="AN116" s="392">
        <v>2</v>
      </c>
      <c r="AO116" s="382">
        <v>4160000</v>
      </c>
      <c r="AP116" s="418">
        <v>7472600</v>
      </c>
      <c r="AQ116" s="394" t="s">
        <v>1043</v>
      </c>
      <c r="AR116" s="395" t="s">
        <v>1353</v>
      </c>
      <c r="AS116" s="396" t="s">
        <v>1136</v>
      </c>
      <c r="AT116" s="397" t="s">
        <v>1354</v>
      </c>
      <c r="AU116" s="398" t="s">
        <v>917</v>
      </c>
      <c r="AV116" s="399"/>
      <c r="AW116" s="399"/>
      <c r="AX116" s="399"/>
      <c r="AY116" s="399"/>
      <c r="AZ116" s="399" t="s">
        <v>773</v>
      </c>
      <c r="BA116" s="419">
        <v>144</v>
      </c>
      <c r="BB116" s="401">
        <v>1.1000000000000001</v>
      </c>
      <c r="BC116" s="402">
        <v>0.62</v>
      </c>
      <c r="BD116" s="402">
        <v>1.96</v>
      </c>
      <c r="BE116" s="402">
        <v>3.8</v>
      </c>
      <c r="BF116" s="403">
        <v>3322</v>
      </c>
      <c r="BG116" s="401">
        <v>332.1</v>
      </c>
      <c r="BH116" s="404">
        <v>78.849999999999994</v>
      </c>
      <c r="BI116" s="404">
        <v>58.39</v>
      </c>
      <c r="BJ116" s="404">
        <v>64.53</v>
      </c>
      <c r="BK116" s="405">
        <v>1.1000000000000001</v>
      </c>
      <c r="BL116" s="405">
        <v>0.62</v>
      </c>
      <c r="BM116" s="405">
        <v>1.96</v>
      </c>
      <c r="BN116" s="405">
        <v>3.8</v>
      </c>
      <c r="BO116" s="406">
        <v>16</v>
      </c>
      <c r="BP116" s="407"/>
      <c r="BQ116" s="407"/>
      <c r="BR116" s="407"/>
      <c r="BS116" s="407"/>
      <c r="BT116" s="407"/>
      <c r="BU116" s="407"/>
      <c r="BV116" s="407"/>
      <c r="BW116" s="407"/>
      <c r="BX116" s="407"/>
      <c r="BY116" s="407"/>
      <c r="BZ116" s="407"/>
      <c r="CA116" s="407">
        <v>1</v>
      </c>
      <c r="CB116" s="407"/>
      <c r="CC116" s="407">
        <v>1</v>
      </c>
      <c r="CD116" s="407"/>
      <c r="CE116" s="407"/>
      <c r="CF116" s="407"/>
      <c r="CG116" s="407"/>
      <c r="CH116" s="407"/>
      <c r="CI116" s="407"/>
      <c r="CJ116" s="408" t="s">
        <v>1046</v>
      </c>
      <c r="CK116" s="408"/>
      <c r="CL116" s="408"/>
      <c r="CM116" s="408"/>
      <c r="CN116" s="408"/>
      <c r="CO116" s="409"/>
      <c r="CP116" s="409"/>
      <c r="CQ116" s="409"/>
      <c r="CR116" s="410"/>
      <c r="CS116" s="411"/>
      <c r="CT116" s="411"/>
      <c r="CU116" s="411"/>
      <c r="CV116" s="411"/>
      <c r="CW116" s="411"/>
      <c r="CX116" s="411"/>
      <c r="CY116" s="411"/>
      <c r="CZ116" s="411"/>
      <c r="DA116" s="411"/>
      <c r="DB116" s="409"/>
      <c r="DC116" s="409"/>
      <c r="DD116" s="409"/>
      <c r="DE116" s="409"/>
    </row>
    <row r="117" spans="1:109" ht="21" customHeight="1">
      <c r="A117" s="376">
        <v>115</v>
      </c>
      <c r="B117" s="377" t="s">
        <v>1355</v>
      </c>
      <c r="C117" s="378" t="s">
        <v>1356</v>
      </c>
      <c r="D117" s="519" t="s">
        <v>138</v>
      </c>
      <c r="E117" s="420" t="s">
        <v>136</v>
      </c>
      <c r="F117" s="391"/>
      <c r="G117" s="391"/>
      <c r="H117" s="391" t="s">
        <v>403</v>
      </c>
      <c r="I117" s="391">
        <v>35</v>
      </c>
      <c r="J117" s="391">
        <v>55</v>
      </c>
      <c r="K117" s="391">
        <v>85</v>
      </c>
      <c r="L117" s="391" t="s">
        <v>49</v>
      </c>
      <c r="M117" s="391" t="s">
        <v>49</v>
      </c>
      <c r="N117" s="391">
        <v>175</v>
      </c>
      <c r="O117" s="382">
        <v>3200</v>
      </c>
      <c r="P117" s="383">
        <v>315.5</v>
      </c>
      <c r="Q117" s="384">
        <v>86.26</v>
      </c>
      <c r="R117" s="384">
        <v>79</v>
      </c>
      <c r="S117" s="384">
        <v>67.88</v>
      </c>
      <c r="T117" s="384">
        <v>8</v>
      </c>
      <c r="U117" s="385">
        <v>5750</v>
      </c>
      <c r="V117" s="385">
        <v>9400</v>
      </c>
      <c r="W117" s="385">
        <v>15000</v>
      </c>
      <c r="X117" s="385">
        <v>22500</v>
      </c>
      <c r="Y117" s="387">
        <v>32500</v>
      </c>
      <c r="Z117" s="387">
        <v>45500</v>
      </c>
      <c r="AA117" s="387">
        <v>63500</v>
      </c>
      <c r="AB117" s="392">
        <v>89000</v>
      </c>
      <c r="AC117" s="392">
        <v>125000</v>
      </c>
      <c r="AD117" s="424">
        <v>175000</v>
      </c>
      <c r="AE117" s="424">
        <v>245000</v>
      </c>
      <c r="AF117" s="377" t="s">
        <v>49</v>
      </c>
      <c r="AG117" s="377" t="s">
        <v>49</v>
      </c>
      <c r="AH117" s="382">
        <v>3312600</v>
      </c>
      <c r="AI117" s="390">
        <v>40000</v>
      </c>
      <c r="AJ117" s="390">
        <v>6</v>
      </c>
      <c r="AK117" s="391">
        <v>80000</v>
      </c>
      <c r="AL117" s="391">
        <v>4</v>
      </c>
      <c r="AM117" s="392">
        <v>240000</v>
      </c>
      <c r="AN117" s="392">
        <v>2</v>
      </c>
      <c r="AO117" s="382">
        <v>4160000</v>
      </c>
      <c r="AP117" s="418">
        <v>7472600</v>
      </c>
      <c r="AQ117" s="394" t="s">
        <v>969</v>
      </c>
      <c r="AR117" s="395" t="s">
        <v>1357</v>
      </c>
      <c r="AS117" s="396" t="s">
        <v>1039</v>
      </c>
      <c r="AT117" s="397" t="s">
        <v>554</v>
      </c>
      <c r="AU117" s="398" t="s">
        <v>917</v>
      </c>
      <c r="AV117" s="399"/>
      <c r="AW117" s="399">
        <v>329</v>
      </c>
      <c r="AX117" s="399"/>
      <c r="AY117" s="399">
        <v>419</v>
      </c>
      <c r="AZ117" s="399" t="s">
        <v>773</v>
      </c>
      <c r="BA117" s="400">
        <v>145</v>
      </c>
      <c r="BB117" s="401">
        <v>1.8</v>
      </c>
      <c r="BC117" s="402">
        <v>1.1399999999999999</v>
      </c>
      <c r="BD117" s="402">
        <v>2.5</v>
      </c>
      <c r="BE117" s="402">
        <v>2.21</v>
      </c>
      <c r="BF117" s="403">
        <v>3345</v>
      </c>
      <c r="BG117" s="401">
        <v>317.3</v>
      </c>
      <c r="BH117" s="404">
        <v>87.4</v>
      </c>
      <c r="BI117" s="404">
        <v>81.5</v>
      </c>
      <c r="BJ117" s="404">
        <v>70.09</v>
      </c>
      <c r="BK117" s="405">
        <v>1.8</v>
      </c>
      <c r="BL117" s="405">
        <v>1.1399999999999999</v>
      </c>
      <c r="BM117" s="405">
        <v>2.5</v>
      </c>
      <c r="BN117" s="405">
        <v>2.21</v>
      </c>
      <c r="BO117" s="406">
        <v>3</v>
      </c>
      <c r="BP117" s="407"/>
      <c r="BQ117" s="407"/>
      <c r="BR117" s="407"/>
      <c r="BS117" s="407"/>
      <c r="BT117" s="407"/>
      <c r="BU117" s="407"/>
      <c r="BV117" s="407"/>
      <c r="BW117" s="407"/>
      <c r="BX117" s="407"/>
      <c r="BY117" s="407"/>
      <c r="BZ117" s="407"/>
      <c r="CA117" s="407">
        <v>1</v>
      </c>
      <c r="CB117" s="407"/>
      <c r="CC117" s="407">
        <v>1</v>
      </c>
      <c r="CD117" s="407">
        <v>1</v>
      </c>
      <c r="CE117" s="407"/>
      <c r="CF117" s="407"/>
      <c r="CG117" s="407"/>
      <c r="CH117" s="407"/>
      <c r="CI117" s="407"/>
      <c r="CJ117" s="408" t="s">
        <v>1358</v>
      </c>
      <c r="CK117" s="408"/>
      <c r="CL117" s="408"/>
      <c r="CM117" s="408"/>
      <c r="CN117" s="408"/>
      <c r="CO117" s="409"/>
      <c r="CP117" s="409"/>
      <c r="CQ117" s="409"/>
      <c r="CR117" s="410">
        <v>300</v>
      </c>
      <c r="CS117" s="411">
        <v>76.599999999999994</v>
      </c>
      <c r="CT117" s="411">
        <v>57.8</v>
      </c>
      <c r="CU117" s="411">
        <v>49.12</v>
      </c>
      <c r="CV117" s="411">
        <v>15.5</v>
      </c>
      <c r="CW117" s="411">
        <v>9.66</v>
      </c>
      <c r="CX117" s="411">
        <v>21.2</v>
      </c>
      <c r="CY117" s="411">
        <v>18.760000000000002</v>
      </c>
      <c r="CZ117" s="411">
        <v>65.12</v>
      </c>
      <c r="DA117" s="411">
        <v>69.83</v>
      </c>
      <c r="DB117" s="409" t="s">
        <v>1154</v>
      </c>
      <c r="DC117" s="409">
        <v>4</v>
      </c>
      <c r="DD117" s="409"/>
      <c r="DE117" s="409"/>
    </row>
    <row r="118" spans="1:109" ht="21" customHeight="1" thickBot="1">
      <c r="A118" s="412">
        <v>116</v>
      </c>
      <c r="B118" s="413" t="s">
        <v>1359</v>
      </c>
      <c r="C118" s="378" t="s">
        <v>1360</v>
      </c>
      <c r="D118" s="519" t="s">
        <v>138</v>
      </c>
      <c r="E118" s="420" t="s">
        <v>136</v>
      </c>
      <c r="F118" s="391"/>
      <c r="G118" s="391"/>
      <c r="H118" s="391">
        <v>55</v>
      </c>
      <c r="I118" s="391">
        <v>35</v>
      </c>
      <c r="J118" s="391">
        <v>44</v>
      </c>
      <c r="K118" s="391">
        <v>54</v>
      </c>
      <c r="L118" s="391" t="s">
        <v>49</v>
      </c>
      <c r="M118" s="391" t="s">
        <v>49</v>
      </c>
      <c r="N118" s="391">
        <v>188</v>
      </c>
      <c r="O118" s="382">
        <v>3222</v>
      </c>
      <c r="P118" s="383">
        <v>320.3</v>
      </c>
      <c r="Q118" s="384">
        <v>85.88</v>
      </c>
      <c r="R118" s="384">
        <v>73.05</v>
      </c>
      <c r="S118" s="384">
        <v>57.09</v>
      </c>
      <c r="T118" s="384"/>
      <c r="U118" s="385">
        <v>5750</v>
      </c>
      <c r="V118" s="385">
        <v>9400</v>
      </c>
      <c r="W118" s="385">
        <v>15000</v>
      </c>
      <c r="X118" s="385">
        <v>22500</v>
      </c>
      <c r="Y118" s="387">
        <v>32500</v>
      </c>
      <c r="Z118" s="387">
        <v>45500</v>
      </c>
      <c r="AA118" s="387">
        <v>63500</v>
      </c>
      <c r="AB118" s="392">
        <v>89000</v>
      </c>
      <c r="AC118" s="392">
        <v>125000</v>
      </c>
      <c r="AD118" s="424">
        <v>175000</v>
      </c>
      <c r="AE118" s="424">
        <v>245000</v>
      </c>
      <c r="AF118" s="377" t="s">
        <v>49</v>
      </c>
      <c r="AG118" s="377" t="s">
        <v>49</v>
      </c>
      <c r="AH118" s="382">
        <v>3312600</v>
      </c>
      <c r="AI118" s="390">
        <v>40000</v>
      </c>
      <c r="AJ118" s="390">
        <v>6</v>
      </c>
      <c r="AK118" s="391">
        <v>80000</v>
      </c>
      <c r="AL118" s="391">
        <v>4</v>
      </c>
      <c r="AM118" s="392">
        <v>240000</v>
      </c>
      <c r="AN118" s="392">
        <v>2</v>
      </c>
      <c r="AO118" s="382">
        <v>4160000</v>
      </c>
      <c r="AP118" s="418">
        <v>7472600</v>
      </c>
      <c r="AQ118" s="394" t="s">
        <v>965</v>
      </c>
      <c r="AR118" s="395" t="s">
        <v>1361</v>
      </c>
      <c r="AS118" s="396" t="s">
        <v>1026</v>
      </c>
      <c r="AT118" s="397" t="s">
        <v>1362</v>
      </c>
      <c r="AU118" s="398" t="s">
        <v>917</v>
      </c>
      <c r="AV118" s="399"/>
      <c r="AW118" s="399"/>
      <c r="AX118" s="399"/>
      <c r="AY118" s="399"/>
      <c r="AZ118" s="399" t="s">
        <v>768</v>
      </c>
      <c r="BA118" s="419">
        <v>146</v>
      </c>
      <c r="BB118" s="401">
        <v>1.2</v>
      </c>
      <c r="BC118" s="402">
        <v>1.52</v>
      </c>
      <c r="BD118" s="402">
        <v>2.72</v>
      </c>
      <c r="BE118" s="402">
        <v>2.13</v>
      </c>
      <c r="BF118" s="403">
        <v>3368</v>
      </c>
      <c r="BG118" s="401">
        <v>321.5</v>
      </c>
      <c r="BH118" s="404">
        <v>87.4</v>
      </c>
      <c r="BI118" s="404">
        <v>75.77</v>
      </c>
      <c r="BJ118" s="404">
        <v>59.22</v>
      </c>
      <c r="BK118" s="405">
        <v>1.2</v>
      </c>
      <c r="BL118" s="405">
        <v>1.52</v>
      </c>
      <c r="BM118" s="405">
        <v>2.72</v>
      </c>
      <c r="BN118" s="405">
        <v>2.13</v>
      </c>
      <c r="BO118" s="406">
        <v>1</v>
      </c>
      <c r="BP118" s="407"/>
      <c r="BQ118" s="407"/>
      <c r="BR118" s="407"/>
      <c r="BS118" s="407"/>
      <c r="BT118" s="407"/>
      <c r="BU118" s="407"/>
      <c r="BV118" s="407">
        <v>1</v>
      </c>
      <c r="BW118" s="407"/>
      <c r="BX118" s="407"/>
      <c r="BY118" s="407"/>
      <c r="BZ118" s="407"/>
      <c r="CA118" s="407"/>
      <c r="CB118" s="407"/>
      <c r="CC118" s="407"/>
      <c r="CD118" s="407"/>
      <c r="CE118" s="407"/>
      <c r="CF118" s="407"/>
      <c r="CG118" s="407"/>
      <c r="CH118" s="407"/>
      <c r="CI118" s="407"/>
      <c r="CJ118" s="408" t="s">
        <v>1363</v>
      </c>
      <c r="CK118" s="408"/>
      <c r="CL118" s="408"/>
      <c r="CM118" s="408"/>
      <c r="CN118" s="408"/>
      <c r="CO118" s="409"/>
      <c r="CP118" s="409"/>
      <c r="CQ118" s="410"/>
      <c r="CR118" s="411"/>
      <c r="CS118" s="411"/>
      <c r="CT118" s="411"/>
      <c r="CU118" s="411"/>
      <c r="CV118" s="411"/>
      <c r="CW118" s="411"/>
      <c r="CX118" s="411"/>
      <c r="CY118" s="411"/>
      <c r="CZ118" s="411"/>
      <c r="DA118" s="409" t="s">
        <v>1154</v>
      </c>
      <c r="DB118" s="409">
        <v>4</v>
      </c>
      <c r="DC118" s="409"/>
      <c r="DD118" s="409"/>
      <c r="DE118" s="521"/>
    </row>
    <row r="119" spans="1:109" ht="21" customHeight="1">
      <c r="A119" s="376">
        <v>117</v>
      </c>
      <c r="B119" s="377" t="s">
        <v>367</v>
      </c>
      <c r="C119" s="378" t="s">
        <v>375</v>
      </c>
      <c r="D119" s="519" t="s">
        <v>138</v>
      </c>
      <c r="E119" s="420" t="s">
        <v>136</v>
      </c>
      <c r="F119" s="391"/>
      <c r="G119" s="391"/>
      <c r="H119" s="391">
        <v>40</v>
      </c>
      <c r="I119" s="391">
        <v>35</v>
      </c>
      <c r="J119" s="391">
        <v>44</v>
      </c>
      <c r="K119" s="391">
        <v>54</v>
      </c>
      <c r="L119" s="391" t="s">
        <v>49</v>
      </c>
      <c r="M119" s="391" t="s">
        <v>49</v>
      </c>
      <c r="N119" s="391">
        <v>173</v>
      </c>
      <c r="O119" s="382">
        <v>3245</v>
      </c>
      <c r="P119" s="383">
        <v>341</v>
      </c>
      <c r="Q119" s="384">
        <v>79.25</v>
      </c>
      <c r="R119" s="384">
        <v>58.34</v>
      </c>
      <c r="S119" s="384">
        <v>54.1</v>
      </c>
      <c r="T119" s="384">
        <v>5.54</v>
      </c>
      <c r="U119" s="385">
        <v>5750</v>
      </c>
      <c r="V119" s="385">
        <v>9400</v>
      </c>
      <c r="W119" s="385">
        <v>15000</v>
      </c>
      <c r="X119" s="385">
        <v>22500</v>
      </c>
      <c r="Y119" s="387">
        <v>32500</v>
      </c>
      <c r="Z119" s="387">
        <v>45500</v>
      </c>
      <c r="AA119" s="387">
        <v>63500</v>
      </c>
      <c r="AB119" s="392">
        <v>89000</v>
      </c>
      <c r="AC119" s="392">
        <v>125000</v>
      </c>
      <c r="AD119" s="424">
        <v>175000</v>
      </c>
      <c r="AE119" s="424">
        <v>245000</v>
      </c>
      <c r="AF119" s="377" t="s">
        <v>49</v>
      </c>
      <c r="AG119" s="377" t="s">
        <v>49</v>
      </c>
      <c r="AH119" s="382">
        <v>3312600</v>
      </c>
      <c r="AI119" s="390">
        <v>40000</v>
      </c>
      <c r="AJ119" s="390">
        <v>6</v>
      </c>
      <c r="AK119" s="391">
        <v>80000</v>
      </c>
      <c r="AL119" s="391">
        <v>4</v>
      </c>
      <c r="AM119" s="392">
        <v>240000</v>
      </c>
      <c r="AN119" s="392">
        <v>2</v>
      </c>
      <c r="AO119" s="382">
        <v>4160000</v>
      </c>
      <c r="AP119" s="418">
        <v>7472600</v>
      </c>
      <c r="AQ119" s="394" t="s">
        <v>921</v>
      </c>
      <c r="AR119" s="395" t="s">
        <v>1364</v>
      </c>
      <c r="AS119" s="396" t="s">
        <v>895</v>
      </c>
      <c r="AT119" s="397" t="s">
        <v>573</v>
      </c>
      <c r="AU119" s="398" t="s">
        <v>917</v>
      </c>
      <c r="AV119" s="399">
        <v>8</v>
      </c>
      <c r="AW119" s="399">
        <v>355</v>
      </c>
      <c r="AX119" s="399"/>
      <c r="AY119" s="399">
        <v>462</v>
      </c>
      <c r="AZ119" s="399" t="s">
        <v>764</v>
      </c>
      <c r="BA119" s="419">
        <v>146</v>
      </c>
      <c r="BB119" s="401">
        <v>1.3</v>
      </c>
      <c r="BC119" s="402">
        <v>0.95</v>
      </c>
      <c r="BD119" s="402">
        <v>1.32</v>
      </c>
      <c r="BE119" s="402">
        <v>1.8</v>
      </c>
      <c r="BF119" s="403">
        <v>3391</v>
      </c>
      <c r="BG119" s="401">
        <v>342.3</v>
      </c>
      <c r="BH119" s="404">
        <v>80.2</v>
      </c>
      <c r="BI119" s="404">
        <v>59.66</v>
      </c>
      <c r="BJ119" s="404">
        <v>55.9</v>
      </c>
      <c r="BK119" s="405">
        <v>1.3</v>
      </c>
      <c r="BL119" s="405">
        <v>0.95</v>
      </c>
      <c r="BM119" s="405">
        <v>1.32</v>
      </c>
      <c r="BN119" s="405">
        <v>1.8</v>
      </c>
      <c r="BO119" s="406">
        <v>1</v>
      </c>
      <c r="BP119" s="407"/>
      <c r="BQ119" s="407"/>
      <c r="BR119" s="407">
        <v>1</v>
      </c>
      <c r="BS119" s="407">
        <v>1</v>
      </c>
      <c r="BT119" s="407"/>
      <c r="BU119" s="407">
        <v>1</v>
      </c>
      <c r="BV119" s="407"/>
      <c r="BW119" s="407"/>
      <c r="BX119" s="407"/>
      <c r="BY119" s="407"/>
      <c r="BZ119" s="407"/>
      <c r="CA119" s="407"/>
      <c r="CB119" s="407"/>
      <c r="CC119" s="407"/>
      <c r="CD119" s="407"/>
      <c r="CE119" s="407"/>
      <c r="CF119" s="407"/>
      <c r="CG119" s="407"/>
      <c r="CH119" s="407"/>
      <c r="CI119" s="407">
        <v>1</v>
      </c>
      <c r="CJ119" s="408" t="s">
        <v>1365</v>
      </c>
      <c r="CK119" s="408"/>
      <c r="CL119" s="408"/>
      <c r="CM119" s="408"/>
      <c r="CN119" s="408"/>
      <c r="CO119" s="409"/>
      <c r="CP119" s="409"/>
      <c r="CQ119" s="409"/>
      <c r="CR119" s="410">
        <v>330</v>
      </c>
      <c r="CS119" s="411">
        <v>71.2</v>
      </c>
      <c r="CT119" s="411">
        <v>47.13</v>
      </c>
      <c r="CU119" s="411">
        <v>38.82</v>
      </c>
      <c r="CV119" s="411">
        <v>11</v>
      </c>
      <c r="CW119" s="411">
        <v>8.0500000000000007</v>
      </c>
      <c r="CX119" s="411">
        <v>11.21</v>
      </c>
      <c r="CY119" s="411">
        <v>15.28</v>
      </c>
      <c r="CZ119" s="411">
        <v>45.54</v>
      </c>
      <c r="DA119" s="411">
        <v>49.83</v>
      </c>
      <c r="DB119" s="409" t="s">
        <v>1154</v>
      </c>
      <c r="DC119" s="409">
        <v>4</v>
      </c>
      <c r="DD119" s="409"/>
      <c r="DE119" s="409"/>
    </row>
    <row r="120" spans="1:109" ht="21" customHeight="1" thickBot="1">
      <c r="A120" s="412">
        <v>118</v>
      </c>
      <c r="B120" s="413" t="s">
        <v>1366</v>
      </c>
      <c r="C120" s="378" t="s">
        <v>1367</v>
      </c>
      <c r="D120" s="519" t="s">
        <v>138</v>
      </c>
      <c r="E120" s="420" t="s">
        <v>136</v>
      </c>
      <c r="F120" s="391"/>
      <c r="G120" s="391"/>
      <c r="H120" s="391">
        <v>55</v>
      </c>
      <c r="I120" s="391">
        <v>35</v>
      </c>
      <c r="J120" s="391">
        <v>44</v>
      </c>
      <c r="K120" s="391">
        <v>54</v>
      </c>
      <c r="L120" s="391" t="s">
        <v>49</v>
      </c>
      <c r="M120" s="391" t="s">
        <v>49</v>
      </c>
      <c r="N120" s="391">
        <v>188</v>
      </c>
      <c r="O120" s="382">
        <v>3267</v>
      </c>
      <c r="P120" s="383">
        <v>337.7</v>
      </c>
      <c r="Q120" s="384">
        <v>81.05</v>
      </c>
      <c r="R120" s="384">
        <v>68.33</v>
      </c>
      <c r="S120" s="384">
        <v>47.34</v>
      </c>
      <c r="T120" s="384">
        <v>4.8</v>
      </c>
      <c r="U120" s="385">
        <v>5750</v>
      </c>
      <c r="V120" s="385">
        <v>9400</v>
      </c>
      <c r="W120" s="385">
        <v>15000</v>
      </c>
      <c r="X120" s="385">
        <v>22500</v>
      </c>
      <c r="Y120" s="387">
        <v>32500</v>
      </c>
      <c r="Z120" s="387">
        <v>45500</v>
      </c>
      <c r="AA120" s="387">
        <v>63500</v>
      </c>
      <c r="AB120" s="392">
        <v>89000</v>
      </c>
      <c r="AC120" s="392">
        <v>125000</v>
      </c>
      <c r="AD120" s="424">
        <v>175000</v>
      </c>
      <c r="AE120" s="424">
        <v>245000</v>
      </c>
      <c r="AF120" s="377" t="s">
        <v>49</v>
      </c>
      <c r="AG120" s="377" t="s">
        <v>49</v>
      </c>
      <c r="AH120" s="382">
        <v>3312600</v>
      </c>
      <c r="AI120" s="390">
        <v>40000</v>
      </c>
      <c r="AJ120" s="390">
        <v>6</v>
      </c>
      <c r="AK120" s="391">
        <v>80000</v>
      </c>
      <c r="AL120" s="391">
        <v>4</v>
      </c>
      <c r="AM120" s="392">
        <v>240000</v>
      </c>
      <c r="AN120" s="392">
        <v>2</v>
      </c>
      <c r="AO120" s="382">
        <v>4160000</v>
      </c>
      <c r="AP120" s="418">
        <v>7472600</v>
      </c>
      <c r="AQ120" s="394" t="s">
        <v>1297</v>
      </c>
      <c r="AR120" s="395" t="s">
        <v>1367</v>
      </c>
      <c r="AS120" s="396" t="s">
        <v>1068</v>
      </c>
      <c r="AT120" s="397" t="s">
        <v>1368</v>
      </c>
      <c r="AU120" s="398" t="s">
        <v>917</v>
      </c>
      <c r="AV120" s="399"/>
      <c r="AW120" s="399">
        <v>351</v>
      </c>
      <c r="AX120" s="399"/>
      <c r="AY120" s="399">
        <v>457</v>
      </c>
      <c r="AZ120" s="399" t="s">
        <v>768</v>
      </c>
      <c r="BA120" s="400">
        <v>147</v>
      </c>
      <c r="BB120" s="401">
        <v>0.9</v>
      </c>
      <c r="BC120" s="402">
        <v>0.95</v>
      </c>
      <c r="BD120" s="402">
        <v>2.0699999999999998</v>
      </c>
      <c r="BE120" s="402">
        <v>2.15</v>
      </c>
      <c r="BF120" s="403">
        <v>3414</v>
      </c>
      <c r="BG120" s="401">
        <v>338.6</v>
      </c>
      <c r="BH120" s="404">
        <v>82</v>
      </c>
      <c r="BI120" s="404">
        <v>70.400000000000006</v>
      </c>
      <c r="BJ120" s="404">
        <v>49.49</v>
      </c>
      <c r="BK120" s="405">
        <v>0.9</v>
      </c>
      <c r="BL120" s="405">
        <v>0.95</v>
      </c>
      <c r="BM120" s="405">
        <v>2.0699999999999998</v>
      </c>
      <c r="BN120" s="405">
        <v>2.15</v>
      </c>
      <c r="BO120" s="406">
        <v>4</v>
      </c>
      <c r="BP120" s="407"/>
      <c r="BQ120" s="407"/>
      <c r="BR120" s="407"/>
      <c r="BS120" s="407"/>
      <c r="BT120" s="407"/>
      <c r="BU120" s="407"/>
      <c r="BV120" s="407">
        <v>1</v>
      </c>
      <c r="BW120" s="407"/>
      <c r="BX120" s="407"/>
      <c r="BY120" s="407"/>
      <c r="BZ120" s="407"/>
      <c r="CA120" s="407"/>
      <c r="CB120" s="407"/>
      <c r="CC120" s="407"/>
      <c r="CD120" s="407"/>
      <c r="CE120" s="407"/>
      <c r="CF120" s="407"/>
      <c r="CG120" s="407"/>
      <c r="CH120" s="407"/>
      <c r="CI120" s="407"/>
      <c r="CJ120" s="408" t="s">
        <v>1301</v>
      </c>
      <c r="CK120" s="408"/>
      <c r="CL120" s="408"/>
      <c r="CM120" s="408"/>
      <c r="CN120" s="408"/>
      <c r="CO120" s="409"/>
      <c r="CP120" s="409"/>
      <c r="CQ120" s="409"/>
      <c r="CR120" s="410"/>
      <c r="CS120" s="411"/>
      <c r="CT120" s="411"/>
      <c r="CU120" s="411"/>
      <c r="CV120" s="411"/>
      <c r="CW120" s="411"/>
      <c r="CX120" s="411"/>
      <c r="CY120" s="411"/>
      <c r="CZ120" s="411"/>
      <c r="DA120" s="411"/>
      <c r="DB120" s="409" t="s">
        <v>1154</v>
      </c>
      <c r="DC120" s="409">
        <v>4</v>
      </c>
      <c r="DD120" s="409"/>
      <c r="DE120" s="409"/>
    </row>
    <row r="121" spans="1:109" ht="21" customHeight="1">
      <c r="A121" s="376">
        <v>119</v>
      </c>
      <c r="B121" s="377" t="s">
        <v>1369</v>
      </c>
      <c r="C121" s="378" t="s">
        <v>1370</v>
      </c>
      <c r="D121" s="519" t="s">
        <v>138</v>
      </c>
      <c r="E121" s="420" t="s">
        <v>136</v>
      </c>
      <c r="F121" s="391"/>
      <c r="G121" s="391"/>
      <c r="H121" s="391" t="s">
        <v>403</v>
      </c>
      <c r="I121" s="391">
        <v>35</v>
      </c>
      <c r="J121" s="391">
        <v>55</v>
      </c>
      <c r="K121" s="391">
        <v>85</v>
      </c>
      <c r="L121" s="391" t="s">
        <v>49</v>
      </c>
      <c r="M121" s="391" t="s">
        <v>49</v>
      </c>
      <c r="N121" s="391">
        <v>175</v>
      </c>
      <c r="O121" s="382">
        <v>3289</v>
      </c>
      <c r="P121" s="383">
        <v>332.6</v>
      </c>
      <c r="Q121" s="384">
        <v>76.739999999999995</v>
      </c>
      <c r="R121" s="384">
        <v>66.010000000000005</v>
      </c>
      <c r="S121" s="384">
        <v>76.94</v>
      </c>
      <c r="T121" s="384"/>
      <c r="U121" s="385">
        <v>5750</v>
      </c>
      <c r="V121" s="385">
        <v>9400</v>
      </c>
      <c r="W121" s="385">
        <v>15000</v>
      </c>
      <c r="X121" s="385">
        <v>22500</v>
      </c>
      <c r="Y121" s="387">
        <v>32500</v>
      </c>
      <c r="Z121" s="387">
        <v>45500</v>
      </c>
      <c r="AA121" s="387">
        <v>63500</v>
      </c>
      <c r="AB121" s="392">
        <v>89000</v>
      </c>
      <c r="AC121" s="392">
        <v>125000</v>
      </c>
      <c r="AD121" s="424">
        <v>175000</v>
      </c>
      <c r="AE121" s="424">
        <v>245000</v>
      </c>
      <c r="AF121" s="377" t="s">
        <v>49</v>
      </c>
      <c r="AG121" s="377" t="s">
        <v>49</v>
      </c>
      <c r="AH121" s="382">
        <v>3312600</v>
      </c>
      <c r="AI121" s="390">
        <v>40000</v>
      </c>
      <c r="AJ121" s="390">
        <v>6</v>
      </c>
      <c r="AK121" s="391">
        <v>80000</v>
      </c>
      <c r="AL121" s="391">
        <v>4</v>
      </c>
      <c r="AM121" s="392">
        <v>240000</v>
      </c>
      <c r="AN121" s="392">
        <v>2</v>
      </c>
      <c r="AO121" s="382">
        <v>4160000</v>
      </c>
      <c r="AP121" s="418">
        <v>7472600</v>
      </c>
      <c r="AQ121" s="394" t="s">
        <v>1342</v>
      </c>
      <c r="AR121" s="395" t="s">
        <v>1371</v>
      </c>
      <c r="AS121" s="396" t="s">
        <v>1125</v>
      </c>
      <c r="AT121" s="397" t="s">
        <v>1372</v>
      </c>
      <c r="AU121" s="398" t="s">
        <v>917</v>
      </c>
      <c r="AV121" s="399"/>
      <c r="AW121" s="399">
        <v>346</v>
      </c>
      <c r="AX121" s="399"/>
      <c r="AY121" s="399">
        <v>448</v>
      </c>
      <c r="AZ121" s="399" t="s">
        <v>773</v>
      </c>
      <c r="BA121" s="419">
        <v>148</v>
      </c>
      <c r="BB121" s="401">
        <v>1.4</v>
      </c>
      <c r="BC121" s="402">
        <v>0.76</v>
      </c>
      <c r="BD121" s="402">
        <v>1.48</v>
      </c>
      <c r="BE121" s="402">
        <v>1.64</v>
      </c>
      <c r="BF121" s="403">
        <v>3437</v>
      </c>
      <c r="BG121" s="401">
        <v>334</v>
      </c>
      <c r="BH121" s="404">
        <v>77.5</v>
      </c>
      <c r="BI121" s="404">
        <v>67.489999999999995</v>
      </c>
      <c r="BJ121" s="404">
        <v>78.58</v>
      </c>
      <c r="BK121" s="405">
        <v>1.4</v>
      </c>
      <c r="BL121" s="405">
        <v>0.76</v>
      </c>
      <c r="BM121" s="405">
        <v>1.48</v>
      </c>
      <c r="BN121" s="405">
        <v>1.64</v>
      </c>
      <c r="BO121" s="406">
        <v>1</v>
      </c>
      <c r="BP121" s="407"/>
      <c r="BQ121" s="407"/>
      <c r="BR121" s="407"/>
      <c r="BS121" s="407"/>
      <c r="BT121" s="407"/>
      <c r="BU121" s="407"/>
      <c r="BV121" s="407">
        <v>1</v>
      </c>
      <c r="BW121" s="407"/>
      <c r="BX121" s="407"/>
      <c r="BY121" s="407"/>
      <c r="BZ121" s="407"/>
      <c r="CA121" s="407">
        <v>1</v>
      </c>
      <c r="CB121" s="407"/>
      <c r="CC121" s="407">
        <v>1</v>
      </c>
      <c r="CD121" s="407">
        <v>1</v>
      </c>
      <c r="CE121" s="407"/>
      <c r="CF121" s="407"/>
      <c r="CG121" s="407"/>
      <c r="CH121" s="407"/>
      <c r="CI121" s="407"/>
      <c r="CJ121" s="408" t="s">
        <v>1344</v>
      </c>
      <c r="CK121" s="408"/>
      <c r="CL121" s="408"/>
      <c r="CM121" s="408"/>
      <c r="CN121" s="408"/>
      <c r="CO121" s="409"/>
      <c r="CP121" s="409"/>
      <c r="CQ121" s="409"/>
      <c r="CR121" s="410"/>
      <c r="CS121" s="411"/>
      <c r="CT121" s="411"/>
      <c r="CU121" s="411"/>
      <c r="CV121" s="411"/>
      <c r="CW121" s="411"/>
      <c r="CX121" s="411"/>
      <c r="CY121" s="411"/>
      <c r="CZ121" s="411"/>
      <c r="DA121" s="411"/>
      <c r="DB121" s="409"/>
      <c r="DC121" s="409"/>
      <c r="DD121" s="409"/>
      <c r="DE121" s="409"/>
    </row>
    <row r="122" spans="1:109" ht="21" customHeight="1" thickBot="1">
      <c r="A122" s="412">
        <v>120</v>
      </c>
      <c r="B122" s="413" t="s">
        <v>196</v>
      </c>
      <c r="C122" s="378" t="s">
        <v>576</v>
      </c>
      <c r="D122" s="519" t="s">
        <v>138</v>
      </c>
      <c r="E122" s="420" t="s">
        <v>136</v>
      </c>
      <c r="F122" s="391"/>
      <c r="G122" s="391"/>
      <c r="H122" s="391">
        <v>40</v>
      </c>
      <c r="I122" s="391">
        <v>18</v>
      </c>
      <c r="J122" s="391">
        <v>24</v>
      </c>
      <c r="K122" s="391">
        <v>36</v>
      </c>
      <c r="L122" s="391" t="s">
        <v>49</v>
      </c>
      <c r="M122" s="391" t="s">
        <v>49</v>
      </c>
      <c r="N122" s="391">
        <v>118</v>
      </c>
      <c r="O122" s="382">
        <v>3334</v>
      </c>
      <c r="P122" s="383">
        <v>347.6</v>
      </c>
      <c r="Q122" s="384">
        <v>80.239999999999995</v>
      </c>
      <c r="R122" s="384">
        <v>48.38</v>
      </c>
      <c r="S122" s="384">
        <v>65.84</v>
      </c>
      <c r="T122" s="384">
        <v>6.5</v>
      </c>
      <c r="U122" s="385">
        <v>2880</v>
      </c>
      <c r="V122" s="385">
        <v>4700</v>
      </c>
      <c r="W122" s="385">
        <v>7500</v>
      </c>
      <c r="X122" s="385">
        <v>11300</v>
      </c>
      <c r="Y122" s="387">
        <v>16300</v>
      </c>
      <c r="Z122" s="387">
        <v>23000</v>
      </c>
      <c r="AA122" s="387">
        <v>32000</v>
      </c>
      <c r="AB122" s="392">
        <v>44500</v>
      </c>
      <c r="AC122" s="392">
        <v>62500</v>
      </c>
      <c r="AD122" s="424">
        <v>87500</v>
      </c>
      <c r="AE122" s="424">
        <v>122000</v>
      </c>
      <c r="AF122" s="377" t="s">
        <v>49</v>
      </c>
      <c r="AG122" s="377" t="s">
        <v>49</v>
      </c>
      <c r="AH122" s="382">
        <v>1656720</v>
      </c>
      <c r="AI122" s="390">
        <v>20000</v>
      </c>
      <c r="AJ122" s="390">
        <v>6</v>
      </c>
      <c r="AK122" s="391">
        <v>40000</v>
      </c>
      <c r="AL122" s="391">
        <v>4</v>
      </c>
      <c r="AM122" s="392">
        <v>120000</v>
      </c>
      <c r="AN122" s="392">
        <v>2</v>
      </c>
      <c r="AO122" s="382">
        <v>2080000</v>
      </c>
      <c r="AP122" s="418">
        <v>3736720</v>
      </c>
      <c r="AQ122" s="394" t="s">
        <v>1176</v>
      </c>
      <c r="AR122" s="395" t="s">
        <v>1373</v>
      </c>
      <c r="AS122" s="396" t="s">
        <v>881</v>
      </c>
      <c r="AT122" s="397" t="s">
        <v>576</v>
      </c>
      <c r="AU122" s="398" t="s">
        <v>917</v>
      </c>
      <c r="AV122" s="399">
        <v>8</v>
      </c>
      <c r="AW122" s="399">
        <v>362</v>
      </c>
      <c r="AX122" s="399"/>
      <c r="AY122" s="399">
        <v>474</v>
      </c>
      <c r="AZ122" s="399" t="s">
        <v>764</v>
      </c>
      <c r="BA122" s="400">
        <v>149</v>
      </c>
      <c r="BB122" s="401">
        <v>2.1</v>
      </c>
      <c r="BC122" s="402">
        <v>0.86</v>
      </c>
      <c r="BD122" s="402">
        <v>0.74</v>
      </c>
      <c r="BE122" s="402">
        <v>1.1200000000000001</v>
      </c>
      <c r="BF122" s="403">
        <v>3483</v>
      </c>
      <c r="BG122" s="401">
        <v>349.7</v>
      </c>
      <c r="BH122" s="404">
        <v>81.099999999999994</v>
      </c>
      <c r="BI122" s="404">
        <v>49.12</v>
      </c>
      <c r="BJ122" s="404">
        <v>66.959999999999994</v>
      </c>
      <c r="BK122" s="405">
        <v>2.1</v>
      </c>
      <c r="BL122" s="405">
        <v>0.86</v>
      </c>
      <c r="BM122" s="405">
        <v>0.74</v>
      </c>
      <c r="BN122" s="405">
        <v>1.1200000000000001</v>
      </c>
      <c r="BO122" s="406">
        <v>3</v>
      </c>
      <c r="BP122" s="407"/>
      <c r="BQ122" s="407"/>
      <c r="BR122" s="407">
        <v>1</v>
      </c>
      <c r="BS122" s="407">
        <v>1</v>
      </c>
      <c r="BT122" s="407"/>
      <c r="BU122" s="407">
        <v>1</v>
      </c>
      <c r="BV122" s="407"/>
      <c r="BW122" s="407"/>
      <c r="BX122" s="407"/>
      <c r="BY122" s="407"/>
      <c r="BZ122" s="407"/>
      <c r="CA122" s="407"/>
      <c r="CB122" s="407"/>
      <c r="CC122" s="407"/>
      <c r="CD122" s="407"/>
      <c r="CE122" s="407"/>
      <c r="CF122" s="407"/>
      <c r="CG122" s="407"/>
      <c r="CH122" s="407"/>
      <c r="CI122" s="407">
        <v>1</v>
      </c>
      <c r="CJ122" s="408" t="s">
        <v>1179</v>
      </c>
      <c r="CK122" s="408"/>
      <c r="CL122" s="408"/>
      <c r="CM122" s="408"/>
      <c r="CN122" s="408"/>
      <c r="CO122" s="409"/>
      <c r="CP122" s="409"/>
      <c r="CQ122" s="409"/>
      <c r="CR122" s="410">
        <v>330</v>
      </c>
      <c r="CS122" s="411">
        <v>73</v>
      </c>
      <c r="CT122" s="411">
        <v>42</v>
      </c>
      <c r="CU122" s="411">
        <v>56.41</v>
      </c>
      <c r="CV122" s="411">
        <v>17.600000000000001</v>
      </c>
      <c r="CW122" s="411">
        <v>7.24</v>
      </c>
      <c r="CX122" s="411">
        <v>6.38</v>
      </c>
      <c r="CY122" s="411">
        <v>9.43</v>
      </c>
      <c r="CZ122" s="411">
        <v>40.65</v>
      </c>
      <c r="DA122" s="411">
        <v>37.58</v>
      </c>
      <c r="DB122" s="409" t="s">
        <v>1154</v>
      </c>
      <c r="DC122" s="409">
        <v>3</v>
      </c>
      <c r="DD122" s="409"/>
      <c r="DE122" s="409"/>
    </row>
    <row r="123" spans="1:109" ht="21" customHeight="1">
      <c r="A123" s="376">
        <v>121</v>
      </c>
      <c r="B123" s="377" t="s">
        <v>1374</v>
      </c>
      <c r="C123" s="378" t="s">
        <v>1375</v>
      </c>
      <c r="D123" s="519" t="s">
        <v>138</v>
      </c>
      <c r="E123" s="420" t="s">
        <v>136</v>
      </c>
      <c r="F123" s="391"/>
      <c r="G123" s="391"/>
      <c r="H123" s="391">
        <v>55</v>
      </c>
      <c r="I123" s="391">
        <v>35</v>
      </c>
      <c r="J123" s="391">
        <v>44</v>
      </c>
      <c r="K123" s="391">
        <v>54</v>
      </c>
      <c r="L123" s="391" t="s">
        <v>49</v>
      </c>
      <c r="M123" s="391" t="s">
        <v>49</v>
      </c>
      <c r="N123" s="391">
        <v>188</v>
      </c>
      <c r="O123" s="382">
        <v>3380</v>
      </c>
      <c r="P123" s="383">
        <v>338.5</v>
      </c>
      <c r="Q123" s="384">
        <v>86.45</v>
      </c>
      <c r="R123" s="384">
        <v>48.72</v>
      </c>
      <c r="S123" s="384">
        <v>61.18</v>
      </c>
      <c r="T123" s="384"/>
      <c r="U123" s="385">
        <v>5750</v>
      </c>
      <c r="V123" s="385">
        <v>9400</v>
      </c>
      <c r="W123" s="385">
        <v>15000</v>
      </c>
      <c r="X123" s="385">
        <v>22500</v>
      </c>
      <c r="Y123" s="387">
        <v>32500</v>
      </c>
      <c r="Z123" s="387">
        <v>45500</v>
      </c>
      <c r="AA123" s="387">
        <v>63500</v>
      </c>
      <c r="AB123" s="392">
        <v>89000</v>
      </c>
      <c r="AC123" s="392">
        <v>125000</v>
      </c>
      <c r="AD123" s="424">
        <v>175000</v>
      </c>
      <c r="AE123" s="424">
        <v>245000</v>
      </c>
      <c r="AF123" s="377" t="s">
        <v>49</v>
      </c>
      <c r="AG123" s="377" t="s">
        <v>49</v>
      </c>
      <c r="AH123" s="382">
        <v>3312600</v>
      </c>
      <c r="AI123" s="390">
        <v>40000</v>
      </c>
      <c r="AJ123" s="390">
        <v>6</v>
      </c>
      <c r="AK123" s="391">
        <v>80000</v>
      </c>
      <c r="AL123" s="391">
        <v>4</v>
      </c>
      <c r="AM123" s="392">
        <v>240000</v>
      </c>
      <c r="AN123" s="392">
        <v>2</v>
      </c>
      <c r="AO123" s="382">
        <v>4160000</v>
      </c>
      <c r="AP123" s="418">
        <v>7472600</v>
      </c>
      <c r="AQ123" s="394" t="s">
        <v>1376</v>
      </c>
      <c r="AR123" s="395" t="s">
        <v>1377</v>
      </c>
      <c r="AS123" s="396" t="s">
        <v>904</v>
      </c>
      <c r="AT123" s="397" t="s">
        <v>1378</v>
      </c>
      <c r="AU123" s="398" t="s">
        <v>917</v>
      </c>
      <c r="AV123" s="399"/>
      <c r="AW123" s="399">
        <v>352</v>
      </c>
      <c r="AX123" s="399"/>
      <c r="AY123" s="399">
        <v>458</v>
      </c>
      <c r="AZ123" s="399" t="s">
        <v>768</v>
      </c>
      <c r="BA123" s="400">
        <v>150</v>
      </c>
      <c r="BB123" s="401">
        <v>2</v>
      </c>
      <c r="BC123" s="402">
        <v>0.95</v>
      </c>
      <c r="BD123" s="402">
        <v>0.97</v>
      </c>
      <c r="BE123" s="402">
        <v>2.5</v>
      </c>
      <c r="BF123" s="403">
        <v>3530</v>
      </c>
      <c r="BG123" s="401">
        <v>340.5</v>
      </c>
      <c r="BH123" s="404">
        <v>87.4</v>
      </c>
      <c r="BI123" s="404">
        <v>49.69</v>
      </c>
      <c r="BJ123" s="404">
        <v>63.68</v>
      </c>
      <c r="BK123" s="405">
        <v>2</v>
      </c>
      <c r="BL123" s="405">
        <v>0.95</v>
      </c>
      <c r="BM123" s="405">
        <v>0.97</v>
      </c>
      <c r="BN123" s="405">
        <v>2.5</v>
      </c>
      <c r="BO123" s="406">
        <v>12</v>
      </c>
      <c r="BP123" s="407"/>
      <c r="BQ123" s="407"/>
      <c r="BR123" s="407"/>
      <c r="BS123" s="407"/>
      <c r="BT123" s="407"/>
      <c r="BU123" s="407"/>
      <c r="BV123" s="407">
        <v>1</v>
      </c>
      <c r="BW123" s="407"/>
      <c r="BX123" s="407"/>
      <c r="BY123" s="407"/>
      <c r="BZ123" s="407"/>
      <c r="CA123" s="407"/>
      <c r="CB123" s="407"/>
      <c r="CC123" s="407"/>
      <c r="CD123" s="407"/>
      <c r="CE123" s="407"/>
      <c r="CF123" s="407"/>
      <c r="CG123" s="407"/>
      <c r="CH123" s="407"/>
      <c r="CI123" s="407"/>
      <c r="CJ123" s="408" t="s">
        <v>1375</v>
      </c>
      <c r="CK123" s="408"/>
      <c r="CL123" s="408"/>
      <c r="CM123" s="408"/>
      <c r="CN123" s="408"/>
      <c r="CO123" s="409"/>
      <c r="CP123" s="409"/>
      <c r="CQ123" s="409"/>
      <c r="CR123" s="410"/>
      <c r="CS123" s="411"/>
      <c r="CT123" s="411"/>
      <c r="CU123" s="411"/>
      <c r="CV123" s="411"/>
      <c r="CW123" s="411"/>
      <c r="CX123" s="411"/>
      <c r="CY123" s="411"/>
      <c r="CZ123" s="411"/>
      <c r="DA123" s="411"/>
      <c r="DB123" s="409" t="s">
        <v>1154</v>
      </c>
      <c r="DC123" s="409">
        <v>3</v>
      </c>
      <c r="DD123" s="409"/>
      <c r="DE123" s="409"/>
    </row>
    <row r="124" spans="1:109" ht="21" customHeight="1" thickBot="1">
      <c r="A124" s="412">
        <v>122</v>
      </c>
      <c r="B124" s="413" t="s">
        <v>1379</v>
      </c>
      <c r="C124" s="378" t="s">
        <v>1380</v>
      </c>
      <c r="D124" s="519" t="s">
        <v>138</v>
      </c>
      <c r="E124" s="420" t="s">
        <v>136</v>
      </c>
      <c r="F124" s="391"/>
      <c r="G124" s="391"/>
      <c r="H124" s="391">
        <v>55</v>
      </c>
      <c r="I124" s="391">
        <v>35</v>
      </c>
      <c r="J124" s="391">
        <v>44</v>
      </c>
      <c r="K124" s="391">
        <v>54</v>
      </c>
      <c r="L124" s="391" t="s">
        <v>49</v>
      </c>
      <c r="M124" s="391" t="s">
        <v>49</v>
      </c>
      <c r="N124" s="391">
        <v>188</v>
      </c>
      <c r="O124" s="382">
        <v>3425</v>
      </c>
      <c r="P124" s="383">
        <v>346.2</v>
      </c>
      <c r="Q124" s="384">
        <v>81.849999999999994</v>
      </c>
      <c r="R124" s="384">
        <v>47.31</v>
      </c>
      <c r="S124" s="384">
        <v>61.18</v>
      </c>
      <c r="T124" s="384"/>
      <c r="U124" s="385">
        <v>5750</v>
      </c>
      <c r="V124" s="385">
        <v>9400</v>
      </c>
      <c r="W124" s="385">
        <v>15000</v>
      </c>
      <c r="X124" s="385">
        <v>22500</v>
      </c>
      <c r="Y124" s="387">
        <v>32500</v>
      </c>
      <c r="Z124" s="387">
        <v>45500</v>
      </c>
      <c r="AA124" s="387">
        <v>63500</v>
      </c>
      <c r="AB124" s="392">
        <v>89000</v>
      </c>
      <c r="AC124" s="392">
        <v>125000</v>
      </c>
      <c r="AD124" s="424">
        <v>175000</v>
      </c>
      <c r="AE124" s="424">
        <v>245000</v>
      </c>
      <c r="AF124" s="377" t="s">
        <v>49</v>
      </c>
      <c r="AG124" s="377" t="s">
        <v>49</v>
      </c>
      <c r="AH124" s="382">
        <v>3312600</v>
      </c>
      <c r="AI124" s="390">
        <v>40000</v>
      </c>
      <c r="AJ124" s="390">
        <v>6</v>
      </c>
      <c r="AK124" s="391">
        <v>80000</v>
      </c>
      <c r="AL124" s="391">
        <v>4</v>
      </c>
      <c r="AM124" s="392">
        <v>240000</v>
      </c>
      <c r="AN124" s="392">
        <v>2</v>
      </c>
      <c r="AO124" s="382">
        <v>4160000</v>
      </c>
      <c r="AP124" s="418">
        <v>7472600</v>
      </c>
      <c r="AQ124" s="394" t="s">
        <v>1381</v>
      </c>
      <c r="AR124" s="395" t="s">
        <v>1382</v>
      </c>
      <c r="AS124" s="396" t="s">
        <v>996</v>
      </c>
      <c r="AT124" s="397" t="s">
        <v>1383</v>
      </c>
      <c r="AU124" s="398" t="s">
        <v>917</v>
      </c>
      <c r="AV124" s="399">
        <v>25</v>
      </c>
      <c r="AW124" s="399">
        <v>360</v>
      </c>
      <c r="AX124" s="399"/>
      <c r="AY124" s="399">
        <v>471</v>
      </c>
      <c r="AZ124" s="399" t="s">
        <v>767</v>
      </c>
      <c r="BA124" s="400">
        <v>152</v>
      </c>
      <c r="BB124" s="401">
        <v>1.7</v>
      </c>
      <c r="BC124" s="402">
        <v>1.05</v>
      </c>
      <c r="BD124" s="402">
        <v>0.87</v>
      </c>
      <c r="BE124" s="402">
        <v>1.46</v>
      </c>
      <c r="BF124" s="403">
        <v>3577</v>
      </c>
      <c r="BG124" s="401">
        <v>347.9</v>
      </c>
      <c r="BH124" s="404">
        <v>82.9</v>
      </c>
      <c r="BI124" s="404">
        <v>48.18</v>
      </c>
      <c r="BJ124" s="404">
        <v>62.64</v>
      </c>
      <c r="BK124" s="405">
        <v>1.7</v>
      </c>
      <c r="BL124" s="405">
        <v>1.05</v>
      </c>
      <c r="BM124" s="405">
        <v>0.87</v>
      </c>
      <c r="BN124" s="405">
        <v>1.46</v>
      </c>
      <c r="BO124" s="406">
        <v>3</v>
      </c>
      <c r="BP124" s="407"/>
      <c r="BQ124" s="407"/>
      <c r="BR124" s="407"/>
      <c r="BS124" s="407"/>
      <c r="BT124" s="407"/>
      <c r="BU124" s="407">
        <v>1</v>
      </c>
      <c r="BV124" s="407"/>
      <c r="BW124" s="407"/>
      <c r="BX124" s="407"/>
      <c r="BY124" s="407"/>
      <c r="BZ124" s="407"/>
      <c r="CA124" s="407"/>
      <c r="CB124" s="407"/>
      <c r="CC124" s="407"/>
      <c r="CD124" s="407"/>
      <c r="CE124" s="407"/>
      <c r="CF124" s="407"/>
      <c r="CG124" s="407"/>
      <c r="CH124" s="407"/>
      <c r="CI124" s="407"/>
      <c r="CJ124" s="408"/>
      <c r="CK124" s="408"/>
      <c r="CL124" s="408"/>
      <c r="CM124" s="408"/>
      <c r="CN124" s="408"/>
      <c r="CO124" s="409"/>
      <c r="CP124" s="409"/>
      <c r="CQ124" s="409"/>
      <c r="CR124" s="410"/>
      <c r="CS124" s="411"/>
      <c r="CT124" s="411"/>
      <c r="CU124" s="411"/>
      <c r="CV124" s="411"/>
      <c r="CW124" s="411"/>
      <c r="CX124" s="411"/>
      <c r="CY124" s="411"/>
      <c r="CZ124" s="411"/>
      <c r="DA124" s="411"/>
      <c r="DB124" s="409" t="s">
        <v>1154</v>
      </c>
      <c r="DC124" s="409">
        <v>3</v>
      </c>
      <c r="DD124" s="409"/>
      <c r="DE124" s="409"/>
    </row>
    <row r="125" spans="1:109" ht="21" customHeight="1">
      <c r="A125" s="376">
        <v>123</v>
      </c>
      <c r="B125" s="377" t="s">
        <v>1384</v>
      </c>
      <c r="C125" s="378" t="s">
        <v>1385</v>
      </c>
      <c r="D125" s="519" t="s">
        <v>138</v>
      </c>
      <c r="E125" s="420" t="s">
        <v>136</v>
      </c>
      <c r="F125" s="391"/>
      <c r="G125" s="391"/>
      <c r="H125" s="391">
        <v>55</v>
      </c>
      <c r="I125" s="391">
        <v>35</v>
      </c>
      <c r="J125" s="391">
        <v>44</v>
      </c>
      <c r="K125" s="391">
        <v>54</v>
      </c>
      <c r="L125" s="391" t="s">
        <v>49</v>
      </c>
      <c r="M125" s="391" t="s">
        <v>49</v>
      </c>
      <c r="N125" s="391">
        <v>188</v>
      </c>
      <c r="O125" s="382">
        <v>3495</v>
      </c>
      <c r="P125" s="383">
        <v>343.5</v>
      </c>
      <c r="Q125" s="384">
        <v>82.94</v>
      </c>
      <c r="R125" s="384">
        <v>53.72</v>
      </c>
      <c r="S125" s="384">
        <v>59.39</v>
      </c>
      <c r="T125" s="384"/>
      <c r="U125" s="385">
        <v>5750</v>
      </c>
      <c r="V125" s="385">
        <v>9400</v>
      </c>
      <c r="W125" s="385">
        <v>15000</v>
      </c>
      <c r="X125" s="385">
        <v>22500</v>
      </c>
      <c r="Y125" s="387">
        <v>32500</v>
      </c>
      <c r="Z125" s="387">
        <v>45500</v>
      </c>
      <c r="AA125" s="387">
        <v>63500</v>
      </c>
      <c r="AB125" s="392">
        <v>89000</v>
      </c>
      <c r="AC125" s="392">
        <v>125000</v>
      </c>
      <c r="AD125" s="424">
        <v>175000</v>
      </c>
      <c r="AE125" s="424">
        <v>245000</v>
      </c>
      <c r="AF125" s="377" t="s">
        <v>49</v>
      </c>
      <c r="AG125" s="377" t="s">
        <v>49</v>
      </c>
      <c r="AH125" s="382">
        <v>3312600</v>
      </c>
      <c r="AI125" s="390">
        <v>40000</v>
      </c>
      <c r="AJ125" s="390">
        <v>6</v>
      </c>
      <c r="AK125" s="391">
        <v>80000</v>
      </c>
      <c r="AL125" s="391">
        <v>4</v>
      </c>
      <c r="AM125" s="392">
        <v>240000</v>
      </c>
      <c r="AN125" s="392">
        <v>2</v>
      </c>
      <c r="AO125" s="382">
        <v>4160000</v>
      </c>
      <c r="AP125" s="418">
        <v>7472600</v>
      </c>
      <c r="AQ125" s="394" t="s">
        <v>936</v>
      </c>
      <c r="AR125" s="395" t="s">
        <v>1386</v>
      </c>
      <c r="AS125" s="396" t="s">
        <v>1063</v>
      </c>
      <c r="AT125" s="397" t="s">
        <v>1387</v>
      </c>
      <c r="AU125" s="398" t="s">
        <v>917</v>
      </c>
      <c r="AV125" s="399"/>
      <c r="AW125" s="399"/>
      <c r="AX125" s="399"/>
      <c r="AY125" s="399"/>
      <c r="AZ125" s="399" t="s">
        <v>768</v>
      </c>
      <c r="BA125" s="400">
        <v>154</v>
      </c>
      <c r="BB125" s="401">
        <v>1.6</v>
      </c>
      <c r="BC125" s="402">
        <v>0.86</v>
      </c>
      <c r="BD125" s="402">
        <v>2.5</v>
      </c>
      <c r="BE125" s="402">
        <v>2.89</v>
      </c>
      <c r="BF125" s="403">
        <v>3649</v>
      </c>
      <c r="BG125" s="401">
        <v>345.1</v>
      </c>
      <c r="BH125" s="404">
        <v>83.8</v>
      </c>
      <c r="BI125" s="404">
        <v>56.22</v>
      </c>
      <c r="BJ125" s="404">
        <v>62.28</v>
      </c>
      <c r="BK125" s="405">
        <v>1.6</v>
      </c>
      <c r="BL125" s="405">
        <v>0.86</v>
      </c>
      <c r="BM125" s="405">
        <v>2.5</v>
      </c>
      <c r="BN125" s="405">
        <v>2.89</v>
      </c>
      <c r="BO125" s="406">
        <v>12</v>
      </c>
      <c r="BP125" s="407"/>
      <c r="BQ125" s="407"/>
      <c r="BR125" s="407"/>
      <c r="BS125" s="407"/>
      <c r="BT125" s="407"/>
      <c r="BU125" s="407"/>
      <c r="BV125" s="407"/>
      <c r="BW125" s="407"/>
      <c r="BX125" s="407"/>
      <c r="BY125" s="407"/>
      <c r="BZ125" s="407"/>
      <c r="CA125" s="407"/>
      <c r="CB125" s="407"/>
      <c r="CC125" s="407"/>
      <c r="CD125" s="407"/>
      <c r="CE125" s="407"/>
      <c r="CF125" s="407"/>
      <c r="CG125" s="407"/>
      <c r="CH125" s="407"/>
      <c r="CI125" s="407"/>
      <c r="CJ125" s="408" t="s">
        <v>942</v>
      </c>
      <c r="CK125" s="408"/>
      <c r="CL125" s="408"/>
      <c r="CM125" s="408"/>
      <c r="CN125" s="408"/>
      <c r="CO125" s="409"/>
      <c r="CP125" s="409"/>
      <c r="CQ125" s="409"/>
      <c r="CR125" s="410"/>
      <c r="CS125" s="411"/>
      <c r="CT125" s="411"/>
      <c r="CU125" s="411"/>
      <c r="CV125" s="411"/>
      <c r="CW125" s="411"/>
      <c r="CX125" s="411"/>
      <c r="CY125" s="411"/>
      <c r="CZ125" s="411"/>
      <c r="DA125" s="411"/>
      <c r="DB125" s="409"/>
      <c r="DC125" s="409"/>
      <c r="DD125" s="409"/>
      <c r="DE125" s="409"/>
    </row>
    <row r="126" spans="1:109" ht="21" customHeight="1" thickBot="1">
      <c r="A126" s="412">
        <v>124</v>
      </c>
      <c r="B126" s="413" t="s">
        <v>1388</v>
      </c>
      <c r="C126" s="378" t="s">
        <v>246</v>
      </c>
      <c r="D126" s="519" t="s">
        <v>138</v>
      </c>
      <c r="E126" s="420" t="s">
        <v>136</v>
      </c>
      <c r="F126" s="391"/>
      <c r="G126" s="391"/>
      <c r="H126" s="391">
        <v>40</v>
      </c>
      <c r="I126" s="391">
        <v>18</v>
      </c>
      <c r="J126" s="391">
        <v>24</v>
      </c>
      <c r="K126" s="391">
        <v>36</v>
      </c>
      <c r="L126" s="391" t="s">
        <v>49</v>
      </c>
      <c r="M126" s="391" t="s">
        <v>49</v>
      </c>
      <c r="N126" s="391">
        <v>118</v>
      </c>
      <c r="O126" s="382">
        <v>3519</v>
      </c>
      <c r="P126" s="383">
        <v>368.8</v>
      </c>
      <c r="Q126" s="384">
        <v>79.44</v>
      </c>
      <c r="R126" s="384">
        <v>38.58</v>
      </c>
      <c r="S126" s="384">
        <v>63.11</v>
      </c>
      <c r="T126" s="384">
        <v>6.17</v>
      </c>
      <c r="U126" s="385">
        <v>2880</v>
      </c>
      <c r="V126" s="385">
        <v>4700</v>
      </c>
      <c r="W126" s="385">
        <v>7500</v>
      </c>
      <c r="X126" s="385">
        <v>11300</v>
      </c>
      <c r="Y126" s="387">
        <v>16300</v>
      </c>
      <c r="Z126" s="387">
        <v>23000</v>
      </c>
      <c r="AA126" s="387">
        <v>32000</v>
      </c>
      <c r="AB126" s="392">
        <v>44500</v>
      </c>
      <c r="AC126" s="392">
        <v>62500</v>
      </c>
      <c r="AD126" s="424">
        <v>87500</v>
      </c>
      <c r="AE126" s="424">
        <v>122000</v>
      </c>
      <c r="AF126" s="377" t="s">
        <v>49</v>
      </c>
      <c r="AG126" s="377" t="s">
        <v>49</v>
      </c>
      <c r="AH126" s="382">
        <v>1656720</v>
      </c>
      <c r="AI126" s="390">
        <v>20000</v>
      </c>
      <c r="AJ126" s="390">
        <v>6</v>
      </c>
      <c r="AK126" s="391">
        <v>40000</v>
      </c>
      <c r="AL126" s="391">
        <v>4</v>
      </c>
      <c r="AM126" s="392">
        <v>120000</v>
      </c>
      <c r="AN126" s="392">
        <v>2</v>
      </c>
      <c r="AO126" s="382">
        <v>2080000</v>
      </c>
      <c r="AP126" s="418">
        <v>3736720</v>
      </c>
      <c r="AQ126" s="394" t="s">
        <v>819</v>
      </c>
      <c r="AR126" s="395" t="s">
        <v>1389</v>
      </c>
      <c r="AS126" s="396" t="s">
        <v>881</v>
      </c>
      <c r="AT126" s="397" t="s">
        <v>246</v>
      </c>
      <c r="AU126" s="398" t="s">
        <v>917</v>
      </c>
      <c r="AV126" s="399">
        <v>10</v>
      </c>
      <c r="AW126" s="399">
        <v>383</v>
      </c>
      <c r="AX126" s="399"/>
      <c r="AY126" s="399">
        <v>510</v>
      </c>
      <c r="AZ126" s="399" t="s">
        <v>764</v>
      </c>
      <c r="BA126" s="400">
        <v>154</v>
      </c>
      <c r="BB126" s="401">
        <v>2.2000000000000002</v>
      </c>
      <c r="BC126" s="402">
        <v>0.76</v>
      </c>
      <c r="BD126" s="402">
        <v>0.74</v>
      </c>
      <c r="BE126" s="402">
        <v>1.47</v>
      </c>
      <c r="BF126" s="403">
        <v>3673</v>
      </c>
      <c r="BG126" s="401">
        <v>371</v>
      </c>
      <c r="BH126" s="404">
        <v>80.2</v>
      </c>
      <c r="BI126" s="404">
        <v>39.32</v>
      </c>
      <c r="BJ126" s="404">
        <v>64.58</v>
      </c>
      <c r="BK126" s="405">
        <v>2.2000000000000002</v>
      </c>
      <c r="BL126" s="405">
        <v>0.76</v>
      </c>
      <c r="BM126" s="405">
        <v>0.74</v>
      </c>
      <c r="BN126" s="405">
        <v>1.47</v>
      </c>
      <c r="BO126" s="406">
        <v>7</v>
      </c>
      <c r="BP126" s="407"/>
      <c r="BQ126" s="407"/>
      <c r="BR126" s="407">
        <v>1</v>
      </c>
      <c r="BS126" s="407">
        <v>1</v>
      </c>
      <c r="BT126" s="407"/>
      <c r="BU126" s="407">
        <v>1</v>
      </c>
      <c r="BV126" s="407"/>
      <c r="BW126" s="407"/>
      <c r="BX126" s="407"/>
      <c r="BY126" s="407"/>
      <c r="BZ126" s="407"/>
      <c r="CA126" s="407"/>
      <c r="CB126" s="407"/>
      <c r="CC126" s="407"/>
      <c r="CD126" s="407"/>
      <c r="CE126" s="407"/>
      <c r="CF126" s="407"/>
      <c r="CG126" s="407"/>
      <c r="CH126" s="407"/>
      <c r="CI126" s="407">
        <v>1</v>
      </c>
      <c r="CJ126" s="408" t="s">
        <v>1390</v>
      </c>
      <c r="CK126" s="408"/>
      <c r="CL126" s="408"/>
      <c r="CM126" s="408"/>
      <c r="CN126" s="408"/>
      <c r="CO126" s="409"/>
      <c r="CP126" s="409"/>
      <c r="CQ126" s="409"/>
      <c r="CR126" s="410">
        <v>350</v>
      </c>
      <c r="CS126" s="411">
        <v>73</v>
      </c>
      <c r="CT126" s="411">
        <v>32.33</v>
      </c>
      <c r="CU126" s="411">
        <v>50.68</v>
      </c>
      <c r="CV126" s="411">
        <v>18.8</v>
      </c>
      <c r="CW126" s="411">
        <v>6.44</v>
      </c>
      <c r="CX126" s="411">
        <v>6.25</v>
      </c>
      <c r="CY126" s="411">
        <v>12.43</v>
      </c>
      <c r="CZ126" s="411">
        <v>43.92</v>
      </c>
      <c r="DA126" s="411">
        <v>40.26</v>
      </c>
      <c r="DB126" s="409" t="s">
        <v>1154</v>
      </c>
      <c r="DC126" s="409">
        <v>3</v>
      </c>
      <c r="DD126" s="409"/>
      <c r="DE126" s="409"/>
    </row>
    <row r="127" spans="1:109" ht="21" customHeight="1">
      <c r="A127" s="376">
        <v>125</v>
      </c>
      <c r="B127" s="377" t="s">
        <v>1391</v>
      </c>
      <c r="C127" s="378" t="s">
        <v>1392</v>
      </c>
      <c r="D127" s="519" t="s">
        <v>138</v>
      </c>
      <c r="E127" s="477" t="s">
        <v>132</v>
      </c>
      <c r="F127" s="392"/>
      <c r="G127" s="392"/>
      <c r="H127" s="392">
        <v>45</v>
      </c>
      <c r="I127" s="392">
        <v>17</v>
      </c>
      <c r="J127" s="392">
        <v>23</v>
      </c>
      <c r="K127" s="392">
        <v>32</v>
      </c>
      <c r="L127" s="392">
        <v>45</v>
      </c>
      <c r="M127" s="392" t="s">
        <v>49</v>
      </c>
      <c r="N127" s="392">
        <v>162</v>
      </c>
      <c r="O127" s="382">
        <v>3533</v>
      </c>
      <c r="P127" s="383">
        <v>339.1</v>
      </c>
      <c r="Q127" s="384">
        <v>81.31</v>
      </c>
      <c r="R127" s="384">
        <v>75.510000000000005</v>
      </c>
      <c r="S127" s="384">
        <v>65.900000000000006</v>
      </c>
      <c r="T127" s="384"/>
      <c r="U127" s="385">
        <v>7820</v>
      </c>
      <c r="V127" s="385">
        <v>12800</v>
      </c>
      <c r="W127" s="385">
        <v>20400</v>
      </c>
      <c r="X127" s="387">
        <v>30600</v>
      </c>
      <c r="Y127" s="387">
        <v>44200</v>
      </c>
      <c r="Z127" s="387">
        <v>62000</v>
      </c>
      <c r="AA127" s="392">
        <v>86500</v>
      </c>
      <c r="AB127" s="392">
        <v>121500</v>
      </c>
      <c r="AC127" s="424">
        <v>170000</v>
      </c>
      <c r="AD127" s="424">
        <v>237500</v>
      </c>
      <c r="AE127" s="493">
        <v>333000</v>
      </c>
      <c r="AF127" s="493">
        <v>466000</v>
      </c>
      <c r="AG127" s="377" t="s">
        <v>49</v>
      </c>
      <c r="AH127" s="382">
        <v>6369280</v>
      </c>
      <c r="AI127" s="390">
        <v>50000</v>
      </c>
      <c r="AJ127" s="390">
        <v>8</v>
      </c>
      <c r="AK127" s="391">
        <v>100000</v>
      </c>
      <c r="AL127" s="391">
        <v>5</v>
      </c>
      <c r="AM127" s="392">
        <v>300000</v>
      </c>
      <c r="AN127" s="392">
        <v>2</v>
      </c>
      <c r="AO127" s="382">
        <v>6000000</v>
      </c>
      <c r="AP127" s="418">
        <v>12369280</v>
      </c>
      <c r="AQ127" s="394" t="s">
        <v>1297</v>
      </c>
      <c r="AR127" s="395" t="s">
        <v>1392</v>
      </c>
      <c r="AS127" s="396" t="s">
        <v>549</v>
      </c>
      <c r="AT127" s="397" t="s">
        <v>1393</v>
      </c>
      <c r="AU127" s="398" t="s">
        <v>917</v>
      </c>
      <c r="AV127" s="399">
        <v>26</v>
      </c>
      <c r="AW127" s="399">
        <v>353</v>
      </c>
      <c r="AX127" s="399"/>
      <c r="AY127" s="399">
        <v>459</v>
      </c>
      <c r="AZ127" s="399" t="s">
        <v>768</v>
      </c>
      <c r="BA127" s="400">
        <v>140</v>
      </c>
      <c r="BB127" s="401">
        <v>1.4</v>
      </c>
      <c r="BC127" s="402">
        <v>0.69</v>
      </c>
      <c r="BD127" s="402">
        <v>2.66</v>
      </c>
      <c r="BE127" s="402">
        <v>1.78</v>
      </c>
      <c r="BF127" s="403">
        <v>3673</v>
      </c>
      <c r="BG127" s="401">
        <v>340.5</v>
      </c>
      <c r="BH127" s="404">
        <v>82</v>
      </c>
      <c r="BI127" s="404">
        <v>78.17</v>
      </c>
      <c r="BJ127" s="404">
        <v>67.680000000000007</v>
      </c>
      <c r="BK127" s="405">
        <v>1.4</v>
      </c>
      <c r="BL127" s="405">
        <v>0.69</v>
      </c>
      <c r="BM127" s="405">
        <v>2.66</v>
      </c>
      <c r="BN127" s="405">
        <v>1.78</v>
      </c>
      <c r="BO127" s="406">
        <v>3</v>
      </c>
      <c r="BP127" s="407"/>
      <c r="BQ127" s="407"/>
      <c r="BR127" s="407"/>
      <c r="BS127" s="407"/>
      <c r="BT127" s="407"/>
      <c r="BU127" s="407"/>
      <c r="BV127" s="407">
        <v>1</v>
      </c>
      <c r="BW127" s="407"/>
      <c r="BX127" s="407"/>
      <c r="BY127" s="407"/>
      <c r="BZ127" s="407"/>
      <c r="CA127" s="407"/>
      <c r="CB127" s="407"/>
      <c r="CC127" s="407"/>
      <c r="CD127" s="407">
        <v>1</v>
      </c>
      <c r="CE127" s="407"/>
      <c r="CF127" s="407"/>
      <c r="CG127" s="407" t="s">
        <v>1104</v>
      </c>
      <c r="CH127" s="407"/>
      <c r="CI127" s="407"/>
      <c r="CJ127" s="408" t="s">
        <v>1301</v>
      </c>
      <c r="CK127" s="408"/>
      <c r="CL127" s="408"/>
      <c r="CM127" s="408"/>
      <c r="CN127" s="408"/>
      <c r="CO127" s="409"/>
      <c r="CP127" s="409"/>
      <c r="CQ127" s="409"/>
      <c r="CR127" s="410"/>
      <c r="CS127" s="411"/>
      <c r="CT127" s="411"/>
      <c r="CU127" s="411"/>
      <c r="CV127" s="411"/>
      <c r="CW127" s="411"/>
      <c r="CX127" s="411"/>
      <c r="CY127" s="411"/>
      <c r="CZ127" s="411"/>
      <c r="DA127" s="411"/>
      <c r="DB127" s="409" t="s">
        <v>1154</v>
      </c>
      <c r="DC127" s="409">
        <v>3</v>
      </c>
      <c r="DD127" s="409"/>
      <c r="DE127" s="409"/>
    </row>
    <row r="128" spans="1:109" ht="21" customHeight="1" thickBot="1">
      <c r="A128" s="412">
        <v>126</v>
      </c>
      <c r="B128" s="413" t="s">
        <v>1394</v>
      </c>
      <c r="C128" s="378" t="s">
        <v>1395</v>
      </c>
      <c r="D128" s="519" t="s">
        <v>138</v>
      </c>
      <c r="E128" s="477" t="s">
        <v>132</v>
      </c>
      <c r="F128" s="392"/>
      <c r="G128" s="392"/>
      <c r="H128" s="392">
        <v>45</v>
      </c>
      <c r="I128" s="392">
        <v>17</v>
      </c>
      <c r="J128" s="392">
        <v>23</v>
      </c>
      <c r="K128" s="392">
        <v>32</v>
      </c>
      <c r="L128" s="392">
        <v>45</v>
      </c>
      <c r="M128" s="392" t="s">
        <v>49</v>
      </c>
      <c r="N128" s="392">
        <v>162</v>
      </c>
      <c r="O128" s="382">
        <v>3580</v>
      </c>
      <c r="P128" s="383">
        <v>343.2</v>
      </c>
      <c r="Q128" s="384">
        <v>74.11</v>
      </c>
      <c r="R128" s="384">
        <v>69.680000000000007</v>
      </c>
      <c r="S128" s="384">
        <v>77.89</v>
      </c>
      <c r="T128" s="384"/>
      <c r="U128" s="385">
        <v>7820</v>
      </c>
      <c r="V128" s="385">
        <v>12800</v>
      </c>
      <c r="W128" s="385">
        <v>20400</v>
      </c>
      <c r="X128" s="387">
        <v>30600</v>
      </c>
      <c r="Y128" s="387">
        <v>44200</v>
      </c>
      <c r="Z128" s="387">
        <v>62000</v>
      </c>
      <c r="AA128" s="392">
        <v>86500</v>
      </c>
      <c r="AB128" s="392">
        <v>121500</v>
      </c>
      <c r="AC128" s="424">
        <v>170000</v>
      </c>
      <c r="AD128" s="424">
        <v>237500</v>
      </c>
      <c r="AE128" s="493">
        <v>333000</v>
      </c>
      <c r="AF128" s="493">
        <v>466000</v>
      </c>
      <c r="AG128" s="377" t="s">
        <v>49</v>
      </c>
      <c r="AH128" s="382">
        <v>6369280</v>
      </c>
      <c r="AI128" s="390">
        <v>50000</v>
      </c>
      <c r="AJ128" s="390">
        <v>8</v>
      </c>
      <c r="AK128" s="391">
        <v>100000</v>
      </c>
      <c r="AL128" s="391">
        <v>5</v>
      </c>
      <c r="AM128" s="392">
        <v>300000</v>
      </c>
      <c r="AN128" s="392">
        <v>2</v>
      </c>
      <c r="AO128" s="382">
        <v>6000000</v>
      </c>
      <c r="AP128" s="418">
        <v>12369280</v>
      </c>
      <c r="AQ128" s="394" t="s">
        <v>1043</v>
      </c>
      <c r="AR128" s="395" t="s">
        <v>1395</v>
      </c>
      <c r="AS128" s="396" t="s">
        <v>1256</v>
      </c>
      <c r="AT128" s="397" t="s">
        <v>1396</v>
      </c>
      <c r="AU128" s="398" t="s">
        <v>1028</v>
      </c>
      <c r="AV128" s="399"/>
      <c r="AW128" s="399"/>
      <c r="AX128" s="399"/>
      <c r="AY128" s="399"/>
      <c r="AZ128" s="399" t="s">
        <v>768</v>
      </c>
      <c r="BA128" s="400">
        <v>141</v>
      </c>
      <c r="BB128" s="401">
        <v>1.9</v>
      </c>
      <c r="BC128" s="402">
        <v>0.69</v>
      </c>
      <c r="BD128" s="402">
        <v>1.68</v>
      </c>
      <c r="BE128" s="402">
        <v>2.5499999999999998</v>
      </c>
      <c r="BF128" s="403">
        <v>3721</v>
      </c>
      <c r="BG128" s="401">
        <v>345.1</v>
      </c>
      <c r="BH128" s="404">
        <v>74.8</v>
      </c>
      <c r="BI128" s="404">
        <v>71.36</v>
      </c>
      <c r="BJ128" s="404">
        <v>80.44</v>
      </c>
      <c r="BK128" s="405">
        <v>1.9</v>
      </c>
      <c r="BL128" s="405">
        <v>0.69</v>
      </c>
      <c r="BM128" s="405">
        <v>1.68</v>
      </c>
      <c r="BN128" s="405">
        <v>2.5499999999999998</v>
      </c>
      <c r="BO128" s="406">
        <v>5</v>
      </c>
      <c r="BP128" s="407"/>
      <c r="BQ128" s="407"/>
      <c r="BR128" s="407"/>
      <c r="BS128" s="407"/>
      <c r="BT128" s="407"/>
      <c r="BU128" s="407"/>
      <c r="BV128" s="407">
        <v>1</v>
      </c>
      <c r="BW128" s="407"/>
      <c r="BX128" s="407"/>
      <c r="BY128" s="407"/>
      <c r="BZ128" s="407"/>
      <c r="CA128" s="407"/>
      <c r="CB128" s="407"/>
      <c r="CC128" s="407"/>
      <c r="CD128" s="407"/>
      <c r="CE128" s="407"/>
      <c r="CF128" s="407"/>
      <c r="CG128" s="407"/>
      <c r="CH128" s="407"/>
      <c r="CI128" s="407"/>
      <c r="CJ128" s="408" t="s">
        <v>1046</v>
      </c>
      <c r="CK128" s="408"/>
      <c r="CL128" s="408"/>
      <c r="CM128" s="408"/>
      <c r="CN128" s="408"/>
      <c r="CO128" s="409"/>
      <c r="CP128" s="409"/>
      <c r="CQ128" s="409"/>
      <c r="CR128" s="410"/>
      <c r="CS128" s="411"/>
      <c r="CT128" s="411"/>
      <c r="CU128" s="411"/>
      <c r="CV128" s="411"/>
      <c r="CW128" s="411"/>
      <c r="CX128" s="411"/>
      <c r="CY128" s="411"/>
      <c r="CZ128" s="411"/>
      <c r="DA128" s="411"/>
      <c r="DB128" s="409" t="s">
        <v>1154</v>
      </c>
      <c r="DC128" s="409">
        <v>2</v>
      </c>
      <c r="DD128" s="409"/>
      <c r="DE128" s="409"/>
    </row>
    <row r="129" spans="1:109" ht="21" customHeight="1">
      <c r="A129" s="376">
        <v>127</v>
      </c>
      <c r="B129" s="377" t="s">
        <v>1397</v>
      </c>
      <c r="C129" s="378" t="s">
        <v>1398</v>
      </c>
      <c r="D129" s="519" t="s">
        <v>138</v>
      </c>
      <c r="E129" s="477" t="s">
        <v>132</v>
      </c>
      <c r="F129" s="392"/>
      <c r="G129" s="392"/>
      <c r="H129" s="392" t="s">
        <v>403</v>
      </c>
      <c r="I129" s="392">
        <v>26</v>
      </c>
      <c r="J129" s="392">
        <v>34</v>
      </c>
      <c r="K129" s="392">
        <v>40</v>
      </c>
      <c r="L129" s="392">
        <v>62</v>
      </c>
      <c r="M129" s="392" t="s">
        <v>49</v>
      </c>
      <c r="N129" s="392">
        <v>162</v>
      </c>
      <c r="O129" s="382">
        <v>3627</v>
      </c>
      <c r="P129" s="383">
        <v>373.5</v>
      </c>
      <c r="Q129" s="384">
        <v>76.72</v>
      </c>
      <c r="R129" s="384">
        <v>52.63</v>
      </c>
      <c r="S129" s="384">
        <v>55.45</v>
      </c>
      <c r="T129" s="384"/>
      <c r="U129" s="385">
        <v>7820</v>
      </c>
      <c r="V129" s="385">
        <v>12800</v>
      </c>
      <c r="W129" s="385">
        <v>20400</v>
      </c>
      <c r="X129" s="387">
        <v>30600</v>
      </c>
      <c r="Y129" s="387">
        <v>44200</v>
      </c>
      <c r="Z129" s="387">
        <v>62000</v>
      </c>
      <c r="AA129" s="392">
        <v>86500</v>
      </c>
      <c r="AB129" s="392">
        <v>121500</v>
      </c>
      <c r="AC129" s="424">
        <v>170000</v>
      </c>
      <c r="AD129" s="424">
        <v>237500</v>
      </c>
      <c r="AE129" s="493">
        <v>333000</v>
      </c>
      <c r="AF129" s="493">
        <v>466000</v>
      </c>
      <c r="AG129" s="377" t="s">
        <v>49</v>
      </c>
      <c r="AH129" s="382">
        <v>6369280</v>
      </c>
      <c r="AI129" s="390">
        <v>50000</v>
      </c>
      <c r="AJ129" s="390">
        <v>8</v>
      </c>
      <c r="AK129" s="391">
        <v>100000</v>
      </c>
      <c r="AL129" s="391">
        <v>5</v>
      </c>
      <c r="AM129" s="392">
        <v>300000</v>
      </c>
      <c r="AN129" s="392">
        <v>2</v>
      </c>
      <c r="AO129" s="382">
        <v>6000000</v>
      </c>
      <c r="AP129" s="418">
        <v>12369280</v>
      </c>
      <c r="AQ129" s="394" t="s">
        <v>893</v>
      </c>
      <c r="AR129" s="395" t="s">
        <v>1399</v>
      </c>
      <c r="AS129" s="396" t="s">
        <v>931</v>
      </c>
      <c r="AT129" s="397" t="s">
        <v>1400</v>
      </c>
      <c r="AU129" s="398" t="s">
        <v>1028</v>
      </c>
      <c r="AV129" s="399"/>
      <c r="AW129" s="399">
        <v>388</v>
      </c>
      <c r="AX129" s="399"/>
      <c r="AY129" s="399">
        <v>519</v>
      </c>
      <c r="AZ129" s="399" t="s">
        <v>773</v>
      </c>
      <c r="BA129" s="400">
        <v>143</v>
      </c>
      <c r="BB129" s="401">
        <v>2.1</v>
      </c>
      <c r="BC129" s="402">
        <v>0.78</v>
      </c>
      <c r="BD129" s="402">
        <v>0.73</v>
      </c>
      <c r="BE129" s="402">
        <v>2.2000000000000002</v>
      </c>
      <c r="BF129" s="403">
        <v>3770</v>
      </c>
      <c r="BG129" s="401">
        <v>375.6</v>
      </c>
      <c r="BH129" s="404">
        <v>77.5</v>
      </c>
      <c r="BI129" s="404">
        <v>53.36</v>
      </c>
      <c r="BJ129" s="404">
        <v>57.65</v>
      </c>
      <c r="BK129" s="405">
        <v>2.1</v>
      </c>
      <c r="BL129" s="405">
        <v>0.78</v>
      </c>
      <c r="BM129" s="405">
        <v>0.73</v>
      </c>
      <c r="BN129" s="405">
        <v>2.2000000000000002</v>
      </c>
      <c r="BO129" s="406">
        <v>3</v>
      </c>
      <c r="BP129" s="407"/>
      <c r="BQ129" s="407"/>
      <c r="BR129" s="407"/>
      <c r="BS129" s="407"/>
      <c r="BT129" s="407"/>
      <c r="BU129" s="407"/>
      <c r="BV129" s="407"/>
      <c r="BW129" s="407"/>
      <c r="BX129" s="407"/>
      <c r="BY129" s="407"/>
      <c r="BZ129" s="407"/>
      <c r="CA129" s="407">
        <v>1</v>
      </c>
      <c r="CB129" s="407"/>
      <c r="CC129" s="407">
        <v>1</v>
      </c>
      <c r="CD129" s="407"/>
      <c r="CE129" s="407"/>
      <c r="CF129" s="407"/>
      <c r="CG129" s="407"/>
      <c r="CH129" s="407"/>
      <c r="CI129" s="407"/>
      <c r="CJ129" s="408" t="s">
        <v>1314</v>
      </c>
      <c r="CK129" s="408"/>
      <c r="CL129" s="408"/>
      <c r="CM129" s="408"/>
      <c r="CN129" s="408"/>
      <c r="CO129" s="409"/>
      <c r="CP129" s="409"/>
      <c r="CQ129" s="409"/>
      <c r="CR129" s="410"/>
      <c r="CS129" s="411"/>
      <c r="CT129" s="411"/>
      <c r="CU129" s="411"/>
      <c r="CV129" s="411"/>
      <c r="CW129" s="411"/>
      <c r="CX129" s="411"/>
      <c r="CY129" s="411"/>
      <c r="CZ129" s="411"/>
      <c r="DA129" s="411"/>
      <c r="DB129" s="409" t="s">
        <v>1154</v>
      </c>
      <c r="DC129" s="409">
        <v>2</v>
      </c>
      <c r="DD129" s="409"/>
      <c r="DE129" s="409"/>
    </row>
    <row r="130" spans="1:109" ht="21" customHeight="1" thickBot="1">
      <c r="A130" s="412">
        <v>128</v>
      </c>
      <c r="B130" s="413" t="s">
        <v>1401</v>
      </c>
      <c r="C130" s="378" t="s">
        <v>1402</v>
      </c>
      <c r="D130" s="519" t="s">
        <v>138</v>
      </c>
      <c r="E130" s="477" t="s">
        <v>132</v>
      </c>
      <c r="F130" s="392"/>
      <c r="G130" s="392"/>
      <c r="H130" s="392">
        <v>45</v>
      </c>
      <c r="I130" s="392">
        <v>17</v>
      </c>
      <c r="J130" s="392">
        <v>23</v>
      </c>
      <c r="K130" s="392">
        <v>32</v>
      </c>
      <c r="L130" s="392">
        <v>45</v>
      </c>
      <c r="M130" s="392" t="s">
        <v>49</v>
      </c>
      <c r="N130" s="392">
        <v>162</v>
      </c>
      <c r="O130" s="382">
        <v>3647</v>
      </c>
      <c r="P130" s="383">
        <v>327.7</v>
      </c>
      <c r="Q130" s="384">
        <v>82.76</v>
      </c>
      <c r="R130" s="384">
        <v>80.66</v>
      </c>
      <c r="S130" s="384">
        <v>70.400000000000006</v>
      </c>
      <c r="T130" s="384"/>
      <c r="U130" s="385">
        <v>7820</v>
      </c>
      <c r="V130" s="385">
        <v>12800</v>
      </c>
      <c r="W130" s="385">
        <v>20400</v>
      </c>
      <c r="X130" s="387">
        <v>30600</v>
      </c>
      <c r="Y130" s="387">
        <v>44200</v>
      </c>
      <c r="Z130" s="387">
        <v>62000</v>
      </c>
      <c r="AA130" s="392">
        <v>86500</v>
      </c>
      <c r="AB130" s="392">
        <v>121500</v>
      </c>
      <c r="AC130" s="424">
        <v>170000</v>
      </c>
      <c r="AD130" s="424">
        <v>237500</v>
      </c>
      <c r="AE130" s="493">
        <v>333000</v>
      </c>
      <c r="AF130" s="493">
        <v>466000</v>
      </c>
      <c r="AG130" s="377" t="s">
        <v>49</v>
      </c>
      <c r="AH130" s="382">
        <v>6369280</v>
      </c>
      <c r="AI130" s="390">
        <v>50000</v>
      </c>
      <c r="AJ130" s="390">
        <v>8</v>
      </c>
      <c r="AK130" s="391">
        <v>100000</v>
      </c>
      <c r="AL130" s="391">
        <v>5</v>
      </c>
      <c r="AM130" s="392">
        <v>300000</v>
      </c>
      <c r="AN130" s="392">
        <v>2</v>
      </c>
      <c r="AO130" s="382">
        <v>6000000</v>
      </c>
      <c r="AP130" s="418">
        <v>12369280</v>
      </c>
      <c r="AQ130" s="394" t="s">
        <v>1403</v>
      </c>
      <c r="AR130" s="395" t="s">
        <v>1243</v>
      </c>
      <c r="AS130" s="396" t="s">
        <v>1075</v>
      </c>
      <c r="AT130" s="397" t="s">
        <v>1404</v>
      </c>
      <c r="AU130" s="398" t="s">
        <v>1028</v>
      </c>
      <c r="AV130" s="399"/>
      <c r="AW130" s="399"/>
      <c r="AX130" s="399"/>
      <c r="AY130" s="399"/>
      <c r="AZ130" s="399" t="s">
        <v>1405</v>
      </c>
      <c r="BA130" s="400">
        <v>153</v>
      </c>
      <c r="BB130" s="401">
        <v>1.7</v>
      </c>
      <c r="BC130" s="402">
        <v>1.04</v>
      </c>
      <c r="BD130" s="402">
        <v>3.01</v>
      </c>
      <c r="BE130" s="402">
        <v>3.51</v>
      </c>
      <c r="BF130" s="403">
        <v>3800</v>
      </c>
      <c r="BG130" s="401">
        <v>329.4</v>
      </c>
      <c r="BH130" s="404">
        <v>83.8</v>
      </c>
      <c r="BI130" s="404">
        <v>83.67</v>
      </c>
      <c r="BJ130" s="404">
        <v>73.91</v>
      </c>
      <c r="BK130" s="405">
        <v>1.7</v>
      </c>
      <c r="BL130" s="405">
        <v>1.04</v>
      </c>
      <c r="BM130" s="405">
        <v>3.01</v>
      </c>
      <c r="BN130" s="405">
        <v>3.51</v>
      </c>
      <c r="BO130" s="406">
        <v>14</v>
      </c>
      <c r="BP130" s="407"/>
      <c r="BQ130" s="407"/>
      <c r="BR130" s="407"/>
      <c r="BS130" s="407"/>
      <c r="BT130" s="407"/>
      <c r="BU130" s="407"/>
      <c r="BV130" s="407"/>
      <c r="BW130" s="407"/>
      <c r="BX130" s="407"/>
      <c r="BY130" s="407"/>
      <c r="BZ130" s="407"/>
      <c r="CA130" s="407"/>
      <c r="CB130" s="407"/>
      <c r="CC130" s="407"/>
      <c r="CD130" s="407"/>
      <c r="CE130" s="407"/>
      <c r="CF130" s="407"/>
      <c r="CG130" s="407"/>
      <c r="CH130" s="407"/>
      <c r="CI130" s="407"/>
      <c r="CJ130" s="408" t="s">
        <v>1406</v>
      </c>
      <c r="CK130" s="408"/>
      <c r="CL130" s="408"/>
      <c r="CM130" s="408"/>
      <c r="CN130" s="408"/>
      <c r="CO130" s="409"/>
      <c r="CP130" s="409"/>
      <c r="CQ130" s="409"/>
      <c r="CR130" s="410"/>
      <c r="CS130" s="411"/>
      <c r="CT130" s="411"/>
      <c r="CU130" s="411"/>
      <c r="CV130" s="411"/>
      <c r="CW130" s="411"/>
      <c r="CX130" s="411"/>
      <c r="CY130" s="411"/>
      <c r="CZ130" s="411"/>
      <c r="DA130" s="411"/>
      <c r="DB130" s="409"/>
      <c r="DC130" s="409"/>
      <c r="DD130" s="409"/>
      <c r="DE130" s="409"/>
    </row>
    <row r="131" spans="1:109" ht="21" customHeight="1">
      <c r="A131" s="376">
        <v>129</v>
      </c>
      <c r="B131" s="377" t="s">
        <v>206</v>
      </c>
      <c r="C131" s="378" t="s">
        <v>1407</v>
      </c>
      <c r="D131" s="519" t="s">
        <v>138</v>
      </c>
      <c r="E131" s="477" t="s">
        <v>132</v>
      </c>
      <c r="F131" s="392"/>
      <c r="G131" s="392"/>
      <c r="H131" s="392">
        <v>30</v>
      </c>
      <c r="I131" s="392">
        <v>9</v>
      </c>
      <c r="J131" s="392">
        <v>13</v>
      </c>
      <c r="K131" s="392">
        <v>21</v>
      </c>
      <c r="L131" s="392">
        <v>32</v>
      </c>
      <c r="M131" s="392" t="s">
        <v>49</v>
      </c>
      <c r="N131" s="392">
        <v>105</v>
      </c>
      <c r="O131" s="382">
        <v>3724</v>
      </c>
      <c r="P131" s="383">
        <v>360.5</v>
      </c>
      <c r="Q131" s="384">
        <v>78.38</v>
      </c>
      <c r="R131" s="384">
        <v>40.130000000000003</v>
      </c>
      <c r="S131" s="384">
        <v>80.180000000000007</v>
      </c>
      <c r="T131" s="384">
        <v>9.67</v>
      </c>
      <c r="U131" s="385">
        <v>3910</v>
      </c>
      <c r="V131" s="385">
        <v>6400</v>
      </c>
      <c r="W131" s="385">
        <v>10200</v>
      </c>
      <c r="X131" s="387">
        <v>15300</v>
      </c>
      <c r="Y131" s="387">
        <v>22100</v>
      </c>
      <c r="Z131" s="387">
        <v>31000</v>
      </c>
      <c r="AA131" s="392">
        <v>43500</v>
      </c>
      <c r="AB131" s="392">
        <v>60500</v>
      </c>
      <c r="AC131" s="424">
        <v>85000</v>
      </c>
      <c r="AD131" s="424">
        <v>119000</v>
      </c>
      <c r="AE131" s="493">
        <v>166000</v>
      </c>
      <c r="AF131" s="493">
        <v>233000</v>
      </c>
      <c r="AG131" s="377" t="s">
        <v>49</v>
      </c>
      <c r="AH131" s="382">
        <v>3183640</v>
      </c>
      <c r="AI131" s="390">
        <v>25000</v>
      </c>
      <c r="AJ131" s="390">
        <v>8</v>
      </c>
      <c r="AK131" s="391">
        <v>50000</v>
      </c>
      <c r="AL131" s="391">
        <v>5</v>
      </c>
      <c r="AM131" s="392">
        <v>150000</v>
      </c>
      <c r="AN131" s="392">
        <v>2</v>
      </c>
      <c r="AO131" s="382">
        <v>3000000</v>
      </c>
      <c r="AP131" s="418">
        <v>6183640</v>
      </c>
      <c r="AQ131" s="394" t="s">
        <v>1176</v>
      </c>
      <c r="AR131" s="395" t="s">
        <v>1408</v>
      </c>
      <c r="AS131" s="396" t="s">
        <v>881</v>
      </c>
      <c r="AT131" s="397" t="s">
        <v>588</v>
      </c>
      <c r="AU131" s="398" t="s">
        <v>1028</v>
      </c>
      <c r="AV131" s="399">
        <v>13</v>
      </c>
      <c r="AW131" s="399">
        <v>375</v>
      </c>
      <c r="AX131" s="399"/>
      <c r="AY131" s="399">
        <v>496</v>
      </c>
      <c r="AZ131" s="399" t="s">
        <v>764</v>
      </c>
      <c r="BA131" s="400">
        <v>145</v>
      </c>
      <c r="BB131" s="401">
        <v>2.2000000000000002</v>
      </c>
      <c r="BC131" s="402">
        <v>0.47</v>
      </c>
      <c r="BD131" s="402">
        <v>0.89</v>
      </c>
      <c r="BE131" s="402">
        <v>1.1200000000000001</v>
      </c>
      <c r="BF131" s="403">
        <v>3869</v>
      </c>
      <c r="BG131" s="401">
        <v>362.7</v>
      </c>
      <c r="BH131" s="404">
        <v>78.849999999999994</v>
      </c>
      <c r="BI131" s="404">
        <v>41.02</v>
      </c>
      <c r="BJ131" s="404">
        <v>81.3</v>
      </c>
      <c r="BK131" s="405">
        <v>2.2000000000000002</v>
      </c>
      <c r="BL131" s="405">
        <v>0.47</v>
      </c>
      <c r="BM131" s="405">
        <v>0.89</v>
      </c>
      <c r="BN131" s="405">
        <v>1.1200000000000001</v>
      </c>
      <c r="BO131" s="406">
        <v>7</v>
      </c>
      <c r="BP131" s="407"/>
      <c r="BQ131" s="407"/>
      <c r="BR131" s="407">
        <v>1</v>
      </c>
      <c r="BS131" s="407">
        <v>1</v>
      </c>
      <c r="BT131" s="407"/>
      <c r="BU131" s="407">
        <v>1</v>
      </c>
      <c r="BV131" s="407"/>
      <c r="BW131" s="407"/>
      <c r="BX131" s="407"/>
      <c r="BY131" s="407"/>
      <c r="BZ131" s="407"/>
      <c r="CA131" s="407"/>
      <c r="CB131" s="407"/>
      <c r="CC131" s="407"/>
      <c r="CD131" s="407"/>
      <c r="CE131" s="407"/>
      <c r="CF131" s="407"/>
      <c r="CG131" s="407"/>
      <c r="CH131" s="407"/>
      <c r="CI131" s="407">
        <v>1</v>
      </c>
      <c r="CJ131" s="408" t="s">
        <v>1409</v>
      </c>
      <c r="CK131" s="408"/>
      <c r="CL131" s="408"/>
      <c r="CM131" s="408"/>
      <c r="CN131" s="408"/>
      <c r="CO131" s="409"/>
      <c r="CP131" s="409"/>
      <c r="CQ131" s="409"/>
      <c r="CR131" s="410">
        <v>340</v>
      </c>
      <c r="CS131" s="411">
        <v>73.900000000000006</v>
      </c>
      <c r="CT131" s="411">
        <v>31.67</v>
      </c>
      <c r="CU131" s="411">
        <v>69.61</v>
      </c>
      <c r="CV131" s="411">
        <v>20.5</v>
      </c>
      <c r="CW131" s="411">
        <v>4.4800000000000004</v>
      </c>
      <c r="CX131" s="411">
        <v>8.4600000000000009</v>
      </c>
      <c r="CY131" s="411">
        <v>10.57</v>
      </c>
      <c r="CZ131" s="411">
        <v>44.01</v>
      </c>
      <c r="DA131" s="411">
        <v>37.49</v>
      </c>
      <c r="DB131" s="409" t="s">
        <v>1154</v>
      </c>
      <c r="DC131" s="409">
        <v>2</v>
      </c>
      <c r="DD131" s="409"/>
      <c r="DE131" s="409"/>
    </row>
    <row r="132" spans="1:109" ht="21" customHeight="1" thickBot="1">
      <c r="A132" s="412">
        <v>130</v>
      </c>
      <c r="B132" s="435" t="s">
        <v>1410</v>
      </c>
      <c r="C132" s="378" t="s">
        <v>1411</v>
      </c>
      <c r="D132" s="519" t="s">
        <v>138</v>
      </c>
      <c r="E132" s="477" t="s">
        <v>132</v>
      </c>
      <c r="F132" s="392"/>
      <c r="G132" s="392"/>
      <c r="H132" s="392">
        <v>45</v>
      </c>
      <c r="I132" s="392">
        <v>17</v>
      </c>
      <c r="J132" s="392">
        <v>23</v>
      </c>
      <c r="K132" s="392">
        <v>32</v>
      </c>
      <c r="L132" s="392">
        <v>45</v>
      </c>
      <c r="M132" s="392" t="s">
        <v>49</v>
      </c>
      <c r="N132" s="392">
        <v>162</v>
      </c>
      <c r="O132" s="432">
        <v>3773</v>
      </c>
      <c r="P132" s="433">
        <v>335.7</v>
      </c>
      <c r="Q132" s="434">
        <v>81.63</v>
      </c>
      <c r="R132" s="434">
        <v>90.79</v>
      </c>
      <c r="S132" s="434">
        <v>75.84</v>
      </c>
      <c r="T132" s="434">
        <v>9.4</v>
      </c>
      <c r="U132" s="385">
        <v>7820</v>
      </c>
      <c r="V132" s="385">
        <v>12800</v>
      </c>
      <c r="W132" s="385">
        <v>20400</v>
      </c>
      <c r="X132" s="387">
        <v>30600</v>
      </c>
      <c r="Y132" s="387">
        <v>44200</v>
      </c>
      <c r="Z132" s="387">
        <v>62000</v>
      </c>
      <c r="AA132" s="392">
        <v>86500</v>
      </c>
      <c r="AB132" s="392">
        <v>121500</v>
      </c>
      <c r="AC132" s="424">
        <v>170000</v>
      </c>
      <c r="AD132" s="424">
        <v>237500</v>
      </c>
      <c r="AE132" s="493">
        <v>333000</v>
      </c>
      <c r="AF132" s="493">
        <v>466000</v>
      </c>
      <c r="AG132" s="377" t="s">
        <v>49</v>
      </c>
      <c r="AH132" s="382">
        <v>6369280</v>
      </c>
      <c r="AI132" s="390">
        <v>50000</v>
      </c>
      <c r="AJ132" s="390">
        <v>8</v>
      </c>
      <c r="AK132" s="391">
        <v>100000</v>
      </c>
      <c r="AL132" s="391">
        <v>5</v>
      </c>
      <c r="AM132" s="392">
        <v>300000</v>
      </c>
      <c r="AN132" s="392">
        <v>2</v>
      </c>
      <c r="AO132" s="382">
        <v>6000000</v>
      </c>
      <c r="AP132" s="418">
        <v>12369280</v>
      </c>
      <c r="AQ132" s="394" t="s">
        <v>1150</v>
      </c>
      <c r="AR132" s="395" t="s">
        <v>1411</v>
      </c>
      <c r="AS132" s="396" t="s">
        <v>1068</v>
      </c>
      <c r="AT132" s="397" t="s">
        <v>1412</v>
      </c>
      <c r="AU132" s="398" t="s">
        <v>1028</v>
      </c>
      <c r="AV132" s="399"/>
      <c r="AW132" s="399">
        <v>349</v>
      </c>
      <c r="AX132" s="399"/>
      <c r="AY132" s="399">
        <v>453</v>
      </c>
      <c r="AZ132" s="399" t="s">
        <v>768</v>
      </c>
      <c r="BA132" s="400">
        <v>146</v>
      </c>
      <c r="BB132" s="401">
        <v>1.1000000000000001</v>
      </c>
      <c r="BC132" s="402">
        <v>0.82</v>
      </c>
      <c r="BD132" s="402">
        <v>3.14</v>
      </c>
      <c r="BE132" s="402">
        <v>3.21</v>
      </c>
      <c r="BF132" s="403">
        <v>3919</v>
      </c>
      <c r="BG132" s="401">
        <v>336.8</v>
      </c>
      <c r="BH132" s="404">
        <v>82.45</v>
      </c>
      <c r="BI132" s="404">
        <v>93.93</v>
      </c>
      <c r="BJ132" s="404">
        <v>79.05</v>
      </c>
      <c r="BK132" s="405">
        <v>1.1000000000000001</v>
      </c>
      <c r="BL132" s="405">
        <v>0.82</v>
      </c>
      <c r="BM132" s="405">
        <v>3.14</v>
      </c>
      <c r="BN132" s="405">
        <v>3.21</v>
      </c>
      <c r="BO132" s="406">
        <v>11</v>
      </c>
      <c r="BP132" s="407"/>
      <c r="BQ132" s="407"/>
      <c r="BR132" s="407"/>
      <c r="BS132" s="407"/>
      <c r="BT132" s="407"/>
      <c r="BU132" s="407"/>
      <c r="BV132" s="407">
        <v>1</v>
      </c>
      <c r="BW132" s="407"/>
      <c r="BX132" s="407"/>
      <c r="BY132" s="407"/>
      <c r="BZ132" s="407"/>
      <c r="CA132" s="407"/>
      <c r="CB132" s="407"/>
      <c r="CC132" s="407"/>
      <c r="CD132" s="407"/>
      <c r="CE132" s="407"/>
      <c r="CF132" s="407"/>
      <c r="CG132" s="407"/>
      <c r="CH132" s="407"/>
      <c r="CI132" s="407"/>
      <c r="CJ132" s="408" t="s">
        <v>1153</v>
      </c>
      <c r="CK132" s="408"/>
      <c r="CL132" s="408"/>
      <c r="CM132" s="408"/>
      <c r="CN132" s="408"/>
      <c r="CO132" s="409"/>
      <c r="CP132" s="409"/>
      <c r="CQ132" s="409"/>
      <c r="CR132" s="410"/>
      <c r="CS132" s="411"/>
      <c r="CT132" s="411"/>
      <c r="CU132" s="411"/>
      <c r="CV132" s="411"/>
      <c r="CW132" s="411"/>
      <c r="CX132" s="411"/>
      <c r="CY132" s="411"/>
      <c r="CZ132" s="411"/>
      <c r="DA132" s="411"/>
      <c r="DB132" s="409" t="s">
        <v>1154</v>
      </c>
      <c r="DC132" s="409">
        <v>1</v>
      </c>
      <c r="DD132" s="409"/>
      <c r="DE132" s="409"/>
    </row>
    <row r="133" spans="1:109" ht="21" customHeight="1">
      <c r="A133" s="376">
        <v>131</v>
      </c>
      <c r="B133" s="436" t="s">
        <v>1413</v>
      </c>
      <c r="C133" s="378" t="s">
        <v>1414</v>
      </c>
      <c r="D133" s="522" t="s">
        <v>138</v>
      </c>
      <c r="E133" s="477" t="s">
        <v>132</v>
      </c>
      <c r="F133" s="392"/>
      <c r="G133" s="392"/>
      <c r="H133" s="392">
        <v>45</v>
      </c>
      <c r="I133" s="392">
        <v>17</v>
      </c>
      <c r="J133" s="392">
        <v>23</v>
      </c>
      <c r="K133" s="392">
        <v>32</v>
      </c>
      <c r="L133" s="392">
        <v>45</v>
      </c>
      <c r="M133" s="392" t="s">
        <v>49</v>
      </c>
      <c r="N133" s="392">
        <v>162</v>
      </c>
      <c r="O133" s="437">
        <v>3792</v>
      </c>
      <c r="P133" s="438">
        <v>354.1</v>
      </c>
      <c r="Q133" s="439">
        <v>77.540000000000006</v>
      </c>
      <c r="R133" s="439">
        <v>67.180000000000007</v>
      </c>
      <c r="S133" s="439">
        <v>61.13</v>
      </c>
      <c r="T133" s="439"/>
      <c r="U133" s="385">
        <v>7820</v>
      </c>
      <c r="V133" s="385">
        <v>12800</v>
      </c>
      <c r="W133" s="385">
        <v>20400</v>
      </c>
      <c r="X133" s="387">
        <v>30600</v>
      </c>
      <c r="Y133" s="387">
        <v>44200</v>
      </c>
      <c r="Z133" s="387">
        <v>62000</v>
      </c>
      <c r="AA133" s="392">
        <v>86500</v>
      </c>
      <c r="AB133" s="392">
        <v>121500</v>
      </c>
      <c r="AC133" s="424">
        <v>170000</v>
      </c>
      <c r="AD133" s="424">
        <v>237500</v>
      </c>
      <c r="AE133" s="493">
        <v>333000</v>
      </c>
      <c r="AF133" s="493">
        <v>466000</v>
      </c>
      <c r="AG133" s="377" t="s">
        <v>49</v>
      </c>
      <c r="AH133" s="382">
        <v>6369280</v>
      </c>
      <c r="AI133" s="390">
        <v>50000</v>
      </c>
      <c r="AJ133" s="390">
        <v>8</v>
      </c>
      <c r="AK133" s="391">
        <v>100000</v>
      </c>
      <c r="AL133" s="391">
        <v>5</v>
      </c>
      <c r="AM133" s="392">
        <v>300000</v>
      </c>
      <c r="AN133" s="392">
        <v>2</v>
      </c>
      <c r="AO133" s="382">
        <v>6000000</v>
      </c>
      <c r="AP133" s="418">
        <v>12369280</v>
      </c>
      <c r="AQ133" s="394" t="s">
        <v>965</v>
      </c>
      <c r="AR133" s="395" t="s">
        <v>1415</v>
      </c>
      <c r="AS133" s="396" t="s">
        <v>923</v>
      </c>
      <c r="AT133" s="397" t="s">
        <v>668</v>
      </c>
      <c r="AU133" s="398" t="s">
        <v>1028</v>
      </c>
      <c r="AV133" s="399">
        <v>27</v>
      </c>
      <c r="AW133" s="399">
        <v>368</v>
      </c>
      <c r="AX133" s="399"/>
      <c r="AY133" s="399">
        <v>484</v>
      </c>
      <c r="AZ133" s="399" t="s">
        <v>768</v>
      </c>
      <c r="BA133" s="419">
        <v>292</v>
      </c>
      <c r="BB133" s="401">
        <v>1.2</v>
      </c>
      <c r="BC133" s="402">
        <v>0.86</v>
      </c>
      <c r="BD133" s="402">
        <v>1.83</v>
      </c>
      <c r="BE133" s="402">
        <v>2.4700000000000002</v>
      </c>
      <c r="BF133" s="403">
        <v>4084</v>
      </c>
      <c r="BG133" s="401">
        <v>355.3</v>
      </c>
      <c r="BH133" s="404">
        <v>78.400000000000006</v>
      </c>
      <c r="BI133" s="404">
        <v>69.010000000000005</v>
      </c>
      <c r="BJ133" s="404">
        <v>63.6</v>
      </c>
      <c r="BK133" s="405">
        <v>1.2</v>
      </c>
      <c r="BL133" s="405">
        <v>0.86</v>
      </c>
      <c r="BM133" s="405">
        <v>1.83</v>
      </c>
      <c r="BN133" s="405">
        <v>2.4700000000000002</v>
      </c>
      <c r="BO133" s="406">
        <v>1</v>
      </c>
      <c r="BP133" s="407"/>
      <c r="BQ133" s="407"/>
      <c r="BR133" s="407"/>
      <c r="BS133" s="407"/>
      <c r="BT133" s="407"/>
      <c r="BU133" s="407"/>
      <c r="BV133" s="407">
        <v>1</v>
      </c>
      <c r="BW133" s="407"/>
      <c r="BX133" s="407"/>
      <c r="BY133" s="407"/>
      <c r="BZ133" s="407"/>
      <c r="CA133" s="407"/>
      <c r="CB133" s="407"/>
      <c r="CC133" s="407"/>
      <c r="CD133" s="407">
        <v>1</v>
      </c>
      <c r="CE133" s="407"/>
      <c r="CF133" s="407"/>
      <c r="CG133" s="407" t="s">
        <v>1104</v>
      </c>
      <c r="CH133" s="407"/>
      <c r="CI133" s="407"/>
      <c r="CJ133" s="408" t="s">
        <v>1416</v>
      </c>
      <c r="CK133" s="408"/>
      <c r="CL133" s="408"/>
      <c r="CM133" s="408"/>
      <c r="CN133" s="408"/>
      <c r="CO133" s="407"/>
      <c r="CP133" s="409">
        <v>1</v>
      </c>
      <c r="CQ133" s="409"/>
      <c r="CR133" s="410">
        <v>342.3</v>
      </c>
      <c r="CS133" s="411">
        <v>69.400000000000006</v>
      </c>
      <c r="CT133" s="411">
        <v>49.88</v>
      </c>
      <c r="CU133" s="411">
        <v>37.840000000000003</v>
      </c>
      <c r="CV133" s="411">
        <v>11.8</v>
      </c>
      <c r="CW133" s="411">
        <v>8.14</v>
      </c>
      <c r="CX133" s="411">
        <v>17.3</v>
      </c>
      <c r="CY133" s="411">
        <v>23.29</v>
      </c>
      <c r="CZ133" s="411">
        <v>60.53</v>
      </c>
      <c r="DA133" s="411">
        <v>67.38</v>
      </c>
      <c r="DB133" s="409" t="s">
        <v>1275</v>
      </c>
      <c r="DC133" s="409">
        <v>4</v>
      </c>
      <c r="DD133" s="409"/>
      <c r="DE133" s="409"/>
    </row>
    <row r="134" spans="1:109" ht="21" customHeight="1" thickBot="1">
      <c r="A134" s="412">
        <v>132</v>
      </c>
      <c r="B134" s="440" t="s">
        <v>739</v>
      </c>
      <c r="C134" s="378" t="s">
        <v>740</v>
      </c>
      <c r="D134" s="522" t="s">
        <v>138</v>
      </c>
      <c r="E134" s="477" t="s">
        <v>132</v>
      </c>
      <c r="F134" s="392"/>
      <c r="G134" s="392"/>
      <c r="H134" s="392">
        <v>45</v>
      </c>
      <c r="I134" s="392">
        <v>17</v>
      </c>
      <c r="J134" s="392">
        <v>23</v>
      </c>
      <c r="K134" s="392">
        <v>32</v>
      </c>
      <c r="L134" s="392">
        <v>45</v>
      </c>
      <c r="M134" s="392" t="s">
        <v>49</v>
      </c>
      <c r="N134" s="392">
        <v>162</v>
      </c>
      <c r="O134" s="437">
        <v>3821</v>
      </c>
      <c r="P134" s="438">
        <v>349.5</v>
      </c>
      <c r="Q134" s="439">
        <v>80.5</v>
      </c>
      <c r="R134" s="439">
        <v>70.61</v>
      </c>
      <c r="S134" s="439">
        <v>62.26</v>
      </c>
      <c r="T134" s="439"/>
      <c r="U134" s="385">
        <v>7820</v>
      </c>
      <c r="V134" s="385">
        <v>12800</v>
      </c>
      <c r="W134" s="385">
        <v>20400</v>
      </c>
      <c r="X134" s="387">
        <v>30600</v>
      </c>
      <c r="Y134" s="387">
        <v>44200</v>
      </c>
      <c r="Z134" s="387">
        <v>62000</v>
      </c>
      <c r="AA134" s="392">
        <v>86500</v>
      </c>
      <c r="AB134" s="392">
        <v>121500</v>
      </c>
      <c r="AC134" s="424">
        <v>170000</v>
      </c>
      <c r="AD134" s="424">
        <v>237500</v>
      </c>
      <c r="AE134" s="493">
        <v>333000</v>
      </c>
      <c r="AF134" s="493">
        <v>466000</v>
      </c>
      <c r="AG134" s="377" t="s">
        <v>49</v>
      </c>
      <c r="AH134" s="382">
        <v>6369280</v>
      </c>
      <c r="AI134" s="390">
        <v>50000</v>
      </c>
      <c r="AJ134" s="390">
        <v>8</v>
      </c>
      <c r="AK134" s="391">
        <v>100000</v>
      </c>
      <c r="AL134" s="391">
        <v>5</v>
      </c>
      <c r="AM134" s="392">
        <v>300000</v>
      </c>
      <c r="AN134" s="392">
        <v>2</v>
      </c>
      <c r="AO134" s="382">
        <v>6000000</v>
      </c>
      <c r="AP134" s="418">
        <v>12369280</v>
      </c>
      <c r="AQ134" s="394" t="s">
        <v>1297</v>
      </c>
      <c r="AR134" s="395" t="s">
        <v>740</v>
      </c>
      <c r="AS134" s="396" t="s">
        <v>915</v>
      </c>
      <c r="AT134" s="397" t="s">
        <v>1417</v>
      </c>
      <c r="AU134" s="398" t="s">
        <v>1028</v>
      </c>
      <c r="AV134" s="399">
        <v>49</v>
      </c>
      <c r="AW134" s="399">
        <v>363</v>
      </c>
      <c r="AX134" s="399"/>
      <c r="AY134" s="399">
        <v>477</v>
      </c>
      <c r="AZ134" s="399" t="s">
        <v>774</v>
      </c>
      <c r="BA134" s="400">
        <v>148</v>
      </c>
      <c r="BB134" s="401">
        <v>2.1</v>
      </c>
      <c r="BC134" s="402">
        <v>0.6</v>
      </c>
      <c r="BD134" s="402">
        <v>1.71</v>
      </c>
      <c r="BE134" s="402">
        <v>2.91</v>
      </c>
      <c r="BF134" s="403">
        <v>3969</v>
      </c>
      <c r="BG134" s="401">
        <v>351.6</v>
      </c>
      <c r="BH134" s="404">
        <v>81.099999999999994</v>
      </c>
      <c r="BI134" s="404">
        <v>72.319999999999993</v>
      </c>
      <c r="BJ134" s="404">
        <v>65.17</v>
      </c>
      <c r="BK134" s="405">
        <v>2.1</v>
      </c>
      <c r="BL134" s="405">
        <v>0.6</v>
      </c>
      <c r="BM134" s="405">
        <v>1.71</v>
      </c>
      <c r="BN134" s="405">
        <v>2.91</v>
      </c>
      <c r="BO134" s="406">
        <v>3</v>
      </c>
      <c r="BP134" s="407"/>
      <c r="BQ134" s="407"/>
      <c r="BR134" s="407"/>
      <c r="BS134" s="407"/>
      <c r="BT134" s="407"/>
      <c r="BU134" s="407"/>
      <c r="BV134" s="407"/>
      <c r="BW134" s="407"/>
      <c r="BX134" s="407"/>
      <c r="BY134" s="407"/>
      <c r="BZ134" s="407"/>
      <c r="CA134" s="407"/>
      <c r="CB134" s="407">
        <v>1</v>
      </c>
      <c r="CC134" s="407"/>
      <c r="CD134" s="407"/>
      <c r="CE134" s="407"/>
      <c r="CF134" s="407"/>
      <c r="CG134" s="407"/>
      <c r="CH134" s="407"/>
      <c r="CI134" s="407"/>
      <c r="CJ134" s="408" t="s">
        <v>1301</v>
      </c>
      <c r="CK134" s="408"/>
      <c r="CL134" s="408"/>
      <c r="CM134" s="408"/>
      <c r="CN134" s="408"/>
      <c r="CO134" s="407"/>
      <c r="CP134" s="409"/>
      <c r="CQ134" s="409"/>
      <c r="CR134" s="410"/>
      <c r="CS134" s="411"/>
      <c r="CT134" s="411"/>
      <c r="CU134" s="411"/>
      <c r="CV134" s="411"/>
      <c r="CW134" s="411"/>
      <c r="CX134" s="411"/>
      <c r="CY134" s="411"/>
      <c r="CZ134" s="411"/>
      <c r="DA134" s="411"/>
      <c r="DB134" s="409" t="s">
        <v>1154</v>
      </c>
      <c r="DC134" s="409">
        <v>1</v>
      </c>
      <c r="DD134" s="409"/>
      <c r="DE134" s="409"/>
    </row>
    <row r="135" spans="1:109" ht="21" customHeight="1">
      <c r="A135" s="376">
        <v>133</v>
      </c>
      <c r="B135" s="436" t="s">
        <v>1418</v>
      </c>
      <c r="C135" s="378" t="s">
        <v>1419</v>
      </c>
      <c r="D135" s="522" t="s">
        <v>138</v>
      </c>
      <c r="E135" s="477" t="s">
        <v>132</v>
      </c>
      <c r="F135" s="523"/>
      <c r="G135" s="523"/>
      <c r="H135" s="523" t="s">
        <v>403</v>
      </c>
      <c r="I135" s="523">
        <v>35</v>
      </c>
      <c r="J135" s="523">
        <v>40</v>
      </c>
      <c r="K135" s="523">
        <v>50</v>
      </c>
      <c r="L135" s="523">
        <v>55</v>
      </c>
      <c r="M135" s="518" t="s">
        <v>49</v>
      </c>
      <c r="N135" s="392">
        <v>180</v>
      </c>
      <c r="O135" s="437">
        <v>3871</v>
      </c>
      <c r="P135" s="438">
        <v>335.4</v>
      </c>
      <c r="Q135" s="439">
        <v>90.29</v>
      </c>
      <c r="R135" s="439">
        <v>71.209999999999994</v>
      </c>
      <c r="S135" s="439">
        <v>59.35</v>
      </c>
      <c r="T135" s="439"/>
      <c r="U135" s="385">
        <v>7820</v>
      </c>
      <c r="V135" s="385">
        <v>12800</v>
      </c>
      <c r="W135" s="385">
        <v>20400</v>
      </c>
      <c r="X135" s="387">
        <v>30600</v>
      </c>
      <c r="Y135" s="387">
        <v>44200</v>
      </c>
      <c r="Z135" s="387">
        <v>62000</v>
      </c>
      <c r="AA135" s="392">
        <v>86500</v>
      </c>
      <c r="AB135" s="392">
        <v>121500</v>
      </c>
      <c r="AC135" s="424">
        <v>170000</v>
      </c>
      <c r="AD135" s="424">
        <v>237500</v>
      </c>
      <c r="AE135" s="493">
        <v>333000</v>
      </c>
      <c r="AF135" s="493">
        <v>466000</v>
      </c>
      <c r="AG135" s="377" t="s">
        <v>49</v>
      </c>
      <c r="AH135" s="382">
        <v>6369280</v>
      </c>
      <c r="AI135" s="390">
        <v>50000</v>
      </c>
      <c r="AJ135" s="390">
        <v>8</v>
      </c>
      <c r="AK135" s="391">
        <v>100000</v>
      </c>
      <c r="AL135" s="391">
        <v>5</v>
      </c>
      <c r="AM135" s="392">
        <v>300000</v>
      </c>
      <c r="AN135" s="392">
        <v>2</v>
      </c>
      <c r="AO135" s="382">
        <v>6000000</v>
      </c>
      <c r="AP135" s="418">
        <v>12369280</v>
      </c>
      <c r="AQ135" s="394" t="s">
        <v>1186</v>
      </c>
      <c r="AR135" s="395" t="s">
        <v>1420</v>
      </c>
      <c r="AS135" s="396" t="s">
        <v>1033</v>
      </c>
      <c r="AT135" s="397" t="s">
        <v>1421</v>
      </c>
      <c r="AU135" s="398" t="s">
        <v>1028</v>
      </c>
      <c r="AV135" s="399"/>
      <c r="AW135" s="399"/>
      <c r="AX135" s="399"/>
      <c r="AY135" s="399"/>
      <c r="AZ135" s="399" t="s">
        <v>1189</v>
      </c>
      <c r="BA135" s="400">
        <v>149</v>
      </c>
      <c r="BB135" s="401">
        <v>1.4</v>
      </c>
      <c r="BC135" s="402">
        <v>0.71</v>
      </c>
      <c r="BD135" s="402">
        <v>2.63</v>
      </c>
      <c r="BE135" s="402">
        <v>1.85</v>
      </c>
      <c r="BF135" s="403">
        <v>4020</v>
      </c>
      <c r="BG135" s="401">
        <v>336.8</v>
      </c>
      <c r="BH135" s="404">
        <v>91</v>
      </c>
      <c r="BI135" s="404">
        <v>73.84</v>
      </c>
      <c r="BJ135" s="404">
        <v>61.2</v>
      </c>
      <c r="BK135" s="405">
        <v>1.4</v>
      </c>
      <c r="BL135" s="405">
        <v>0.71</v>
      </c>
      <c r="BM135" s="405">
        <v>2.63</v>
      </c>
      <c r="BN135" s="405">
        <v>1.85</v>
      </c>
      <c r="BO135" s="406"/>
      <c r="BP135" s="407"/>
      <c r="BQ135" s="407"/>
      <c r="BR135" s="407"/>
      <c r="BS135" s="407"/>
      <c r="BT135" s="407"/>
      <c r="BU135" s="407"/>
      <c r="BV135" s="407"/>
      <c r="BW135" s="407"/>
      <c r="BX135" s="407"/>
      <c r="BY135" s="407"/>
      <c r="BZ135" s="407"/>
      <c r="CA135" s="407"/>
      <c r="CB135" s="407"/>
      <c r="CC135" s="407"/>
      <c r="CD135" s="407"/>
      <c r="CE135" s="407"/>
      <c r="CF135" s="407"/>
      <c r="CG135" s="407"/>
      <c r="CH135" s="407"/>
      <c r="CI135" s="407"/>
      <c r="CJ135" s="408" t="s">
        <v>1422</v>
      </c>
      <c r="CK135" s="408"/>
      <c r="CL135" s="408"/>
      <c r="CM135" s="408"/>
      <c r="CN135" s="408"/>
      <c r="CO135" s="407"/>
      <c r="CP135" s="409"/>
      <c r="CQ135" s="409"/>
      <c r="CR135" s="410"/>
      <c r="CS135" s="411"/>
      <c r="CT135" s="411"/>
      <c r="CU135" s="411"/>
      <c r="CV135" s="411"/>
      <c r="CW135" s="411"/>
      <c r="CX135" s="411"/>
      <c r="CY135" s="411"/>
      <c r="CZ135" s="411"/>
      <c r="DA135" s="411"/>
      <c r="DB135" s="409"/>
      <c r="DC135" s="409"/>
      <c r="DD135" s="409"/>
      <c r="DE135" s="409"/>
    </row>
    <row r="136" spans="1:109" ht="21" customHeight="1" thickBot="1">
      <c r="A136" s="412">
        <v>134</v>
      </c>
      <c r="B136" s="440" t="s">
        <v>368</v>
      </c>
      <c r="C136" s="378" t="s">
        <v>248</v>
      </c>
      <c r="D136" s="522" t="s">
        <v>138</v>
      </c>
      <c r="E136" s="477" t="s">
        <v>132</v>
      </c>
      <c r="F136" s="392"/>
      <c r="G136" s="392"/>
      <c r="H136" s="471">
        <v>30</v>
      </c>
      <c r="I136" s="471">
        <v>9</v>
      </c>
      <c r="J136" s="471">
        <v>13</v>
      </c>
      <c r="K136" s="471">
        <v>21</v>
      </c>
      <c r="L136" s="471">
        <v>32</v>
      </c>
      <c r="M136" s="392" t="s">
        <v>49</v>
      </c>
      <c r="N136" s="392">
        <v>105</v>
      </c>
      <c r="O136" s="437">
        <v>3921</v>
      </c>
      <c r="P136" s="438">
        <v>331.2</v>
      </c>
      <c r="Q136" s="439">
        <v>76.55</v>
      </c>
      <c r="R136" s="439">
        <v>92.99</v>
      </c>
      <c r="S136" s="439">
        <v>80.87</v>
      </c>
      <c r="T136" s="439">
        <v>11.63</v>
      </c>
      <c r="U136" s="385">
        <v>3910</v>
      </c>
      <c r="V136" s="385">
        <v>6400</v>
      </c>
      <c r="W136" s="385">
        <v>10200</v>
      </c>
      <c r="X136" s="387">
        <v>15300</v>
      </c>
      <c r="Y136" s="387">
        <v>22100</v>
      </c>
      <c r="Z136" s="387">
        <v>31000</v>
      </c>
      <c r="AA136" s="392">
        <v>43500</v>
      </c>
      <c r="AB136" s="392">
        <v>60500</v>
      </c>
      <c r="AC136" s="424">
        <v>85000</v>
      </c>
      <c r="AD136" s="424">
        <v>119000</v>
      </c>
      <c r="AE136" s="493">
        <v>166000</v>
      </c>
      <c r="AF136" s="493">
        <v>233000</v>
      </c>
      <c r="AG136" s="377" t="s">
        <v>49</v>
      </c>
      <c r="AH136" s="382">
        <v>3183640</v>
      </c>
      <c r="AI136" s="390">
        <v>25000</v>
      </c>
      <c r="AJ136" s="390">
        <v>8</v>
      </c>
      <c r="AK136" s="391">
        <v>50000</v>
      </c>
      <c r="AL136" s="391">
        <v>5</v>
      </c>
      <c r="AM136" s="392">
        <v>150000</v>
      </c>
      <c r="AN136" s="392">
        <v>2</v>
      </c>
      <c r="AO136" s="382">
        <v>3000000</v>
      </c>
      <c r="AP136" s="418">
        <v>6183640</v>
      </c>
      <c r="AQ136" s="394" t="s">
        <v>1037</v>
      </c>
      <c r="AR136" s="395" t="s">
        <v>1423</v>
      </c>
      <c r="AS136" s="396" t="s">
        <v>881</v>
      </c>
      <c r="AT136" s="397" t="s">
        <v>673</v>
      </c>
      <c r="AU136" s="398" t="s">
        <v>1028</v>
      </c>
      <c r="AV136" s="399">
        <v>13</v>
      </c>
      <c r="AW136" s="399">
        <v>345</v>
      </c>
      <c r="AX136" s="399"/>
      <c r="AY136" s="399">
        <v>445</v>
      </c>
      <c r="AZ136" s="399" t="s">
        <v>764</v>
      </c>
      <c r="BA136" s="400">
        <v>150</v>
      </c>
      <c r="BB136" s="401">
        <v>1.8</v>
      </c>
      <c r="BC136" s="402">
        <v>0.95</v>
      </c>
      <c r="BD136" s="402">
        <v>2.41</v>
      </c>
      <c r="BE136" s="402">
        <v>1.5</v>
      </c>
      <c r="BF136" s="403">
        <v>4071</v>
      </c>
      <c r="BG136" s="401">
        <v>333</v>
      </c>
      <c r="BH136" s="404">
        <v>77.5</v>
      </c>
      <c r="BI136" s="404">
        <v>95.4</v>
      </c>
      <c r="BJ136" s="404">
        <v>82.37</v>
      </c>
      <c r="BK136" s="405">
        <v>1.8</v>
      </c>
      <c r="BL136" s="405">
        <v>0.95</v>
      </c>
      <c r="BM136" s="405">
        <v>2.41</v>
      </c>
      <c r="BN136" s="405">
        <v>1.5</v>
      </c>
      <c r="BO136" s="406">
        <v>3</v>
      </c>
      <c r="BP136" s="407"/>
      <c r="BQ136" s="407"/>
      <c r="BR136" s="407">
        <v>1</v>
      </c>
      <c r="BS136" s="407">
        <v>1</v>
      </c>
      <c r="BT136" s="407"/>
      <c r="BU136" s="407">
        <v>1</v>
      </c>
      <c r="BV136" s="407"/>
      <c r="BW136" s="407"/>
      <c r="BX136" s="407"/>
      <c r="BY136" s="407"/>
      <c r="BZ136" s="407"/>
      <c r="CA136" s="407"/>
      <c r="CB136" s="407"/>
      <c r="CC136" s="407"/>
      <c r="CD136" s="407"/>
      <c r="CE136" s="407"/>
      <c r="CF136" s="407">
        <v>1</v>
      </c>
      <c r="CG136" s="407" t="s">
        <v>888</v>
      </c>
      <c r="CH136" s="407"/>
      <c r="CI136" s="407">
        <v>1</v>
      </c>
      <c r="CJ136" s="408" t="s">
        <v>1424</v>
      </c>
      <c r="CK136" s="408"/>
      <c r="CL136" s="408"/>
      <c r="CM136" s="408"/>
      <c r="CN136" s="408"/>
      <c r="CO136" s="409"/>
      <c r="CP136" s="409"/>
      <c r="CQ136" s="409"/>
      <c r="CR136" s="410">
        <v>314</v>
      </c>
      <c r="CS136" s="411">
        <v>67.599999999999994</v>
      </c>
      <c r="CT136" s="411">
        <v>70.28</v>
      </c>
      <c r="CU136" s="411">
        <v>66.739999999999995</v>
      </c>
      <c r="CV136" s="411">
        <v>17.2</v>
      </c>
      <c r="CW136" s="411">
        <v>8.9499999999999993</v>
      </c>
      <c r="CX136" s="411">
        <v>22.71</v>
      </c>
      <c r="CY136" s="411">
        <v>14.13</v>
      </c>
      <c r="CZ136" s="411">
        <v>62.99</v>
      </c>
      <c r="DA136" s="411">
        <v>64.92</v>
      </c>
      <c r="DB136" s="409"/>
      <c r="DC136" s="409"/>
      <c r="DD136" s="409"/>
      <c r="DE136" s="409"/>
    </row>
    <row r="137" spans="1:109" ht="21" customHeight="1">
      <c r="A137" s="376">
        <v>135</v>
      </c>
      <c r="B137" s="436" t="s">
        <v>1425</v>
      </c>
      <c r="C137" s="378" t="s">
        <v>1426</v>
      </c>
      <c r="D137" s="522" t="s">
        <v>138</v>
      </c>
      <c r="E137" s="477" t="s">
        <v>132</v>
      </c>
      <c r="F137" s="392"/>
      <c r="G137" s="392"/>
      <c r="H137" s="392">
        <v>45</v>
      </c>
      <c r="I137" s="392">
        <v>17</v>
      </c>
      <c r="J137" s="392">
        <v>23</v>
      </c>
      <c r="K137" s="392">
        <v>32</v>
      </c>
      <c r="L137" s="392">
        <v>45</v>
      </c>
      <c r="M137" s="392" t="s">
        <v>49</v>
      </c>
      <c r="N137" s="392">
        <v>162</v>
      </c>
      <c r="O137" s="437">
        <v>3946</v>
      </c>
      <c r="P137" s="438">
        <v>335.1</v>
      </c>
      <c r="Q137" s="439">
        <v>80.959999999999994</v>
      </c>
      <c r="R137" s="439">
        <v>89.37</v>
      </c>
      <c r="S137" s="439">
        <v>75.16</v>
      </c>
      <c r="T137" s="439">
        <v>9.33</v>
      </c>
      <c r="U137" s="385">
        <v>7820</v>
      </c>
      <c r="V137" s="385">
        <v>12800</v>
      </c>
      <c r="W137" s="385">
        <v>20400</v>
      </c>
      <c r="X137" s="387">
        <v>30600</v>
      </c>
      <c r="Y137" s="387">
        <v>44200</v>
      </c>
      <c r="Z137" s="387">
        <v>62000</v>
      </c>
      <c r="AA137" s="392">
        <v>86500</v>
      </c>
      <c r="AB137" s="392">
        <v>121500</v>
      </c>
      <c r="AC137" s="424">
        <v>170000</v>
      </c>
      <c r="AD137" s="424">
        <v>237500</v>
      </c>
      <c r="AE137" s="493">
        <v>333000</v>
      </c>
      <c r="AF137" s="493">
        <v>466000</v>
      </c>
      <c r="AG137" s="377" t="s">
        <v>49</v>
      </c>
      <c r="AH137" s="382">
        <v>6369280</v>
      </c>
      <c r="AI137" s="390">
        <v>50000</v>
      </c>
      <c r="AJ137" s="390">
        <v>8</v>
      </c>
      <c r="AK137" s="391">
        <v>100000</v>
      </c>
      <c r="AL137" s="391">
        <v>5</v>
      </c>
      <c r="AM137" s="392">
        <v>300000</v>
      </c>
      <c r="AN137" s="392">
        <v>2</v>
      </c>
      <c r="AO137" s="382">
        <v>6000000</v>
      </c>
      <c r="AP137" s="418">
        <v>12369280</v>
      </c>
      <c r="AQ137" s="394" t="s">
        <v>1427</v>
      </c>
      <c r="AR137" s="395" t="s">
        <v>1426</v>
      </c>
      <c r="AS137" s="396" t="s">
        <v>1018</v>
      </c>
      <c r="AT137" s="397" t="s">
        <v>674</v>
      </c>
      <c r="AU137" s="398" t="s">
        <v>1028</v>
      </c>
      <c r="AV137" s="399">
        <v>28</v>
      </c>
      <c r="AW137" s="399">
        <v>349</v>
      </c>
      <c r="AX137" s="399">
        <v>358</v>
      </c>
      <c r="AY137" s="399">
        <v>465</v>
      </c>
      <c r="AZ137" s="399" t="s">
        <v>767</v>
      </c>
      <c r="BA137" s="400">
        <v>163</v>
      </c>
      <c r="BB137" s="401">
        <v>1.7</v>
      </c>
      <c r="BC137" s="402">
        <v>1.04</v>
      </c>
      <c r="BD137" s="402">
        <v>3.07</v>
      </c>
      <c r="BE137" s="402">
        <v>1.91</v>
      </c>
      <c r="BF137" s="403">
        <v>4109</v>
      </c>
      <c r="BG137" s="401">
        <v>336.8</v>
      </c>
      <c r="BH137" s="404">
        <v>82</v>
      </c>
      <c r="BI137" s="404">
        <v>92.44</v>
      </c>
      <c r="BJ137" s="404">
        <v>77.069999999999993</v>
      </c>
      <c r="BK137" s="405">
        <v>1.7</v>
      </c>
      <c r="BL137" s="405">
        <v>1.04</v>
      </c>
      <c r="BM137" s="405">
        <v>3.07</v>
      </c>
      <c r="BN137" s="405">
        <v>1.91</v>
      </c>
      <c r="BO137" s="406">
        <v>3</v>
      </c>
      <c r="BP137" s="407"/>
      <c r="BQ137" s="407"/>
      <c r="BR137" s="407"/>
      <c r="BS137" s="407"/>
      <c r="BT137" s="407"/>
      <c r="BU137" s="407">
        <v>1</v>
      </c>
      <c r="BV137" s="407"/>
      <c r="BW137" s="407"/>
      <c r="BX137" s="407"/>
      <c r="BY137" s="407"/>
      <c r="BZ137" s="407"/>
      <c r="CA137" s="407"/>
      <c r="CB137" s="407"/>
      <c r="CC137" s="407"/>
      <c r="CD137" s="407"/>
      <c r="CE137" s="407"/>
      <c r="CF137" s="407"/>
      <c r="CG137" s="407"/>
      <c r="CH137" s="407"/>
      <c r="CI137" s="407"/>
      <c r="CJ137" s="408"/>
      <c r="CK137" s="408"/>
      <c r="CL137" s="408"/>
      <c r="CM137" s="408"/>
      <c r="CN137" s="408"/>
      <c r="CO137" s="409"/>
      <c r="CP137" s="409"/>
      <c r="CQ137" s="409"/>
      <c r="CR137" s="410">
        <v>320</v>
      </c>
      <c r="CS137" s="411">
        <v>71.2</v>
      </c>
      <c r="CT137" s="411">
        <v>60.46</v>
      </c>
      <c r="CU137" s="411">
        <v>57.11</v>
      </c>
      <c r="CV137" s="411">
        <v>15.1</v>
      </c>
      <c r="CW137" s="411">
        <v>9.76</v>
      </c>
      <c r="CX137" s="411">
        <v>28.91</v>
      </c>
      <c r="CY137" s="411">
        <v>18.05</v>
      </c>
      <c r="CZ137" s="411">
        <v>71.819999999999993</v>
      </c>
      <c r="DA137" s="411">
        <v>77.680000000000007</v>
      </c>
      <c r="DB137" s="409" t="s">
        <v>1275</v>
      </c>
      <c r="DC137" s="409">
        <v>4</v>
      </c>
      <c r="DD137" s="409"/>
      <c r="DE137" s="409"/>
    </row>
    <row r="138" spans="1:109" ht="21" customHeight="1" thickBot="1">
      <c r="A138" s="412">
        <v>136</v>
      </c>
      <c r="B138" s="440" t="s">
        <v>288</v>
      </c>
      <c r="C138" s="378" t="s">
        <v>376</v>
      </c>
      <c r="D138" s="519" t="s">
        <v>138</v>
      </c>
      <c r="E138" s="477" t="s">
        <v>132</v>
      </c>
      <c r="F138" s="392"/>
      <c r="G138" s="392"/>
      <c r="H138" s="392">
        <v>45</v>
      </c>
      <c r="I138" s="392">
        <v>17</v>
      </c>
      <c r="J138" s="392">
        <v>23</v>
      </c>
      <c r="K138" s="392">
        <v>32</v>
      </c>
      <c r="L138" s="392">
        <v>45</v>
      </c>
      <c r="M138" s="392" t="s">
        <v>49</v>
      </c>
      <c r="N138" s="392">
        <v>162</v>
      </c>
      <c r="O138" s="437">
        <v>3946</v>
      </c>
      <c r="P138" s="438">
        <v>337.8</v>
      </c>
      <c r="Q138" s="439">
        <v>78.260000000000005</v>
      </c>
      <c r="R138" s="439">
        <v>86.85</v>
      </c>
      <c r="S138" s="439">
        <v>80.459999999999994</v>
      </c>
      <c r="T138" s="439">
        <v>11.13</v>
      </c>
      <c r="U138" s="385">
        <v>7820</v>
      </c>
      <c r="V138" s="385">
        <v>12800</v>
      </c>
      <c r="W138" s="385">
        <v>20400</v>
      </c>
      <c r="X138" s="387">
        <v>30600</v>
      </c>
      <c r="Y138" s="387">
        <v>44200</v>
      </c>
      <c r="Z138" s="387">
        <v>62000</v>
      </c>
      <c r="AA138" s="392">
        <v>86500</v>
      </c>
      <c r="AB138" s="392">
        <v>121500</v>
      </c>
      <c r="AC138" s="424">
        <v>170000</v>
      </c>
      <c r="AD138" s="424">
        <v>237500</v>
      </c>
      <c r="AE138" s="493">
        <v>333000</v>
      </c>
      <c r="AF138" s="493">
        <v>466000</v>
      </c>
      <c r="AG138" s="377" t="s">
        <v>49</v>
      </c>
      <c r="AH138" s="382">
        <v>6369280</v>
      </c>
      <c r="AI138" s="390">
        <v>50000</v>
      </c>
      <c r="AJ138" s="390">
        <v>8</v>
      </c>
      <c r="AK138" s="391">
        <v>100000</v>
      </c>
      <c r="AL138" s="391">
        <v>5</v>
      </c>
      <c r="AM138" s="392">
        <v>300000</v>
      </c>
      <c r="AN138" s="392">
        <v>2</v>
      </c>
      <c r="AO138" s="382">
        <v>6000000</v>
      </c>
      <c r="AP138" s="418">
        <v>12369280</v>
      </c>
      <c r="AQ138" s="394" t="s">
        <v>1043</v>
      </c>
      <c r="AR138" s="395" t="s">
        <v>1428</v>
      </c>
      <c r="AS138" s="396" t="s">
        <v>1013</v>
      </c>
      <c r="AT138" s="397" t="s">
        <v>566</v>
      </c>
      <c r="AU138" s="398" t="s">
        <v>1028</v>
      </c>
      <c r="AV138" s="399">
        <v>15</v>
      </c>
      <c r="AW138" s="399">
        <v>352</v>
      </c>
      <c r="AX138" s="399"/>
      <c r="AY138" s="399">
        <v>457</v>
      </c>
      <c r="AZ138" s="399" t="s">
        <v>765</v>
      </c>
      <c r="BA138" s="400">
        <v>151</v>
      </c>
      <c r="BB138" s="401">
        <v>1.7</v>
      </c>
      <c r="BC138" s="402">
        <v>1.04</v>
      </c>
      <c r="BD138" s="402">
        <v>2.39</v>
      </c>
      <c r="BE138" s="402">
        <v>2.04</v>
      </c>
      <c r="BF138" s="403">
        <v>4097</v>
      </c>
      <c r="BG138" s="401">
        <v>339.5</v>
      </c>
      <c r="BH138" s="404">
        <v>79.3</v>
      </c>
      <c r="BI138" s="404">
        <v>89.24</v>
      </c>
      <c r="BJ138" s="404">
        <v>82.5</v>
      </c>
      <c r="BK138" s="405">
        <v>1.7</v>
      </c>
      <c r="BL138" s="405">
        <v>1.04</v>
      </c>
      <c r="BM138" s="405">
        <v>2.39</v>
      </c>
      <c r="BN138" s="405">
        <v>2.04</v>
      </c>
      <c r="BO138" s="406">
        <v>4</v>
      </c>
      <c r="BP138" s="407"/>
      <c r="BQ138" s="407"/>
      <c r="BR138" s="407"/>
      <c r="BS138" s="407">
        <v>1</v>
      </c>
      <c r="BT138" s="407"/>
      <c r="BU138" s="407">
        <v>1</v>
      </c>
      <c r="BV138" s="407"/>
      <c r="BW138" s="407"/>
      <c r="BX138" s="407"/>
      <c r="BY138" s="407"/>
      <c r="BZ138" s="407"/>
      <c r="CA138" s="407"/>
      <c r="CB138" s="407"/>
      <c r="CC138" s="407"/>
      <c r="CD138" s="407"/>
      <c r="CE138" s="407"/>
      <c r="CF138" s="407"/>
      <c r="CG138" s="407"/>
      <c r="CH138" s="407"/>
      <c r="CI138" s="407">
        <v>1</v>
      </c>
      <c r="CJ138" s="408" t="s">
        <v>1046</v>
      </c>
      <c r="CK138" s="408"/>
      <c r="CL138" s="408"/>
      <c r="CM138" s="408"/>
      <c r="CN138" s="408"/>
      <c r="CO138" s="409"/>
      <c r="CP138" s="409"/>
      <c r="CQ138" s="409"/>
      <c r="CR138" s="410">
        <v>322</v>
      </c>
      <c r="CS138" s="411">
        <v>68.5</v>
      </c>
      <c r="CT138" s="411">
        <v>64.33</v>
      </c>
      <c r="CU138" s="411">
        <v>61.21</v>
      </c>
      <c r="CV138" s="411">
        <v>15.8</v>
      </c>
      <c r="CW138" s="411">
        <v>9.76</v>
      </c>
      <c r="CX138" s="411">
        <v>22.52</v>
      </c>
      <c r="CY138" s="411">
        <v>19.25</v>
      </c>
      <c r="CZ138" s="411">
        <v>67.33</v>
      </c>
      <c r="DA138" s="411">
        <v>72.22</v>
      </c>
      <c r="DB138" s="409" t="s">
        <v>1275</v>
      </c>
      <c r="DC138" s="409">
        <v>4</v>
      </c>
      <c r="DD138" s="409"/>
      <c r="DE138" s="409"/>
    </row>
    <row r="139" spans="1:109" ht="21" customHeight="1">
      <c r="A139" s="376">
        <v>137</v>
      </c>
      <c r="B139" s="436" t="s">
        <v>1429</v>
      </c>
      <c r="C139" s="378" t="s">
        <v>1430</v>
      </c>
      <c r="D139" s="519" t="s">
        <v>138</v>
      </c>
      <c r="E139" s="477" t="s">
        <v>132</v>
      </c>
      <c r="F139" s="392"/>
      <c r="G139" s="392"/>
      <c r="H139" s="392">
        <v>25</v>
      </c>
      <c r="I139" s="392">
        <v>30</v>
      </c>
      <c r="J139" s="392">
        <v>35</v>
      </c>
      <c r="K139" s="392">
        <v>40</v>
      </c>
      <c r="L139" s="392">
        <v>50</v>
      </c>
      <c r="M139" s="392" t="s">
        <v>49</v>
      </c>
      <c r="N139" s="392">
        <v>180</v>
      </c>
      <c r="O139" s="437">
        <v>3950</v>
      </c>
      <c r="P139" s="438">
        <v>357.2</v>
      </c>
      <c r="Q139" s="439">
        <v>81.86</v>
      </c>
      <c r="R139" s="439">
        <v>61.13</v>
      </c>
      <c r="S139" s="439">
        <v>68.14</v>
      </c>
      <c r="T139" s="439"/>
      <c r="U139" s="385">
        <v>7820</v>
      </c>
      <c r="V139" s="385">
        <v>12800</v>
      </c>
      <c r="W139" s="385">
        <v>20400</v>
      </c>
      <c r="X139" s="387">
        <v>30600</v>
      </c>
      <c r="Y139" s="387">
        <v>44200</v>
      </c>
      <c r="Z139" s="387">
        <v>62000</v>
      </c>
      <c r="AA139" s="392">
        <v>86500</v>
      </c>
      <c r="AB139" s="392">
        <v>121500</v>
      </c>
      <c r="AC139" s="424">
        <v>170000</v>
      </c>
      <c r="AD139" s="424">
        <v>237500</v>
      </c>
      <c r="AE139" s="493">
        <v>333000</v>
      </c>
      <c r="AF139" s="493">
        <v>466000</v>
      </c>
      <c r="AG139" s="377" t="s">
        <v>49</v>
      </c>
      <c r="AH139" s="382">
        <v>6369280</v>
      </c>
      <c r="AI139" s="390">
        <v>50000</v>
      </c>
      <c r="AJ139" s="390">
        <v>8</v>
      </c>
      <c r="AK139" s="391">
        <v>100000</v>
      </c>
      <c r="AL139" s="391">
        <v>5</v>
      </c>
      <c r="AM139" s="392">
        <v>300000</v>
      </c>
      <c r="AN139" s="392">
        <v>2</v>
      </c>
      <c r="AO139" s="382">
        <v>6000000</v>
      </c>
      <c r="AP139" s="418">
        <v>12369280</v>
      </c>
      <c r="AQ139" s="394" t="s">
        <v>1176</v>
      </c>
      <c r="AR139" s="395" t="s">
        <v>1431</v>
      </c>
      <c r="AS139" s="396" t="s">
        <v>1115</v>
      </c>
      <c r="AT139" s="397" t="s">
        <v>1432</v>
      </c>
      <c r="AU139" s="398" t="s">
        <v>1028</v>
      </c>
      <c r="AV139" s="399"/>
      <c r="AW139" s="399"/>
      <c r="AX139" s="399"/>
      <c r="AY139" s="399"/>
      <c r="AZ139" s="399" t="s">
        <v>768</v>
      </c>
      <c r="BA139" s="400"/>
      <c r="BB139" s="401"/>
      <c r="BC139" s="402"/>
      <c r="BD139" s="402"/>
      <c r="BE139" s="402"/>
      <c r="BF139" s="403"/>
      <c r="BG139" s="401"/>
      <c r="BH139" s="404"/>
      <c r="BI139" s="404"/>
      <c r="BJ139" s="404"/>
      <c r="BK139" s="405"/>
      <c r="BL139" s="405"/>
      <c r="BM139" s="405"/>
      <c r="BN139" s="405"/>
      <c r="BO139" s="406"/>
      <c r="BP139" s="407"/>
      <c r="BQ139" s="407"/>
      <c r="BR139" s="407"/>
      <c r="BS139" s="407"/>
      <c r="BT139" s="407"/>
      <c r="BU139" s="407"/>
      <c r="BV139" s="407"/>
      <c r="BW139" s="407"/>
      <c r="BX139" s="407"/>
      <c r="BY139" s="407"/>
      <c r="BZ139" s="407"/>
      <c r="CA139" s="407"/>
      <c r="CB139" s="407"/>
      <c r="CC139" s="407"/>
      <c r="CD139" s="407"/>
      <c r="CE139" s="407"/>
      <c r="CF139" s="407"/>
      <c r="CG139" s="407"/>
      <c r="CH139" s="407"/>
      <c r="CI139" s="407"/>
      <c r="CJ139" s="408" t="s">
        <v>1433</v>
      </c>
      <c r="CK139" s="408"/>
      <c r="CL139" s="408"/>
      <c r="CM139" s="408"/>
      <c r="CN139" s="408"/>
      <c r="CO139" s="409"/>
      <c r="CP139" s="409"/>
      <c r="CQ139" s="409"/>
      <c r="CR139" s="410"/>
      <c r="CS139" s="411"/>
      <c r="CT139" s="411"/>
      <c r="CU139" s="411"/>
      <c r="CV139" s="411"/>
      <c r="CW139" s="411"/>
      <c r="CX139" s="411"/>
      <c r="CY139" s="411"/>
      <c r="CZ139" s="411"/>
      <c r="DA139" s="411"/>
      <c r="DB139" s="409"/>
      <c r="DC139" s="409"/>
      <c r="DD139" s="409"/>
      <c r="DE139" s="409"/>
    </row>
    <row r="140" spans="1:109" ht="21" customHeight="1" thickBot="1">
      <c r="A140" s="412">
        <v>138</v>
      </c>
      <c r="B140" s="440" t="s">
        <v>1434</v>
      </c>
      <c r="C140" s="378" t="s">
        <v>1435</v>
      </c>
      <c r="D140" s="519" t="s">
        <v>138</v>
      </c>
      <c r="E140" s="477" t="s">
        <v>132</v>
      </c>
      <c r="F140" s="392"/>
      <c r="G140" s="392"/>
      <c r="H140" s="392">
        <v>45</v>
      </c>
      <c r="I140" s="392">
        <v>17</v>
      </c>
      <c r="J140" s="392">
        <v>23</v>
      </c>
      <c r="K140" s="392">
        <v>32</v>
      </c>
      <c r="L140" s="392">
        <v>45</v>
      </c>
      <c r="M140" s="392" t="s">
        <v>49</v>
      </c>
      <c r="N140" s="392">
        <v>162</v>
      </c>
      <c r="O140" s="437">
        <v>3953</v>
      </c>
      <c r="P140" s="438">
        <v>348.3</v>
      </c>
      <c r="Q140" s="439">
        <v>84.65</v>
      </c>
      <c r="R140" s="439">
        <v>73.17</v>
      </c>
      <c r="S140" s="439">
        <v>69.12</v>
      </c>
      <c r="T140" s="439">
        <v>7.46</v>
      </c>
      <c r="U140" s="385">
        <v>7820</v>
      </c>
      <c r="V140" s="385">
        <v>12800</v>
      </c>
      <c r="W140" s="385">
        <v>20400</v>
      </c>
      <c r="X140" s="387">
        <v>30600</v>
      </c>
      <c r="Y140" s="387">
        <v>44200</v>
      </c>
      <c r="Z140" s="387">
        <v>62000</v>
      </c>
      <c r="AA140" s="392">
        <v>86500</v>
      </c>
      <c r="AB140" s="392">
        <v>121500</v>
      </c>
      <c r="AC140" s="424">
        <v>170000</v>
      </c>
      <c r="AD140" s="424">
        <v>237500</v>
      </c>
      <c r="AE140" s="493">
        <v>333000</v>
      </c>
      <c r="AF140" s="493">
        <v>466000</v>
      </c>
      <c r="AG140" s="377" t="s">
        <v>49</v>
      </c>
      <c r="AH140" s="382">
        <v>6369280</v>
      </c>
      <c r="AI140" s="390">
        <v>50000</v>
      </c>
      <c r="AJ140" s="390">
        <v>8</v>
      </c>
      <c r="AK140" s="391">
        <v>100000</v>
      </c>
      <c r="AL140" s="391">
        <v>5</v>
      </c>
      <c r="AM140" s="392">
        <v>300000</v>
      </c>
      <c r="AN140" s="392">
        <v>2</v>
      </c>
      <c r="AO140" s="382">
        <v>6000000</v>
      </c>
      <c r="AP140" s="418">
        <v>12369280</v>
      </c>
      <c r="AQ140" s="394" t="s">
        <v>1436</v>
      </c>
      <c r="AR140" s="395" t="s">
        <v>1435</v>
      </c>
      <c r="AS140" s="396" t="s">
        <v>648</v>
      </c>
      <c r="AT140" s="397" t="s">
        <v>669</v>
      </c>
      <c r="AU140" s="398" t="s">
        <v>1028</v>
      </c>
      <c r="AV140" s="399">
        <v>46</v>
      </c>
      <c r="AW140" s="399">
        <v>362</v>
      </c>
      <c r="AX140" s="399"/>
      <c r="AY140" s="399">
        <v>475</v>
      </c>
      <c r="AZ140" s="399" t="s">
        <v>768</v>
      </c>
      <c r="BA140" s="400">
        <v>162</v>
      </c>
      <c r="BB140" s="401">
        <v>1.4</v>
      </c>
      <c r="BC140" s="402">
        <v>0.95</v>
      </c>
      <c r="BD140" s="402">
        <v>2.7</v>
      </c>
      <c r="BE140" s="402">
        <v>0.91</v>
      </c>
      <c r="BF140" s="403">
        <v>4115</v>
      </c>
      <c r="BG140" s="401">
        <v>349.7</v>
      </c>
      <c r="BH140" s="404">
        <v>85.6</v>
      </c>
      <c r="BI140" s="404">
        <v>75.87</v>
      </c>
      <c r="BJ140" s="404">
        <v>70.03</v>
      </c>
      <c r="BK140" s="405">
        <v>1.4</v>
      </c>
      <c r="BL140" s="405">
        <v>0.95</v>
      </c>
      <c r="BM140" s="405">
        <v>2.7</v>
      </c>
      <c r="BN140" s="405">
        <v>0.91</v>
      </c>
      <c r="BO140" s="406">
        <v>8</v>
      </c>
      <c r="BP140" s="407"/>
      <c r="BQ140" s="407"/>
      <c r="BR140" s="407"/>
      <c r="BS140" s="407"/>
      <c r="BT140" s="407"/>
      <c r="BU140" s="407"/>
      <c r="BV140" s="407">
        <v>1</v>
      </c>
      <c r="BW140" s="407"/>
      <c r="BX140" s="407"/>
      <c r="BY140" s="407"/>
      <c r="BZ140" s="407"/>
      <c r="CA140" s="407"/>
      <c r="CB140" s="407"/>
      <c r="CC140" s="407"/>
      <c r="CD140" s="407">
        <v>1</v>
      </c>
      <c r="CE140" s="407"/>
      <c r="CF140" s="407"/>
      <c r="CG140" s="407"/>
      <c r="CH140" s="407"/>
      <c r="CI140" s="407"/>
      <c r="CJ140" s="408" t="s">
        <v>1437</v>
      </c>
      <c r="CK140" s="408"/>
      <c r="CL140" s="408"/>
      <c r="CM140" s="408"/>
      <c r="CN140" s="408"/>
      <c r="CO140" s="407"/>
      <c r="CP140" s="409">
        <v>1</v>
      </c>
      <c r="CQ140" s="409"/>
      <c r="CR140" s="410">
        <v>335</v>
      </c>
      <c r="CS140" s="411">
        <v>75.7</v>
      </c>
      <c r="CT140" s="411">
        <v>47.64</v>
      </c>
      <c r="CU140" s="411">
        <v>51.09</v>
      </c>
      <c r="CV140" s="411">
        <v>13.3</v>
      </c>
      <c r="CW140" s="411">
        <v>8.9499999999999993</v>
      </c>
      <c r="CX140" s="411">
        <v>25.53</v>
      </c>
      <c r="CY140" s="411">
        <v>18.03</v>
      </c>
      <c r="CZ140" s="411">
        <v>65.81</v>
      </c>
      <c r="DA140" s="411">
        <v>71.849999999999994</v>
      </c>
      <c r="DB140" s="409" t="s">
        <v>1275</v>
      </c>
      <c r="DC140" s="409">
        <v>4</v>
      </c>
      <c r="DD140" s="409"/>
      <c r="DE140" s="409"/>
    </row>
    <row r="141" spans="1:109" ht="21" customHeight="1">
      <c r="A141" s="376">
        <v>139</v>
      </c>
      <c r="B141" s="524" t="s">
        <v>214</v>
      </c>
      <c r="C141" s="378" t="s">
        <v>1438</v>
      </c>
      <c r="D141" s="519" t="s">
        <v>138</v>
      </c>
      <c r="E141" s="477" t="s">
        <v>132</v>
      </c>
      <c r="F141" s="392"/>
      <c r="G141" s="392"/>
      <c r="H141" s="392">
        <v>30</v>
      </c>
      <c r="I141" s="392">
        <v>9</v>
      </c>
      <c r="J141" s="392">
        <v>13</v>
      </c>
      <c r="K141" s="392">
        <v>21</v>
      </c>
      <c r="L141" s="392">
        <v>32</v>
      </c>
      <c r="M141" s="392" t="s">
        <v>49</v>
      </c>
      <c r="N141" s="392">
        <v>105</v>
      </c>
      <c r="O141" s="495">
        <v>3971</v>
      </c>
      <c r="P141" s="525">
        <v>370.6</v>
      </c>
      <c r="Q141" s="526">
        <v>77.040000000000006</v>
      </c>
      <c r="R141" s="526">
        <v>45.74</v>
      </c>
      <c r="S141" s="526">
        <v>85</v>
      </c>
      <c r="T141" s="526">
        <v>10.7</v>
      </c>
      <c r="U141" s="385">
        <v>7820</v>
      </c>
      <c r="V141" s="385">
        <v>12800</v>
      </c>
      <c r="W141" s="385">
        <v>20400</v>
      </c>
      <c r="X141" s="387">
        <v>30600</v>
      </c>
      <c r="Y141" s="387">
        <v>44200</v>
      </c>
      <c r="Z141" s="387">
        <v>62000</v>
      </c>
      <c r="AA141" s="392">
        <v>86500</v>
      </c>
      <c r="AB141" s="392">
        <v>121500</v>
      </c>
      <c r="AC141" s="424">
        <v>170000</v>
      </c>
      <c r="AD141" s="424">
        <v>237500</v>
      </c>
      <c r="AE141" s="493">
        <v>333000</v>
      </c>
      <c r="AF141" s="493">
        <v>466000</v>
      </c>
      <c r="AG141" s="377" t="s">
        <v>49</v>
      </c>
      <c r="AH141" s="382">
        <v>6369280</v>
      </c>
      <c r="AI141" s="390">
        <v>50000</v>
      </c>
      <c r="AJ141" s="390">
        <v>8</v>
      </c>
      <c r="AK141" s="391">
        <v>100000</v>
      </c>
      <c r="AL141" s="391">
        <v>5</v>
      </c>
      <c r="AM141" s="392">
        <v>300000</v>
      </c>
      <c r="AN141" s="392">
        <v>2</v>
      </c>
      <c r="AO141" s="382">
        <v>6000000</v>
      </c>
      <c r="AP141" s="418">
        <v>12369280</v>
      </c>
      <c r="AQ141" s="394" t="s">
        <v>1439</v>
      </c>
      <c r="AR141" s="395" t="s">
        <v>1440</v>
      </c>
      <c r="AS141" s="396" t="s">
        <v>1152</v>
      </c>
      <c r="AT141" s="397" t="s">
        <v>675</v>
      </c>
      <c r="AU141" s="398" t="s">
        <v>1028</v>
      </c>
      <c r="AV141" s="399">
        <v>27</v>
      </c>
      <c r="AW141" s="399">
        <v>384</v>
      </c>
      <c r="AX141" s="399"/>
      <c r="AY141" s="399">
        <v>511</v>
      </c>
      <c r="AZ141" s="399" t="s">
        <v>896</v>
      </c>
      <c r="BA141" s="400"/>
      <c r="BB141" s="401"/>
      <c r="BC141" s="402"/>
      <c r="BD141" s="402"/>
      <c r="BE141" s="402"/>
      <c r="BF141" s="403"/>
      <c r="BG141" s="401"/>
      <c r="BH141" s="404"/>
      <c r="BI141" s="404"/>
      <c r="BJ141" s="404"/>
      <c r="BK141" s="405"/>
      <c r="BL141" s="405"/>
      <c r="BM141" s="405"/>
      <c r="BN141" s="405"/>
      <c r="BO141" s="406"/>
      <c r="BP141" s="407"/>
      <c r="BQ141" s="407"/>
      <c r="BR141" s="407"/>
      <c r="BS141" s="407">
        <v>1</v>
      </c>
      <c r="BT141" s="407"/>
      <c r="BU141" s="407"/>
      <c r="BV141" s="407"/>
      <c r="BW141" s="407"/>
      <c r="BX141" s="407"/>
      <c r="BY141" s="407"/>
      <c r="BZ141" s="407"/>
      <c r="CA141" s="407"/>
      <c r="CB141" s="407"/>
      <c r="CC141" s="407"/>
      <c r="CD141" s="407"/>
      <c r="CE141" s="407"/>
      <c r="CF141" s="407"/>
      <c r="CG141" s="407"/>
      <c r="CH141" s="407"/>
      <c r="CI141" s="407">
        <v>1</v>
      </c>
      <c r="CJ141" s="408"/>
      <c r="CK141" s="408"/>
      <c r="CL141" s="408"/>
      <c r="CM141" s="408"/>
      <c r="CN141" s="408"/>
      <c r="CO141" s="409">
        <v>1</v>
      </c>
      <c r="CP141" s="409"/>
      <c r="CQ141" s="409"/>
      <c r="CR141" s="410">
        <v>353.2</v>
      </c>
      <c r="CS141" s="411">
        <v>69.569999999999993</v>
      </c>
      <c r="CT141" s="411">
        <v>38.03</v>
      </c>
      <c r="CU141" s="411">
        <v>67.05</v>
      </c>
      <c r="CV141" s="411">
        <v>17.399999999999999</v>
      </c>
      <c r="CW141" s="411">
        <v>7.47</v>
      </c>
      <c r="CX141" s="411">
        <v>7.71</v>
      </c>
      <c r="CY141" s="411">
        <v>17.95</v>
      </c>
      <c r="CZ141" s="411">
        <v>50.53</v>
      </c>
      <c r="DA141" s="411">
        <v>50.33</v>
      </c>
      <c r="DB141" s="409" t="s">
        <v>1275</v>
      </c>
      <c r="DC141" s="409">
        <v>4</v>
      </c>
      <c r="DD141" s="409"/>
      <c r="DE141" s="409"/>
    </row>
    <row r="142" spans="1:109" ht="21" customHeight="1" thickBot="1">
      <c r="A142" s="412">
        <v>140</v>
      </c>
      <c r="B142" s="413" t="s">
        <v>1441</v>
      </c>
      <c r="C142" s="378" t="s">
        <v>1442</v>
      </c>
      <c r="D142" s="519" t="s">
        <v>138</v>
      </c>
      <c r="E142" s="477" t="s">
        <v>132</v>
      </c>
      <c r="F142" s="392"/>
      <c r="G142" s="392"/>
      <c r="H142" s="392" t="s">
        <v>403</v>
      </c>
      <c r="I142" s="392">
        <v>26</v>
      </c>
      <c r="J142" s="392">
        <v>34</v>
      </c>
      <c r="K142" s="392">
        <v>40</v>
      </c>
      <c r="L142" s="392">
        <v>62</v>
      </c>
      <c r="M142" s="392" t="s">
        <v>49</v>
      </c>
      <c r="N142" s="392">
        <v>162</v>
      </c>
      <c r="O142" s="382">
        <v>3984</v>
      </c>
      <c r="P142" s="383">
        <v>356.3</v>
      </c>
      <c r="Q142" s="384">
        <v>78.349999999999994</v>
      </c>
      <c r="R142" s="384">
        <v>67.650000000000006</v>
      </c>
      <c r="S142" s="384">
        <v>74.41</v>
      </c>
      <c r="T142" s="384"/>
      <c r="U142" s="385">
        <v>7820</v>
      </c>
      <c r="V142" s="385">
        <v>12800</v>
      </c>
      <c r="W142" s="385">
        <v>20400</v>
      </c>
      <c r="X142" s="387">
        <v>30600</v>
      </c>
      <c r="Y142" s="387">
        <v>44200</v>
      </c>
      <c r="Z142" s="387">
        <v>62000</v>
      </c>
      <c r="AA142" s="392">
        <v>86500</v>
      </c>
      <c r="AB142" s="392">
        <v>121500</v>
      </c>
      <c r="AC142" s="424">
        <v>170000</v>
      </c>
      <c r="AD142" s="424">
        <v>237500</v>
      </c>
      <c r="AE142" s="493">
        <v>333000</v>
      </c>
      <c r="AF142" s="493">
        <v>466000</v>
      </c>
      <c r="AG142" s="377" t="s">
        <v>49</v>
      </c>
      <c r="AH142" s="382">
        <v>6369280</v>
      </c>
      <c r="AI142" s="390">
        <v>50000</v>
      </c>
      <c r="AJ142" s="390">
        <v>8</v>
      </c>
      <c r="AK142" s="391">
        <v>100000</v>
      </c>
      <c r="AL142" s="391">
        <v>5</v>
      </c>
      <c r="AM142" s="392">
        <v>300000</v>
      </c>
      <c r="AN142" s="392">
        <v>2</v>
      </c>
      <c r="AO142" s="382">
        <v>6000000</v>
      </c>
      <c r="AP142" s="418">
        <v>12369280</v>
      </c>
      <c r="AQ142" s="394" t="s">
        <v>965</v>
      </c>
      <c r="AR142" s="395" t="s">
        <v>1443</v>
      </c>
      <c r="AS142" s="396" t="s">
        <v>731</v>
      </c>
      <c r="AT142" s="397" t="s">
        <v>1444</v>
      </c>
      <c r="AU142" s="398" t="s">
        <v>1028</v>
      </c>
      <c r="AV142" s="399"/>
      <c r="AW142" s="399">
        <v>371</v>
      </c>
      <c r="AX142" s="399"/>
      <c r="AY142" s="399">
        <v>489</v>
      </c>
      <c r="AZ142" s="399" t="s">
        <v>773</v>
      </c>
      <c r="BA142" s="400">
        <v>151</v>
      </c>
      <c r="BB142" s="401">
        <v>1.7</v>
      </c>
      <c r="BC142" s="402">
        <v>0.95</v>
      </c>
      <c r="BD142" s="402">
        <v>1.75</v>
      </c>
      <c r="BE142" s="402">
        <v>1.99</v>
      </c>
      <c r="BF142" s="403">
        <v>4135</v>
      </c>
      <c r="BG142" s="401">
        <v>358</v>
      </c>
      <c r="BH142" s="404">
        <v>79.3</v>
      </c>
      <c r="BI142" s="404">
        <v>69.400000000000006</v>
      </c>
      <c r="BJ142" s="404">
        <v>76.400000000000006</v>
      </c>
      <c r="BK142" s="405">
        <v>1.7</v>
      </c>
      <c r="BL142" s="405">
        <v>0.95</v>
      </c>
      <c r="BM142" s="405">
        <v>1.75</v>
      </c>
      <c r="BN142" s="405">
        <v>1.99</v>
      </c>
      <c r="BO142" s="406">
        <v>6</v>
      </c>
      <c r="BP142" s="407"/>
      <c r="BQ142" s="407"/>
      <c r="BR142" s="407"/>
      <c r="BS142" s="407"/>
      <c r="BT142" s="407"/>
      <c r="BU142" s="407"/>
      <c r="BV142" s="407"/>
      <c r="BW142" s="407"/>
      <c r="BX142" s="407"/>
      <c r="BY142" s="407"/>
      <c r="BZ142" s="407"/>
      <c r="CA142" s="407">
        <v>1</v>
      </c>
      <c r="CB142" s="407"/>
      <c r="CC142" s="407">
        <v>1</v>
      </c>
      <c r="CD142" s="407">
        <v>1</v>
      </c>
      <c r="CE142" s="407"/>
      <c r="CF142" s="407"/>
      <c r="CG142" s="407" t="s">
        <v>1104</v>
      </c>
      <c r="CH142" s="407"/>
      <c r="CI142" s="407"/>
      <c r="CJ142" s="408" t="s">
        <v>968</v>
      </c>
      <c r="CK142" s="408"/>
      <c r="CL142" s="408"/>
      <c r="CM142" s="408"/>
      <c r="CN142" s="408"/>
      <c r="CO142" s="409"/>
      <c r="CP142" s="409"/>
      <c r="CQ142" s="409"/>
      <c r="CR142" s="410"/>
      <c r="CS142" s="411"/>
      <c r="CT142" s="411"/>
      <c r="CU142" s="411"/>
      <c r="CV142" s="411"/>
      <c r="CW142" s="411"/>
      <c r="CX142" s="411"/>
      <c r="CY142" s="411"/>
      <c r="CZ142" s="411"/>
      <c r="DA142" s="411"/>
      <c r="DB142" s="409" t="s">
        <v>1275</v>
      </c>
      <c r="DC142" s="409">
        <v>3</v>
      </c>
      <c r="DD142" s="409"/>
      <c r="DE142" s="409"/>
    </row>
    <row r="143" spans="1:109" ht="21" customHeight="1">
      <c r="A143" s="376">
        <v>141</v>
      </c>
      <c r="B143" s="377" t="s">
        <v>1445</v>
      </c>
      <c r="C143" s="378" t="s">
        <v>1446</v>
      </c>
      <c r="D143" s="519" t="s">
        <v>138</v>
      </c>
      <c r="E143" s="477" t="s">
        <v>132</v>
      </c>
      <c r="F143" s="392"/>
      <c r="G143" s="392"/>
      <c r="H143" s="392">
        <v>45</v>
      </c>
      <c r="I143" s="392">
        <v>17</v>
      </c>
      <c r="J143" s="392">
        <v>23</v>
      </c>
      <c r="K143" s="392">
        <v>32</v>
      </c>
      <c r="L143" s="392">
        <v>45</v>
      </c>
      <c r="M143" s="392" t="s">
        <v>49</v>
      </c>
      <c r="N143" s="392">
        <v>162</v>
      </c>
      <c r="O143" s="382">
        <v>4009</v>
      </c>
      <c r="P143" s="383">
        <v>364.8</v>
      </c>
      <c r="Q143" s="384">
        <v>75.290000000000006</v>
      </c>
      <c r="R143" s="384">
        <v>64.95</v>
      </c>
      <c r="S143" s="384">
        <v>72.260000000000005</v>
      </c>
      <c r="T143" s="384">
        <v>7.37</v>
      </c>
      <c r="U143" s="385">
        <v>7820</v>
      </c>
      <c r="V143" s="385">
        <v>12800</v>
      </c>
      <c r="W143" s="385">
        <v>20400</v>
      </c>
      <c r="X143" s="387">
        <v>30600</v>
      </c>
      <c r="Y143" s="387">
        <v>44200</v>
      </c>
      <c r="Z143" s="387">
        <v>62000</v>
      </c>
      <c r="AA143" s="392">
        <v>86500</v>
      </c>
      <c r="AB143" s="392">
        <v>121500</v>
      </c>
      <c r="AC143" s="424">
        <v>170000</v>
      </c>
      <c r="AD143" s="424">
        <v>237500</v>
      </c>
      <c r="AE143" s="493">
        <v>333000</v>
      </c>
      <c r="AF143" s="493">
        <v>466000</v>
      </c>
      <c r="AG143" s="377" t="s">
        <v>49</v>
      </c>
      <c r="AH143" s="382">
        <v>6369280</v>
      </c>
      <c r="AI143" s="390">
        <v>50000</v>
      </c>
      <c r="AJ143" s="390">
        <v>8</v>
      </c>
      <c r="AK143" s="391">
        <v>100000</v>
      </c>
      <c r="AL143" s="391">
        <v>5</v>
      </c>
      <c r="AM143" s="392">
        <v>300000</v>
      </c>
      <c r="AN143" s="392">
        <v>2</v>
      </c>
      <c r="AO143" s="382">
        <v>6000000</v>
      </c>
      <c r="AP143" s="418">
        <v>12369280</v>
      </c>
      <c r="AQ143" s="394" t="s">
        <v>1176</v>
      </c>
      <c r="AR143" s="395" t="s">
        <v>1447</v>
      </c>
      <c r="AS143" s="396" t="s">
        <v>647</v>
      </c>
      <c r="AT143" s="397" t="s">
        <v>670</v>
      </c>
      <c r="AU143" s="398" t="s">
        <v>1028</v>
      </c>
      <c r="AV143" s="399">
        <v>48</v>
      </c>
      <c r="AW143" s="399">
        <v>379</v>
      </c>
      <c r="AX143" s="399"/>
      <c r="AY143" s="399">
        <v>503</v>
      </c>
      <c r="AZ143" s="399" t="s">
        <v>768</v>
      </c>
      <c r="BA143" s="419">
        <v>152</v>
      </c>
      <c r="BB143" s="401">
        <v>1.6</v>
      </c>
      <c r="BC143" s="402">
        <v>0.86</v>
      </c>
      <c r="BD143" s="402">
        <v>1.67</v>
      </c>
      <c r="BE143" s="402">
        <v>1.21</v>
      </c>
      <c r="BF143" s="403">
        <v>4161</v>
      </c>
      <c r="BG143" s="401">
        <v>366.4</v>
      </c>
      <c r="BH143" s="404">
        <v>76.150000000000006</v>
      </c>
      <c r="BI143" s="404">
        <v>66.62</v>
      </c>
      <c r="BJ143" s="404">
        <v>73.47</v>
      </c>
      <c r="BK143" s="405">
        <v>1.6</v>
      </c>
      <c r="BL143" s="405">
        <v>0.86</v>
      </c>
      <c r="BM143" s="405">
        <v>1.67</v>
      </c>
      <c r="BN143" s="405">
        <v>1.21</v>
      </c>
      <c r="BO143" s="406">
        <v>1</v>
      </c>
      <c r="BP143" s="407"/>
      <c r="BQ143" s="407"/>
      <c r="BR143" s="407"/>
      <c r="BS143" s="407"/>
      <c r="BT143" s="407"/>
      <c r="BU143" s="407"/>
      <c r="BV143" s="407">
        <v>1</v>
      </c>
      <c r="BW143" s="407"/>
      <c r="BX143" s="407"/>
      <c r="BY143" s="407"/>
      <c r="BZ143" s="407"/>
      <c r="CA143" s="407"/>
      <c r="CB143" s="407"/>
      <c r="CC143" s="407"/>
      <c r="CD143" s="407">
        <v>1</v>
      </c>
      <c r="CE143" s="407"/>
      <c r="CF143" s="407"/>
      <c r="CG143" s="407"/>
      <c r="CH143" s="407"/>
      <c r="CI143" s="407"/>
      <c r="CJ143" s="408" t="s">
        <v>1433</v>
      </c>
      <c r="CK143" s="408"/>
      <c r="CL143" s="408"/>
      <c r="CM143" s="408"/>
      <c r="CN143" s="408"/>
      <c r="CO143" s="407"/>
      <c r="CP143" s="409">
        <v>1</v>
      </c>
      <c r="CQ143" s="409"/>
      <c r="CR143" s="410">
        <v>350</v>
      </c>
      <c r="CS143" s="411">
        <v>67.150000000000006</v>
      </c>
      <c r="CT143" s="411">
        <v>49.16</v>
      </c>
      <c r="CU143" s="411">
        <v>60.88</v>
      </c>
      <c r="CV143" s="411">
        <v>14.8</v>
      </c>
      <c r="CW143" s="411">
        <v>8.14</v>
      </c>
      <c r="CX143" s="411">
        <v>15.79</v>
      </c>
      <c r="CY143" s="411">
        <v>11.38</v>
      </c>
      <c r="CZ143" s="411">
        <v>50.11</v>
      </c>
      <c r="DA143" s="411">
        <v>51.39</v>
      </c>
      <c r="DB143" s="409"/>
      <c r="DC143" s="409"/>
      <c r="DD143" s="409"/>
      <c r="DE143" s="409"/>
    </row>
    <row r="144" spans="1:109" ht="21" customHeight="1" thickBot="1">
      <c r="A144" s="412">
        <v>142</v>
      </c>
      <c r="B144" s="413" t="s">
        <v>1448</v>
      </c>
      <c r="C144" s="378" t="s">
        <v>1449</v>
      </c>
      <c r="D144" s="519" t="s">
        <v>138</v>
      </c>
      <c r="E144" s="477" t="s">
        <v>132</v>
      </c>
      <c r="F144" s="392"/>
      <c r="G144" s="392"/>
      <c r="H144" s="392">
        <v>45</v>
      </c>
      <c r="I144" s="392">
        <v>17</v>
      </c>
      <c r="J144" s="392">
        <v>23</v>
      </c>
      <c r="K144" s="392">
        <v>32</v>
      </c>
      <c r="L144" s="392">
        <v>45</v>
      </c>
      <c r="M144" s="392" t="s">
        <v>49</v>
      </c>
      <c r="N144" s="392">
        <v>162</v>
      </c>
      <c r="O144" s="382">
        <v>4022</v>
      </c>
      <c r="P144" s="383">
        <v>363.5</v>
      </c>
      <c r="Q144" s="384">
        <v>79.34</v>
      </c>
      <c r="R144" s="384">
        <v>68.7</v>
      </c>
      <c r="S144" s="384">
        <v>56.61</v>
      </c>
      <c r="T144" s="384">
        <v>5.4</v>
      </c>
      <c r="U144" s="385">
        <v>7820</v>
      </c>
      <c r="V144" s="385">
        <v>12800</v>
      </c>
      <c r="W144" s="385">
        <v>20400</v>
      </c>
      <c r="X144" s="387">
        <v>30600</v>
      </c>
      <c r="Y144" s="387">
        <v>44200</v>
      </c>
      <c r="Z144" s="387">
        <v>62000</v>
      </c>
      <c r="AA144" s="392">
        <v>86500</v>
      </c>
      <c r="AB144" s="392">
        <v>121500</v>
      </c>
      <c r="AC144" s="424">
        <v>170000</v>
      </c>
      <c r="AD144" s="424">
        <v>237500</v>
      </c>
      <c r="AE144" s="493">
        <v>333000</v>
      </c>
      <c r="AF144" s="493">
        <v>466000</v>
      </c>
      <c r="AG144" s="377" t="s">
        <v>49</v>
      </c>
      <c r="AH144" s="382">
        <v>6369280</v>
      </c>
      <c r="AI144" s="390">
        <v>50000</v>
      </c>
      <c r="AJ144" s="390">
        <v>8</v>
      </c>
      <c r="AK144" s="391">
        <v>100000</v>
      </c>
      <c r="AL144" s="391">
        <v>5</v>
      </c>
      <c r="AM144" s="392">
        <v>300000</v>
      </c>
      <c r="AN144" s="392">
        <v>2</v>
      </c>
      <c r="AO144" s="382">
        <v>6000000</v>
      </c>
      <c r="AP144" s="418">
        <v>12369280</v>
      </c>
      <c r="AQ144" s="394" t="s">
        <v>1043</v>
      </c>
      <c r="AR144" s="395" t="s">
        <v>1449</v>
      </c>
      <c r="AS144" s="396" t="s">
        <v>983</v>
      </c>
      <c r="AT144" s="397" t="s">
        <v>1450</v>
      </c>
      <c r="AU144" s="398" t="s">
        <v>1028</v>
      </c>
      <c r="AV144" s="399">
        <v>29</v>
      </c>
      <c r="AW144" s="399">
        <v>378</v>
      </c>
      <c r="AX144" s="399"/>
      <c r="AY144" s="399">
        <v>501</v>
      </c>
      <c r="AZ144" s="399" t="s">
        <v>768</v>
      </c>
      <c r="BA144" s="419">
        <v>152</v>
      </c>
      <c r="BB144" s="401">
        <v>1</v>
      </c>
      <c r="BC144" s="402">
        <v>0.86</v>
      </c>
      <c r="BD144" s="402">
        <v>1.61</v>
      </c>
      <c r="BE144" s="402">
        <v>1.89</v>
      </c>
      <c r="BF144" s="403">
        <v>4174</v>
      </c>
      <c r="BG144" s="401">
        <v>364.5</v>
      </c>
      <c r="BH144" s="404">
        <v>80.2</v>
      </c>
      <c r="BI144" s="404">
        <v>70.31</v>
      </c>
      <c r="BJ144" s="404">
        <v>58.5</v>
      </c>
      <c r="BK144" s="405">
        <v>1</v>
      </c>
      <c r="BL144" s="405">
        <v>0.86</v>
      </c>
      <c r="BM144" s="405">
        <v>1.61</v>
      </c>
      <c r="BN144" s="405">
        <v>1.89</v>
      </c>
      <c r="BO144" s="406">
        <v>1</v>
      </c>
      <c r="BP144" s="407"/>
      <c r="BQ144" s="407"/>
      <c r="BR144" s="407"/>
      <c r="BS144" s="407"/>
      <c r="BT144" s="407"/>
      <c r="BU144" s="407"/>
      <c r="BV144" s="407">
        <v>1</v>
      </c>
      <c r="BW144" s="407"/>
      <c r="BX144" s="407"/>
      <c r="BY144" s="407"/>
      <c r="BZ144" s="407"/>
      <c r="CA144" s="407"/>
      <c r="CB144" s="407"/>
      <c r="CC144" s="407"/>
      <c r="CD144" s="407"/>
      <c r="CE144" s="407"/>
      <c r="CF144" s="407"/>
      <c r="CG144" s="407"/>
      <c r="CH144" s="407"/>
      <c r="CI144" s="407"/>
      <c r="CJ144" s="408" t="s">
        <v>1046</v>
      </c>
      <c r="CK144" s="408"/>
      <c r="CL144" s="408"/>
      <c r="CM144" s="408"/>
      <c r="CN144" s="408"/>
      <c r="CO144" s="407"/>
      <c r="CP144" s="409"/>
      <c r="CQ144" s="409"/>
      <c r="CR144" s="410"/>
      <c r="CS144" s="411"/>
      <c r="CT144" s="411"/>
      <c r="CU144" s="411"/>
      <c r="CV144" s="411"/>
      <c r="CW144" s="411"/>
      <c r="CX144" s="411"/>
      <c r="CY144" s="411"/>
      <c r="CZ144" s="411"/>
      <c r="DA144" s="411"/>
      <c r="DB144" s="409" t="s">
        <v>1275</v>
      </c>
      <c r="DC144" s="409">
        <v>3</v>
      </c>
      <c r="DD144" s="409"/>
      <c r="DE144" s="409"/>
    </row>
    <row r="145" spans="1:109" ht="21" customHeight="1">
      <c r="A145" s="376">
        <v>143</v>
      </c>
      <c r="B145" s="377" t="s">
        <v>1451</v>
      </c>
      <c r="C145" s="378" t="s">
        <v>1452</v>
      </c>
      <c r="D145" s="519" t="s">
        <v>138</v>
      </c>
      <c r="E145" s="477" t="s">
        <v>132</v>
      </c>
      <c r="F145" s="392"/>
      <c r="G145" s="392"/>
      <c r="H145" s="392">
        <v>45</v>
      </c>
      <c r="I145" s="392">
        <v>17</v>
      </c>
      <c r="J145" s="392">
        <v>23</v>
      </c>
      <c r="K145" s="392">
        <v>32</v>
      </c>
      <c r="L145" s="392">
        <v>45</v>
      </c>
      <c r="M145" s="392" t="s">
        <v>49</v>
      </c>
      <c r="N145" s="392">
        <v>162</v>
      </c>
      <c r="O145" s="382">
        <v>4034</v>
      </c>
      <c r="P145" s="383">
        <v>361</v>
      </c>
      <c r="Q145" s="384">
        <v>85.12</v>
      </c>
      <c r="R145" s="384">
        <v>80.430000000000007</v>
      </c>
      <c r="S145" s="384">
        <v>77.790000000000006</v>
      </c>
      <c r="T145" s="384"/>
      <c r="U145" s="385"/>
      <c r="V145" s="385"/>
      <c r="W145" s="385"/>
      <c r="X145" s="387"/>
      <c r="Y145" s="387"/>
      <c r="Z145" s="387"/>
      <c r="AA145" s="392"/>
      <c r="AB145" s="392"/>
      <c r="AC145" s="424"/>
      <c r="AD145" s="424"/>
      <c r="AE145" s="493"/>
      <c r="AF145" s="493"/>
      <c r="AG145" s="377"/>
      <c r="AH145" s="382"/>
      <c r="AI145" s="390"/>
      <c r="AJ145" s="390"/>
      <c r="AK145" s="391"/>
      <c r="AL145" s="391"/>
      <c r="AM145" s="392"/>
      <c r="AN145" s="392"/>
      <c r="AO145" s="382"/>
      <c r="AP145" s="418"/>
      <c r="AQ145" s="394" t="s">
        <v>936</v>
      </c>
      <c r="AR145" s="395" t="s">
        <v>1453</v>
      </c>
      <c r="AS145" s="396" t="s">
        <v>1167</v>
      </c>
      <c r="AT145" s="397" t="s">
        <v>1454</v>
      </c>
      <c r="AU145" s="398" t="s">
        <v>1028</v>
      </c>
      <c r="AV145" s="399"/>
      <c r="AW145" s="399">
        <v>376</v>
      </c>
      <c r="AX145" s="399"/>
      <c r="AY145" s="399">
        <v>499</v>
      </c>
      <c r="AZ145" s="399" t="s">
        <v>1242</v>
      </c>
      <c r="BA145" s="400"/>
      <c r="BB145" s="401"/>
      <c r="BC145" s="402"/>
      <c r="BD145" s="402"/>
      <c r="BE145" s="402"/>
      <c r="BF145" s="403"/>
      <c r="BG145" s="401"/>
      <c r="BH145" s="404"/>
      <c r="BI145" s="404"/>
      <c r="BJ145" s="404"/>
      <c r="BK145" s="405"/>
      <c r="BL145" s="405"/>
      <c r="BM145" s="405"/>
      <c r="BN145" s="405"/>
      <c r="BO145" s="406"/>
      <c r="BP145" s="407"/>
      <c r="BQ145" s="407"/>
      <c r="BR145" s="407"/>
      <c r="BS145" s="407"/>
      <c r="BT145" s="407"/>
      <c r="BU145" s="407"/>
      <c r="BV145" s="407"/>
      <c r="BW145" s="407"/>
      <c r="BX145" s="407"/>
      <c r="BY145" s="407"/>
      <c r="BZ145" s="407"/>
      <c r="CA145" s="407"/>
      <c r="CB145" s="407"/>
      <c r="CC145" s="407"/>
      <c r="CD145" s="407"/>
      <c r="CE145" s="407"/>
      <c r="CF145" s="407"/>
      <c r="CG145" s="407"/>
      <c r="CH145" s="407"/>
      <c r="CI145" s="407"/>
      <c r="CJ145" s="408"/>
      <c r="CK145" s="408"/>
      <c r="CL145" s="408"/>
      <c r="CM145" s="408"/>
      <c r="CN145" s="408"/>
      <c r="CO145" s="409"/>
      <c r="CP145" s="409"/>
      <c r="CQ145" s="409"/>
      <c r="CR145" s="410"/>
      <c r="CS145" s="411"/>
      <c r="CT145" s="411"/>
      <c r="CU145" s="411"/>
      <c r="CV145" s="411"/>
      <c r="CW145" s="411"/>
      <c r="CX145" s="411"/>
      <c r="CY145" s="411"/>
      <c r="CZ145" s="411"/>
      <c r="DA145" s="411"/>
      <c r="DB145" s="409"/>
      <c r="DC145" s="409"/>
      <c r="DD145" s="409"/>
      <c r="DE145" s="409"/>
    </row>
    <row r="146" spans="1:109" ht="21" customHeight="1" thickBot="1">
      <c r="A146" s="412">
        <v>144</v>
      </c>
      <c r="B146" s="413" t="s">
        <v>140</v>
      </c>
      <c r="C146" s="378" t="s">
        <v>249</v>
      </c>
      <c r="D146" s="519" t="s">
        <v>138</v>
      </c>
      <c r="E146" s="477" t="s">
        <v>132</v>
      </c>
      <c r="F146" s="392"/>
      <c r="G146" s="392"/>
      <c r="H146" s="392">
        <v>30</v>
      </c>
      <c r="I146" s="392">
        <v>9</v>
      </c>
      <c r="J146" s="392">
        <v>13</v>
      </c>
      <c r="K146" s="392">
        <v>21</v>
      </c>
      <c r="L146" s="392">
        <v>32</v>
      </c>
      <c r="M146" s="392" t="s">
        <v>49</v>
      </c>
      <c r="N146" s="392">
        <v>105</v>
      </c>
      <c r="O146" s="382">
        <v>4047</v>
      </c>
      <c r="P146" s="383">
        <v>374.1</v>
      </c>
      <c r="Q146" s="384">
        <v>80.319999999999993</v>
      </c>
      <c r="R146" s="384">
        <v>58.13</v>
      </c>
      <c r="S146" s="384">
        <v>60.57</v>
      </c>
      <c r="T146" s="384">
        <v>5.82</v>
      </c>
      <c r="U146" s="385">
        <v>7820</v>
      </c>
      <c r="V146" s="385">
        <v>12800</v>
      </c>
      <c r="W146" s="385">
        <v>20400</v>
      </c>
      <c r="X146" s="387">
        <v>30600</v>
      </c>
      <c r="Y146" s="387">
        <v>44200</v>
      </c>
      <c r="Z146" s="387">
        <v>62000</v>
      </c>
      <c r="AA146" s="392">
        <v>86500</v>
      </c>
      <c r="AB146" s="392">
        <v>121500</v>
      </c>
      <c r="AC146" s="424">
        <v>170000</v>
      </c>
      <c r="AD146" s="424">
        <v>237500</v>
      </c>
      <c r="AE146" s="493">
        <v>333000</v>
      </c>
      <c r="AF146" s="493">
        <v>466000</v>
      </c>
      <c r="AG146" s="377" t="s">
        <v>49</v>
      </c>
      <c r="AH146" s="382">
        <v>6369280</v>
      </c>
      <c r="AI146" s="390">
        <v>50000</v>
      </c>
      <c r="AJ146" s="390">
        <v>8</v>
      </c>
      <c r="AK146" s="391">
        <v>100000</v>
      </c>
      <c r="AL146" s="391">
        <v>5</v>
      </c>
      <c r="AM146" s="392">
        <v>300000</v>
      </c>
      <c r="AN146" s="392">
        <v>2</v>
      </c>
      <c r="AO146" s="382">
        <v>6000000</v>
      </c>
      <c r="AP146" s="418">
        <v>12369280</v>
      </c>
      <c r="AQ146" s="394" t="s">
        <v>1436</v>
      </c>
      <c r="AR146" s="395" t="s">
        <v>1455</v>
      </c>
      <c r="AS146" s="396" t="s">
        <v>1217</v>
      </c>
      <c r="AT146" s="397" t="s">
        <v>608</v>
      </c>
      <c r="AU146" s="398" t="s">
        <v>1028</v>
      </c>
      <c r="AV146" s="399">
        <v>14</v>
      </c>
      <c r="AW146" s="399">
        <v>389</v>
      </c>
      <c r="AX146" s="399"/>
      <c r="AY146" s="399">
        <v>520</v>
      </c>
      <c r="AZ146" s="399" t="s">
        <v>765</v>
      </c>
      <c r="BA146" s="400">
        <v>153</v>
      </c>
      <c r="BB146" s="401">
        <v>1.5</v>
      </c>
      <c r="BC146" s="402">
        <v>0.78</v>
      </c>
      <c r="BD146" s="402">
        <v>1.67</v>
      </c>
      <c r="BE146" s="402">
        <v>1.38</v>
      </c>
      <c r="BF146" s="403">
        <v>4200</v>
      </c>
      <c r="BG146" s="401">
        <v>375.6</v>
      </c>
      <c r="BH146" s="404">
        <v>81.099999999999994</v>
      </c>
      <c r="BI146" s="404">
        <v>59.8</v>
      </c>
      <c r="BJ146" s="404">
        <v>61.95</v>
      </c>
      <c r="BK146" s="405">
        <v>1.5</v>
      </c>
      <c r="BL146" s="405">
        <v>0.78</v>
      </c>
      <c r="BM146" s="405">
        <v>1.67</v>
      </c>
      <c r="BN146" s="405">
        <v>1.38</v>
      </c>
      <c r="BO146" s="406">
        <v>8</v>
      </c>
      <c r="BP146" s="407"/>
      <c r="BQ146" s="407"/>
      <c r="BR146" s="407"/>
      <c r="BS146" s="407">
        <v>1</v>
      </c>
      <c r="BT146" s="407"/>
      <c r="BU146" s="407">
        <v>1</v>
      </c>
      <c r="BV146" s="407"/>
      <c r="BW146" s="407"/>
      <c r="BX146" s="407"/>
      <c r="BY146" s="407"/>
      <c r="BZ146" s="407"/>
      <c r="CA146" s="407"/>
      <c r="CB146" s="407"/>
      <c r="CC146" s="407"/>
      <c r="CD146" s="407"/>
      <c r="CE146" s="407"/>
      <c r="CF146" s="407"/>
      <c r="CG146" s="407"/>
      <c r="CH146" s="407"/>
      <c r="CI146" s="407">
        <v>1</v>
      </c>
      <c r="CJ146" s="408" t="s">
        <v>1437</v>
      </c>
      <c r="CK146" s="408"/>
      <c r="CL146" s="408"/>
      <c r="CM146" s="408"/>
      <c r="CN146" s="408"/>
      <c r="CO146" s="409"/>
      <c r="CP146" s="409"/>
      <c r="CQ146" s="409"/>
      <c r="CR146" s="410">
        <v>360</v>
      </c>
      <c r="CS146" s="411">
        <v>73</v>
      </c>
      <c r="CT146" s="411">
        <v>42.36</v>
      </c>
      <c r="CU146" s="411">
        <v>47.57</v>
      </c>
      <c r="CV146" s="411">
        <v>14.1</v>
      </c>
      <c r="CW146" s="411">
        <v>7.32</v>
      </c>
      <c r="CX146" s="411">
        <v>15.77</v>
      </c>
      <c r="CY146" s="411">
        <v>13</v>
      </c>
      <c r="CZ146" s="411">
        <v>50.19</v>
      </c>
      <c r="DA146" s="411">
        <v>51.78</v>
      </c>
      <c r="DB146" s="409" t="s">
        <v>1275</v>
      </c>
      <c r="DC146" s="409">
        <v>3</v>
      </c>
      <c r="DD146" s="409"/>
      <c r="DE146" s="409"/>
    </row>
    <row r="147" spans="1:109" ht="21" customHeight="1">
      <c r="A147" s="376">
        <v>145</v>
      </c>
      <c r="B147" s="377" t="s">
        <v>217</v>
      </c>
      <c r="C147" s="378" t="s">
        <v>250</v>
      </c>
      <c r="D147" s="519" t="s">
        <v>138</v>
      </c>
      <c r="E147" s="477" t="s">
        <v>132</v>
      </c>
      <c r="F147" s="392"/>
      <c r="G147" s="392"/>
      <c r="H147" s="392">
        <v>45</v>
      </c>
      <c r="I147" s="392">
        <v>17</v>
      </c>
      <c r="J147" s="392">
        <v>23</v>
      </c>
      <c r="K147" s="392">
        <v>32</v>
      </c>
      <c r="L147" s="392">
        <v>45</v>
      </c>
      <c r="M147" s="392" t="s">
        <v>49</v>
      </c>
      <c r="N147" s="392">
        <v>162</v>
      </c>
      <c r="O147" s="382">
        <v>4058</v>
      </c>
      <c r="P147" s="383">
        <v>353.3</v>
      </c>
      <c r="Q147" s="384">
        <v>78.180000000000007</v>
      </c>
      <c r="R147" s="384">
        <v>66.599999999999994</v>
      </c>
      <c r="S147" s="384">
        <v>79.540000000000006</v>
      </c>
      <c r="T147" s="384">
        <v>9.82</v>
      </c>
      <c r="U147" s="385">
        <v>7820</v>
      </c>
      <c r="V147" s="385">
        <v>12800</v>
      </c>
      <c r="W147" s="385">
        <v>20400</v>
      </c>
      <c r="X147" s="387">
        <v>30600</v>
      </c>
      <c r="Y147" s="387">
        <v>44200</v>
      </c>
      <c r="Z147" s="387">
        <v>62000</v>
      </c>
      <c r="AA147" s="392">
        <v>86500</v>
      </c>
      <c r="AB147" s="392">
        <v>121500</v>
      </c>
      <c r="AC147" s="424">
        <v>170000</v>
      </c>
      <c r="AD147" s="424">
        <v>237500</v>
      </c>
      <c r="AE147" s="493">
        <v>333000</v>
      </c>
      <c r="AF147" s="493">
        <v>466000</v>
      </c>
      <c r="AG147" s="377" t="s">
        <v>49</v>
      </c>
      <c r="AH147" s="382">
        <v>6369280</v>
      </c>
      <c r="AI147" s="390">
        <v>50000</v>
      </c>
      <c r="AJ147" s="390">
        <v>8</v>
      </c>
      <c r="AK147" s="391">
        <v>100000</v>
      </c>
      <c r="AL147" s="391">
        <v>5</v>
      </c>
      <c r="AM147" s="392">
        <v>300000</v>
      </c>
      <c r="AN147" s="392">
        <v>2</v>
      </c>
      <c r="AO147" s="382">
        <v>6000000</v>
      </c>
      <c r="AP147" s="418">
        <v>12369280</v>
      </c>
      <c r="AQ147" s="394" t="s">
        <v>1089</v>
      </c>
      <c r="AR147" s="395" t="s">
        <v>1456</v>
      </c>
      <c r="AS147" s="396" t="s">
        <v>980</v>
      </c>
      <c r="AT147" s="397" t="s">
        <v>581</v>
      </c>
      <c r="AU147" s="398" t="s">
        <v>1028</v>
      </c>
      <c r="AV147" s="399"/>
      <c r="AW147" s="399">
        <v>367</v>
      </c>
      <c r="AX147" s="399"/>
      <c r="AY147" s="399">
        <v>484</v>
      </c>
      <c r="AZ147" s="399" t="s">
        <v>1242</v>
      </c>
      <c r="BA147" s="400">
        <v>208</v>
      </c>
      <c r="BB147" s="401">
        <v>2</v>
      </c>
      <c r="BC147" s="402">
        <v>1.1200000000000001</v>
      </c>
      <c r="BD147" s="402">
        <v>2.41</v>
      </c>
      <c r="BE147" s="402">
        <v>2.61</v>
      </c>
      <c r="BF147" s="403">
        <v>4266</v>
      </c>
      <c r="BG147" s="401">
        <v>355.3</v>
      </c>
      <c r="BH147" s="404">
        <v>79.3</v>
      </c>
      <c r="BI147" s="404">
        <v>69.010000000000005</v>
      </c>
      <c r="BJ147" s="404">
        <v>82.15</v>
      </c>
      <c r="BK147" s="405">
        <v>2</v>
      </c>
      <c r="BL147" s="405">
        <v>1.1200000000000001</v>
      </c>
      <c r="BM147" s="405">
        <v>2.41</v>
      </c>
      <c r="BN147" s="405">
        <v>2.61</v>
      </c>
      <c r="BO147" s="406">
        <v>11</v>
      </c>
      <c r="BP147" s="407"/>
      <c r="BQ147" s="407"/>
      <c r="BR147" s="407"/>
      <c r="BS147" s="407"/>
      <c r="BT147" s="407"/>
      <c r="BU147" s="407"/>
      <c r="BV147" s="407"/>
      <c r="BW147" s="407"/>
      <c r="BX147" s="407">
        <v>1</v>
      </c>
      <c r="BY147" s="407"/>
      <c r="BZ147" s="407"/>
      <c r="CA147" s="407"/>
      <c r="CB147" s="407"/>
      <c r="CC147" s="407"/>
      <c r="CD147" s="407"/>
      <c r="CE147" s="407"/>
      <c r="CF147" s="407"/>
      <c r="CG147" s="407" t="s">
        <v>888</v>
      </c>
      <c r="CH147" s="407"/>
      <c r="CI147" s="407"/>
      <c r="CJ147" s="408" t="s">
        <v>233</v>
      </c>
      <c r="CK147" s="408"/>
      <c r="CL147" s="408"/>
      <c r="CM147" s="408"/>
      <c r="CN147" s="408"/>
      <c r="CO147" s="409"/>
      <c r="CP147" s="409"/>
      <c r="CQ147" s="409"/>
      <c r="CR147" s="410">
        <v>334</v>
      </c>
      <c r="CS147" s="411">
        <v>67.599999999999994</v>
      </c>
      <c r="CT147" s="411">
        <v>43.84</v>
      </c>
      <c r="CU147" s="411">
        <v>54.93</v>
      </c>
      <c r="CV147" s="411">
        <v>19.3</v>
      </c>
      <c r="CW147" s="411">
        <v>10.58</v>
      </c>
      <c r="CX147" s="411">
        <v>22.76</v>
      </c>
      <c r="CY147" s="411">
        <v>24.61</v>
      </c>
      <c r="CZ147" s="411">
        <v>77.25</v>
      </c>
      <c r="DA147" s="411">
        <v>81.91</v>
      </c>
      <c r="DB147" s="409" t="s">
        <v>1275</v>
      </c>
      <c r="DC147" s="409">
        <v>3</v>
      </c>
      <c r="DD147" s="409"/>
      <c r="DE147" s="409"/>
    </row>
    <row r="148" spans="1:109" ht="21" customHeight="1" thickBot="1">
      <c r="A148" s="412">
        <v>146</v>
      </c>
      <c r="B148" s="377" t="s">
        <v>1457</v>
      </c>
      <c r="C148" s="378" t="s">
        <v>1458</v>
      </c>
      <c r="D148" s="519" t="s">
        <v>138</v>
      </c>
      <c r="E148" s="477" t="s">
        <v>132</v>
      </c>
      <c r="F148" s="392"/>
      <c r="G148" s="392"/>
      <c r="H148" s="392" t="s">
        <v>403</v>
      </c>
      <c r="I148" s="392">
        <v>35</v>
      </c>
      <c r="J148" s="392">
        <v>40</v>
      </c>
      <c r="K148" s="392">
        <v>50</v>
      </c>
      <c r="L148" s="392">
        <v>55</v>
      </c>
      <c r="M148" s="392" t="s">
        <v>49</v>
      </c>
      <c r="N148" s="392">
        <v>180</v>
      </c>
      <c r="O148" s="382">
        <v>4058</v>
      </c>
      <c r="P148" s="383">
        <v>355.8</v>
      </c>
      <c r="Q148" s="384">
        <v>81.400000000000006</v>
      </c>
      <c r="R148" s="384">
        <v>67.099999999999994</v>
      </c>
      <c r="S148" s="384">
        <v>69.84</v>
      </c>
      <c r="T148" s="384"/>
      <c r="U148" s="385"/>
      <c r="V148" s="385"/>
      <c r="W148" s="385"/>
      <c r="X148" s="387"/>
      <c r="Y148" s="387"/>
      <c r="Z148" s="387"/>
      <c r="AA148" s="392"/>
      <c r="AB148" s="392"/>
      <c r="AC148" s="424"/>
      <c r="AD148" s="424"/>
      <c r="AE148" s="493"/>
      <c r="AF148" s="493"/>
      <c r="AG148" s="377"/>
      <c r="AH148" s="382"/>
      <c r="AI148" s="390"/>
      <c r="AJ148" s="390"/>
      <c r="AK148" s="391"/>
      <c r="AL148" s="391"/>
      <c r="AM148" s="392"/>
      <c r="AN148" s="392"/>
      <c r="AO148" s="382"/>
      <c r="AP148" s="418"/>
      <c r="AQ148" s="394" t="s">
        <v>885</v>
      </c>
      <c r="AR148" s="395" t="s">
        <v>1459</v>
      </c>
      <c r="AS148" s="396" t="s">
        <v>953</v>
      </c>
      <c r="AT148" s="397" t="s">
        <v>1460</v>
      </c>
      <c r="AU148" s="398" t="s">
        <v>1028</v>
      </c>
      <c r="AV148" s="399"/>
      <c r="AW148" s="399"/>
      <c r="AX148" s="399"/>
      <c r="AY148" s="399"/>
      <c r="AZ148" s="399" t="s">
        <v>773</v>
      </c>
      <c r="BA148" s="400"/>
      <c r="BB148" s="401"/>
      <c r="BC148" s="402"/>
      <c r="BD148" s="402"/>
      <c r="BE148" s="402"/>
      <c r="BF148" s="403"/>
      <c r="BG148" s="401"/>
      <c r="BH148" s="404"/>
      <c r="BI148" s="404"/>
      <c r="BJ148" s="404"/>
      <c r="BK148" s="405"/>
      <c r="BL148" s="405"/>
      <c r="BM148" s="405"/>
      <c r="BN148" s="405"/>
      <c r="BO148" s="406"/>
      <c r="BP148" s="407"/>
      <c r="BQ148" s="407"/>
      <c r="BR148" s="407"/>
      <c r="BS148" s="407"/>
      <c r="BT148" s="407"/>
      <c r="BU148" s="407"/>
      <c r="BV148" s="407"/>
      <c r="BW148" s="407"/>
      <c r="BX148" s="407"/>
      <c r="BY148" s="407"/>
      <c r="BZ148" s="407"/>
      <c r="CA148" s="407"/>
      <c r="CB148" s="407"/>
      <c r="CC148" s="407"/>
      <c r="CD148" s="407"/>
      <c r="CE148" s="407"/>
      <c r="CF148" s="407"/>
      <c r="CG148" s="407"/>
      <c r="CH148" s="407"/>
      <c r="CI148" s="407"/>
      <c r="CJ148" s="408" t="s">
        <v>889</v>
      </c>
      <c r="CK148" s="408"/>
      <c r="CL148" s="408"/>
      <c r="CM148" s="408"/>
      <c r="CN148" s="408"/>
      <c r="CO148" s="409"/>
      <c r="CP148" s="409"/>
      <c r="CQ148" s="409"/>
      <c r="CR148" s="410"/>
      <c r="CS148" s="411"/>
      <c r="CT148" s="411"/>
      <c r="CU148" s="411"/>
      <c r="CV148" s="411"/>
      <c r="CW148" s="411"/>
      <c r="CX148" s="411"/>
      <c r="CY148" s="411"/>
      <c r="CZ148" s="411"/>
      <c r="DA148" s="411"/>
      <c r="DB148" s="409"/>
      <c r="DC148" s="409"/>
      <c r="DD148" s="409"/>
      <c r="DE148" s="409"/>
    </row>
    <row r="149" spans="1:109" ht="21" customHeight="1">
      <c r="A149" s="376">
        <v>147</v>
      </c>
      <c r="B149" s="413" t="s">
        <v>334</v>
      </c>
      <c r="C149" s="378" t="s">
        <v>377</v>
      </c>
      <c r="D149" s="519" t="s">
        <v>138</v>
      </c>
      <c r="E149" s="477" t="s">
        <v>132</v>
      </c>
      <c r="F149" s="392"/>
      <c r="G149" s="392"/>
      <c r="H149" s="392">
        <v>45</v>
      </c>
      <c r="I149" s="392">
        <v>17</v>
      </c>
      <c r="J149" s="392">
        <v>23</v>
      </c>
      <c r="K149" s="392">
        <v>32</v>
      </c>
      <c r="L149" s="392">
        <v>45</v>
      </c>
      <c r="M149" s="392" t="s">
        <v>49</v>
      </c>
      <c r="N149" s="392">
        <v>162</v>
      </c>
      <c r="O149" s="382">
        <v>4059</v>
      </c>
      <c r="P149" s="383">
        <v>355.4</v>
      </c>
      <c r="Q149" s="384">
        <v>79.16</v>
      </c>
      <c r="R149" s="384">
        <v>70.739999999999995</v>
      </c>
      <c r="S149" s="384">
        <v>73.88</v>
      </c>
      <c r="T149" s="520">
        <v>8</v>
      </c>
      <c r="U149" s="385">
        <v>7820</v>
      </c>
      <c r="V149" s="385">
        <v>12800</v>
      </c>
      <c r="W149" s="385">
        <v>20400</v>
      </c>
      <c r="X149" s="387">
        <v>30600</v>
      </c>
      <c r="Y149" s="387">
        <v>44200</v>
      </c>
      <c r="Z149" s="387">
        <v>62000</v>
      </c>
      <c r="AA149" s="392">
        <v>86500</v>
      </c>
      <c r="AB149" s="392">
        <v>121500</v>
      </c>
      <c r="AC149" s="424">
        <v>170000</v>
      </c>
      <c r="AD149" s="424">
        <v>237500</v>
      </c>
      <c r="AE149" s="493">
        <v>333000</v>
      </c>
      <c r="AF149" s="493">
        <v>466000</v>
      </c>
      <c r="AG149" s="377" t="s">
        <v>49</v>
      </c>
      <c r="AH149" s="382">
        <v>6369280</v>
      </c>
      <c r="AI149" s="390">
        <v>50000</v>
      </c>
      <c r="AJ149" s="390">
        <v>8</v>
      </c>
      <c r="AK149" s="391">
        <v>100000</v>
      </c>
      <c r="AL149" s="391">
        <v>5</v>
      </c>
      <c r="AM149" s="392">
        <v>300000</v>
      </c>
      <c r="AN149" s="392">
        <v>2</v>
      </c>
      <c r="AO149" s="382">
        <v>6000000</v>
      </c>
      <c r="AP149" s="418">
        <v>12369280</v>
      </c>
      <c r="AQ149" s="394" t="s">
        <v>1043</v>
      </c>
      <c r="AR149" s="395" t="s">
        <v>1461</v>
      </c>
      <c r="AS149" s="396" t="s">
        <v>1462</v>
      </c>
      <c r="AT149" s="397" t="s">
        <v>584</v>
      </c>
      <c r="AU149" s="398" t="s">
        <v>1028</v>
      </c>
      <c r="AV149" s="399">
        <v>16</v>
      </c>
      <c r="AW149" s="399">
        <v>370</v>
      </c>
      <c r="AX149" s="399"/>
      <c r="AY149" s="399">
        <v>487</v>
      </c>
      <c r="AZ149" s="399" t="s">
        <v>765</v>
      </c>
      <c r="BA149" s="419">
        <v>175</v>
      </c>
      <c r="BB149" s="401">
        <v>1.7</v>
      </c>
      <c r="BC149" s="402">
        <v>1.04</v>
      </c>
      <c r="BD149" s="402">
        <v>2.41</v>
      </c>
      <c r="BE149" s="402">
        <v>2.37</v>
      </c>
      <c r="BF149" s="403">
        <v>4234</v>
      </c>
      <c r="BG149" s="401">
        <v>357.1</v>
      </c>
      <c r="BH149" s="404">
        <v>80.2</v>
      </c>
      <c r="BI149" s="404">
        <v>73.150000000000006</v>
      </c>
      <c r="BJ149" s="404">
        <v>76.25</v>
      </c>
      <c r="BK149" s="405">
        <v>1.7</v>
      </c>
      <c r="BL149" s="405">
        <v>1.04</v>
      </c>
      <c r="BM149" s="405">
        <v>2.41</v>
      </c>
      <c r="BN149" s="405">
        <v>2.37</v>
      </c>
      <c r="BO149" s="406">
        <v>6</v>
      </c>
      <c r="BP149" s="407"/>
      <c r="BQ149" s="407"/>
      <c r="BR149" s="407"/>
      <c r="BS149" s="407">
        <v>1</v>
      </c>
      <c r="BT149" s="407"/>
      <c r="BU149" s="407"/>
      <c r="BV149" s="407"/>
      <c r="BW149" s="407"/>
      <c r="BX149" s="407"/>
      <c r="BY149" s="407"/>
      <c r="BZ149" s="407"/>
      <c r="CA149" s="407"/>
      <c r="CB149" s="407"/>
      <c r="CC149" s="407"/>
      <c r="CD149" s="407"/>
      <c r="CE149" s="407"/>
      <c r="CF149" s="407"/>
      <c r="CG149" s="407"/>
      <c r="CH149" s="407"/>
      <c r="CI149" s="407">
        <v>1</v>
      </c>
      <c r="CJ149" s="408" t="s">
        <v>1279</v>
      </c>
      <c r="CK149" s="408"/>
      <c r="CL149" s="408"/>
      <c r="CM149" s="408"/>
      <c r="CN149" s="408"/>
      <c r="CO149" s="409"/>
      <c r="CP149" s="409"/>
      <c r="CQ149" s="409"/>
      <c r="CR149" s="410">
        <v>339</v>
      </c>
      <c r="CS149" s="411">
        <v>69.400000000000006</v>
      </c>
      <c r="CT149" s="411">
        <v>48.04</v>
      </c>
      <c r="CU149" s="411">
        <v>51.53</v>
      </c>
      <c r="CV149" s="411">
        <v>16.399999999999999</v>
      </c>
      <c r="CW149" s="411">
        <v>9.76</v>
      </c>
      <c r="CX149" s="411">
        <v>22.7</v>
      </c>
      <c r="CY149" s="411">
        <v>22.35</v>
      </c>
      <c r="CZ149" s="411">
        <v>71.209999999999994</v>
      </c>
      <c r="DA149" s="411">
        <v>76.59</v>
      </c>
      <c r="DB149" s="409"/>
      <c r="DC149" s="409"/>
      <c r="DD149" s="409"/>
      <c r="DE149" s="409"/>
    </row>
    <row r="150" spans="1:109" ht="21" customHeight="1" thickBot="1">
      <c r="A150" s="412">
        <v>148</v>
      </c>
      <c r="B150" s="377" t="s">
        <v>1463</v>
      </c>
      <c r="C150" s="378" t="s">
        <v>1464</v>
      </c>
      <c r="D150" s="519" t="s">
        <v>138</v>
      </c>
      <c r="E150" s="477" t="s">
        <v>132</v>
      </c>
      <c r="F150" s="392"/>
      <c r="G150" s="392"/>
      <c r="H150" s="392" t="s">
        <v>403</v>
      </c>
      <c r="I150" s="392">
        <v>26</v>
      </c>
      <c r="J150" s="392">
        <v>35</v>
      </c>
      <c r="K150" s="392">
        <v>40</v>
      </c>
      <c r="L150" s="392">
        <v>62</v>
      </c>
      <c r="M150" s="392" t="s">
        <v>49</v>
      </c>
      <c r="N150" s="392">
        <v>163</v>
      </c>
      <c r="O150" s="382">
        <v>4061</v>
      </c>
      <c r="P150" s="383">
        <v>340.5</v>
      </c>
      <c r="Q150" s="384">
        <v>85.1</v>
      </c>
      <c r="R150" s="384">
        <v>75.81</v>
      </c>
      <c r="S150" s="384">
        <v>74.78</v>
      </c>
      <c r="T150" s="520"/>
      <c r="U150" s="385">
        <v>7820</v>
      </c>
      <c r="V150" s="385">
        <v>12800</v>
      </c>
      <c r="W150" s="385">
        <v>20400</v>
      </c>
      <c r="X150" s="387">
        <v>30600</v>
      </c>
      <c r="Y150" s="387">
        <v>44200</v>
      </c>
      <c r="Z150" s="387">
        <v>62000</v>
      </c>
      <c r="AA150" s="392">
        <v>86500</v>
      </c>
      <c r="AB150" s="392">
        <v>121500</v>
      </c>
      <c r="AC150" s="424">
        <v>170000</v>
      </c>
      <c r="AD150" s="424">
        <v>237500</v>
      </c>
      <c r="AE150" s="493">
        <v>333000</v>
      </c>
      <c r="AF150" s="493">
        <v>466000</v>
      </c>
      <c r="AG150" s="377" t="s">
        <v>49</v>
      </c>
      <c r="AH150" s="382">
        <v>6369280</v>
      </c>
      <c r="AI150" s="390">
        <v>50000</v>
      </c>
      <c r="AJ150" s="390">
        <v>8</v>
      </c>
      <c r="AK150" s="391">
        <v>100000</v>
      </c>
      <c r="AL150" s="391">
        <v>5</v>
      </c>
      <c r="AM150" s="392">
        <v>300000</v>
      </c>
      <c r="AN150" s="392">
        <v>2</v>
      </c>
      <c r="AO150" s="382">
        <v>6000000</v>
      </c>
      <c r="AP150" s="418">
        <v>12369280</v>
      </c>
      <c r="AQ150" s="394" t="s">
        <v>965</v>
      </c>
      <c r="AR150" s="395" t="s">
        <v>1465</v>
      </c>
      <c r="AS150" s="396" t="s">
        <v>923</v>
      </c>
      <c r="AT150" s="397" t="s">
        <v>671</v>
      </c>
      <c r="AU150" s="398" t="s">
        <v>1028</v>
      </c>
      <c r="AV150" s="399"/>
      <c r="AW150" s="399">
        <v>355</v>
      </c>
      <c r="AX150" s="399"/>
      <c r="AY150" s="399">
        <v>462</v>
      </c>
      <c r="AZ150" s="399" t="s">
        <v>773</v>
      </c>
      <c r="BA150" s="419">
        <v>165</v>
      </c>
      <c r="BB150" s="401">
        <v>2.4</v>
      </c>
      <c r="BC150" s="402">
        <v>0.95</v>
      </c>
      <c r="BD150" s="402">
        <v>2.79</v>
      </c>
      <c r="BE150" s="402">
        <v>2.85</v>
      </c>
      <c r="BF150" s="403">
        <v>4226</v>
      </c>
      <c r="BG150" s="401">
        <v>342.9</v>
      </c>
      <c r="BH150" s="404">
        <v>86.05</v>
      </c>
      <c r="BI150" s="404">
        <v>78.599999999999994</v>
      </c>
      <c r="BJ150" s="404">
        <v>77.63</v>
      </c>
      <c r="BK150" s="405">
        <v>2.4</v>
      </c>
      <c r="BL150" s="405">
        <v>0.95</v>
      </c>
      <c r="BM150" s="405">
        <v>2.79</v>
      </c>
      <c r="BN150" s="405">
        <v>2.85</v>
      </c>
      <c r="BO150" s="406">
        <v>1</v>
      </c>
      <c r="BP150" s="407"/>
      <c r="BQ150" s="407"/>
      <c r="BR150" s="407"/>
      <c r="BS150" s="407"/>
      <c r="BT150" s="407"/>
      <c r="BU150" s="407"/>
      <c r="BV150" s="407"/>
      <c r="BW150" s="407"/>
      <c r="BX150" s="407"/>
      <c r="BY150" s="407"/>
      <c r="BZ150" s="407"/>
      <c r="CA150" s="407">
        <v>1</v>
      </c>
      <c r="CB150" s="407"/>
      <c r="CC150" s="407">
        <v>1</v>
      </c>
      <c r="CD150" s="407">
        <v>1</v>
      </c>
      <c r="CE150" s="407"/>
      <c r="CF150" s="407"/>
      <c r="CG150" s="407"/>
      <c r="CH150" s="407"/>
      <c r="CI150" s="407"/>
      <c r="CJ150" s="408" t="s">
        <v>968</v>
      </c>
      <c r="CK150" s="408"/>
      <c r="CL150" s="408"/>
      <c r="CM150" s="408"/>
      <c r="CN150" s="408"/>
      <c r="CO150" s="409"/>
      <c r="CP150" s="409"/>
      <c r="CQ150" s="409"/>
      <c r="CR150" s="410">
        <v>318</v>
      </c>
      <c r="CS150" s="411">
        <v>76.150000000000006</v>
      </c>
      <c r="CT150" s="411">
        <v>49.51</v>
      </c>
      <c r="CU150" s="411">
        <v>47.37</v>
      </c>
      <c r="CV150" s="411">
        <v>22.5</v>
      </c>
      <c r="CW150" s="411">
        <v>8.9499999999999993</v>
      </c>
      <c r="CX150" s="411">
        <v>26.3</v>
      </c>
      <c r="CY150" s="411">
        <v>27.41</v>
      </c>
      <c r="CZ150" s="411">
        <v>85.16</v>
      </c>
      <c r="DA150" s="411">
        <v>87.67</v>
      </c>
      <c r="DB150" s="409"/>
      <c r="DC150" s="409"/>
      <c r="DD150" s="409"/>
      <c r="DE150" s="409"/>
    </row>
    <row r="151" spans="1:109" ht="21" customHeight="1">
      <c r="A151" s="376">
        <v>149</v>
      </c>
      <c r="B151" s="413" t="s">
        <v>1466</v>
      </c>
      <c r="C151" s="378" t="s">
        <v>1467</v>
      </c>
      <c r="D151" s="519" t="s">
        <v>138</v>
      </c>
      <c r="E151" s="477" t="s">
        <v>132</v>
      </c>
      <c r="F151" s="392"/>
      <c r="G151" s="392"/>
      <c r="H151" s="392" t="s">
        <v>403</v>
      </c>
      <c r="I151" s="392">
        <v>26</v>
      </c>
      <c r="J151" s="392">
        <v>34</v>
      </c>
      <c r="K151" s="392">
        <v>40</v>
      </c>
      <c r="L151" s="392">
        <v>62</v>
      </c>
      <c r="M151" s="392" t="s">
        <v>49</v>
      </c>
      <c r="N151" s="392">
        <v>162</v>
      </c>
      <c r="O151" s="382">
        <v>4062</v>
      </c>
      <c r="P151" s="383">
        <v>353.8</v>
      </c>
      <c r="Q151" s="384">
        <v>85.38</v>
      </c>
      <c r="R151" s="384">
        <v>70.150000000000006</v>
      </c>
      <c r="S151" s="384">
        <v>56.43</v>
      </c>
      <c r="T151" s="520"/>
      <c r="U151" s="385">
        <v>7820</v>
      </c>
      <c r="V151" s="385">
        <v>12800</v>
      </c>
      <c r="W151" s="385">
        <v>20400</v>
      </c>
      <c r="X151" s="387">
        <v>30600</v>
      </c>
      <c r="Y151" s="387">
        <v>44200</v>
      </c>
      <c r="Z151" s="387">
        <v>62000</v>
      </c>
      <c r="AA151" s="392">
        <v>86500</v>
      </c>
      <c r="AB151" s="392">
        <v>121500</v>
      </c>
      <c r="AC151" s="424">
        <v>170000</v>
      </c>
      <c r="AD151" s="424">
        <v>237500</v>
      </c>
      <c r="AE151" s="493">
        <v>333000</v>
      </c>
      <c r="AF151" s="493">
        <v>466000</v>
      </c>
      <c r="AG151" s="377" t="s">
        <v>49</v>
      </c>
      <c r="AH151" s="382">
        <v>6369280</v>
      </c>
      <c r="AI151" s="390">
        <v>50000</v>
      </c>
      <c r="AJ151" s="390">
        <v>8</v>
      </c>
      <c r="AK151" s="391">
        <v>100000</v>
      </c>
      <c r="AL151" s="391">
        <v>5</v>
      </c>
      <c r="AM151" s="392">
        <v>300000</v>
      </c>
      <c r="AN151" s="392">
        <v>2</v>
      </c>
      <c r="AO151" s="382">
        <v>6000000</v>
      </c>
      <c r="AP151" s="418">
        <v>12369280</v>
      </c>
      <c r="AQ151" s="394" t="s">
        <v>965</v>
      </c>
      <c r="AR151" s="395" t="s">
        <v>1468</v>
      </c>
      <c r="AS151" s="396" t="s">
        <v>938</v>
      </c>
      <c r="AT151" s="397" t="s">
        <v>1469</v>
      </c>
      <c r="AU151" s="398" t="s">
        <v>1028</v>
      </c>
      <c r="AV151" s="399"/>
      <c r="AW151" s="399"/>
      <c r="AX151" s="399"/>
      <c r="AY151" s="399"/>
      <c r="AZ151" s="399" t="s">
        <v>773</v>
      </c>
      <c r="BA151" s="419">
        <v>185</v>
      </c>
      <c r="BB151" s="401">
        <v>1.5</v>
      </c>
      <c r="BC151" s="402">
        <v>1.1200000000000001</v>
      </c>
      <c r="BD151" s="402">
        <v>2.73</v>
      </c>
      <c r="BE151" s="402">
        <v>3.05</v>
      </c>
      <c r="BF151" s="403">
        <v>4247</v>
      </c>
      <c r="BG151" s="401">
        <v>355.3</v>
      </c>
      <c r="BH151" s="404">
        <v>86.5</v>
      </c>
      <c r="BI151" s="404">
        <v>72.88</v>
      </c>
      <c r="BJ151" s="404">
        <v>59.48</v>
      </c>
      <c r="BK151" s="405">
        <v>1.5</v>
      </c>
      <c r="BL151" s="405">
        <v>1.1200000000000001</v>
      </c>
      <c r="BM151" s="405">
        <v>2.73</v>
      </c>
      <c r="BN151" s="405">
        <v>3.05</v>
      </c>
      <c r="BO151" s="406">
        <v>1</v>
      </c>
      <c r="BP151" s="407"/>
      <c r="BQ151" s="407"/>
      <c r="BR151" s="407"/>
      <c r="BS151" s="407"/>
      <c r="BT151" s="407"/>
      <c r="BU151" s="407"/>
      <c r="BV151" s="407"/>
      <c r="BW151" s="407"/>
      <c r="BX151" s="407"/>
      <c r="BY151" s="407"/>
      <c r="BZ151" s="407"/>
      <c r="CA151" s="407">
        <v>1</v>
      </c>
      <c r="CB151" s="407"/>
      <c r="CC151" s="407">
        <v>1</v>
      </c>
      <c r="CD151" s="407"/>
      <c r="CE151" s="407"/>
      <c r="CF151" s="407"/>
      <c r="CG151" s="407"/>
      <c r="CH151" s="407"/>
      <c r="CI151" s="407"/>
      <c r="CJ151" s="408" t="s">
        <v>968</v>
      </c>
      <c r="CK151" s="408"/>
      <c r="CL151" s="408"/>
      <c r="CM151" s="408"/>
      <c r="CN151" s="408"/>
      <c r="CO151" s="409"/>
      <c r="CP151" s="409"/>
      <c r="CQ151" s="409"/>
      <c r="CR151" s="410"/>
      <c r="CS151" s="411"/>
      <c r="CT151" s="411"/>
      <c r="CU151" s="411"/>
      <c r="CV151" s="411"/>
      <c r="CW151" s="411"/>
      <c r="CX151" s="411"/>
      <c r="CY151" s="411"/>
      <c r="CZ151" s="411"/>
      <c r="DA151" s="411"/>
      <c r="DB151" s="409"/>
      <c r="DC151" s="409"/>
      <c r="DD151" s="409"/>
      <c r="DE151" s="409"/>
    </row>
    <row r="152" spans="1:109" ht="21" customHeight="1" thickBot="1">
      <c r="A152" s="412">
        <v>150</v>
      </c>
      <c r="B152" s="377" t="s">
        <v>1470</v>
      </c>
      <c r="C152" s="378" t="s">
        <v>1471</v>
      </c>
      <c r="D152" s="519" t="s">
        <v>138</v>
      </c>
      <c r="E152" s="477" t="s">
        <v>132</v>
      </c>
      <c r="F152" s="392"/>
      <c r="G152" s="392"/>
      <c r="H152" s="392">
        <v>45</v>
      </c>
      <c r="I152" s="392">
        <v>17</v>
      </c>
      <c r="J152" s="392">
        <v>23</v>
      </c>
      <c r="K152" s="392">
        <v>32</v>
      </c>
      <c r="L152" s="392">
        <v>45</v>
      </c>
      <c r="M152" s="392" t="s">
        <v>49</v>
      </c>
      <c r="N152" s="392">
        <v>162</v>
      </c>
      <c r="O152" s="382">
        <v>4075</v>
      </c>
      <c r="P152" s="383">
        <v>340.5</v>
      </c>
      <c r="Q152" s="384">
        <v>86.11</v>
      </c>
      <c r="R152" s="384">
        <v>83.17</v>
      </c>
      <c r="S152" s="384">
        <v>74.540000000000006</v>
      </c>
      <c r="T152" s="520">
        <v>8.6999999999999993</v>
      </c>
      <c r="U152" s="385">
        <v>7820</v>
      </c>
      <c r="V152" s="385">
        <v>12800</v>
      </c>
      <c r="W152" s="385">
        <v>20400</v>
      </c>
      <c r="X152" s="387">
        <v>30600</v>
      </c>
      <c r="Y152" s="387">
        <v>44200</v>
      </c>
      <c r="Z152" s="387">
        <v>62000</v>
      </c>
      <c r="AA152" s="392">
        <v>86500</v>
      </c>
      <c r="AB152" s="392">
        <v>121500</v>
      </c>
      <c r="AC152" s="424">
        <v>170000</v>
      </c>
      <c r="AD152" s="424">
        <v>237500</v>
      </c>
      <c r="AE152" s="493">
        <v>333000</v>
      </c>
      <c r="AF152" s="493">
        <v>466000</v>
      </c>
      <c r="AG152" s="377" t="s">
        <v>49</v>
      </c>
      <c r="AH152" s="382">
        <v>6369280</v>
      </c>
      <c r="AI152" s="390">
        <v>50000</v>
      </c>
      <c r="AJ152" s="390">
        <v>8</v>
      </c>
      <c r="AK152" s="391">
        <v>100000</v>
      </c>
      <c r="AL152" s="391">
        <v>5</v>
      </c>
      <c r="AM152" s="392">
        <v>300000</v>
      </c>
      <c r="AN152" s="392">
        <v>2</v>
      </c>
      <c r="AO152" s="382">
        <v>6000000</v>
      </c>
      <c r="AP152" s="418">
        <v>12369280</v>
      </c>
      <c r="AQ152" s="394" t="s">
        <v>1297</v>
      </c>
      <c r="AR152" s="395" t="s">
        <v>1472</v>
      </c>
      <c r="AS152" s="396" t="s">
        <v>1109</v>
      </c>
      <c r="AT152" s="397" t="s">
        <v>1473</v>
      </c>
      <c r="AU152" s="398" t="s">
        <v>1028</v>
      </c>
      <c r="AV152" s="399"/>
      <c r="AW152" s="399">
        <v>354</v>
      </c>
      <c r="AX152" s="399"/>
      <c r="AY152" s="399">
        <v>461</v>
      </c>
      <c r="AZ152" s="399" t="s">
        <v>769</v>
      </c>
      <c r="BA152" s="400">
        <v>178</v>
      </c>
      <c r="BB152" s="401">
        <v>1.8</v>
      </c>
      <c r="BC152" s="402">
        <v>1.29</v>
      </c>
      <c r="BD152" s="402">
        <v>3.58</v>
      </c>
      <c r="BE152" s="402">
        <v>3.43</v>
      </c>
      <c r="BF152" s="403">
        <v>4253</v>
      </c>
      <c r="BG152" s="401">
        <v>342.3</v>
      </c>
      <c r="BH152" s="404">
        <v>87.4</v>
      </c>
      <c r="BI152" s="404">
        <v>86.75</v>
      </c>
      <c r="BJ152" s="404">
        <v>77.97</v>
      </c>
      <c r="BK152" s="405">
        <v>1.8</v>
      </c>
      <c r="BL152" s="405">
        <v>1.29</v>
      </c>
      <c r="BM152" s="405">
        <v>3.58</v>
      </c>
      <c r="BN152" s="405">
        <v>3.43</v>
      </c>
      <c r="BO152" s="406">
        <v>3</v>
      </c>
      <c r="BP152" s="407"/>
      <c r="BQ152" s="407"/>
      <c r="BR152" s="407"/>
      <c r="BS152" s="407"/>
      <c r="BT152" s="407"/>
      <c r="BU152" s="407"/>
      <c r="BV152" s="407"/>
      <c r="BW152" s="407">
        <v>1</v>
      </c>
      <c r="BX152" s="407"/>
      <c r="BY152" s="407"/>
      <c r="BZ152" s="407"/>
      <c r="CA152" s="407"/>
      <c r="CB152" s="407"/>
      <c r="CC152" s="407"/>
      <c r="CD152" s="407"/>
      <c r="CE152" s="407"/>
      <c r="CF152" s="407"/>
      <c r="CG152" s="407"/>
      <c r="CH152" s="407"/>
      <c r="CI152" s="407"/>
      <c r="CJ152" s="408" t="s">
        <v>1301</v>
      </c>
      <c r="CK152" s="408"/>
      <c r="CL152" s="408"/>
      <c r="CM152" s="408"/>
      <c r="CN152" s="408"/>
      <c r="CO152" s="409"/>
      <c r="CP152" s="409"/>
      <c r="CQ152" s="409"/>
      <c r="CR152" s="410"/>
      <c r="CS152" s="411"/>
      <c r="CT152" s="411"/>
      <c r="CU152" s="411"/>
      <c r="CV152" s="411"/>
      <c r="CW152" s="411"/>
      <c r="CX152" s="411"/>
      <c r="CY152" s="411"/>
      <c r="CZ152" s="411"/>
      <c r="DA152" s="411"/>
      <c r="DB152" s="409" t="s">
        <v>1275</v>
      </c>
      <c r="DC152" s="409">
        <v>2</v>
      </c>
      <c r="DD152" s="409"/>
      <c r="DE152" s="409"/>
    </row>
    <row r="153" spans="1:109" ht="21" customHeight="1">
      <c r="A153" s="376">
        <v>151</v>
      </c>
      <c r="B153" s="413" t="s">
        <v>1474</v>
      </c>
      <c r="C153" s="378" t="s">
        <v>1475</v>
      </c>
      <c r="D153" s="519" t="s">
        <v>138</v>
      </c>
      <c r="E153" s="477" t="s">
        <v>132</v>
      </c>
      <c r="F153" s="392"/>
      <c r="G153" s="392"/>
      <c r="H153" s="392" t="s">
        <v>403</v>
      </c>
      <c r="I153" s="392">
        <v>26</v>
      </c>
      <c r="J153" s="392">
        <v>34</v>
      </c>
      <c r="K153" s="392">
        <v>40</v>
      </c>
      <c r="L153" s="392">
        <v>62</v>
      </c>
      <c r="M153" s="392" t="s">
        <v>49</v>
      </c>
      <c r="N153" s="392">
        <v>162</v>
      </c>
      <c r="O153" s="382">
        <v>4076</v>
      </c>
      <c r="P153" s="383">
        <v>364.8</v>
      </c>
      <c r="Q153" s="384">
        <v>85.64</v>
      </c>
      <c r="R153" s="384">
        <v>56.7</v>
      </c>
      <c r="S153" s="384">
        <v>45.09</v>
      </c>
      <c r="T153" s="520"/>
      <c r="U153" s="385">
        <v>7820</v>
      </c>
      <c r="V153" s="385">
        <v>12800</v>
      </c>
      <c r="W153" s="385">
        <v>20400</v>
      </c>
      <c r="X153" s="387">
        <v>30600</v>
      </c>
      <c r="Y153" s="387">
        <v>44200</v>
      </c>
      <c r="Z153" s="387">
        <v>62000</v>
      </c>
      <c r="AA153" s="392">
        <v>86500</v>
      </c>
      <c r="AB153" s="392">
        <v>121500</v>
      </c>
      <c r="AC153" s="424">
        <v>170000</v>
      </c>
      <c r="AD153" s="424">
        <v>237500</v>
      </c>
      <c r="AE153" s="493">
        <v>333000</v>
      </c>
      <c r="AF153" s="493">
        <v>466000</v>
      </c>
      <c r="AG153" s="377" t="s">
        <v>49</v>
      </c>
      <c r="AH153" s="382">
        <v>6369280</v>
      </c>
      <c r="AI153" s="390">
        <v>50000</v>
      </c>
      <c r="AJ153" s="390">
        <v>8</v>
      </c>
      <c r="AK153" s="391">
        <v>100000</v>
      </c>
      <c r="AL153" s="391">
        <v>5</v>
      </c>
      <c r="AM153" s="392">
        <v>300000</v>
      </c>
      <c r="AN153" s="392">
        <v>2</v>
      </c>
      <c r="AO153" s="382">
        <v>6000000</v>
      </c>
      <c r="AP153" s="418">
        <v>12369280</v>
      </c>
      <c r="AQ153" s="394" t="s">
        <v>958</v>
      </c>
      <c r="AR153" s="395" t="s">
        <v>1476</v>
      </c>
      <c r="AS153" s="396" t="s">
        <v>960</v>
      </c>
      <c r="AT153" s="397" t="s">
        <v>1477</v>
      </c>
      <c r="AU153" s="398" t="s">
        <v>1028</v>
      </c>
      <c r="AV153" s="399"/>
      <c r="AW153" s="399"/>
      <c r="AX153" s="399"/>
      <c r="AY153" s="399"/>
      <c r="AZ153" s="399" t="s">
        <v>773</v>
      </c>
      <c r="BA153" s="400">
        <v>196</v>
      </c>
      <c r="BB153" s="401">
        <v>1.6</v>
      </c>
      <c r="BC153" s="402">
        <v>0.86</v>
      </c>
      <c r="BD153" s="402">
        <v>2.02</v>
      </c>
      <c r="BE153" s="402">
        <v>3.09</v>
      </c>
      <c r="BF153" s="403">
        <v>4272</v>
      </c>
      <c r="BG153" s="401">
        <v>366.4</v>
      </c>
      <c r="BH153" s="404">
        <v>86.5</v>
      </c>
      <c r="BI153" s="404">
        <v>58.72</v>
      </c>
      <c r="BJ153" s="404">
        <v>48.18</v>
      </c>
      <c r="BK153" s="405">
        <v>1.6</v>
      </c>
      <c r="BL153" s="405">
        <v>0.86</v>
      </c>
      <c r="BM153" s="405">
        <v>2.02</v>
      </c>
      <c r="BN153" s="405">
        <v>3.09</v>
      </c>
      <c r="BO153" s="406"/>
      <c r="BP153" s="407"/>
      <c r="BQ153" s="407"/>
      <c r="BR153" s="407"/>
      <c r="BS153" s="407"/>
      <c r="BT153" s="407"/>
      <c r="BU153" s="407"/>
      <c r="BV153" s="407"/>
      <c r="BW153" s="407"/>
      <c r="BX153" s="407"/>
      <c r="BY153" s="407"/>
      <c r="BZ153" s="407"/>
      <c r="CA153" s="407"/>
      <c r="CB153" s="407"/>
      <c r="CC153" s="407">
        <v>1</v>
      </c>
      <c r="CD153" s="407"/>
      <c r="CE153" s="407"/>
      <c r="CF153" s="407"/>
      <c r="CG153" s="407"/>
      <c r="CH153" s="407"/>
      <c r="CI153" s="407"/>
      <c r="CJ153" s="408" t="s">
        <v>962</v>
      </c>
      <c r="CK153" s="408"/>
      <c r="CL153" s="408"/>
      <c r="CM153" s="408"/>
      <c r="CN153" s="408"/>
      <c r="CO153" s="409"/>
      <c r="CP153" s="409"/>
      <c r="CQ153" s="409"/>
      <c r="CR153" s="410"/>
      <c r="CS153" s="411"/>
      <c r="CT153" s="411"/>
      <c r="CU153" s="411"/>
      <c r="CV153" s="411"/>
      <c r="CW153" s="411"/>
      <c r="CX153" s="411"/>
      <c r="CY153" s="411"/>
      <c r="CZ153" s="411"/>
      <c r="DA153" s="411"/>
      <c r="DB153" s="409"/>
      <c r="DC153" s="409"/>
      <c r="DD153" s="409"/>
      <c r="DE153" s="409"/>
    </row>
    <row r="154" spans="1:109" ht="21" customHeight="1" thickBot="1">
      <c r="A154" s="412">
        <v>152</v>
      </c>
      <c r="B154" s="377" t="s">
        <v>1478</v>
      </c>
      <c r="C154" s="378" t="s">
        <v>1479</v>
      </c>
      <c r="D154" s="519" t="s">
        <v>138</v>
      </c>
      <c r="E154" s="477" t="s">
        <v>132</v>
      </c>
      <c r="F154" s="392"/>
      <c r="G154" s="392"/>
      <c r="H154" s="392" t="s">
        <v>403</v>
      </c>
      <c r="I154" s="392">
        <v>26</v>
      </c>
      <c r="J154" s="392">
        <v>35</v>
      </c>
      <c r="K154" s="392">
        <v>40</v>
      </c>
      <c r="L154" s="392">
        <v>62</v>
      </c>
      <c r="M154" s="392" t="s">
        <v>49</v>
      </c>
      <c r="N154" s="392">
        <v>163</v>
      </c>
      <c r="O154" s="382">
        <v>4076</v>
      </c>
      <c r="P154" s="383">
        <v>335.4</v>
      </c>
      <c r="Q154" s="384">
        <v>89.3</v>
      </c>
      <c r="R154" s="384">
        <v>83.12</v>
      </c>
      <c r="S154" s="384">
        <v>76.83</v>
      </c>
      <c r="T154" s="520"/>
      <c r="U154" s="385">
        <v>7820</v>
      </c>
      <c r="V154" s="385">
        <v>12800</v>
      </c>
      <c r="W154" s="385">
        <v>20400</v>
      </c>
      <c r="X154" s="387">
        <v>30600</v>
      </c>
      <c r="Y154" s="387">
        <v>44200</v>
      </c>
      <c r="Z154" s="387">
        <v>62000</v>
      </c>
      <c r="AA154" s="392">
        <v>86500</v>
      </c>
      <c r="AB154" s="392">
        <v>121500</v>
      </c>
      <c r="AC154" s="424">
        <v>170000</v>
      </c>
      <c r="AD154" s="424">
        <v>237500</v>
      </c>
      <c r="AE154" s="493">
        <v>333000</v>
      </c>
      <c r="AF154" s="493">
        <v>466000</v>
      </c>
      <c r="AG154" s="377" t="s">
        <v>49</v>
      </c>
      <c r="AH154" s="382">
        <v>6369280</v>
      </c>
      <c r="AI154" s="390">
        <v>50000</v>
      </c>
      <c r="AJ154" s="390">
        <v>8</v>
      </c>
      <c r="AK154" s="391">
        <v>100000</v>
      </c>
      <c r="AL154" s="391">
        <v>5</v>
      </c>
      <c r="AM154" s="392">
        <v>300000</v>
      </c>
      <c r="AN154" s="392">
        <v>2</v>
      </c>
      <c r="AO154" s="382">
        <v>6000000</v>
      </c>
      <c r="AP154" s="418">
        <v>12369280</v>
      </c>
      <c r="AQ154" s="394" t="s">
        <v>1297</v>
      </c>
      <c r="AR154" s="395" t="s">
        <v>1480</v>
      </c>
      <c r="AS154" s="396" t="s">
        <v>1001</v>
      </c>
      <c r="AT154" s="397" t="s">
        <v>1481</v>
      </c>
      <c r="AU154" s="398" t="s">
        <v>1028</v>
      </c>
      <c r="AV154" s="399"/>
      <c r="AW154" s="399">
        <v>349</v>
      </c>
      <c r="AX154" s="399"/>
      <c r="AY154" s="399">
        <v>453</v>
      </c>
      <c r="AZ154" s="399" t="s">
        <v>773</v>
      </c>
      <c r="BA154" s="419">
        <v>166</v>
      </c>
      <c r="BB154" s="401">
        <v>1.4</v>
      </c>
      <c r="BC154" s="402">
        <v>1.25</v>
      </c>
      <c r="BD154" s="402">
        <v>3.37</v>
      </c>
      <c r="BE154" s="402">
        <v>4.2</v>
      </c>
      <c r="BF154" s="403">
        <v>4242</v>
      </c>
      <c r="BG154" s="401">
        <v>336.8</v>
      </c>
      <c r="BH154" s="404">
        <v>90.55</v>
      </c>
      <c r="BI154" s="404">
        <v>86.49</v>
      </c>
      <c r="BJ154" s="404">
        <v>81.03</v>
      </c>
      <c r="BK154" s="405">
        <v>1.4</v>
      </c>
      <c r="BL154" s="405">
        <v>1.25</v>
      </c>
      <c r="BM154" s="405">
        <v>3.37</v>
      </c>
      <c r="BN154" s="405">
        <v>4.2</v>
      </c>
      <c r="BO154" s="406">
        <v>1</v>
      </c>
      <c r="BP154" s="407"/>
      <c r="BQ154" s="407"/>
      <c r="BR154" s="407"/>
      <c r="BS154" s="407"/>
      <c r="BT154" s="407"/>
      <c r="BU154" s="407"/>
      <c r="BV154" s="407"/>
      <c r="BW154" s="407"/>
      <c r="BX154" s="407"/>
      <c r="BY154" s="407"/>
      <c r="BZ154" s="407"/>
      <c r="CA154" s="407">
        <v>1</v>
      </c>
      <c r="CB154" s="407"/>
      <c r="CC154" s="407">
        <v>1</v>
      </c>
      <c r="CD154" s="407"/>
      <c r="CE154" s="407"/>
      <c r="CF154" s="407"/>
      <c r="CG154" s="407"/>
      <c r="CH154" s="407"/>
      <c r="CI154" s="407"/>
      <c r="CJ154" s="408" t="s">
        <v>1301</v>
      </c>
      <c r="CK154" s="408"/>
      <c r="CL154" s="408"/>
      <c r="CM154" s="408"/>
      <c r="CN154" s="408"/>
      <c r="CO154" s="409"/>
      <c r="CP154" s="409"/>
      <c r="CQ154" s="409"/>
      <c r="CR154" s="410"/>
      <c r="CS154" s="411"/>
      <c r="CT154" s="411"/>
      <c r="CU154" s="411"/>
      <c r="CV154" s="411"/>
      <c r="CW154" s="411"/>
      <c r="CX154" s="411"/>
      <c r="CY154" s="411"/>
      <c r="CZ154" s="411"/>
      <c r="DA154" s="411"/>
      <c r="DB154" s="409"/>
      <c r="DC154" s="409"/>
      <c r="DD154" s="409"/>
      <c r="DE154" s="409"/>
    </row>
    <row r="155" spans="1:109" ht="21" customHeight="1">
      <c r="A155" s="376">
        <v>153</v>
      </c>
      <c r="B155" s="413" t="s">
        <v>1482</v>
      </c>
      <c r="C155" s="378" t="s">
        <v>1483</v>
      </c>
      <c r="D155" s="519" t="s">
        <v>138</v>
      </c>
      <c r="E155" s="477" t="s">
        <v>132</v>
      </c>
      <c r="F155" s="392"/>
      <c r="G155" s="392"/>
      <c r="H155" s="392">
        <v>45</v>
      </c>
      <c r="I155" s="392">
        <v>17</v>
      </c>
      <c r="J155" s="392">
        <v>23</v>
      </c>
      <c r="K155" s="392">
        <v>32</v>
      </c>
      <c r="L155" s="392">
        <v>45</v>
      </c>
      <c r="M155" s="392" t="s">
        <v>49</v>
      </c>
      <c r="N155" s="392">
        <v>162</v>
      </c>
      <c r="O155" s="382">
        <v>4076</v>
      </c>
      <c r="P155" s="383">
        <v>349.5</v>
      </c>
      <c r="Q155" s="384">
        <v>83.43</v>
      </c>
      <c r="R155" s="384">
        <v>82.74</v>
      </c>
      <c r="S155" s="384">
        <v>69.66</v>
      </c>
      <c r="T155" s="520"/>
      <c r="U155" s="385">
        <v>7820</v>
      </c>
      <c r="V155" s="385">
        <v>12800</v>
      </c>
      <c r="W155" s="385">
        <v>20400</v>
      </c>
      <c r="X155" s="387">
        <v>30600</v>
      </c>
      <c r="Y155" s="387">
        <v>44200</v>
      </c>
      <c r="Z155" s="387">
        <v>62000</v>
      </c>
      <c r="AA155" s="392">
        <v>86500</v>
      </c>
      <c r="AB155" s="392">
        <v>121500</v>
      </c>
      <c r="AC155" s="424">
        <v>170000</v>
      </c>
      <c r="AD155" s="424">
        <v>237500</v>
      </c>
      <c r="AE155" s="493">
        <v>333000</v>
      </c>
      <c r="AF155" s="493">
        <v>466000</v>
      </c>
      <c r="AG155" s="377" t="s">
        <v>49</v>
      </c>
      <c r="AH155" s="382">
        <v>6369280</v>
      </c>
      <c r="AI155" s="390">
        <v>50000</v>
      </c>
      <c r="AJ155" s="390">
        <v>8</v>
      </c>
      <c r="AK155" s="391">
        <v>100000</v>
      </c>
      <c r="AL155" s="391">
        <v>5</v>
      </c>
      <c r="AM155" s="392">
        <v>300000</v>
      </c>
      <c r="AN155" s="392">
        <v>2</v>
      </c>
      <c r="AO155" s="382">
        <v>6000000</v>
      </c>
      <c r="AP155" s="418">
        <v>12369280</v>
      </c>
      <c r="AQ155" s="394" t="s">
        <v>1484</v>
      </c>
      <c r="AR155" s="395" t="s">
        <v>1485</v>
      </c>
      <c r="AS155" s="396" t="s">
        <v>1125</v>
      </c>
      <c r="AT155" s="397" t="s">
        <v>1486</v>
      </c>
      <c r="AU155" s="398" t="s">
        <v>1028</v>
      </c>
      <c r="AV155" s="399">
        <v>47</v>
      </c>
      <c r="AW155" s="399">
        <v>362</v>
      </c>
      <c r="AX155" s="399"/>
      <c r="AY155" s="399">
        <v>474</v>
      </c>
      <c r="AZ155" s="399" t="s">
        <v>768</v>
      </c>
      <c r="BA155" s="400">
        <v>156</v>
      </c>
      <c r="BB155" s="401">
        <v>2.1</v>
      </c>
      <c r="BC155" s="402">
        <v>0.82</v>
      </c>
      <c r="BD155" s="402">
        <v>3.39</v>
      </c>
      <c r="BE155" s="402">
        <v>3.69</v>
      </c>
      <c r="BF155" s="403">
        <v>4232</v>
      </c>
      <c r="BG155" s="401">
        <v>351.6</v>
      </c>
      <c r="BH155" s="404">
        <v>84.25</v>
      </c>
      <c r="BI155" s="404">
        <v>86.13</v>
      </c>
      <c r="BJ155" s="404">
        <v>73.349999999999994</v>
      </c>
      <c r="BK155" s="405">
        <v>2.1</v>
      </c>
      <c r="BL155" s="405">
        <v>0.82</v>
      </c>
      <c r="BM155" s="405">
        <v>3.39</v>
      </c>
      <c r="BN155" s="405">
        <v>3.69</v>
      </c>
      <c r="BO155" s="406">
        <v>3</v>
      </c>
      <c r="BP155" s="407"/>
      <c r="BQ155" s="407"/>
      <c r="BR155" s="407"/>
      <c r="BS155" s="407"/>
      <c r="BT155" s="407"/>
      <c r="BU155" s="407"/>
      <c r="BV155" s="407">
        <v>1</v>
      </c>
      <c r="BW155" s="407"/>
      <c r="BX155" s="407"/>
      <c r="BY155" s="407"/>
      <c r="BZ155" s="407"/>
      <c r="CA155" s="407"/>
      <c r="CB155" s="407"/>
      <c r="CC155" s="407"/>
      <c r="CD155" s="407"/>
      <c r="CE155" s="407"/>
      <c r="CF155" s="407"/>
      <c r="CG155" s="407"/>
      <c r="CH155" s="407"/>
      <c r="CI155" s="407"/>
      <c r="CJ155" s="408"/>
      <c r="CK155" s="408"/>
      <c r="CL155" s="408"/>
      <c r="CM155" s="408"/>
      <c r="CN155" s="408"/>
      <c r="CO155" s="409"/>
      <c r="CP155" s="409"/>
      <c r="CQ155" s="409"/>
      <c r="CR155" s="410"/>
      <c r="CS155" s="411"/>
      <c r="CT155" s="411"/>
      <c r="CU155" s="411"/>
      <c r="CV155" s="411"/>
      <c r="CW155" s="411"/>
      <c r="CX155" s="411"/>
      <c r="CY155" s="411"/>
      <c r="CZ155" s="411"/>
      <c r="DA155" s="411"/>
      <c r="DB155" s="409" t="s">
        <v>1275</v>
      </c>
      <c r="DC155" s="409">
        <v>2</v>
      </c>
      <c r="DD155" s="409"/>
      <c r="DE155" s="409"/>
    </row>
    <row r="156" spans="1:109" ht="21" customHeight="1" thickBot="1">
      <c r="A156" s="412">
        <v>154</v>
      </c>
      <c r="B156" s="377" t="s">
        <v>1487</v>
      </c>
      <c r="C156" s="378" t="s">
        <v>1488</v>
      </c>
      <c r="D156" s="527" t="s">
        <v>138</v>
      </c>
      <c r="E156" s="477" t="s">
        <v>132</v>
      </c>
      <c r="F156" s="392"/>
      <c r="G156" s="392"/>
      <c r="H156" s="392">
        <v>45</v>
      </c>
      <c r="I156" s="392">
        <v>17</v>
      </c>
      <c r="J156" s="392">
        <v>23</v>
      </c>
      <c r="K156" s="392">
        <v>32</v>
      </c>
      <c r="L156" s="392">
        <v>45</v>
      </c>
      <c r="M156" s="392" t="s">
        <v>49</v>
      </c>
      <c r="N156" s="392">
        <v>162</v>
      </c>
      <c r="O156" s="382">
        <v>4091</v>
      </c>
      <c r="P156" s="383">
        <v>340.4</v>
      </c>
      <c r="Q156" s="384">
        <v>88.49</v>
      </c>
      <c r="R156" s="384">
        <v>75.739999999999995</v>
      </c>
      <c r="S156" s="384">
        <v>67.64</v>
      </c>
      <c r="T156" s="520"/>
      <c r="U156" s="385">
        <v>7820</v>
      </c>
      <c r="V156" s="385">
        <v>12800</v>
      </c>
      <c r="W156" s="385">
        <v>20400</v>
      </c>
      <c r="X156" s="387">
        <v>30600</v>
      </c>
      <c r="Y156" s="387">
        <v>44200</v>
      </c>
      <c r="Z156" s="387">
        <v>62000</v>
      </c>
      <c r="AA156" s="392">
        <v>86500</v>
      </c>
      <c r="AB156" s="392">
        <v>121500</v>
      </c>
      <c r="AC156" s="424">
        <v>170000</v>
      </c>
      <c r="AD156" s="424">
        <v>237500</v>
      </c>
      <c r="AE156" s="493">
        <v>333000</v>
      </c>
      <c r="AF156" s="493">
        <v>466000</v>
      </c>
      <c r="AG156" s="377" t="s">
        <v>49</v>
      </c>
      <c r="AH156" s="382">
        <v>6369280</v>
      </c>
      <c r="AI156" s="390">
        <v>50000</v>
      </c>
      <c r="AJ156" s="390">
        <v>8</v>
      </c>
      <c r="AK156" s="391">
        <v>100000</v>
      </c>
      <c r="AL156" s="391">
        <v>5</v>
      </c>
      <c r="AM156" s="392">
        <v>300000</v>
      </c>
      <c r="AN156" s="392">
        <v>2</v>
      </c>
      <c r="AO156" s="382">
        <v>6000000</v>
      </c>
      <c r="AP156" s="418">
        <v>12369280</v>
      </c>
      <c r="AQ156" s="394" t="s">
        <v>965</v>
      </c>
      <c r="AR156" s="395" t="s">
        <v>1489</v>
      </c>
      <c r="AS156" s="396" t="s">
        <v>1173</v>
      </c>
      <c r="AT156" s="397" t="s">
        <v>1490</v>
      </c>
      <c r="AU156" s="398" t="s">
        <v>1028</v>
      </c>
      <c r="AV156" s="399"/>
      <c r="AW156" s="399">
        <v>354</v>
      </c>
      <c r="AX156" s="399"/>
      <c r="AY156" s="399">
        <v>461</v>
      </c>
      <c r="AZ156" s="399" t="s">
        <v>768</v>
      </c>
      <c r="BA156" s="400">
        <v>188</v>
      </c>
      <c r="BB156" s="401">
        <v>1.9</v>
      </c>
      <c r="BC156" s="402">
        <v>1.1599999999999999</v>
      </c>
      <c r="BD156" s="402">
        <v>2.73</v>
      </c>
      <c r="BE156" s="402">
        <v>2.31</v>
      </c>
      <c r="BF156" s="403">
        <v>4279</v>
      </c>
      <c r="BG156" s="401">
        <v>342.3</v>
      </c>
      <c r="BH156" s="404">
        <v>89.65</v>
      </c>
      <c r="BI156" s="404">
        <v>78.47</v>
      </c>
      <c r="BJ156" s="404">
        <v>69.95</v>
      </c>
      <c r="BK156" s="405">
        <v>1.9</v>
      </c>
      <c r="BL156" s="405">
        <v>1.1599999999999999</v>
      </c>
      <c r="BM156" s="405">
        <v>2.73</v>
      </c>
      <c r="BN156" s="405">
        <v>2.31</v>
      </c>
      <c r="BO156" s="406">
        <v>15</v>
      </c>
      <c r="BP156" s="407"/>
      <c r="BQ156" s="407"/>
      <c r="BR156" s="407"/>
      <c r="BS156" s="407"/>
      <c r="BT156" s="407"/>
      <c r="BU156" s="407"/>
      <c r="BV156" s="407">
        <v>1</v>
      </c>
      <c r="BW156" s="407"/>
      <c r="BX156" s="407"/>
      <c r="BY156" s="407"/>
      <c r="BZ156" s="407"/>
      <c r="CA156" s="407"/>
      <c r="CB156" s="407"/>
      <c r="CC156" s="407"/>
      <c r="CD156" s="407"/>
      <c r="CE156" s="407"/>
      <c r="CF156" s="407"/>
      <c r="CG156" s="407"/>
      <c r="CH156" s="407"/>
      <c r="CI156" s="407"/>
      <c r="CJ156" s="408" t="s">
        <v>1491</v>
      </c>
      <c r="CK156" s="408"/>
      <c r="CL156" s="408"/>
      <c r="CM156" s="408"/>
      <c r="CN156" s="408"/>
      <c r="CO156" s="409"/>
      <c r="CP156" s="409"/>
      <c r="CQ156" s="409"/>
      <c r="CR156" s="410"/>
      <c r="CS156" s="411"/>
      <c r="CT156" s="411"/>
      <c r="CU156" s="411"/>
      <c r="CV156" s="411"/>
      <c r="CW156" s="411"/>
      <c r="CX156" s="411"/>
      <c r="CY156" s="411"/>
      <c r="CZ156" s="411"/>
      <c r="DA156" s="411"/>
      <c r="DB156" s="409" t="s">
        <v>1275</v>
      </c>
      <c r="DC156" s="409">
        <v>2</v>
      </c>
      <c r="DD156" s="409"/>
      <c r="DE156" s="409"/>
    </row>
    <row r="157" spans="1:109" ht="21" customHeight="1">
      <c r="A157" s="376">
        <v>155</v>
      </c>
      <c r="B157" s="413" t="s">
        <v>219</v>
      </c>
      <c r="C157" s="378" t="s">
        <v>142</v>
      </c>
      <c r="D157" s="527" t="s">
        <v>138</v>
      </c>
      <c r="E157" s="477" t="s">
        <v>132</v>
      </c>
      <c r="F157" s="392"/>
      <c r="G157" s="392"/>
      <c r="H157" s="392">
        <v>45</v>
      </c>
      <c r="I157" s="392">
        <v>17</v>
      </c>
      <c r="J157" s="392">
        <v>23</v>
      </c>
      <c r="K157" s="392">
        <v>32</v>
      </c>
      <c r="L157" s="392">
        <v>45</v>
      </c>
      <c r="M157" s="392" t="s">
        <v>49</v>
      </c>
      <c r="N157" s="392">
        <v>162</v>
      </c>
      <c r="O157" s="382">
        <v>4109</v>
      </c>
      <c r="P157" s="383">
        <v>344</v>
      </c>
      <c r="Q157" s="384">
        <v>84.31</v>
      </c>
      <c r="R157" s="384">
        <v>75.97</v>
      </c>
      <c r="S157" s="384">
        <v>82.43</v>
      </c>
      <c r="T157" s="384">
        <v>11.52</v>
      </c>
      <c r="U157" s="385">
        <v>7820</v>
      </c>
      <c r="V157" s="385">
        <v>12800</v>
      </c>
      <c r="W157" s="385">
        <v>20400</v>
      </c>
      <c r="X157" s="387">
        <v>30600</v>
      </c>
      <c r="Y157" s="387">
        <v>44200</v>
      </c>
      <c r="Z157" s="387">
        <v>62000</v>
      </c>
      <c r="AA157" s="392">
        <v>86500</v>
      </c>
      <c r="AB157" s="392">
        <v>121500</v>
      </c>
      <c r="AC157" s="424">
        <v>170000</v>
      </c>
      <c r="AD157" s="424">
        <v>237500</v>
      </c>
      <c r="AE157" s="493">
        <v>333000</v>
      </c>
      <c r="AF157" s="493">
        <v>466000</v>
      </c>
      <c r="AG157" s="377" t="s">
        <v>49</v>
      </c>
      <c r="AH157" s="382">
        <v>6369280</v>
      </c>
      <c r="AI157" s="390">
        <v>50000</v>
      </c>
      <c r="AJ157" s="390">
        <v>8</v>
      </c>
      <c r="AK157" s="391">
        <v>100000</v>
      </c>
      <c r="AL157" s="391">
        <v>5</v>
      </c>
      <c r="AM157" s="392">
        <v>300000</v>
      </c>
      <c r="AN157" s="392">
        <v>2</v>
      </c>
      <c r="AO157" s="382">
        <v>6000000</v>
      </c>
      <c r="AP157" s="418">
        <v>12369280</v>
      </c>
      <c r="AQ157" s="394" t="s">
        <v>965</v>
      </c>
      <c r="AR157" s="395" t="s">
        <v>1492</v>
      </c>
      <c r="AS157" s="396" t="s">
        <v>1493</v>
      </c>
      <c r="AT157" s="397" t="s">
        <v>575</v>
      </c>
      <c r="AU157" s="398" t="s">
        <v>1028</v>
      </c>
      <c r="AV157" s="399">
        <v>18</v>
      </c>
      <c r="AW157" s="399">
        <v>358</v>
      </c>
      <c r="AX157" s="399"/>
      <c r="AY157" s="399">
        <v>468</v>
      </c>
      <c r="AZ157" s="399" t="s">
        <v>765</v>
      </c>
      <c r="BA157" s="419">
        <v>223</v>
      </c>
      <c r="BB157" s="401">
        <v>2</v>
      </c>
      <c r="BC157" s="402">
        <v>1.29</v>
      </c>
      <c r="BD157" s="402">
        <v>3.11</v>
      </c>
      <c r="BE157" s="402">
        <v>3.23</v>
      </c>
      <c r="BF157" s="403">
        <v>4332</v>
      </c>
      <c r="BG157" s="401">
        <v>346</v>
      </c>
      <c r="BH157" s="404">
        <v>85.6</v>
      </c>
      <c r="BI157" s="404">
        <v>79.08</v>
      </c>
      <c r="BJ157" s="404">
        <v>85.66</v>
      </c>
      <c r="BK157" s="405">
        <v>2</v>
      </c>
      <c r="BL157" s="405">
        <v>1.29</v>
      </c>
      <c r="BM157" s="405">
        <v>3.11</v>
      </c>
      <c r="BN157" s="405">
        <v>3.23</v>
      </c>
      <c r="BO157" s="406">
        <v>1</v>
      </c>
      <c r="BP157" s="407"/>
      <c r="BQ157" s="407"/>
      <c r="BR157" s="407"/>
      <c r="BS157" s="407">
        <v>1</v>
      </c>
      <c r="BT157" s="407"/>
      <c r="BU157" s="407"/>
      <c r="BV157" s="407"/>
      <c r="BW157" s="407"/>
      <c r="BX157" s="407"/>
      <c r="BY157" s="407"/>
      <c r="BZ157" s="407"/>
      <c r="CA157" s="407"/>
      <c r="CB157" s="407"/>
      <c r="CC157" s="407"/>
      <c r="CD157" s="407"/>
      <c r="CE157" s="407"/>
      <c r="CF157" s="407">
        <v>1</v>
      </c>
      <c r="CG157" s="407" t="s">
        <v>888</v>
      </c>
      <c r="CH157" s="407"/>
      <c r="CI157" s="407">
        <v>1</v>
      </c>
      <c r="CJ157" s="408" t="s">
        <v>1494</v>
      </c>
      <c r="CK157" s="408"/>
      <c r="CL157" s="408"/>
      <c r="CM157" s="408"/>
      <c r="CN157" s="408"/>
      <c r="CO157" s="409"/>
      <c r="CP157" s="409"/>
      <c r="CQ157" s="409"/>
      <c r="CR157" s="410">
        <v>325</v>
      </c>
      <c r="CS157" s="411">
        <v>72.099999999999994</v>
      </c>
      <c r="CT157" s="411">
        <v>46.62</v>
      </c>
      <c r="CU157" s="411">
        <v>51.94</v>
      </c>
      <c r="CV157" s="411">
        <v>19</v>
      </c>
      <c r="CW157" s="411">
        <v>12.21</v>
      </c>
      <c r="CX157" s="411">
        <v>29.35</v>
      </c>
      <c r="CY157" s="411">
        <v>30.49</v>
      </c>
      <c r="CZ157" s="411">
        <v>91.05</v>
      </c>
      <c r="DA157" s="411">
        <v>99.64</v>
      </c>
      <c r="DB157" s="409"/>
      <c r="DC157" s="409"/>
      <c r="DD157" s="409"/>
      <c r="DE157" s="409"/>
    </row>
    <row r="158" spans="1:109" ht="21" customHeight="1" thickBot="1">
      <c r="A158" s="412">
        <v>156</v>
      </c>
      <c r="B158" s="377" t="s">
        <v>410</v>
      </c>
      <c r="C158" s="378" t="s">
        <v>1495</v>
      </c>
      <c r="D158" s="527" t="s">
        <v>138</v>
      </c>
      <c r="E158" s="477" t="s">
        <v>132</v>
      </c>
      <c r="F158" s="392"/>
      <c r="G158" s="392"/>
      <c r="H158" s="392">
        <v>45</v>
      </c>
      <c r="I158" s="392">
        <v>17</v>
      </c>
      <c r="J158" s="392">
        <v>23</v>
      </c>
      <c r="K158" s="392">
        <v>32</v>
      </c>
      <c r="L158" s="392">
        <v>45</v>
      </c>
      <c r="M158" s="392" t="s">
        <v>49</v>
      </c>
      <c r="N158" s="392">
        <v>162</v>
      </c>
      <c r="O158" s="382">
        <v>4126</v>
      </c>
      <c r="P158" s="383">
        <v>347.8</v>
      </c>
      <c r="Q158" s="384">
        <v>78.67</v>
      </c>
      <c r="R158" s="384">
        <v>84.88</v>
      </c>
      <c r="S158" s="384">
        <v>82.91</v>
      </c>
      <c r="T158" s="384">
        <v>11.45</v>
      </c>
      <c r="U158" s="385">
        <v>7820</v>
      </c>
      <c r="V158" s="385">
        <v>12800</v>
      </c>
      <c r="W158" s="385">
        <v>20400</v>
      </c>
      <c r="X158" s="387">
        <v>30600</v>
      </c>
      <c r="Y158" s="387">
        <v>44200</v>
      </c>
      <c r="Z158" s="387">
        <v>62000</v>
      </c>
      <c r="AA158" s="392">
        <v>86500</v>
      </c>
      <c r="AB158" s="392">
        <v>121500</v>
      </c>
      <c r="AC158" s="424">
        <v>170000</v>
      </c>
      <c r="AD158" s="424">
        <v>237500</v>
      </c>
      <c r="AE158" s="493">
        <v>333000</v>
      </c>
      <c r="AF158" s="493">
        <v>466000</v>
      </c>
      <c r="AG158" s="377" t="s">
        <v>49</v>
      </c>
      <c r="AH158" s="382">
        <v>6369280</v>
      </c>
      <c r="AI158" s="390">
        <v>50000</v>
      </c>
      <c r="AJ158" s="390">
        <v>8</v>
      </c>
      <c r="AK158" s="391">
        <v>100000</v>
      </c>
      <c r="AL158" s="391">
        <v>5</v>
      </c>
      <c r="AM158" s="392">
        <v>300000</v>
      </c>
      <c r="AN158" s="392">
        <v>2</v>
      </c>
      <c r="AO158" s="382">
        <v>6000000</v>
      </c>
      <c r="AP158" s="418">
        <v>12369280</v>
      </c>
      <c r="AQ158" s="394" t="s">
        <v>936</v>
      </c>
      <c r="AR158" s="395" t="s">
        <v>1496</v>
      </c>
      <c r="AS158" s="396" t="s">
        <v>1011</v>
      </c>
      <c r="AT158" s="397" t="s">
        <v>577</v>
      </c>
      <c r="AU158" s="398" t="s">
        <v>1028</v>
      </c>
      <c r="AV158" s="399">
        <v>50</v>
      </c>
      <c r="AW158" s="399">
        <v>362</v>
      </c>
      <c r="AX158" s="399"/>
      <c r="AY158" s="399">
        <v>474</v>
      </c>
      <c r="AZ158" s="399" t="s">
        <v>772</v>
      </c>
      <c r="BA158" s="400">
        <v>172</v>
      </c>
      <c r="BB158" s="401">
        <v>1.9</v>
      </c>
      <c r="BC158" s="402">
        <v>1.08</v>
      </c>
      <c r="BD158" s="402">
        <v>2.4500000000000002</v>
      </c>
      <c r="BE158" s="402">
        <v>2.39</v>
      </c>
      <c r="BF158" s="403">
        <v>4298</v>
      </c>
      <c r="BG158" s="401">
        <v>349.7</v>
      </c>
      <c r="BH158" s="404">
        <v>79.75</v>
      </c>
      <c r="BI158" s="404">
        <v>87.33</v>
      </c>
      <c r="BJ158" s="404">
        <v>85.3</v>
      </c>
      <c r="BK158" s="405">
        <v>1.9</v>
      </c>
      <c r="BL158" s="405">
        <v>1.08</v>
      </c>
      <c r="BM158" s="405">
        <v>2.4500000000000002</v>
      </c>
      <c r="BN158" s="405">
        <v>2.39</v>
      </c>
      <c r="BO158" s="406">
        <v>6</v>
      </c>
      <c r="BP158" s="407"/>
      <c r="BQ158" s="407"/>
      <c r="BR158" s="407"/>
      <c r="BS158" s="407"/>
      <c r="BT158" s="407"/>
      <c r="BU158" s="407"/>
      <c r="BV158" s="407"/>
      <c r="BW158" s="407"/>
      <c r="BX158" s="407"/>
      <c r="BY158" s="407"/>
      <c r="BZ158" s="407">
        <v>1</v>
      </c>
      <c r="CA158" s="407"/>
      <c r="CB158" s="407"/>
      <c r="CC158" s="407"/>
      <c r="CD158" s="407"/>
      <c r="CE158" s="407"/>
      <c r="CF158" s="407"/>
      <c r="CG158" s="407"/>
      <c r="CH158" s="407"/>
      <c r="CI158" s="407"/>
      <c r="CJ158" s="408" t="s">
        <v>940</v>
      </c>
      <c r="CK158" s="408"/>
      <c r="CL158" s="408"/>
      <c r="CM158" s="408"/>
      <c r="CN158" s="408"/>
      <c r="CO158" s="409"/>
      <c r="CP158" s="409"/>
      <c r="CQ158" s="409"/>
      <c r="CR158" s="410">
        <v>330</v>
      </c>
      <c r="CS158" s="411">
        <v>68.5</v>
      </c>
      <c r="CT158" s="411">
        <v>61.79</v>
      </c>
      <c r="CU158" s="411">
        <v>60.32</v>
      </c>
      <c r="CV158" s="411">
        <v>17.8</v>
      </c>
      <c r="CW158" s="411">
        <v>10.17</v>
      </c>
      <c r="CX158" s="411">
        <v>23.09</v>
      </c>
      <c r="CY158" s="411">
        <v>22.59</v>
      </c>
      <c r="CZ158" s="411">
        <v>73.650000000000006</v>
      </c>
      <c r="DA158" s="411">
        <v>78.5</v>
      </c>
      <c r="DB158" s="409" t="s">
        <v>1275</v>
      </c>
      <c r="DC158" s="409">
        <v>1</v>
      </c>
      <c r="DD158" s="409"/>
      <c r="DE158" s="409"/>
    </row>
    <row r="159" spans="1:109" ht="21" customHeight="1">
      <c r="A159" s="376">
        <v>157</v>
      </c>
      <c r="B159" s="413" t="s">
        <v>1497</v>
      </c>
      <c r="C159" s="378" t="s">
        <v>1498</v>
      </c>
      <c r="D159" s="527" t="s">
        <v>138</v>
      </c>
      <c r="E159" s="477" t="s">
        <v>132</v>
      </c>
      <c r="F159" s="392"/>
      <c r="G159" s="392"/>
      <c r="H159" s="392" t="s">
        <v>403</v>
      </c>
      <c r="I159" s="392">
        <v>26</v>
      </c>
      <c r="J159" s="392">
        <v>35</v>
      </c>
      <c r="K159" s="392">
        <v>40</v>
      </c>
      <c r="L159" s="392">
        <v>62</v>
      </c>
      <c r="M159" s="392" t="s">
        <v>49</v>
      </c>
      <c r="N159" s="392">
        <v>163</v>
      </c>
      <c r="O159" s="382">
        <v>4127</v>
      </c>
      <c r="P159" s="383">
        <v>371.1</v>
      </c>
      <c r="Q159" s="384">
        <v>81.8</v>
      </c>
      <c r="R159" s="384">
        <v>51.98</v>
      </c>
      <c r="S159" s="384">
        <v>54.39</v>
      </c>
      <c r="T159" s="384"/>
      <c r="U159" s="385">
        <v>7820</v>
      </c>
      <c r="V159" s="385">
        <v>12800</v>
      </c>
      <c r="W159" s="385">
        <v>20400</v>
      </c>
      <c r="X159" s="387">
        <v>30600</v>
      </c>
      <c r="Y159" s="387">
        <v>44200</v>
      </c>
      <c r="Z159" s="387">
        <v>62000</v>
      </c>
      <c r="AA159" s="392">
        <v>86500</v>
      </c>
      <c r="AB159" s="392">
        <v>121500</v>
      </c>
      <c r="AC159" s="424">
        <v>170000</v>
      </c>
      <c r="AD159" s="424">
        <v>237500</v>
      </c>
      <c r="AE159" s="493">
        <v>333000</v>
      </c>
      <c r="AF159" s="493">
        <v>466000</v>
      </c>
      <c r="AG159" s="377" t="s">
        <v>49</v>
      </c>
      <c r="AH159" s="382">
        <v>6369280</v>
      </c>
      <c r="AI159" s="390">
        <v>50000</v>
      </c>
      <c r="AJ159" s="390">
        <v>8</v>
      </c>
      <c r="AK159" s="391">
        <v>100000</v>
      </c>
      <c r="AL159" s="391">
        <v>5</v>
      </c>
      <c r="AM159" s="392">
        <v>300000</v>
      </c>
      <c r="AN159" s="392">
        <v>2</v>
      </c>
      <c r="AO159" s="382">
        <v>6000000</v>
      </c>
      <c r="AP159" s="418">
        <v>12369280</v>
      </c>
      <c r="AQ159" s="394" t="s">
        <v>1499</v>
      </c>
      <c r="AR159" s="395" t="s">
        <v>1500</v>
      </c>
      <c r="AS159" s="396" t="s">
        <v>1075</v>
      </c>
      <c r="AT159" s="397" t="s">
        <v>1501</v>
      </c>
      <c r="AU159" s="398" t="s">
        <v>1028</v>
      </c>
      <c r="AV159" s="399"/>
      <c r="AW159" s="399"/>
      <c r="AX159" s="399"/>
      <c r="AY159" s="399"/>
      <c r="AZ159" s="399" t="s">
        <v>773</v>
      </c>
      <c r="BA159" s="400">
        <v>192</v>
      </c>
      <c r="BB159" s="401">
        <v>1.7</v>
      </c>
      <c r="BC159" s="402">
        <v>0.65</v>
      </c>
      <c r="BD159" s="402">
        <v>1.89</v>
      </c>
      <c r="BE159" s="402">
        <v>2.95</v>
      </c>
      <c r="BF159" s="403">
        <v>4319</v>
      </c>
      <c r="BG159" s="401">
        <v>372.8</v>
      </c>
      <c r="BH159" s="404">
        <v>82.45</v>
      </c>
      <c r="BI159" s="404">
        <v>53.87</v>
      </c>
      <c r="BJ159" s="404">
        <v>57.34</v>
      </c>
      <c r="BK159" s="405">
        <v>1.7</v>
      </c>
      <c r="BL159" s="405">
        <v>0.65</v>
      </c>
      <c r="BM159" s="405">
        <v>1.89</v>
      </c>
      <c r="BN159" s="405">
        <v>2.95</v>
      </c>
      <c r="BO159" s="406">
        <v>14</v>
      </c>
      <c r="BP159" s="407"/>
      <c r="BQ159" s="407"/>
      <c r="BR159" s="407"/>
      <c r="BS159" s="407"/>
      <c r="BT159" s="407"/>
      <c r="BU159" s="407"/>
      <c r="BV159" s="407"/>
      <c r="BW159" s="407"/>
      <c r="BX159" s="407"/>
      <c r="BY159" s="407"/>
      <c r="BZ159" s="407"/>
      <c r="CA159" s="407"/>
      <c r="CB159" s="407"/>
      <c r="CC159" s="407"/>
      <c r="CD159" s="407"/>
      <c r="CE159" s="407"/>
      <c r="CF159" s="407"/>
      <c r="CG159" s="407"/>
      <c r="CH159" s="407"/>
      <c r="CI159" s="407"/>
      <c r="CJ159" s="408"/>
      <c r="CK159" s="408"/>
      <c r="CL159" s="408"/>
      <c r="CM159" s="408"/>
      <c r="CN159" s="408"/>
      <c r="CO159" s="409"/>
      <c r="CP159" s="409"/>
      <c r="CQ159" s="409"/>
      <c r="CR159" s="410"/>
      <c r="CS159" s="411"/>
      <c r="CT159" s="411"/>
      <c r="CU159" s="411"/>
      <c r="CV159" s="411"/>
      <c r="CW159" s="411"/>
      <c r="CX159" s="411"/>
      <c r="CY159" s="411"/>
      <c r="CZ159" s="411"/>
      <c r="DA159" s="411"/>
      <c r="DB159" s="409"/>
      <c r="DC159" s="409"/>
      <c r="DD159" s="409"/>
      <c r="DE159" s="409"/>
    </row>
    <row r="160" spans="1:109" ht="21" customHeight="1" thickBot="1">
      <c r="A160" s="412">
        <v>158</v>
      </c>
      <c r="B160" s="377" t="s">
        <v>1502</v>
      </c>
      <c r="C160" s="378" t="s">
        <v>1503</v>
      </c>
      <c r="D160" s="527" t="s">
        <v>138</v>
      </c>
      <c r="E160" s="477" t="s">
        <v>132</v>
      </c>
      <c r="F160" s="392"/>
      <c r="G160" s="392"/>
      <c r="H160" s="392">
        <v>45</v>
      </c>
      <c r="I160" s="392">
        <v>17</v>
      </c>
      <c r="J160" s="392">
        <v>23</v>
      </c>
      <c r="K160" s="392">
        <v>32</v>
      </c>
      <c r="L160" s="392">
        <v>45</v>
      </c>
      <c r="M160" s="392" t="s">
        <v>49</v>
      </c>
      <c r="N160" s="392">
        <v>162</v>
      </c>
      <c r="O160" s="382">
        <v>4153</v>
      </c>
      <c r="P160" s="383">
        <v>349.5</v>
      </c>
      <c r="Q160" s="384">
        <v>86.36</v>
      </c>
      <c r="R160" s="384">
        <v>73.86</v>
      </c>
      <c r="S160" s="384">
        <v>64.59</v>
      </c>
      <c r="T160" s="384">
        <v>6.6</v>
      </c>
      <c r="U160" s="385">
        <v>7820</v>
      </c>
      <c r="V160" s="385">
        <v>12800</v>
      </c>
      <c r="W160" s="385">
        <v>20400</v>
      </c>
      <c r="X160" s="387">
        <v>30600</v>
      </c>
      <c r="Y160" s="387">
        <v>44200</v>
      </c>
      <c r="Z160" s="387">
        <v>62000</v>
      </c>
      <c r="AA160" s="392">
        <v>86500</v>
      </c>
      <c r="AB160" s="392">
        <v>121500</v>
      </c>
      <c r="AC160" s="424">
        <v>170000</v>
      </c>
      <c r="AD160" s="424">
        <v>237500</v>
      </c>
      <c r="AE160" s="493">
        <v>333000</v>
      </c>
      <c r="AF160" s="493">
        <v>466000</v>
      </c>
      <c r="AG160" s="377" t="s">
        <v>49</v>
      </c>
      <c r="AH160" s="382">
        <v>6369280</v>
      </c>
      <c r="AI160" s="390">
        <v>50000</v>
      </c>
      <c r="AJ160" s="390">
        <v>8</v>
      </c>
      <c r="AK160" s="391">
        <v>100000</v>
      </c>
      <c r="AL160" s="391">
        <v>5</v>
      </c>
      <c r="AM160" s="392">
        <v>300000</v>
      </c>
      <c r="AN160" s="392">
        <v>2</v>
      </c>
      <c r="AO160" s="382">
        <v>6000000</v>
      </c>
      <c r="AP160" s="418">
        <v>12369280</v>
      </c>
      <c r="AQ160" s="394" t="s">
        <v>893</v>
      </c>
      <c r="AR160" s="395" t="s">
        <v>1504</v>
      </c>
      <c r="AS160" s="396" t="s">
        <v>726</v>
      </c>
      <c r="AT160" s="397" t="s">
        <v>1505</v>
      </c>
      <c r="AU160" s="398" t="s">
        <v>1028</v>
      </c>
      <c r="AV160" s="399">
        <v>30</v>
      </c>
      <c r="AW160" s="399">
        <v>363</v>
      </c>
      <c r="AX160" s="399"/>
      <c r="AY160" s="399">
        <v>477</v>
      </c>
      <c r="AZ160" s="399" t="s">
        <v>1144</v>
      </c>
      <c r="BA160" s="400">
        <v>219</v>
      </c>
      <c r="BB160" s="401">
        <v>2.1</v>
      </c>
      <c r="BC160" s="402">
        <v>1.04</v>
      </c>
      <c r="BD160" s="402">
        <v>3.07</v>
      </c>
      <c r="BE160" s="402">
        <v>2.62</v>
      </c>
      <c r="BF160" s="403">
        <v>4372</v>
      </c>
      <c r="BG160" s="401">
        <v>351.6</v>
      </c>
      <c r="BH160" s="404">
        <v>87.4</v>
      </c>
      <c r="BI160" s="404">
        <v>76.930000000000007</v>
      </c>
      <c r="BJ160" s="404">
        <v>67.209999999999994</v>
      </c>
      <c r="BK160" s="405">
        <v>2.1</v>
      </c>
      <c r="BL160" s="405">
        <v>1.04</v>
      </c>
      <c r="BM160" s="405">
        <v>3.07</v>
      </c>
      <c r="BN160" s="405">
        <v>2.62</v>
      </c>
      <c r="BO160" s="406">
        <v>3</v>
      </c>
      <c r="BP160" s="407"/>
      <c r="BQ160" s="407"/>
      <c r="BR160" s="407"/>
      <c r="BS160" s="407"/>
      <c r="BT160" s="407"/>
      <c r="BU160" s="407"/>
      <c r="BV160" s="407"/>
      <c r="BW160" s="407"/>
      <c r="BX160" s="407"/>
      <c r="BY160" s="407"/>
      <c r="BZ160" s="407"/>
      <c r="CA160" s="407"/>
      <c r="CB160" s="407"/>
      <c r="CC160" s="407"/>
      <c r="CD160" s="407"/>
      <c r="CE160" s="407"/>
      <c r="CF160" s="407"/>
      <c r="CG160" s="407"/>
      <c r="CH160" s="407"/>
      <c r="CI160" s="407"/>
      <c r="CJ160" s="408" t="s">
        <v>1506</v>
      </c>
      <c r="CK160" s="408"/>
      <c r="CL160" s="408"/>
      <c r="CM160" s="408"/>
      <c r="CN160" s="408"/>
      <c r="CO160" s="409"/>
      <c r="CP160" s="409"/>
      <c r="CQ160" s="409"/>
      <c r="CR160" s="410"/>
      <c r="CS160" s="411"/>
      <c r="CT160" s="411"/>
      <c r="CU160" s="411"/>
      <c r="CV160" s="411"/>
      <c r="CW160" s="411"/>
      <c r="CX160" s="411"/>
      <c r="CY160" s="411"/>
      <c r="CZ160" s="411"/>
      <c r="DA160" s="411"/>
      <c r="DB160" s="409"/>
      <c r="DC160" s="409"/>
      <c r="DD160" s="409"/>
      <c r="DE160" s="409"/>
    </row>
    <row r="161" spans="1:109" ht="21" customHeight="1">
      <c r="A161" s="376">
        <v>159</v>
      </c>
      <c r="B161" s="413" t="s">
        <v>1507</v>
      </c>
      <c r="C161" s="378" t="s">
        <v>1508</v>
      </c>
      <c r="D161" s="527" t="s">
        <v>138</v>
      </c>
      <c r="E161" s="477" t="s">
        <v>132</v>
      </c>
      <c r="F161" s="392"/>
      <c r="G161" s="392"/>
      <c r="H161" s="392" t="s">
        <v>403</v>
      </c>
      <c r="I161" s="392">
        <v>26</v>
      </c>
      <c r="J161" s="392">
        <v>35</v>
      </c>
      <c r="K161" s="392">
        <v>40</v>
      </c>
      <c r="L161" s="392">
        <v>62</v>
      </c>
      <c r="M161" s="392" t="s">
        <v>49</v>
      </c>
      <c r="N161" s="392">
        <v>163</v>
      </c>
      <c r="O161" s="382">
        <v>4171</v>
      </c>
      <c r="P161" s="383">
        <v>342.4</v>
      </c>
      <c r="Q161" s="384">
        <v>85.38</v>
      </c>
      <c r="R161" s="384">
        <v>82.88</v>
      </c>
      <c r="S161" s="384">
        <v>67.36</v>
      </c>
      <c r="T161" s="384">
        <v>7.16</v>
      </c>
      <c r="U161" s="385">
        <v>7820</v>
      </c>
      <c r="V161" s="385">
        <v>12800</v>
      </c>
      <c r="W161" s="385">
        <v>20400</v>
      </c>
      <c r="X161" s="387">
        <v>30600</v>
      </c>
      <c r="Y161" s="387">
        <v>44200</v>
      </c>
      <c r="Z161" s="387">
        <v>62000</v>
      </c>
      <c r="AA161" s="392">
        <v>86500</v>
      </c>
      <c r="AB161" s="392">
        <v>121500</v>
      </c>
      <c r="AC161" s="424">
        <v>170000</v>
      </c>
      <c r="AD161" s="424">
        <v>237500</v>
      </c>
      <c r="AE161" s="493">
        <v>333000</v>
      </c>
      <c r="AF161" s="493">
        <v>466000</v>
      </c>
      <c r="AG161" s="377" t="s">
        <v>49</v>
      </c>
      <c r="AH161" s="382">
        <v>6369280</v>
      </c>
      <c r="AI161" s="390">
        <v>50000</v>
      </c>
      <c r="AJ161" s="390">
        <v>8</v>
      </c>
      <c r="AK161" s="391">
        <v>100000</v>
      </c>
      <c r="AL161" s="391">
        <v>5</v>
      </c>
      <c r="AM161" s="392">
        <v>300000</v>
      </c>
      <c r="AN161" s="392">
        <v>2</v>
      </c>
      <c r="AO161" s="382">
        <v>6000000</v>
      </c>
      <c r="AP161" s="418">
        <v>12369280</v>
      </c>
      <c r="AQ161" s="394" t="s">
        <v>1509</v>
      </c>
      <c r="AR161" s="395" t="s">
        <v>1510</v>
      </c>
      <c r="AS161" s="396" t="s">
        <v>1204</v>
      </c>
      <c r="AT161" s="397" t="s">
        <v>1511</v>
      </c>
      <c r="AU161" s="398" t="s">
        <v>1028</v>
      </c>
      <c r="AV161" s="399"/>
      <c r="AW161" s="399">
        <v>359</v>
      </c>
      <c r="AX161" s="399">
        <v>366</v>
      </c>
      <c r="AY161" s="399">
        <v>478</v>
      </c>
      <c r="AZ161" s="399" t="s">
        <v>773</v>
      </c>
      <c r="BA161" s="400">
        <v>228</v>
      </c>
      <c r="BB161" s="401">
        <v>1.8</v>
      </c>
      <c r="BC161" s="402">
        <v>1.1200000000000001</v>
      </c>
      <c r="BD161" s="402">
        <v>3.45</v>
      </c>
      <c r="BE161" s="402">
        <v>2.86</v>
      </c>
      <c r="BF161" s="403">
        <v>4399</v>
      </c>
      <c r="BG161" s="401">
        <v>344.2</v>
      </c>
      <c r="BH161" s="404">
        <v>86.5</v>
      </c>
      <c r="BI161" s="404">
        <v>86.33</v>
      </c>
      <c r="BJ161" s="404">
        <v>70.22</v>
      </c>
      <c r="BK161" s="405">
        <v>1.8</v>
      </c>
      <c r="BL161" s="405">
        <v>1.1200000000000001</v>
      </c>
      <c r="BM161" s="405">
        <v>3.45</v>
      </c>
      <c r="BN161" s="405">
        <v>2.86</v>
      </c>
      <c r="BO161" s="406">
        <v>5</v>
      </c>
      <c r="BP161" s="407"/>
      <c r="BQ161" s="407"/>
      <c r="BR161" s="407"/>
      <c r="BS161" s="407"/>
      <c r="BT161" s="407"/>
      <c r="BU161" s="407"/>
      <c r="BV161" s="407"/>
      <c r="BW161" s="407"/>
      <c r="BX161" s="407"/>
      <c r="BY161" s="407"/>
      <c r="BZ161" s="407"/>
      <c r="CA161" s="407">
        <v>1</v>
      </c>
      <c r="CB161" s="407"/>
      <c r="CC161" s="407">
        <v>1</v>
      </c>
      <c r="CD161" s="407">
        <v>1</v>
      </c>
      <c r="CE161" s="407"/>
      <c r="CF161" s="407"/>
      <c r="CG161" s="407"/>
      <c r="CH161" s="407"/>
      <c r="CI161" s="407"/>
      <c r="CJ161" s="408" t="s">
        <v>1512</v>
      </c>
      <c r="CK161" s="408"/>
      <c r="CL161" s="408"/>
      <c r="CM161" s="408"/>
      <c r="CN161" s="408"/>
      <c r="CO161" s="409"/>
      <c r="CP161" s="409"/>
      <c r="CQ161" s="409"/>
      <c r="CR161" s="410">
        <v>325</v>
      </c>
      <c r="CS161" s="411">
        <v>74.8</v>
      </c>
      <c r="CT161" s="411">
        <v>50.25</v>
      </c>
      <c r="CU161" s="411">
        <v>40.340000000000003</v>
      </c>
      <c r="CV161" s="411">
        <v>17.399999999999999</v>
      </c>
      <c r="CW161" s="411">
        <v>10.58</v>
      </c>
      <c r="CX161" s="411">
        <v>32.630000000000003</v>
      </c>
      <c r="CY161" s="411">
        <v>27.02</v>
      </c>
      <c r="CZ161" s="411">
        <v>87.63</v>
      </c>
      <c r="DA161" s="411">
        <v>95.54</v>
      </c>
      <c r="DB161" s="409" t="s">
        <v>1275</v>
      </c>
      <c r="DC161" s="409">
        <v>1</v>
      </c>
      <c r="DD161" s="409"/>
      <c r="DE161" s="409"/>
    </row>
    <row r="162" spans="1:109" ht="21" customHeight="1" thickBot="1">
      <c r="A162" s="412">
        <v>160</v>
      </c>
      <c r="B162" s="377" t="s">
        <v>1513</v>
      </c>
      <c r="C162" s="378" t="s">
        <v>1514</v>
      </c>
      <c r="D162" s="527" t="s">
        <v>138</v>
      </c>
      <c r="E162" s="528" t="s">
        <v>151</v>
      </c>
      <c r="F162" s="392"/>
      <c r="G162" s="392"/>
      <c r="H162" s="392">
        <v>55</v>
      </c>
      <c r="I162" s="392">
        <v>18</v>
      </c>
      <c r="J162" s="392">
        <v>24</v>
      </c>
      <c r="K162" s="392">
        <v>32</v>
      </c>
      <c r="L162" s="392">
        <v>47</v>
      </c>
      <c r="M162" s="392">
        <v>50</v>
      </c>
      <c r="N162" s="392">
        <v>226</v>
      </c>
      <c r="O162" s="382">
        <v>4183</v>
      </c>
      <c r="P162" s="383">
        <v>346.5</v>
      </c>
      <c r="Q162" s="384">
        <v>87.26</v>
      </c>
      <c r="R162" s="384">
        <v>70.27</v>
      </c>
      <c r="S162" s="384">
        <v>74.760000000000005</v>
      </c>
      <c r="T162" s="384"/>
      <c r="U162" s="385">
        <v>9890</v>
      </c>
      <c r="V162" s="385">
        <v>16100</v>
      </c>
      <c r="W162" s="385">
        <v>25800</v>
      </c>
      <c r="X162" s="387">
        <v>38700</v>
      </c>
      <c r="Y162" s="387">
        <v>55900</v>
      </c>
      <c r="Z162" s="387">
        <v>78500</v>
      </c>
      <c r="AA162" s="392">
        <v>109500</v>
      </c>
      <c r="AB162" s="392">
        <v>153500</v>
      </c>
      <c r="AC162" s="424">
        <v>214500</v>
      </c>
      <c r="AD162" s="424">
        <v>300500</v>
      </c>
      <c r="AE162" s="493">
        <v>421000</v>
      </c>
      <c r="AF162" s="493">
        <v>589000</v>
      </c>
      <c r="AG162" s="529">
        <v>968000</v>
      </c>
      <c r="AH162" s="382">
        <v>11923560</v>
      </c>
      <c r="AI162" s="390">
        <v>70000</v>
      </c>
      <c r="AJ162" s="390">
        <v>8</v>
      </c>
      <c r="AK162" s="391">
        <v>140000</v>
      </c>
      <c r="AL162" s="391">
        <v>5</v>
      </c>
      <c r="AM162" s="392">
        <v>420000</v>
      </c>
      <c r="AN162" s="392">
        <v>3</v>
      </c>
      <c r="AO162" s="382">
        <v>10080000</v>
      </c>
      <c r="AP162" s="418">
        <v>22003560</v>
      </c>
      <c r="AQ162" s="394" t="s">
        <v>965</v>
      </c>
      <c r="AR162" s="395" t="s">
        <v>1515</v>
      </c>
      <c r="AS162" s="396" t="s">
        <v>731</v>
      </c>
      <c r="AT162" s="397" t="s">
        <v>1516</v>
      </c>
      <c r="AU162" s="398" t="s">
        <v>1028</v>
      </c>
      <c r="AV162" s="399">
        <v>52</v>
      </c>
      <c r="AW162" s="399">
        <v>360</v>
      </c>
      <c r="AX162" s="399"/>
      <c r="AY162" s="399">
        <v>472</v>
      </c>
      <c r="AZ162" s="399" t="s">
        <v>772</v>
      </c>
      <c r="BA162" s="419">
        <v>229</v>
      </c>
      <c r="BB162" s="401">
        <v>2.2999999999999998</v>
      </c>
      <c r="BC162" s="402">
        <v>1.04</v>
      </c>
      <c r="BD162" s="402">
        <v>3.17</v>
      </c>
      <c r="BE162" s="402">
        <v>3.25</v>
      </c>
      <c r="BF162" s="403">
        <v>4412</v>
      </c>
      <c r="BG162" s="401">
        <v>348.8</v>
      </c>
      <c r="BH162" s="404">
        <v>88.3</v>
      </c>
      <c r="BI162" s="404">
        <v>73.44</v>
      </c>
      <c r="BJ162" s="404">
        <v>78.010000000000005</v>
      </c>
      <c r="BK162" s="405">
        <v>2.2999999999999998</v>
      </c>
      <c r="BL162" s="405">
        <v>1.04</v>
      </c>
      <c r="BM162" s="405">
        <v>3.17</v>
      </c>
      <c r="BN162" s="405">
        <v>3.25</v>
      </c>
      <c r="BO162" s="406">
        <v>1</v>
      </c>
      <c r="BP162" s="407"/>
      <c r="BQ162" s="407"/>
      <c r="BR162" s="407"/>
      <c r="BS162" s="407"/>
      <c r="BT162" s="407"/>
      <c r="BU162" s="407"/>
      <c r="BV162" s="407"/>
      <c r="BW162" s="407"/>
      <c r="BX162" s="407"/>
      <c r="BY162" s="407"/>
      <c r="BZ162" s="407">
        <v>1</v>
      </c>
      <c r="CA162" s="407"/>
      <c r="CB162" s="407"/>
      <c r="CC162" s="407"/>
      <c r="CD162" s="407">
        <v>1</v>
      </c>
      <c r="CE162" s="407"/>
      <c r="CF162" s="407"/>
      <c r="CG162" s="407"/>
      <c r="CH162" s="407"/>
      <c r="CI162" s="407"/>
      <c r="CJ162" s="408" t="s">
        <v>1491</v>
      </c>
      <c r="CK162" s="408"/>
      <c r="CL162" s="408"/>
      <c r="CM162" s="408"/>
      <c r="CN162" s="408"/>
      <c r="CO162" s="409"/>
      <c r="CP162" s="409"/>
      <c r="CQ162" s="409"/>
      <c r="CR162" s="410"/>
      <c r="CS162" s="411"/>
      <c r="CT162" s="411"/>
      <c r="CU162" s="411"/>
      <c r="CV162" s="411"/>
      <c r="CW162" s="411"/>
      <c r="CX162" s="411"/>
      <c r="CY162" s="411"/>
      <c r="CZ162" s="411"/>
      <c r="DA162" s="411"/>
      <c r="DB162" s="409"/>
      <c r="DC162" s="409"/>
      <c r="DD162" s="409"/>
      <c r="DE162" s="409"/>
    </row>
    <row r="163" spans="1:109" ht="21" customHeight="1">
      <c r="A163" s="376">
        <v>161</v>
      </c>
      <c r="B163" s="413" t="s">
        <v>291</v>
      </c>
      <c r="C163" s="378" t="s">
        <v>1517</v>
      </c>
      <c r="D163" s="527" t="s">
        <v>138</v>
      </c>
      <c r="E163" s="528" t="s">
        <v>151</v>
      </c>
      <c r="F163" s="392"/>
      <c r="G163" s="392"/>
      <c r="H163" s="392">
        <v>55</v>
      </c>
      <c r="I163" s="392">
        <v>18</v>
      </c>
      <c r="J163" s="392">
        <v>24</v>
      </c>
      <c r="K163" s="392">
        <v>32</v>
      </c>
      <c r="L163" s="392">
        <v>47</v>
      </c>
      <c r="M163" s="392">
        <v>50</v>
      </c>
      <c r="N163" s="392">
        <v>226</v>
      </c>
      <c r="O163" s="382">
        <v>4211</v>
      </c>
      <c r="P163" s="383">
        <v>339.4</v>
      </c>
      <c r="Q163" s="384">
        <v>85.84</v>
      </c>
      <c r="R163" s="384">
        <v>92.97</v>
      </c>
      <c r="S163" s="384">
        <v>86.39</v>
      </c>
      <c r="T163" s="384">
        <v>14.23</v>
      </c>
      <c r="U163" s="385">
        <v>9890</v>
      </c>
      <c r="V163" s="385">
        <v>16100</v>
      </c>
      <c r="W163" s="385">
        <v>25800</v>
      </c>
      <c r="X163" s="387">
        <v>38700</v>
      </c>
      <c r="Y163" s="387">
        <v>55900</v>
      </c>
      <c r="Z163" s="387">
        <v>78500</v>
      </c>
      <c r="AA163" s="392">
        <v>109500</v>
      </c>
      <c r="AB163" s="392">
        <v>153500</v>
      </c>
      <c r="AC163" s="424">
        <v>214500</v>
      </c>
      <c r="AD163" s="424">
        <v>300500</v>
      </c>
      <c r="AE163" s="493">
        <v>421000</v>
      </c>
      <c r="AF163" s="493">
        <v>589000</v>
      </c>
      <c r="AG163" s="529">
        <v>968000</v>
      </c>
      <c r="AH163" s="382">
        <v>11923560</v>
      </c>
      <c r="AI163" s="390">
        <v>70000</v>
      </c>
      <c r="AJ163" s="390">
        <v>8</v>
      </c>
      <c r="AK163" s="391">
        <v>140000</v>
      </c>
      <c r="AL163" s="391">
        <v>5</v>
      </c>
      <c r="AM163" s="392">
        <v>420000</v>
      </c>
      <c r="AN163" s="392">
        <v>3</v>
      </c>
      <c r="AO163" s="382">
        <v>10080000</v>
      </c>
      <c r="AP163" s="418">
        <v>22003560</v>
      </c>
      <c r="AQ163" s="394" t="s">
        <v>936</v>
      </c>
      <c r="AR163" s="395" t="s">
        <v>1518</v>
      </c>
      <c r="AS163" s="396" t="s">
        <v>1013</v>
      </c>
      <c r="AT163" s="397" t="s">
        <v>568</v>
      </c>
      <c r="AU163" s="398" t="s">
        <v>1028</v>
      </c>
      <c r="AV163" s="399">
        <v>30</v>
      </c>
      <c r="AW163" s="399">
        <v>353</v>
      </c>
      <c r="AX163" s="399"/>
      <c r="AY163" s="399">
        <v>460</v>
      </c>
      <c r="AZ163" s="399" t="s">
        <v>1519</v>
      </c>
      <c r="BA163" s="419">
        <v>255</v>
      </c>
      <c r="BB163" s="401">
        <v>2.9</v>
      </c>
      <c r="BC163" s="402">
        <v>1.56</v>
      </c>
      <c r="BD163" s="402">
        <v>4.32</v>
      </c>
      <c r="BE163" s="402">
        <v>3.62</v>
      </c>
      <c r="BF163" s="403">
        <v>4466</v>
      </c>
      <c r="BG163" s="401">
        <v>342.3</v>
      </c>
      <c r="BH163" s="404">
        <v>87.4</v>
      </c>
      <c r="BI163" s="404">
        <v>97.29</v>
      </c>
      <c r="BJ163" s="404">
        <v>90.01</v>
      </c>
      <c r="BK163" s="405">
        <v>2.9</v>
      </c>
      <c r="BL163" s="405">
        <v>1.56</v>
      </c>
      <c r="BM163" s="405">
        <v>4.32</v>
      </c>
      <c r="BN163" s="405">
        <v>3.62</v>
      </c>
      <c r="BO163" s="406">
        <v>1</v>
      </c>
      <c r="BP163" s="407"/>
      <c r="BQ163" s="407"/>
      <c r="BR163" s="407"/>
      <c r="BS163" s="407"/>
      <c r="BT163" s="407"/>
      <c r="BU163" s="407"/>
      <c r="BV163" s="407"/>
      <c r="BW163" s="407"/>
      <c r="BX163" s="407"/>
      <c r="BY163" s="407"/>
      <c r="BZ163" s="407"/>
      <c r="CA163" s="407"/>
      <c r="CB163" s="407"/>
      <c r="CC163" s="407"/>
      <c r="CD163" s="407"/>
      <c r="CE163" s="407"/>
      <c r="CF163" s="407"/>
      <c r="CG163" s="407"/>
      <c r="CH163" s="407"/>
      <c r="CI163" s="407"/>
      <c r="CJ163" s="408" t="s">
        <v>1520</v>
      </c>
      <c r="CK163" s="408"/>
      <c r="CL163" s="408"/>
      <c r="CM163" s="408"/>
      <c r="CN163" s="408"/>
      <c r="CO163" s="409"/>
      <c r="CP163" s="409"/>
      <c r="CQ163" s="409"/>
      <c r="CR163" s="410">
        <v>312</v>
      </c>
      <c r="CS163" s="411">
        <v>71.2</v>
      </c>
      <c r="CT163" s="411">
        <v>52.35</v>
      </c>
      <c r="CU163" s="411">
        <v>52.35</v>
      </c>
      <c r="CV163" s="411">
        <v>27.4</v>
      </c>
      <c r="CW163" s="411">
        <v>14.64</v>
      </c>
      <c r="CX163" s="411">
        <v>40.619999999999997</v>
      </c>
      <c r="CY163" s="411">
        <v>34.04</v>
      </c>
      <c r="CZ163" s="411">
        <v>116.7</v>
      </c>
      <c r="DA163" s="411">
        <v>123.86</v>
      </c>
      <c r="DB163" s="409" t="s">
        <v>1521</v>
      </c>
      <c r="DC163" s="409">
        <v>4</v>
      </c>
      <c r="DD163" s="409"/>
      <c r="DE163" s="409"/>
    </row>
    <row r="164" spans="1:109" ht="21" customHeight="1" thickBot="1">
      <c r="A164" s="412">
        <v>162</v>
      </c>
      <c r="B164" s="431" t="s">
        <v>1522</v>
      </c>
      <c r="C164" s="378" t="s">
        <v>1523</v>
      </c>
      <c r="D164" s="527" t="s">
        <v>138</v>
      </c>
      <c r="E164" s="530" t="s">
        <v>151</v>
      </c>
      <c r="F164" s="446"/>
      <c r="G164" s="446"/>
      <c r="H164" s="392">
        <v>55</v>
      </c>
      <c r="I164" s="392">
        <v>18</v>
      </c>
      <c r="J164" s="392">
        <v>24</v>
      </c>
      <c r="K164" s="392">
        <v>32</v>
      </c>
      <c r="L164" s="392">
        <v>50</v>
      </c>
      <c r="M164" s="392">
        <v>61</v>
      </c>
      <c r="N164" s="392">
        <v>240</v>
      </c>
      <c r="O164" s="432">
        <v>4231</v>
      </c>
      <c r="P164" s="433">
        <v>360.9</v>
      </c>
      <c r="Q164" s="434">
        <v>82.97</v>
      </c>
      <c r="R164" s="434">
        <v>78.319999999999993</v>
      </c>
      <c r="S164" s="434">
        <v>45.42</v>
      </c>
      <c r="T164" s="434"/>
      <c r="U164" s="497">
        <v>9890</v>
      </c>
      <c r="V164" s="385">
        <v>16100</v>
      </c>
      <c r="W164" s="385">
        <v>25800</v>
      </c>
      <c r="X164" s="387">
        <v>38700</v>
      </c>
      <c r="Y164" s="387">
        <v>55900</v>
      </c>
      <c r="Z164" s="387">
        <v>78500</v>
      </c>
      <c r="AA164" s="392">
        <v>109500</v>
      </c>
      <c r="AB164" s="392">
        <v>153500</v>
      </c>
      <c r="AC164" s="424">
        <v>214500</v>
      </c>
      <c r="AD164" s="424">
        <v>300500</v>
      </c>
      <c r="AE164" s="493">
        <v>421000</v>
      </c>
      <c r="AF164" s="493">
        <v>589000</v>
      </c>
      <c r="AG164" s="529">
        <v>968000</v>
      </c>
      <c r="AH164" s="382">
        <v>11923560</v>
      </c>
      <c r="AI164" s="390">
        <v>70000</v>
      </c>
      <c r="AJ164" s="390">
        <v>8</v>
      </c>
      <c r="AK164" s="391">
        <v>140000</v>
      </c>
      <c r="AL164" s="391">
        <v>5</v>
      </c>
      <c r="AM164" s="392">
        <v>420000</v>
      </c>
      <c r="AN164" s="392">
        <v>3</v>
      </c>
      <c r="AO164" s="382">
        <v>10080000</v>
      </c>
      <c r="AP164" s="418">
        <v>22003560</v>
      </c>
      <c r="AQ164" s="394" t="s">
        <v>1524</v>
      </c>
      <c r="AR164" s="395" t="s">
        <v>1525</v>
      </c>
      <c r="AS164" s="396" t="s">
        <v>915</v>
      </c>
      <c r="AT164" s="397" t="s">
        <v>1526</v>
      </c>
      <c r="AU164" s="398" t="s">
        <v>1028</v>
      </c>
      <c r="AV164" s="399"/>
      <c r="AW164" s="399">
        <v>375</v>
      </c>
      <c r="AX164" s="399"/>
      <c r="AY164" s="399">
        <v>497</v>
      </c>
      <c r="AZ164" s="399" t="s">
        <v>774</v>
      </c>
      <c r="BA164" s="400"/>
      <c r="BB164" s="401"/>
      <c r="BC164" s="402"/>
      <c r="BD164" s="402"/>
      <c r="BE164" s="402"/>
      <c r="BF164" s="403"/>
      <c r="BG164" s="401"/>
      <c r="BH164" s="404"/>
      <c r="BI164" s="404"/>
      <c r="BJ164" s="404"/>
      <c r="BK164" s="405"/>
      <c r="BL164" s="405"/>
      <c r="BM164" s="405"/>
      <c r="BN164" s="405"/>
      <c r="BO164" s="406"/>
      <c r="BP164" s="407"/>
      <c r="BQ164" s="407"/>
      <c r="BR164" s="407"/>
      <c r="BS164" s="407"/>
      <c r="BT164" s="407"/>
      <c r="BU164" s="407"/>
      <c r="BV164" s="407"/>
      <c r="BW164" s="407"/>
      <c r="BX164" s="407"/>
      <c r="BY164" s="407"/>
      <c r="BZ164" s="407"/>
      <c r="CA164" s="407"/>
      <c r="CB164" s="407">
        <v>1</v>
      </c>
      <c r="CC164" s="407"/>
      <c r="CD164" s="407"/>
      <c r="CE164" s="407"/>
      <c r="CF164" s="407"/>
      <c r="CG164" s="407"/>
      <c r="CH164" s="407"/>
      <c r="CI164" s="407"/>
      <c r="CJ164" s="408" t="s">
        <v>1527</v>
      </c>
      <c r="CK164" s="408"/>
      <c r="CL164" s="408"/>
      <c r="CM164" s="408"/>
      <c r="CN164" s="408"/>
      <c r="CO164" s="409"/>
      <c r="CP164" s="409"/>
      <c r="CQ164" s="409"/>
      <c r="CR164" s="410"/>
      <c r="CS164" s="411"/>
      <c r="CT164" s="411"/>
      <c r="CU164" s="411"/>
      <c r="CV164" s="411"/>
      <c r="CW164" s="411"/>
      <c r="CX164" s="411"/>
      <c r="CY164" s="411"/>
      <c r="CZ164" s="411"/>
      <c r="DA164" s="411"/>
      <c r="DB164" s="409"/>
      <c r="DC164" s="409"/>
      <c r="DD164" s="409"/>
      <c r="DE164" s="409"/>
    </row>
    <row r="165" spans="1:109" ht="21" customHeight="1" thickBot="1">
      <c r="A165" s="376">
        <v>163</v>
      </c>
      <c r="B165" s="531" t="s">
        <v>1528</v>
      </c>
      <c r="C165" s="378" t="s">
        <v>1529</v>
      </c>
      <c r="D165" s="527" t="s">
        <v>138</v>
      </c>
      <c r="E165" s="532" t="s">
        <v>151</v>
      </c>
      <c r="F165" s="392"/>
      <c r="G165" s="392"/>
      <c r="H165" s="392" t="s">
        <v>403</v>
      </c>
      <c r="I165" s="392">
        <v>26</v>
      </c>
      <c r="J165" s="392">
        <v>34</v>
      </c>
      <c r="K165" s="392">
        <v>46</v>
      </c>
      <c r="L165" s="392">
        <v>61</v>
      </c>
      <c r="M165" s="392">
        <v>73</v>
      </c>
      <c r="N165" s="392">
        <v>240</v>
      </c>
      <c r="O165" s="495">
        <v>4255</v>
      </c>
      <c r="P165" s="525">
        <v>351.2</v>
      </c>
      <c r="Q165" s="526">
        <v>82.76</v>
      </c>
      <c r="R165" s="526">
        <v>77.11</v>
      </c>
      <c r="S165" s="526">
        <v>76.98</v>
      </c>
      <c r="T165" s="526">
        <v>8.9499999999999993</v>
      </c>
      <c r="U165" s="497">
        <v>9890</v>
      </c>
      <c r="V165" s="385">
        <v>16100</v>
      </c>
      <c r="W165" s="385">
        <v>25800</v>
      </c>
      <c r="X165" s="387">
        <v>38700</v>
      </c>
      <c r="Y165" s="387">
        <v>55900</v>
      </c>
      <c r="Z165" s="387">
        <v>78500</v>
      </c>
      <c r="AA165" s="392">
        <v>109500</v>
      </c>
      <c r="AB165" s="392">
        <v>153500</v>
      </c>
      <c r="AC165" s="424">
        <v>214500</v>
      </c>
      <c r="AD165" s="424">
        <v>300500</v>
      </c>
      <c r="AE165" s="493">
        <v>421000</v>
      </c>
      <c r="AF165" s="493">
        <v>589000</v>
      </c>
      <c r="AG165" s="529">
        <v>968000</v>
      </c>
      <c r="AH165" s="382">
        <v>11923560</v>
      </c>
      <c r="AI165" s="390">
        <v>70000</v>
      </c>
      <c r="AJ165" s="390">
        <v>8</v>
      </c>
      <c r="AK165" s="391">
        <v>140000</v>
      </c>
      <c r="AL165" s="391">
        <v>5</v>
      </c>
      <c r="AM165" s="392">
        <v>420000</v>
      </c>
      <c r="AN165" s="392">
        <v>3</v>
      </c>
      <c r="AO165" s="382">
        <v>10080000</v>
      </c>
      <c r="AP165" s="418">
        <v>22003560</v>
      </c>
      <c r="AQ165" s="394" t="s">
        <v>1176</v>
      </c>
      <c r="AR165" s="395" t="s">
        <v>1530</v>
      </c>
      <c r="AS165" s="396" t="s">
        <v>647</v>
      </c>
      <c r="AT165" s="397" t="s">
        <v>688</v>
      </c>
      <c r="AU165" s="398" t="s">
        <v>1028</v>
      </c>
      <c r="AV165" s="399"/>
      <c r="AW165" s="399">
        <v>365</v>
      </c>
      <c r="AX165" s="399"/>
      <c r="AY165" s="399">
        <v>480</v>
      </c>
      <c r="AZ165" s="399" t="s">
        <v>773</v>
      </c>
      <c r="BA165" s="419">
        <v>225</v>
      </c>
      <c r="BB165" s="401">
        <v>2.2000000000000002</v>
      </c>
      <c r="BC165" s="402">
        <v>1.04</v>
      </c>
      <c r="BD165" s="402">
        <v>3.19</v>
      </c>
      <c r="BE165" s="402">
        <v>2.81</v>
      </c>
      <c r="BF165" s="403">
        <v>4480</v>
      </c>
      <c r="BG165" s="401">
        <v>353.4</v>
      </c>
      <c r="BH165" s="404">
        <v>83.8</v>
      </c>
      <c r="BI165" s="404">
        <v>80.3</v>
      </c>
      <c r="BJ165" s="404">
        <v>79.790000000000006</v>
      </c>
      <c r="BK165" s="405">
        <v>2.2000000000000002</v>
      </c>
      <c r="BL165" s="405">
        <v>1.04</v>
      </c>
      <c r="BM165" s="405">
        <v>3.19</v>
      </c>
      <c r="BN165" s="405">
        <v>2.81</v>
      </c>
      <c r="BO165" s="406">
        <v>1</v>
      </c>
      <c r="BP165" s="407"/>
      <c r="BQ165" s="407"/>
      <c r="BR165" s="407"/>
      <c r="BS165" s="407"/>
      <c r="BT165" s="407"/>
      <c r="BU165" s="407"/>
      <c r="BV165" s="407"/>
      <c r="BW165" s="407"/>
      <c r="BX165" s="407"/>
      <c r="BY165" s="407"/>
      <c r="BZ165" s="407"/>
      <c r="CA165" s="407">
        <v>1</v>
      </c>
      <c r="CB165" s="407"/>
      <c r="CC165" s="407">
        <v>1</v>
      </c>
      <c r="CD165" s="407">
        <v>1</v>
      </c>
      <c r="CE165" s="407"/>
      <c r="CF165" s="407"/>
      <c r="CG165" s="407"/>
      <c r="CH165" s="407"/>
      <c r="CI165" s="407"/>
      <c r="CJ165" s="408" t="s">
        <v>1179</v>
      </c>
      <c r="CK165" s="408"/>
      <c r="CL165" s="408"/>
      <c r="CM165" s="408"/>
      <c r="CN165" s="408"/>
      <c r="CO165" s="409"/>
      <c r="CP165" s="409"/>
      <c r="CQ165" s="409"/>
      <c r="CR165" s="410">
        <v>330</v>
      </c>
      <c r="CS165" s="411">
        <v>73</v>
      </c>
      <c r="CT165" s="411">
        <v>47.13</v>
      </c>
      <c r="CU165" s="411">
        <v>50.55</v>
      </c>
      <c r="CV165" s="411">
        <v>21.2</v>
      </c>
      <c r="CW165" s="411">
        <v>9.76</v>
      </c>
      <c r="CX165" s="411">
        <v>29.98</v>
      </c>
      <c r="CY165" s="411">
        <v>26.43</v>
      </c>
      <c r="CZ165" s="411">
        <v>87.37</v>
      </c>
      <c r="DA165" s="411">
        <v>91.57</v>
      </c>
      <c r="DB165" s="409" t="s">
        <v>1521</v>
      </c>
      <c r="DC165" s="409">
        <v>4</v>
      </c>
      <c r="DD165" s="409"/>
      <c r="DE165" s="409"/>
    </row>
    <row r="166" spans="1:109" ht="21" customHeight="1" thickBot="1">
      <c r="A166" s="412">
        <v>164</v>
      </c>
      <c r="B166" s="377" t="s">
        <v>1531</v>
      </c>
      <c r="C166" s="378" t="s">
        <v>1532</v>
      </c>
      <c r="D166" s="527" t="s">
        <v>138</v>
      </c>
      <c r="E166" s="528" t="s">
        <v>151</v>
      </c>
      <c r="F166" s="392"/>
      <c r="G166" s="392"/>
      <c r="H166" s="392">
        <v>25</v>
      </c>
      <c r="I166" s="392">
        <v>30</v>
      </c>
      <c r="J166" s="392">
        <v>35</v>
      </c>
      <c r="K166" s="392">
        <v>40</v>
      </c>
      <c r="L166" s="392">
        <v>50</v>
      </c>
      <c r="M166" s="392">
        <v>60</v>
      </c>
      <c r="N166" s="392">
        <v>240</v>
      </c>
      <c r="O166" s="382">
        <v>4264</v>
      </c>
      <c r="P166" s="383">
        <v>368.2</v>
      </c>
      <c r="Q166" s="384">
        <v>83.11</v>
      </c>
      <c r="R166" s="384">
        <v>64.069999999999993</v>
      </c>
      <c r="S166" s="384">
        <v>50.97</v>
      </c>
      <c r="T166" s="384"/>
      <c r="U166" s="497">
        <v>9890</v>
      </c>
      <c r="V166" s="385">
        <v>16100</v>
      </c>
      <c r="W166" s="385">
        <v>25800</v>
      </c>
      <c r="X166" s="387">
        <v>38700</v>
      </c>
      <c r="Y166" s="387">
        <v>55900</v>
      </c>
      <c r="Z166" s="387">
        <v>78500</v>
      </c>
      <c r="AA166" s="392">
        <v>109500</v>
      </c>
      <c r="AB166" s="392">
        <v>153500</v>
      </c>
      <c r="AC166" s="424">
        <v>214500</v>
      </c>
      <c r="AD166" s="424">
        <v>300500</v>
      </c>
      <c r="AE166" s="493">
        <v>421000</v>
      </c>
      <c r="AF166" s="493">
        <v>589000</v>
      </c>
      <c r="AG166" s="529">
        <v>968000</v>
      </c>
      <c r="AH166" s="382">
        <v>11923560</v>
      </c>
      <c r="AI166" s="390">
        <v>70000</v>
      </c>
      <c r="AJ166" s="390">
        <v>8</v>
      </c>
      <c r="AK166" s="391">
        <v>140000</v>
      </c>
      <c r="AL166" s="391">
        <v>5</v>
      </c>
      <c r="AM166" s="392">
        <v>420000</v>
      </c>
      <c r="AN166" s="392">
        <v>3</v>
      </c>
      <c r="AO166" s="382">
        <v>10080000</v>
      </c>
      <c r="AP166" s="418">
        <v>22003560</v>
      </c>
      <c r="AQ166" s="394" t="s">
        <v>1403</v>
      </c>
      <c r="AR166" s="395" t="s">
        <v>1533</v>
      </c>
      <c r="AS166" s="396" t="s">
        <v>1115</v>
      </c>
      <c r="AT166" s="397" t="s">
        <v>1534</v>
      </c>
      <c r="AU166" s="398" t="s">
        <v>1028</v>
      </c>
      <c r="AV166" s="399"/>
      <c r="AW166" s="399"/>
      <c r="AX166" s="399"/>
      <c r="AY166" s="399"/>
      <c r="AZ166" s="399" t="s">
        <v>1535</v>
      </c>
      <c r="BA166" s="419"/>
      <c r="BB166" s="401"/>
      <c r="BC166" s="402"/>
      <c r="BD166" s="402"/>
      <c r="BE166" s="402"/>
      <c r="BF166" s="403"/>
      <c r="BG166" s="401"/>
      <c r="BH166" s="404"/>
      <c r="BI166" s="404"/>
      <c r="BJ166" s="404"/>
      <c r="BK166" s="405"/>
      <c r="BL166" s="405"/>
      <c r="BM166" s="405"/>
      <c r="BN166" s="405"/>
      <c r="BO166" s="406"/>
      <c r="BP166" s="407"/>
      <c r="BQ166" s="407"/>
      <c r="BR166" s="407"/>
      <c r="BS166" s="407"/>
      <c r="BT166" s="407"/>
      <c r="BU166" s="407"/>
      <c r="BV166" s="407"/>
      <c r="BW166" s="407"/>
      <c r="BX166" s="407"/>
      <c r="BY166" s="407"/>
      <c r="BZ166" s="407"/>
      <c r="CA166" s="407"/>
      <c r="CB166" s="407"/>
      <c r="CC166" s="407"/>
      <c r="CD166" s="407"/>
      <c r="CE166" s="407"/>
      <c r="CF166" s="407"/>
      <c r="CG166" s="407"/>
      <c r="CH166" s="407"/>
      <c r="CI166" s="407"/>
      <c r="CJ166" s="408" t="s">
        <v>1536</v>
      </c>
      <c r="CK166" s="408"/>
      <c r="CL166" s="408"/>
      <c r="CM166" s="408"/>
      <c r="CN166" s="408"/>
      <c r="CO166" s="409"/>
      <c r="CP166" s="409"/>
      <c r="CQ166" s="409"/>
      <c r="CR166" s="410"/>
      <c r="CS166" s="411"/>
      <c r="CT166" s="411"/>
      <c r="CU166" s="411"/>
      <c r="CV166" s="411"/>
      <c r="CW166" s="411"/>
      <c r="CX166" s="411"/>
      <c r="CY166" s="411"/>
      <c r="CZ166" s="411"/>
      <c r="DA166" s="411"/>
      <c r="DB166" s="409"/>
      <c r="DC166" s="409"/>
      <c r="DD166" s="409"/>
      <c r="DE166" s="409"/>
    </row>
    <row r="167" spans="1:109" ht="21" customHeight="1" thickBot="1">
      <c r="A167" s="376">
        <v>165</v>
      </c>
      <c r="B167" s="413" t="s">
        <v>1537</v>
      </c>
      <c r="C167" s="378" t="s">
        <v>1538</v>
      </c>
      <c r="D167" s="527" t="s">
        <v>138</v>
      </c>
      <c r="E167" s="528" t="s">
        <v>151</v>
      </c>
      <c r="F167" s="392"/>
      <c r="G167" s="392"/>
      <c r="H167" s="392">
        <v>55</v>
      </c>
      <c r="I167" s="392">
        <v>18</v>
      </c>
      <c r="J167" s="392">
        <v>24</v>
      </c>
      <c r="K167" s="392">
        <v>32</v>
      </c>
      <c r="L167" s="392">
        <v>47</v>
      </c>
      <c r="M167" s="392">
        <v>50</v>
      </c>
      <c r="N167" s="392">
        <v>226</v>
      </c>
      <c r="O167" s="382">
        <v>4265</v>
      </c>
      <c r="P167" s="383">
        <v>355</v>
      </c>
      <c r="Q167" s="384">
        <v>85.46</v>
      </c>
      <c r="R167" s="384">
        <v>70.34</v>
      </c>
      <c r="S167" s="384">
        <v>65.790000000000006</v>
      </c>
      <c r="T167" s="384">
        <v>6.6</v>
      </c>
      <c r="U167" s="497">
        <v>9890</v>
      </c>
      <c r="V167" s="385">
        <v>16100</v>
      </c>
      <c r="W167" s="385">
        <v>25800</v>
      </c>
      <c r="X167" s="387">
        <v>38700</v>
      </c>
      <c r="Y167" s="387">
        <v>55900</v>
      </c>
      <c r="Z167" s="387">
        <v>78500</v>
      </c>
      <c r="AA167" s="392">
        <v>109500</v>
      </c>
      <c r="AB167" s="392">
        <v>153500</v>
      </c>
      <c r="AC167" s="424">
        <v>214500</v>
      </c>
      <c r="AD167" s="424">
        <v>300500</v>
      </c>
      <c r="AE167" s="493">
        <v>421000</v>
      </c>
      <c r="AF167" s="493">
        <v>589000</v>
      </c>
      <c r="AG167" s="529">
        <v>968000</v>
      </c>
      <c r="AH167" s="382">
        <v>11923560</v>
      </c>
      <c r="AI167" s="390">
        <v>70000</v>
      </c>
      <c r="AJ167" s="390">
        <v>8</v>
      </c>
      <c r="AK167" s="391">
        <v>140000</v>
      </c>
      <c r="AL167" s="391">
        <v>5</v>
      </c>
      <c r="AM167" s="392">
        <v>420000</v>
      </c>
      <c r="AN167" s="392">
        <v>3</v>
      </c>
      <c r="AO167" s="382">
        <v>10080000</v>
      </c>
      <c r="AP167" s="418">
        <v>22003560</v>
      </c>
      <c r="AQ167" s="394" t="s">
        <v>1436</v>
      </c>
      <c r="AR167" s="395" t="s">
        <v>142</v>
      </c>
      <c r="AS167" s="396" t="s">
        <v>1210</v>
      </c>
      <c r="AT167" s="397" t="s">
        <v>1539</v>
      </c>
      <c r="AU167" s="398" t="s">
        <v>1028</v>
      </c>
      <c r="AV167" s="399"/>
      <c r="AW167" s="399">
        <v>369</v>
      </c>
      <c r="AX167" s="399"/>
      <c r="AY167" s="399">
        <v>487</v>
      </c>
      <c r="AZ167" s="399" t="s">
        <v>772</v>
      </c>
      <c r="BA167" s="419">
        <v>207</v>
      </c>
      <c r="BB167" s="401">
        <v>2.1</v>
      </c>
      <c r="BC167" s="402">
        <v>1.04</v>
      </c>
      <c r="BD167" s="402">
        <v>2.81</v>
      </c>
      <c r="BE167" s="402">
        <v>2.19</v>
      </c>
      <c r="BF167" s="403">
        <v>4472</v>
      </c>
      <c r="BG167" s="401">
        <v>357.1</v>
      </c>
      <c r="BH167" s="404">
        <v>86.5</v>
      </c>
      <c r="BI167" s="404">
        <v>73.150000000000006</v>
      </c>
      <c r="BJ167" s="404">
        <v>67.98</v>
      </c>
      <c r="BK167" s="405">
        <v>2.1</v>
      </c>
      <c r="BL167" s="405">
        <v>1.04</v>
      </c>
      <c r="BM167" s="405">
        <v>2.81</v>
      </c>
      <c r="BN167" s="405">
        <v>2.19</v>
      </c>
      <c r="BO167" s="406">
        <v>1</v>
      </c>
      <c r="BP167" s="407"/>
      <c r="BQ167" s="407"/>
      <c r="BR167" s="407"/>
      <c r="BS167" s="407"/>
      <c r="BT167" s="407"/>
      <c r="BU167" s="407"/>
      <c r="BV167" s="407"/>
      <c r="BW167" s="407"/>
      <c r="BX167" s="407"/>
      <c r="BY167" s="407"/>
      <c r="BZ167" s="407">
        <v>1</v>
      </c>
      <c r="CA167" s="407"/>
      <c r="CB167" s="407"/>
      <c r="CC167" s="407"/>
      <c r="CD167" s="407"/>
      <c r="CE167" s="407"/>
      <c r="CF167" s="407"/>
      <c r="CG167" s="407"/>
      <c r="CH167" s="407"/>
      <c r="CI167" s="407"/>
      <c r="CJ167" s="408" t="s">
        <v>1540</v>
      </c>
      <c r="CK167" s="408"/>
      <c r="CL167" s="408"/>
      <c r="CM167" s="408"/>
      <c r="CN167" s="408"/>
      <c r="CO167" s="409"/>
      <c r="CP167" s="409"/>
      <c r="CQ167" s="409"/>
      <c r="CR167" s="410"/>
      <c r="CS167" s="411"/>
      <c r="CT167" s="411"/>
      <c r="CU167" s="411"/>
      <c r="CV167" s="411"/>
      <c r="CW167" s="411"/>
      <c r="CX167" s="411"/>
      <c r="CY167" s="411"/>
      <c r="CZ167" s="411"/>
      <c r="DA167" s="411"/>
      <c r="DB167" s="409"/>
      <c r="DC167" s="409"/>
      <c r="DD167" s="409"/>
      <c r="DE167" s="409"/>
    </row>
    <row r="168" spans="1:109" ht="21" customHeight="1" thickBot="1">
      <c r="A168" s="412">
        <v>166</v>
      </c>
      <c r="B168" s="377" t="s">
        <v>463</v>
      </c>
      <c r="C168" s="378" t="s">
        <v>1541</v>
      </c>
      <c r="D168" s="527" t="s">
        <v>138</v>
      </c>
      <c r="E168" s="528" t="s">
        <v>151</v>
      </c>
      <c r="F168" s="392"/>
      <c r="G168" s="392"/>
      <c r="H168" s="392">
        <v>55</v>
      </c>
      <c r="I168" s="392">
        <v>18</v>
      </c>
      <c r="J168" s="392">
        <v>24</v>
      </c>
      <c r="K168" s="392">
        <v>32</v>
      </c>
      <c r="L168" s="392">
        <v>50</v>
      </c>
      <c r="M168" s="392">
        <v>61</v>
      </c>
      <c r="N168" s="392">
        <v>240</v>
      </c>
      <c r="O168" s="382">
        <v>4276</v>
      </c>
      <c r="P168" s="383">
        <v>368.1</v>
      </c>
      <c r="Q168" s="384">
        <v>81.14</v>
      </c>
      <c r="R168" s="384">
        <v>65.02</v>
      </c>
      <c r="S168" s="384">
        <v>63.31</v>
      </c>
      <c r="T168" s="384">
        <v>6.22</v>
      </c>
      <c r="U168" s="429">
        <v>9890</v>
      </c>
      <c r="V168" s="385">
        <v>16100</v>
      </c>
      <c r="W168" s="385">
        <v>25800</v>
      </c>
      <c r="X168" s="387">
        <v>38700</v>
      </c>
      <c r="Y168" s="387">
        <v>55900</v>
      </c>
      <c r="Z168" s="387">
        <v>78500</v>
      </c>
      <c r="AA168" s="392">
        <v>109500</v>
      </c>
      <c r="AB168" s="392">
        <v>153500</v>
      </c>
      <c r="AC168" s="424">
        <v>214500</v>
      </c>
      <c r="AD168" s="424">
        <v>300500</v>
      </c>
      <c r="AE168" s="493">
        <v>421000</v>
      </c>
      <c r="AF168" s="493">
        <v>589000</v>
      </c>
      <c r="AG168" s="529">
        <v>968000</v>
      </c>
      <c r="AH168" s="382">
        <v>11923560</v>
      </c>
      <c r="AI168" s="390">
        <v>70000</v>
      </c>
      <c r="AJ168" s="390">
        <v>8</v>
      </c>
      <c r="AK168" s="391">
        <v>140000</v>
      </c>
      <c r="AL168" s="391">
        <v>5</v>
      </c>
      <c r="AM168" s="392">
        <v>420000</v>
      </c>
      <c r="AN168" s="392">
        <v>3</v>
      </c>
      <c r="AO168" s="382">
        <v>10080000</v>
      </c>
      <c r="AP168" s="418">
        <v>22003560</v>
      </c>
      <c r="AQ168" s="394" t="s">
        <v>947</v>
      </c>
      <c r="AR168" s="395" t="s">
        <v>464</v>
      </c>
      <c r="AS168" s="396" t="s">
        <v>1007</v>
      </c>
      <c r="AT168" s="397" t="s">
        <v>603</v>
      </c>
      <c r="AU168" s="398" t="s">
        <v>1028</v>
      </c>
      <c r="AV168" s="399">
        <v>49</v>
      </c>
      <c r="AW168" s="399">
        <v>383</v>
      </c>
      <c r="AX168" s="399"/>
      <c r="AY168" s="399">
        <v>509</v>
      </c>
      <c r="AZ168" s="399" t="s">
        <v>772</v>
      </c>
      <c r="BA168" s="400">
        <v>218</v>
      </c>
      <c r="BB168" s="401">
        <v>1.9</v>
      </c>
      <c r="BC168" s="402">
        <v>0.86</v>
      </c>
      <c r="BD168" s="402">
        <v>2.09</v>
      </c>
      <c r="BE168" s="402">
        <v>2.21</v>
      </c>
      <c r="BF168" s="403">
        <v>4494</v>
      </c>
      <c r="BG168" s="401">
        <v>370</v>
      </c>
      <c r="BH168" s="404">
        <v>82</v>
      </c>
      <c r="BI168" s="404">
        <v>67.11</v>
      </c>
      <c r="BJ168" s="404">
        <v>65.52</v>
      </c>
      <c r="BK168" s="405">
        <v>1.9</v>
      </c>
      <c r="BL168" s="405">
        <v>0.86</v>
      </c>
      <c r="BM168" s="405">
        <v>2.09</v>
      </c>
      <c r="BN168" s="405">
        <v>2.21</v>
      </c>
      <c r="BO168" s="406">
        <v>4</v>
      </c>
      <c r="BP168" s="407"/>
      <c r="BQ168" s="407"/>
      <c r="BR168" s="407"/>
      <c r="BS168" s="407"/>
      <c r="BT168" s="407"/>
      <c r="BU168" s="407"/>
      <c r="BV168" s="407"/>
      <c r="BW168" s="407"/>
      <c r="BX168" s="407"/>
      <c r="BY168" s="407"/>
      <c r="BZ168" s="407">
        <v>1</v>
      </c>
      <c r="CA168" s="407"/>
      <c r="CB168" s="407"/>
      <c r="CC168" s="407"/>
      <c r="CD168" s="407"/>
      <c r="CE168" s="407"/>
      <c r="CF168" s="407"/>
      <c r="CG168" s="407"/>
      <c r="CH168" s="407"/>
      <c r="CI168" s="407"/>
      <c r="CJ168" s="408" t="s">
        <v>1542</v>
      </c>
      <c r="CK168" s="408"/>
      <c r="CL168" s="408"/>
      <c r="CM168" s="408"/>
      <c r="CN168" s="408"/>
      <c r="CO168" s="409"/>
      <c r="CP168" s="409"/>
      <c r="CQ168" s="409"/>
      <c r="CR168" s="410">
        <v>350</v>
      </c>
      <c r="CS168" s="411">
        <v>73</v>
      </c>
      <c r="CT168" s="411">
        <v>45.33</v>
      </c>
      <c r="CU168" s="411">
        <v>42.53</v>
      </c>
      <c r="CV168" s="411">
        <v>18.100000000000001</v>
      </c>
      <c r="CW168" s="411">
        <v>8.14</v>
      </c>
      <c r="CX168" s="411">
        <v>19.690000000000001</v>
      </c>
      <c r="CY168" s="411">
        <v>20.78</v>
      </c>
      <c r="CZ168" s="411">
        <v>66.709999999999994</v>
      </c>
      <c r="DA168" s="411">
        <v>68.89</v>
      </c>
      <c r="DB168" s="409" t="s">
        <v>1521</v>
      </c>
      <c r="DC168" s="409">
        <v>4</v>
      </c>
      <c r="DD168" s="409"/>
      <c r="DE168" s="409"/>
    </row>
    <row r="169" spans="1:109" ht="21" customHeight="1">
      <c r="A169" s="376">
        <v>167</v>
      </c>
      <c r="B169" s="435" t="s">
        <v>1543</v>
      </c>
      <c r="C169" s="378" t="s">
        <v>1544</v>
      </c>
      <c r="D169" s="527" t="s">
        <v>138</v>
      </c>
      <c r="E169" s="477" t="s">
        <v>132</v>
      </c>
      <c r="F169" s="392"/>
      <c r="G169" s="392"/>
      <c r="H169" s="392">
        <v>45</v>
      </c>
      <c r="I169" s="392">
        <v>17</v>
      </c>
      <c r="J169" s="392">
        <v>23</v>
      </c>
      <c r="K169" s="392">
        <v>32</v>
      </c>
      <c r="L169" s="392">
        <v>45</v>
      </c>
      <c r="M169" s="392" t="s">
        <v>49</v>
      </c>
      <c r="N169" s="392">
        <v>162</v>
      </c>
      <c r="O169" s="432">
        <v>4308</v>
      </c>
      <c r="P169" s="433">
        <v>371.1</v>
      </c>
      <c r="Q169" s="434">
        <v>79.400000000000006</v>
      </c>
      <c r="R169" s="434">
        <v>76.67</v>
      </c>
      <c r="S169" s="434">
        <v>52.11</v>
      </c>
      <c r="T169" s="434"/>
      <c r="U169" s="423"/>
      <c r="V169" s="423"/>
      <c r="W169" s="423"/>
      <c r="X169" s="473"/>
      <c r="Y169" s="473"/>
      <c r="Z169" s="443"/>
      <c r="AA169" s="472"/>
      <c r="AB169" s="472"/>
      <c r="AC169" s="474"/>
      <c r="AD169" s="474"/>
      <c r="AE169" s="475"/>
      <c r="AF169" s="475"/>
      <c r="AG169" s="431"/>
      <c r="AH169" s="432"/>
      <c r="AI169" s="390"/>
      <c r="AJ169" s="390"/>
      <c r="AK169" s="391"/>
      <c r="AL169" s="391"/>
      <c r="AM169" s="392"/>
      <c r="AN169" s="392"/>
      <c r="AO169" s="382"/>
      <c r="AP169" s="418"/>
      <c r="AQ169" s="394" t="s">
        <v>965</v>
      </c>
      <c r="AR169" s="395" t="s">
        <v>1545</v>
      </c>
      <c r="AS169" s="396" t="s">
        <v>1167</v>
      </c>
      <c r="AT169" s="397" t="s">
        <v>1546</v>
      </c>
      <c r="AU169" s="398" t="s">
        <v>1028</v>
      </c>
      <c r="AV169" s="399"/>
      <c r="AW169" s="399">
        <v>386</v>
      </c>
      <c r="AX169" s="399"/>
      <c r="AY169" s="399">
        <v>514</v>
      </c>
      <c r="AZ169" s="399" t="s">
        <v>1242</v>
      </c>
      <c r="BA169" s="400"/>
      <c r="BB169" s="401"/>
      <c r="BC169" s="402"/>
      <c r="BD169" s="402"/>
      <c r="BE169" s="402"/>
      <c r="BF169" s="403"/>
      <c r="BG169" s="401"/>
      <c r="BH169" s="404"/>
      <c r="BI169" s="404"/>
      <c r="BJ169" s="404"/>
      <c r="BK169" s="405"/>
      <c r="BL169" s="405"/>
      <c r="BM169" s="405"/>
      <c r="BN169" s="405"/>
      <c r="BO169" s="406"/>
      <c r="BP169" s="407"/>
      <c r="BQ169" s="407"/>
      <c r="BR169" s="407"/>
      <c r="BS169" s="407"/>
      <c r="BT169" s="407"/>
      <c r="BU169" s="407"/>
      <c r="BV169" s="407"/>
      <c r="BW169" s="407"/>
      <c r="BX169" s="407"/>
      <c r="BY169" s="407"/>
      <c r="BZ169" s="407"/>
      <c r="CA169" s="407"/>
      <c r="CB169" s="407"/>
      <c r="CC169" s="407"/>
      <c r="CD169" s="407"/>
      <c r="CE169" s="407"/>
      <c r="CF169" s="407"/>
      <c r="CG169" s="407"/>
      <c r="CH169" s="407"/>
      <c r="CI169" s="407"/>
      <c r="CJ169" s="408"/>
      <c r="CK169" s="408"/>
      <c r="CL169" s="408"/>
      <c r="CM169" s="408"/>
      <c r="CN169" s="408"/>
      <c r="CO169" s="409"/>
      <c r="CP169" s="409"/>
      <c r="CQ169" s="409"/>
      <c r="CR169" s="410"/>
      <c r="CS169" s="411"/>
      <c r="CT169" s="411"/>
      <c r="CU169" s="411"/>
      <c r="CV169" s="411"/>
      <c r="CW169" s="411"/>
      <c r="CX169" s="411"/>
      <c r="CY169" s="411"/>
      <c r="CZ169" s="411"/>
      <c r="DA169" s="411"/>
      <c r="DB169" s="409"/>
      <c r="DC169" s="409"/>
      <c r="DD169" s="409"/>
      <c r="DE169" s="409"/>
    </row>
    <row r="170" spans="1:109" ht="21" customHeight="1" thickBot="1">
      <c r="A170" s="412">
        <v>168</v>
      </c>
      <c r="B170" s="431" t="s">
        <v>1547</v>
      </c>
      <c r="C170" s="378" t="s">
        <v>1548</v>
      </c>
      <c r="D170" s="527" t="s">
        <v>138</v>
      </c>
      <c r="E170" s="530" t="s">
        <v>151</v>
      </c>
      <c r="F170" s="446"/>
      <c r="G170" s="446"/>
      <c r="H170" s="392" t="s">
        <v>403</v>
      </c>
      <c r="I170" s="392">
        <v>26</v>
      </c>
      <c r="J170" s="392">
        <v>34</v>
      </c>
      <c r="K170" s="392">
        <v>46</v>
      </c>
      <c r="L170" s="392">
        <v>61</v>
      </c>
      <c r="M170" s="392">
        <v>78</v>
      </c>
      <c r="N170" s="392">
        <v>245</v>
      </c>
      <c r="O170" s="432">
        <v>4309</v>
      </c>
      <c r="P170" s="433">
        <v>377.6</v>
      </c>
      <c r="Q170" s="434">
        <v>74.66</v>
      </c>
      <c r="R170" s="434">
        <v>66.61</v>
      </c>
      <c r="S170" s="434">
        <v>73.12</v>
      </c>
      <c r="T170" s="434">
        <v>7.4</v>
      </c>
      <c r="U170" s="497">
        <v>9890</v>
      </c>
      <c r="V170" s="497">
        <v>16100</v>
      </c>
      <c r="W170" s="497">
        <v>25800</v>
      </c>
      <c r="X170" s="503">
        <v>38700</v>
      </c>
      <c r="Y170" s="503">
        <v>55900</v>
      </c>
      <c r="Z170" s="504">
        <v>78500</v>
      </c>
      <c r="AA170" s="502">
        <v>109500</v>
      </c>
      <c r="AB170" s="502">
        <v>153500</v>
      </c>
      <c r="AC170" s="505">
        <v>214500</v>
      </c>
      <c r="AD170" s="505">
        <v>300500</v>
      </c>
      <c r="AE170" s="506">
        <v>421000</v>
      </c>
      <c r="AF170" s="506">
        <v>589000</v>
      </c>
      <c r="AG170" s="533">
        <v>968000</v>
      </c>
      <c r="AH170" s="508">
        <v>11923560</v>
      </c>
      <c r="AI170" s="390">
        <v>70000</v>
      </c>
      <c r="AJ170" s="390">
        <v>8</v>
      </c>
      <c r="AK170" s="391">
        <v>140000</v>
      </c>
      <c r="AL170" s="391">
        <v>5</v>
      </c>
      <c r="AM170" s="392">
        <v>420000</v>
      </c>
      <c r="AN170" s="392">
        <v>3</v>
      </c>
      <c r="AO170" s="382">
        <v>10080000</v>
      </c>
      <c r="AP170" s="418">
        <v>22003560</v>
      </c>
      <c r="AQ170" s="394" t="s">
        <v>1297</v>
      </c>
      <c r="AR170" s="395" t="s">
        <v>1549</v>
      </c>
      <c r="AS170" s="396" t="s">
        <v>1018</v>
      </c>
      <c r="AT170" s="397" t="s">
        <v>611</v>
      </c>
      <c r="AU170" s="398" t="s">
        <v>1028</v>
      </c>
      <c r="AV170" s="399"/>
      <c r="AW170" s="399">
        <v>392</v>
      </c>
      <c r="AX170" s="399"/>
      <c r="AY170" s="399">
        <v>526</v>
      </c>
      <c r="AZ170" s="399" t="s">
        <v>773</v>
      </c>
      <c r="BA170" s="400">
        <v>212</v>
      </c>
      <c r="BB170" s="401">
        <v>1.7</v>
      </c>
      <c r="BC170" s="402">
        <v>1.04</v>
      </c>
      <c r="BD170" s="402">
        <v>1.73</v>
      </c>
      <c r="BE170" s="402">
        <v>2.25</v>
      </c>
      <c r="BF170" s="403">
        <v>4521</v>
      </c>
      <c r="BG170" s="401">
        <v>379.3</v>
      </c>
      <c r="BH170" s="404">
        <v>75.7</v>
      </c>
      <c r="BI170" s="404">
        <v>68.34</v>
      </c>
      <c r="BJ170" s="404">
        <v>75.37</v>
      </c>
      <c r="BK170" s="405">
        <v>1.7</v>
      </c>
      <c r="BL170" s="405">
        <v>1.04</v>
      </c>
      <c r="BM170" s="405">
        <v>1.73</v>
      </c>
      <c r="BN170" s="405">
        <v>2.25</v>
      </c>
      <c r="BO170" s="406">
        <v>5</v>
      </c>
      <c r="BP170" s="407"/>
      <c r="BQ170" s="407"/>
      <c r="BR170" s="407"/>
      <c r="BS170" s="407"/>
      <c r="BT170" s="407"/>
      <c r="BU170" s="407"/>
      <c r="BV170" s="407"/>
      <c r="BW170" s="407"/>
      <c r="BX170" s="407"/>
      <c r="BY170" s="407"/>
      <c r="BZ170" s="407"/>
      <c r="CA170" s="407">
        <v>1</v>
      </c>
      <c r="CB170" s="407"/>
      <c r="CC170" s="407">
        <v>1</v>
      </c>
      <c r="CD170" s="407">
        <v>1</v>
      </c>
      <c r="CE170" s="407"/>
      <c r="CF170" s="407"/>
      <c r="CG170" s="407"/>
      <c r="CH170" s="407"/>
      <c r="CI170" s="407"/>
      <c r="CJ170" s="408" t="s">
        <v>1301</v>
      </c>
      <c r="CK170" s="408"/>
      <c r="CL170" s="408"/>
      <c r="CM170" s="408"/>
      <c r="CN170" s="408"/>
      <c r="CO170" s="409"/>
      <c r="CP170" s="409"/>
      <c r="CQ170" s="409"/>
      <c r="CR170" s="410">
        <v>364.2</v>
      </c>
      <c r="CS170" s="411">
        <v>65.989999999999995</v>
      </c>
      <c r="CT170" s="411">
        <v>52.17</v>
      </c>
      <c r="CU170" s="411">
        <v>54.76</v>
      </c>
      <c r="CV170" s="411">
        <v>13.4</v>
      </c>
      <c r="CW170" s="411">
        <v>8.67</v>
      </c>
      <c r="CX170" s="411">
        <v>14.44</v>
      </c>
      <c r="CY170" s="411">
        <v>18.36</v>
      </c>
      <c r="CZ170" s="411">
        <v>54.87</v>
      </c>
      <c r="DA170" s="411">
        <v>59.28</v>
      </c>
      <c r="DB170" s="409"/>
      <c r="DC170" s="409"/>
      <c r="DD170" s="409"/>
      <c r="DE170" s="409"/>
    </row>
    <row r="171" spans="1:109" ht="21" customHeight="1" thickBot="1">
      <c r="A171" s="376">
        <v>169</v>
      </c>
      <c r="B171" s="435" t="s">
        <v>1550</v>
      </c>
      <c r="C171" s="378" t="s">
        <v>1551</v>
      </c>
      <c r="D171" s="527" t="s">
        <v>138</v>
      </c>
      <c r="E171" s="530" t="s">
        <v>151</v>
      </c>
      <c r="F171" s="446"/>
      <c r="G171" s="446"/>
      <c r="H171" s="392">
        <v>25</v>
      </c>
      <c r="I171" s="392">
        <v>30</v>
      </c>
      <c r="J171" s="392">
        <v>35</v>
      </c>
      <c r="K171" s="392">
        <v>40</v>
      </c>
      <c r="L171" s="392">
        <v>50</v>
      </c>
      <c r="M171" s="392">
        <v>60</v>
      </c>
      <c r="N171" s="392">
        <v>240</v>
      </c>
      <c r="O171" s="432">
        <v>4322</v>
      </c>
      <c r="P171" s="433">
        <v>366.5</v>
      </c>
      <c r="Q171" s="434">
        <v>87.26</v>
      </c>
      <c r="R171" s="434">
        <v>49.35</v>
      </c>
      <c r="S171" s="434">
        <v>60.2</v>
      </c>
      <c r="T171" s="434"/>
      <c r="U171" s="497">
        <v>9890</v>
      </c>
      <c r="V171" s="429">
        <v>16100</v>
      </c>
      <c r="W171" s="429">
        <v>25800</v>
      </c>
      <c r="X171" s="534">
        <v>38700</v>
      </c>
      <c r="Y171" s="534">
        <v>55900</v>
      </c>
      <c r="Z171" s="534">
        <v>78500</v>
      </c>
      <c r="AA171" s="471">
        <v>109500</v>
      </c>
      <c r="AB171" s="471">
        <v>153500</v>
      </c>
      <c r="AC171" s="535">
        <v>214500</v>
      </c>
      <c r="AD171" s="535">
        <v>300500</v>
      </c>
      <c r="AE171" s="536">
        <v>421000</v>
      </c>
      <c r="AF171" s="536">
        <v>589000</v>
      </c>
      <c r="AG171" s="537">
        <v>968000</v>
      </c>
      <c r="AH171" s="495">
        <v>11923560</v>
      </c>
      <c r="AI171" s="390">
        <v>70000</v>
      </c>
      <c r="AJ171" s="390">
        <v>8</v>
      </c>
      <c r="AK171" s="391">
        <v>140000</v>
      </c>
      <c r="AL171" s="391">
        <v>5</v>
      </c>
      <c r="AM171" s="392">
        <v>420000</v>
      </c>
      <c r="AN171" s="392">
        <v>3</v>
      </c>
      <c r="AO171" s="382">
        <v>10080000</v>
      </c>
      <c r="AP171" s="418">
        <v>22003560</v>
      </c>
      <c r="AQ171" s="394" t="s">
        <v>969</v>
      </c>
      <c r="AR171" s="395" t="s">
        <v>1552</v>
      </c>
      <c r="AS171" s="396" t="s">
        <v>960</v>
      </c>
      <c r="AT171" s="397" t="s">
        <v>1553</v>
      </c>
      <c r="AU171" s="398" t="s">
        <v>1028</v>
      </c>
      <c r="AV171" s="399"/>
      <c r="AW171" s="399"/>
      <c r="AX171" s="399"/>
      <c r="AY171" s="399"/>
      <c r="AZ171" s="399" t="s">
        <v>1242</v>
      </c>
      <c r="BA171" s="400"/>
      <c r="BB171" s="401"/>
      <c r="BC171" s="402"/>
      <c r="BD171" s="402"/>
      <c r="BE171" s="402"/>
      <c r="BF171" s="403"/>
      <c r="BG171" s="401"/>
      <c r="BH171" s="404"/>
      <c r="BI171" s="404"/>
      <c r="BJ171" s="404"/>
      <c r="BK171" s="405"/>
      <c r="BL171" s="405"/>
      <c r="BM171" s="405"/>
      <c r="BN171" s="405"/>
      <c r="BO171" s="406"/>
      <c r="BP171" s="407"/>
      <c r="BQ171" s="407"/>
      <c r="BR171" s="407"/>
      <c r="BS171" s="407"/>
      <c r="BT171" s="407"/>
      <c r="BU171" s="407"/>
      <c r="BV171" s="407"/>
      <c r="BW171" s="407"/>
      <c r="BX171" s="407"/>
      <c r="BY171" s="407"/>
      <c r="BZ171" s="407"/>
      <c r="CA171" s="407"/>
      <c r="CB171" s="407"/>
      <c r="CC171" s="407"/>
      <c r="CD171" s="407"/>
      <c r="CE171" s="407"/>
      <c r="CF171" s="407"/>
      <c r="CG171" s="407"/>
      <c r="CH171" s="407"/>
      <c r="CI171" s="407"/>
      <c r="CJ171" s="408" t="s">
        <v>1554</v>
      </c>
      <c r="CK171" s="408"/>
      <c r="CL171" s="408"/>
      <c r="CM171" s="408"/>
      <c r="CN171" s="408"/>
      <c r="CO171" s="409"/>
      <c r="CP171" s="409"/>
      <c r="CQ171" s="409"/>
      <c r="CR171" s="410"/>
      <c r="CS171" s="411"/>
      <c r="CT171" s="411"/>
      <c r="CU171" s="411"/>
      <c r="CV171" s="411"/>
      <c r="CW171" s="411"/>
      <c r="CX171" s="411"/>
      <c r="CY171" s="411"/>
      <c r="CZ171" s="411"/>
      <c r="DA171" s="411"/>
      <c r="DB171" s="409"/>
      <c r="DC171" s="409"/>
      <c r="DD171" s="409"/>
      <c r="DE171" s="409"/>
    </row>
    <row r="172" spans="1:109" ht="21" customHeight="1" thickBot="1">
      <c r="A172" s="412">
        <v>170</v>
      </c>
      <c r="B172" s="431" t="s">
        <v>1555</v>
      </c>
      <c r="C172" s="378" t="s">
        <v>1556</v>
      </c>
      <c r="D172" s="527" t="s">
        <v>138</v>
      </c>
      <c r="E172" s="530" t="s">
        <v>151</v>
      </c>
      <c r="F172" s="446"/>
      <c r="G172" s="446"/>
      <c r="H172" s="392" t="s">
        <v>403</v>
      </c>
      <c r="I172" s="392">
        <v>26</v>
      </c>
      <c r="J172" s="392">
        <v>34</v>
      </c>
      <c r="K172" s="392">
        <v>46</v>
      </c>
      <c r="L172" s="392">
        <v>61</v>
      </c>
      <c r="M172" s="392">
        <v>78</v>
      </c>
      <c r="N172" s="392">
        <v>245</v>
      </c>
      <c r="O172" s="432">
        <v>4348</v>
      </c>
      <c r="P172" s="433">
        <v>370.5</v>
      </c>
      <c r="Q172" s="434">
        <v>79.08</v>
      </c>
      <c r="R172" s="434">
        <v>84.44</v>
      </c>
      <c r="S172" s="526">
        <v>54.64</v>
      </c>
      <c r="T172" s="434">
        <v>5.0999999999999996</v>
      </c>
      <c r="U172" s="429">
        <v>9890</v>
      </c>
      <c r="V172" s="497">
        <v>16100</v>
      </c>
      <c r="W172" s="497">
        <v>25800</v>
      </c>
      <c r="X172" s="503">
        <v>38700</v>
      </c>
      <c r="Y172" s="503">
        <v>55900</v>
      </c>
      <c r="Z172" s="504">
        <v>78500</v>
      </c>
      <c r="AA172" s="502">
        <v>109500</v>
      </c>
      <c r="AB172" s="502">
        <v>153500</v>
      </c>
      <c r="AC172" s="505">
        <v>214500</v>
      </c>
      <c r="AD172" s="505">
        <v>300500</v>
      </c>
      <c r="AE172" s="506">
        <v>421000</v>
      </c>
      <c r="AF172" s="506">
        <v>589000</v>
      </c>
      <c r="AG172" s="533">
        <v>968000</v>
      </c>
      <c r="AH172" s="508">
        <v>11923560</v>
      </c>
      <c r="AI172" s="390">
        <v>70000</v>
      </c>
      <c r="AJ172" s="390">
        <v>8</v>
      </c>
      <c r="AK172" s="391">
        <v>140000</v>
      </c>
      <c r="AL172" s="391">
        <v>5</v>
      </c>
      <c r="AM172" s="392">
        <v>420000</v>
      </c>
      <c r="AN172" s="392">
        <v>3</v>
      </c>
      <c r="AO172" s="382">
        <v>10080000</v>
      </c>
      <c r="AP172" s="418">
        <v>22003560</v>
      </c>
      <c r="AQ172" s="394" t="s">
        <v>906</v>
      </c>
      <c r="AR172" s="395" t="s">
        <v>1557</v>
      </c>
      <c r="AS172" s="396" t="s">
        <v>1204</v>
      </c>
      <c r="AT172" s="397" t="s">
        <v>1558</v>
      </c>
      <c r="AU172" s="398" t="s">
        <v>1028</v>
      </c>
      <c r="AV172" s="399"/>
      <c r="AW172" s="399">
        <v>385</v>
      </c>
      <c r="AX172" s="399"/>
      <c r="AY172" s="399">
        <v>513</v>
      </c>
      <c r="AZ172" s="399" t="s">
        <v>772</v>
      </c>
      <c r="BA172" s="400"/>
      <c r="BB172" s="401"/>
      <c r="BC172" s="402"/>
      <c r="BD172" s="402"/>
      <c r="BE172" s="402"/>
      <c r="BF172" s="403"/>
      <c r="BG172" s="401"/>
      <c r="BH172" s="404"/>
      <c r="BI172" s="404"/>
      <c r="BJ172" s="404"/>
      <c r="BK172" s="405"/>
      <c r="BL172" s="405"/>
      <c r="BM172" s="405"/>
      <c r="BN172" s="405"/>
      <c r="BO172" s="406"/>
      <c r="BP172" s="407"/>
      <c r="BQ172" s="407"/>
      <c r="BR172" s="407"/>
      <c r="BS172" s="407"/>
      <c r="BT172" s="407"/>
      <c r="BU172" s="407"/>
      <c r="BV172" s="407"/>
      <c r="BW172" s="407"/>
      <c r="BX172" s="407"/>
      <c r="BY172" s="407"/>
      <c r="BZ172" s="407">
        <v>1</v>
      </c>
      <c r="CA172" s="407"/>
      <c r="CB172" s="407"/>
      <c r="CC172" s="407">
        <v>1</v>
      </c>
      <c r="CD172" s="407">
        <v>1</v>
      </c>
      <c r="CE172" s="407"/>
      <c r="CF172" s="407"/>
      <c r="CG172" s="407"/>
      <c r="CH172" s="407"/>
      <c r="CI172" s="407"/>
      <c r="CJ172" s="408" t="s">
        <v>224</v>
      </c>
      <c r="CK172" s="408"/>
      <c r="CL172" s="408"/>
      <c r="CM172" s="408"/>
      <c r="CN172" s="408"/>
      <c r="CO172" s="409"/>
      <c r="CP172" s="409"/>
      <c r="CQ172" s="409"/>
      <c r="CR172" s="410">
        <v>357</v>
      </c>
      <c r="CS172" s="411">
        <v>68.5</v>
      </c>
      <c r="CT172" s="411">
        <v>57.23</v>
      </c>
      <c r="CU172" s="411">
        <v>30.21</v>
      </c>
      <c r="CV172" s="411">
        <v>13.5</v>
      </c>
      <c r="CW172" s="411">
        <v>10.58</v>
      </c>
      <c r="CX172" s="411">
        <v>27.21</v>
      </c>
      <c r="CY172" s="411">
        <v>24.43</v>
      </c>
      <c r="CZ172" s="411">
        <v>75.72</v>
      </c>
      <c r="DA172" s="411">
        <v>84.85</v>
      </c>
      <c r="DB172" s="409" t="s">
        <v>1521</v>
      </c>
      <c r="DC172" s="409">
        <v>3</v>
      </c>
      <c r="DD172" s="409"/>
      <c r="DE172" s="409"/>
    </row>
    <row r="173" spans="1:109" ht="21" customHeight="1" thickBot="1">
      <c r="A173" s="376">
        <v>171</v>
      </c>
      <c r="B173" s="435" t="s">
        <v>741</v>
      </c>
      <c r="C173" s="378" t="s">
        <v>1559</v>
      </c>
      <c r="D173" s="527" t="s">
        <v>138</v>
      </c>
      <c r="E173" s="538" t="s">
        <v>151</v>
      </c>
      <c r="F173" s="472"/>
      <c r="G173" s="472"/>
      <c r="H173" s="518">
        <v>55</v>
      </c>
      <c r="I173" s="518">
        <v>18</v>
      </c>
      <c r="J173" s="518">
        <v>24</v>
      </c>
      <c r="K173" s="518">
        <v>32</v>
      </c>
      <c r="L173" s="392">
        <v>47</v>
      </c>
      <c r="M173" s="392">
        <v>50</v>
      </c>
      <c r="N173" s="392">
        <v>226</v>
      </c>
      <c r="O173" s="432">
        <v>4363</v>
      </c>
      <c r="P173" s="433">
        <v>376.6</v>
      </c>
      <c r="Q173" s="434">
        <v>83.17</v>
      </c>
      <c r="R173" s="434">
        <v>58.41</v>
      </c>
      <c r="S173" s="384">
        <v>64.38</v>
      </c>
      <c r="T173" s="434">
        <v>6.1</v>
      </c>
      <c r="U173" s="385">
        <v>9890</v>
      </c>
      <c r="V173" s="497">
        <v>16100</v>
      </c>
      <c r="W173" s="497">
        <v>25800</v>
      </c>
      <c r="X173" s="503">
        <v>38700</v>
      </c>
      <c r="Y173" s="503">
        <v>55900</v>
      </c>
      <c r="Z173" s="504">
        <v>78500</v>
      </c>
      <c r="AA173" s="502">
        <v>109500</v>
      </c>
      <c r="AB173" s="502">
        <v>153500</v>
      </c>
      <c r="AC173" s="505">
        <v>214500</v>
      </c>
      <c r="AD173" s="505">
        <v>300500</v>
      </c>
      <c r="AE173" s="506">
        <v>421000</v>
      </c>
      <c r="AF173" s="506">
        <v>589000</v>
      </c>
      <c r="AG173" s="533">
        <v>968000</v>
      </c>
      <c r="AH173" s="508">
        <v>11923560</v>
      </c>
      <c r="AI173" s="390">
        <v>70000</v>
      </c>
      <c r="AJ173" s="390">
        <v>8</v>
      </c>
      <c r="AK173" s="391">
        <v>140000</v>
      </c>
      <c r="AL173" s="391">
        <v>5</v>
      </c>
      <c r="AM173" s="392">
        <v>420000</v>
      </c>
      <c r="AN173" s="392">
        <v>3</v>
      </c>
      <c r="AO173" s="382">
        <v>10080000</v>
      </c>
      <c r="AP173" s="418">
        <v>22003560</v>
      </c>
      <c r="AQ173" s="394" t="s">
        <v>1560</v>
      </c>
      <c r="AR173" s="395" t="s">
        <v>742</v>
      </c>
      <c r="AS173" s="396" t="s">
        <v>915</v>
      </c>
      <c r="AT173" s="397" t="s">
        <v>1561</v>
      </c>
      <c r="AU173" s="398" t="s">
        <v>1028</v>
      </c>
      <c r="AV173" s="399"/>
      <c r="AW173" s="399">
        <v>391</v>
      </c>
      <c r="AX173" s="399"/>
      <c r="AY173" s="399">
        <v>524</v>
      </c>
      <c r="AZ173" s="399" t="s">
        <v>772</v>
      </c>
      <c r="BA173" s="419">
        <v>213</v>
      </c>
      <c r="BB173" s="401">
        <v>1.8</v>
      </c>
      <c r="BC173" s="402">
        <v>1.08</v>
      </c>
      <c r="BD173" s="402">
        <v>1.71</v>
      </c>
      <c r="BE173" s="402">
        <v>2.2200000000000002</v>
      </c>
      <c r="BF173" s="403">
        <v>4576</v>
      </c>
      <c r="BG173" s="401">
        <v>378.4</v>
      </c>
      <c r="BH173" s="404">
        <v>84.25</v>
      </c>
      <c r="BI173" s="404">
        <v>60.12</v>
      </c>
      <c r="BJ173" s="404">
        <v>66.599999999999994</v>
      </c>
      <c r="BK173" s="405">
        <v>1.8</v>
      </c>
      <c r="BL173" s="405">
        <v>1.08</v>
      </c>
      <c r="BM173" s="405">
        <v>1.71</v>
      </c>
      <c r="BN173" s="405">
        <v>2.2200000000000002</v>
      </c>
      <c r="BO173" s="406">
        <v>1</v>
      </c>
      <c r="BP173" s="407"/>
      <c r="BQ173" s="407"/>
      <c r="BR173" s="407"/>
      <c r="BS173" s="407"/>
      <c r="BT173" s="407"/>
      <c r="BU173" s="407"/>
      <c r="BV173" s="407"/>
      <c r="BW173" s="407"/>
      <c r="BX173" s="407"/>
      <c r="BY173" s="407"/>
      <c r="BZ173" s="407">
        <v>1</v>
      </c>
      <c r="CA173" s="407"/>
      <c r="CB173" s="407"/>
      <c r="CC173" s="407"/>
      <c r="CD173" s="407"/>
      <c r="CE173" s="407"/>
      <c r="CF173" s="407"/>
      <c r="CG173" s="407"/>
      <c r="CH173" s="407"/>
      <c r="CI173" s="407"/>
      <c r="CJ173" s="408" t="s">
        <v>1562</v>
      </c>
      <c r="CK173" s="408"/>
      <c r="CL173" s="408"/>
      <c r="CM173" s="408"/>
      <c r="CN173" s="408"/>
      <c r="CO173" s="409"/>
      <c r="CP173" s="409"/>
      <c r="CQ173" s="409"/>
      <c r="CR173" s="410"/>
      <c r="CS173" s="411"/>
      <c r="CT173" s="411"/>
      <c r="CU173" s="411"/>
      <c r="CV173" s="411"/>
      <c r="CW173" s="411"/>
      <c r="CX173" s="411"/>
      <c r="CY173" s="411"/>
      <c r="CZ173" s="411"/>
      <c r="DA173" s="411"/>
      <c r="DB173" s="409"/>
      <c r="DC173" s="409"/>
      <c r="DD173" s="409"/>
      <c r="DE173" s="409"/>
    </row>
    <row r="174" spans="1:109" ht="21" customHeight="1" thickBot="1">
      <c r="A174" s="412">
        <v>172</v>
      </c>
      <c r="B174" s="431" t="s">
        <v>1563</v>
      </c>
      <c r="C174" s="378" t="s">
        <v>1564</v>
      </c>
      <c r="D174" s="527" t="s">
        <v>138</v>
      </c>
      <c r="E174" s="538" t="s">
        <v>151</v>
      </c>
      <c r="F174" s="446"/>
      <c r="G174" s="446"/>
      <c r="H174" s="392" t="s">
        <v>403</v>
      </c>
      <c r="I174" s="392">
        <v>26</v>
      </c>
      <c r="J174" s="392">
        <v>34</v>
      </c>
      <c r="K174" s="392">
        <v>46</v>
      </c>
      <c r="L174" s="392">
        <v>61</v>
      </c>
      <c r="M174" s="392">
        <v>78</v>
      </c>
      <c r="N174" s="392">
        <v>245</v>
      </c>
      <c r="O174" s="432">
        <v>4375</v>
      </c>
      <c r="P174" s="433">
        <v>361.5</v>
      </c>
      <c r="Q174" s="434">
        <v>86.36</v>
      </c>
      <c r="R174" s="434">
        <v>76.33</v>
      </c>
      <c r="S174" s="434">
        <v>54.22</v>
      </c>
      <c r="T174" s="434">
        <v>5.2</v>
      </c>
      <c r="U174" s="385">
        <v>9890</v>
      </c>
      <c r="V174" s="497">
        <v>16100</v>
      </c>
      <c r="W174" s="497">
        <v>25800</v>
      </c>
      <c r="X174" s="503">
        <v>38700</v>
      </c>
      <c r="Y174" s="503">
        <v>55900</v>
      </c>
      <c r="Z174" s="504">
        <v>78500</v>
      </c>
      <c r="AA174" s="502">
        <v>109500</v>
      </c>
      <c r="AB174" s="502">
        <v>153500</v>
      </c>
      <c r="AC174" s="505">
        <v>214500</v>
      </c>
      <c r="AD174" s="505">
        <v>300500</v>
      </c>
      <c r="AE174" s="506">
        <v>421000</v>
      </c>
      <c r="AF174" s="506">
        <v>589000</v>
      </c>
      <c r="AG174" s="533">
        <v>968000</v>
      </c>
      <c r="AH174" s="508">
        <v>11923560</v>
      </c>
      <c r="AI174" s="390">
        <v>70000</v>
      </c>
      <c r="AJ174" s="390">
        <v>8</v>
      </c>
      <c r="AK174" s="391">
        <v>140000</v>
      </c>
      <c r="AL174" s="391">
        <v>5</v>
      </c>
      <c r="AM174" s="392">
        <v>420000</v>
      </c>
      <c r="AN174" s="392">
        <v>3</v>
      </c>
      <c r="AO174" s="382">
        <v>10080000</v>
      </c>
      <c r="AP174" s="418">
        <v>22003560</v>
      </c>
      <c r="AQ174" s="394" t="s">
        <v>965</v>
      </c>
      <c r="AR174" s="395" t="s">
        <v>1565</v>
      </c>
      <c r="AS174" s="396" t="s">
        <v>904</v>
      </c>
      <c r="AT174" s="397" t="s">
        <v>1566</v>
      </c>
      <c r="AU174" s="398" t="s">
        <v>1028</v>
      </c>
      <c r="AV174" s="399"/>
      <c r="AW174" s="399">
        <v>376</v>
      </c>
      <c r="AX174" s="399"/>
      <c r="AY174" s="399">
        <v>498</v>
      </c>
      <c r="AZ174" s="399" t="s">
        <v>772</v>
      </c>
      <c r="BA174" s="400">
        <v>214</v>
      </c>
      <c r="BB174" s="401">
        <v>1.2</v>
      </c>
      <c r="BC174" s="402">
        <v>1.04</v>
      </c>
      <c r="BD174" s="402">
        <v>3.14</v>
      </c>
      <c r="BE174" s="402">
        <v>4.0599999999999996</v>
      </c>
      <c r="BF174" s="403">
        <v>4589</v>
      </c>
      <c r="BG174" s="401">
        <v>362.7</v>
      </c>
      <c r="BH174" s="404">
        <v>87.4</v>
      </c>
      <c r="BI174" s="404">
        <v>79.47</v>
      </c>
      <c r="BJ174" s="404">
        <v>58.28</v>
      </c>
      <c r="BK174" s="405">
        <v>1.2</v>
      </c>
      <c r="BL174" s="405">
        <v>1.04</v>
      </c>
      <c r="BM174" s="405">
        <v>3.14</v>
      </c>
      <c r="BN174" s="405">
        <v>4.0599999999999996</v>
      </c>
      <c r="BO174" s="406">
        <v>9</v>
      </c>
      <c r="BP174" s="407"/>
      <c r="BQ174" s="407"/>
      <c r="BR174" s="407"/>
      <c r="BS174" s="407"/>
      <c r="BT174" s="407"/>
      <c r="BU174" s="407"/>
      <c r="BV174" s="407"/>
      <c r="BW174" s="407"/>
      <c r="BX174" s="407"/>
      <c r="BY174" s="407"/>
      <c r="BZ174" s="407">
        <v>1</v>
      </c>
      <c r="CA174" s="407"/>
      <c r="CB174" s="407"/>
      <c r="CC174" s="407">
        <v>1</v>
      </c>
      <c r="CD174" s="407"/>
      <c r="CE174" s="407"/>
      <c r="CF174" s="407"/>
      <c r="CG174" s="407"/>
      <c r="CH174" s="407"/>
      <c r="CI174" s="407"/>
      <c r="CJ174" s="408" t="s">
        <v>968</v>
      </c>
      <c r="CK174" s="408"/>
      <c r="CL174" s="408"/>
      <c r="CM174" s="408"/>
      <c r="CN174" s="408"/>
      <c r="CO174" s="409"/>
      <c r="CP174" s="409"/>
      <c r="CQ174" s="409"/>
      <c r="CR174" s="410"/>
      <c r="CS174" s="411"/>
      <c r="CT174" s="411"/>
      <c r="CU174" s="411"/>
      <c r="CV174" s="411"/>
      <c r="CW174" s="411"/>
      <c r="CX174" s="411"/>
      <c r="CY174" s="411"/>
      <c r="CZ174" s="411"/>
      <c r="DA174" s="411"/>
      <c r="DB174" s="409" t="s">
        <v>1521</v>
      </c>
      <c r="DC174" s="409">
        <v>3</v>
      </c>
      <c r="DD174" s="409"/>
      <c r="DE174" s="409"/>
    </row>
    <row r="175" spans="1:109" ht="21" customHeight="1" thickBot="1">
      <c r="A175" s="376">
        <v>173</v>
      </c>
      <c r="B175" s="435" t="s">
        <v>1567</v>
      </c>
      <c r="C175" s="378" t="s">
        <v>1568</v>
      </c>
      <c r="D175" s="527" t="s">
        <v>138</v>
      </c>
      <c r="E175" s="538" t="s">
        <v>151</v>
      </c>
      <c r="F175" s="446"/>
      <c r="G175" s="446"/>
      <c r="H175" s="392" t="s">
        <v>403</v>
      </c>
      <c r="I175" s="392">
        <v>26</v>
      </c>
      <c r="J175" s="392">
        <v>34</v>
      </c>
      <c r="K175" s="392">
        <v>46</v>
      </c>
      <c r="L175" s="392">
        <v>61</v>
      </c>
      <c r="M175" s="392">
        <v>78</v>
      </c>
      <c r="N175" s="392">
        <v>245</v>
      </c>
      <c r="O175" s="490">
        <v>4398</v>
      </c>
      <c r="P175" s="539">
        <v>359.1</v>
      </c>
      <c r="Q175" s="434">
        <v>87.26</v>
      </c>
      <c r="R175" s="434">
        <v>71.33</v>
      </c>
      <c r="S175" s="434">
        <v>62.7</v>
      </c>
      <c r="T175" s="434">
        <v>6.22</v>
      </c>
      <c r="U175" s="385">
        <v>9890</v>
      </c>
      <c r="V175" s="497">
        <v>16100</v>
      </c>
      <c r="W175" s="497">
        <v>25800</v>
      </c>
      <c r="X175" s="503">
        <v>38700</v>
      </c>
      <c r="Y175" s="503">
        <v>55900</v>
      </c>
      <c r="Z175" s="504">
        <v>78500</v>
      </c>
      <c r="AA175" s="502">
        <v>109500</v>
      </c>
      <c r="AB175" s="502">
        <v>153500</v>
      </c>
      <c r="AC175" s="505">
        <v>214500</v>
      </c>
      <c r="AD175" s="505">
        <v>300500</v>
      </c>
      <c r="AE175" s="506">
        <v>421000</v>
      </c>
      <c r="AF175" s="506">
        <v>589000</v>
      </c>
      <c r="AG175" s="533">
        <v>968000</v>
      </c>
      <c r="AH175" s="508">
        <v>11923560</v>
      </c>
      <c r="AI175" s="390">
        <v>70000</v>
      </c>
      <c r="AJ175" s="390">
        <v>8</v>
      </c>
      <c r="AK175" s="391">
        <v>140000</v>
      </c>
      <c r="AL175" s="391">
        <v>5</v>
      </c>
      <c r="AM175" s="392">
        <v>420000</v>
      </c>
      <c r="AN175" s="392">
        <v>3</v>
      </c>
      <c r="AO175" s="382">
        <v>10080000</v>
      </c>
      <c r="AP175" s="418">
        <v>22003560</v>
      </c>
      <c r="AQ175" s="394" t="s">
        <v>965</v>
      </c>
      <c r="AR175" s="395" t="s">
        <v>1569</v>
      </c>
      <c r="AS175" s="396" t="s">
        <v>1136</v>
      </c>
      <c r="AT175" s="397" t="s">
        <v>1570</v>
      </c>
      <c r="AU175" s="398" t="s">
        <v>1028</v>
      </c>
      <c r="AV175" s="399"/>
      <c r="AW175" s="399">
        <v>373</v>
      </c>
      <c r="AX175" s="399"/>
      <c r="AY175" s="399">
        <v>494</v>
      </c>
      <c r="AZ175" s="399" t="s">
        <v>772</v>
      </c>
      <c r="BA175" s="400">
        <v>219</v>
      </c>
      <c r="BB175" s="401">
        <v>1.7</v>
      </c>
      <c r="BC175" s="402">
        <v>1.04</v>
      </c>
      <c r="BD175" s="402">
        <v>3.15</v>
      </c>
      <c r="BE175" s="402">
        <v>3.7</v>
      </c>
      <c r="BF175" s="403">
        <v>4617</v>
      </c>
      <c r="BG175" s="401">
        <v>360.8</v>
      </c>
      <c r="BH175" s="404">
        <v>88.3</v>
      </c>
      <c r="BI175" s="404">
        <v>74.48</v>
      </c>
      <c r="BJ175" s="404">
        <v>66.400000000000006</v>
      </c>
      <c r="BK175" s="405">
        <v>1.7</v>
      </c>
      <c r="BL175" s="405">
        <v>1.04</v>
      </c>
      <c r="BM175" s="405">
        <v>3.15</v>
      </c>
      <c r="BN175" s="405">
        <v>3.7</v>
      </c>
      <c r="BO175" s="406">
        <v>9</v>
      </c>
      <c r="BP175" s="407"/>
      <c r="BQ175" s="407"/>
      <c r="BR175" s="407"/>
      <c r="BS175" s="407"/>
      <c r="BT175" s="407"/>
      <c r="BU175" s="407"/>
      <c r="BV175" s="407"/>
      <c r="BW175" s="407"/>
      <c r="BX175" s="407"/>
      <c r="BY175" s="407"/>
      <c r="BZ175" s="407">
        <v>1</v>
      </c>
      <c r="CA175" s="407"/>
      <c r="CB175" s="407"/>
      <c r="CC175" s="407">
        <v>1</v>
      </c>
      <c r="CD175" s="407"/>
      <c r="CE175" s="407"/>
      <c r="CF175" s="407"/>
      <c r="CG175" s="407"/>
      <c r="CH175" s="407"/>
      <c r="CI175" s="407"/>
      <c r="CJ175" s="408" t="s">
        <v>968</v>
      </c>
      <c r="CK175" s="408"/>
      <c r="CL175" s="408"/>
      <c r="CM175" s="408"/>
      <c r="CN175" s="408"/>
      <c r="CO175" s="409"/>
      <c r="CP175" s="409"/>
      <c r="CQ175" s="409"/>
      <c r="CR175" s="410"/>
      <c r="CS175" s="411"/>
      <c r="CT175" s="411"/>
      <c r="CU175" s="411"/>
      <c r="CV175" s="411"/>
      <c r="CW175" s="411"/>
      <c r="CX175" s="411"/>
      <c r="CY175" s="411"/>
      <c r="CZ175" s="411"/>
      <c r="DA175" s="411"/>
      <c r="DB175" s="409"/>
      <c r="DC175" s="409"/>
      <c r="DD175" s="409"/>
      <c r="DE175" s="409"/>
    </row>
    <row r="176" spans="1:109" ht="21" customHeight="1" thickBot="1">
      <c r="A176" s="412">
        <v>174</v>
      </c>
      <c r="B176" s="431" t="s">
        <v>1571</v>
      </c>
      <c r="C176" s="378" t="s">
        <v>1572</v>
      </c>
      <c r="D176" s="527" t="s">
        <v>138</v>
      </c>
      <c r="E176" s="538" t="s">
        <v>151</v>
      </c>
      <c r="F176" s="446"/>
      <c r="G176" s="446"/>
      <c r="H176" s="392" t="s">
        <v>403</v>
      </c>
      <c r="I176" s="392">
        <v>26</v>
      </c>
      <c r="J176" s="392">
        <v>34</v>
      </c>
      <c r="K176" s="392">
        <v>46</v>
      </c>
      <c r="L176" s="392">
        <v>61</v>
      </c>
      <c r="M176" s="392">
        <v>78</v>
      </c>
      <c r="N176" s="392">
        <v>245</v>
      </c>
      <c r="O176" s="490">
        <v>4403</v>
      </c>
      <c r="P176" s="539">
        <v>365.2</v>
      </c>
      <c r="Q176" s="434">
        <v>87.44</v>
      </c>
      <c r="R176" s="434">
        <v>68.400000000000006</v>
      </c>
      <c r="S176" s="434">
        <v>51.8</v>
      </c>
      <c r="T176" s="434"/>
      <c r="U176" s="385">
        <v>9890</v>
      </c>
      <c r="V176" s="497">
        <v>16100</v>
      </c>
      <c r="W176" s="497">
        <v>25800</v>
      </c>
      <c r="X176" s="503">
        <v>38700</v>
      </c>
      <c r="Y176" s="503">
        <v>55900</v>
      </c>
      <c r="Z176" s="504">
        <v>78500</v>
      </c>
      <c r="AA176" s="502">
        <v>109500</v>
      </c>
      <c r="AB176" s="502">
        <v>153500</v>
      </c>
      <c r="AC176" s="505">
        <v>214500</v>
      </c>
      <c r="AD176" s="505">
        <v>300500</v>
      </c>
      <c r="AE176" s="506">
        <v>421000</v>
      </c>
      <c r="AF176" s="506">
        <v>589000</v>
      </c>
      <c r="AG176" s="533">
        <v>968000</v>
      </c>
      <c r="AH176" s="508">
        <v>11923560</v>
      </c>
      <c r="AI176" s="390">
        <v>70000</v>
      </c>
      <c r="AJ176" s="390">
        <v>8</v>
      </c>
      <c r="AK176" s="391">
        <v>140000</v>
      </c>
      <c r="AL176" s="391">
        <v>5</v>
      </c>
      <c r="AM176" s="392">
        <v>420000</v>
      </c>
      <c r="AN176" s="392">
        <v>3</v>
      </c>
      <c r="AO176" s="382">
        <v>10080000</v>
      </c>
      <c r="AP176" s="418">
        <v>22003560</v>
      </c>
      <c r="AQ176" s="394" t="s">
        <v>947</v>
      </c>
      <c r="AR176" s="395" t="s">
        <v>1573</v>
      </c>
      <c r="AS176" s="396" t="s">
        <v>1256</v>
      </c>
      <c r="AT176" s="397" t="s">
        <v>1574</v>
      </c>
      <c r="AU176" s="398" t="s">
        <v>1028</v>
      </c>
      <c r="AV176" s="399"/>
      <c r="AW176" s="399"/>
      <c r="AX176" s="399"/>
      <c r="AY176" s="399"/>
      <c r="AZ176" s="399" t="s">
        <v>772</v>
      </c>
      <c r="BA176" s="400">
        <v>214</v>
      </c>
      <c r="BB176" s="401">
        <v>1.2</v>
      </c>
      <c r="BC176" s="402">
        <v>0.86</v>
      </c>
      <c r="BD176" s="402">
        <v>2.17</v>
      </c>
      <c r="BE176" s="402">
        <v>2.7</v>
      </c>
      <c r="BF176" s="403">
        <v>4617</v>
      </c>
      <c r="BG176" s="401">
        <v>366.4</v>
      </c>
      <c r="BH176" s="404">
        <v>88.3</v>
      </c>
      <c r="BI176" s="404">
        <v>70.569999999999993</v>
      </c>
      <c r="BJ176" s="404">
        <v>54.5</v>
      </c>
      <c r="BK176" s="405">
        <v>1.2</v>
      </c>
      <c r="BL176" s="405">
        <v>0.86</v>
      </c>
      <c r="BM176" s="405">
        <v>2.17</v>
      </c>
      <c r="BN176" s="405">
        <v>2.7</v>
      </c>
      <c r="BO176" s="406">
        <v>5</v>
      </c>
      <c r="BP176" s="407"/>
      <c r="BQ176" s="407"/>
      <c r="BR176" s="407"/>
      <c r="BS176" s="407"/>
      <c r="BT176" s="407"/>
      <c r="BU176" s="407"/>
      <c r="BV176" s="407"/>
      <c r="BW176" s="407"/>
      <c r="BX176" s="407"/>
      <c r="BY176" s="407"/>
      <c r="BZ176" s="407">
        <v>1</v>
      </c>
      <c r="CA176" s="407"/>
      <c r="CB176" s="407"/>
      <c r="CC176" s="407">
        <v>1</v>
      </c>
      <c r="CD176" s="407"/>
      <c r="CE176" s="407"/>
      <c r="CF176" s="407"/>
      <c r="CG176" s="407"/>
      <c r="CH176" s="407"/>
      <c r="CI176" s="407"/>
      <c r="CJ176" s="408" t="s">
        <v>1575</v>
      </c>
      <c r="CK176" s="408"/>
      <c r="CL176" s="408"/>
      <c r="CM176" s="408"/>
      <c r="CN176" s="408"/>
      <c r="CO176" s="409"/>
      <c r="CP176" s="409"/>
      <c r="CQ176" s="409"/>
      <c r="CR176" s="410"/>
      <c r="CS176" s="411"/>
      <c r="CT176" s="411"/>
      <c r="CU176" s="411"/>
      <c r="CV176" s="411"/>
      <c r="CW176" s="411"/>
      <c r="CX176" s="411"/>
      <c r="CY176" s="411"/>
      <c r="CZ176" s="411"/>
      <c r="DA176" s="411"/>
      <c r="DB176" s="409" t="s">
        <v>1521</v>
      </c>
      <c r="DC176" s="409">
        <v>2</v>
      </c>
      <c r="DD176" s="409"/>
      <c r="DE176" s="409"/>
    </row>
    <row r="177" spans="1:109" ht="21" customHeight="1" thickBot="1">
      <c r="A177" s="376">
        <v>175</v>
      </c>
      <c r="B177" s="540" t="s">
        <v>162</v>
      </c>
      <c r="C177" s="479" t="s">
        <v>251</v>
      </c>
      <c r="D177" s="541" t="s">
        <v>158</v>
      </c>
      <c r="E177" s="542" t="s">
        <v>136</v>
      </c>
      <c r="F177" s="543"/>
      <c r="G177" s="543"/>
      <c r="H177" s="543">
        <v>45</v>
      </c>
      <c r="I177" s="543">
        <v>21</v>
      </c>
      <c r="J177" s="543">
        <v>28</v>
      </c>
      <c r="K177" s="543">
        <v>42</v>
      </c>
      <c r="L177" s="543" t="s">
        <v>49</v>
      </c>
      <c r="M177" s="543" t="s">
        <v>49</v>
      </c>
      <c r="N177" s="543">
        <v>136</v>
      </c>
      <c r="O177" s="513">
        <v>3012</v>
      </c>
      <c r="P177" s="514">
        <v>343.5</v>
      </c>
      <c r="Q177" s="515">
        <v>78.7</v>
      </c>
      <c r="R177" s="515">
        <v>47.8</v>
      </c>
      <c r="S177" s="515">
        <v>64.790000000000006</v>
      </c>
      <c r="T177" s="515">
        <v>6.87</v>
      </c>
      <c r="U177" s="481">
        <v>3220</v>
      </c>
      <c r="V177" s="385">
        <v>5300</v>
      </c>
      <c r="W177" s="385">
        <v>8400</v>
      </c>
      <c r="X177" s="386">
        <v>12600</v>
      </c>
      <c r="Y177" s="388">
        <v>18200</v>
      </c>
      <c r="Z177" s="387">
        <v>25500</v>
      </c>
      <c r="AA177" s="388">
        <v>35500</v>
      </c>
      <c r="AB177" s="389">
        <v>50000</v>
      </c>
      <c r="AC177" s="389">
        <v>70000</v>
      </c>
      <c r="AD177" s="544">
        <v>98000</v>
      </c>
      <c r="AE177" s="544">
        <v>137000</v>
      </c>
      <c r="AF177" s="377" t="s">
        <v>49</v>
      </c>
      <c r="AG177" s="377" t="s">
        <v>49</v>
      </c>
      <c r="AH177" s="382">
        <v>1854880</v>
      </c>
      <c r="AI177" s="484">
        <v>25000</v>
      </c>
      <c r="AJ177" s="484">
        <v>5</v>
      </c>
      <c r="AK177" s="485">
        <v>50000</v>
      </c>
      <c r="AL177" s="485">
        <v>5</v>
      </c>
      <c r="AM177" s="486">
        <v>150000</v>
      </c>
      <c r="AN177" s="486">
        <v>2</v>
      </c>
      <c r="AO177" s="513">
        <v>2700000</v>
      </c>
      <c r="AP177" s="545">
        <v>4554880</v>
      </c>
      <c r="AQ177" s="394" t="s">
        <v>1043</v>
      </c>
      <c r="AR177" s="395" t="s">
        <v>1576</v>
      </c>
      <c r="AS177" s="396" t="s">
        <v>881</v>
      </c>
      <c r="AT177" s="397" t="s">
        <v>574</v>
      </c>
      <c r="AU177" s="417" t="s">
        <v>917</v>
      </c>
      <c r="AV177" s="399">
        <v>7</v>
      </c>
      <c r="AW177" s="399">
        <v>357</v>
      </c>
      <c r="AX177" s="399"/>
      <c r="AY177" s="399">
        <v>467</v>
      </c>
      <c r="AZ177" s="399" t="s">
        <v>764</v>
      </c>
      <c r="BA177" s="400">
        <v>110</v>
      </c>
      <c r="BB177" s="401">
        <v>1.6</v>
      </c>
      <c r="BC177" s="402">
        <v>0.6</v>
      </c>
      <c r="BD177" s="402">
        <v>0.86</v>
      </c>
      <c r="BE177" s="402">
        <v>1.53</v>
      </c>
      <c r="BF177" s="403">
        <v>3122</v>
      </c>
      <c r="BG177" s="401">
        <v>345.1</v>
      </c>
      <c r="BH177" s="404">
        <v>79.3</v>
      </c>
      <c r="BI177" s="404">
        <v>48.66</v>
      </c>
      <c r="BJ177" s="404">
        <v>66.319999999999993</v>
      </c>
      <c r="BK177" s="405">
        <v>1.6</v>
      </c>
      <c r="BL177" s="405">
        <v>0.6</v>
      </c>
      <c r="BM177" s="405">
        <v>0.86</v>
      </c>
      <c r="BN177" s="405">
        <v>1.53</v>
      </c>
      <c r="BO177" s="406">
        <v>3</v>
      </c>
      <c r="BP177" s="407">
        <v>1</v>
      </c>
      <c r="BQ177" s="407"/>
      <c r="BR177" s="407">
        <v>1</v>
      </c>
      <c r="BS177" s="407">
        <v>1</v>
      </c>
      <c r="BT177" s="407"/>
      <c r="BU177" s="407">
        <v>1</v>
      </c>
      <c r="BV177" s="407"/>
      <c r="BW177" s="407"/>
      <c r="BX177" s="407"/>
      <c r="BY177" s="407"/>
      <c r="BZ177" s="407"/>
      <c r="CA177" s="407"/>
      <c r="CB177" s="407"/>
      <c r="CC177" s="407"/>
      <c r="CD177" s="407"/>
      <c r="CE177" s="407"/>
      <c r="CF177" s="407"/>
      <c r="CG177" s="407"/>
      <c r="CH177" s="407"/>
      <c r="CI177" s="407">
        <v>1</v>
      </c>
      <c r="CJ177" s="408" t="s">
        <v>1577</v>
      </c>
      <c r="CK177" s="408"/>
      <c r="CL177" s="408"/>
      <c r="CM177" s="408"/>
      <c r="CN177" s="408"/>
      <c r="CO177" s="409"/>
      <c r="CP177" s="409"/>
      <c r="CQ177" s="409"/>
      <c r="CR177" s="410">
        <v>328</v>
      </c>
      <c r="CS177" s="411">
        <v>73</v>
      </c>
      <c r="CT177" s="411">
        <v>39.630000000000003</v>
      </c>
      <c r="CU177" s="411">
        <v>50.33</v>
      </c>
      <c r="CV177" s="411">
        <v>15.5</v>
      </c>
      <c r="CW177" s="411">
        <v>5.7</v>
      </c>
      <c r="CX177" s="411">
        <v>8.17</v>
      </c>
      <c r="CY177" s="411">
        <v>14.46</v>
      </c>
      <c r="CZ177" s="411">
        <v>43.83</v>
      </c>
      <c r="DA177" s="411">
        <v>42.68</v>
      </c>
      <c r="DB177" s="409" t="s">
        <v>884</v>
      </c>
      <c r="DC177" s="409">
        <v>4</v>
      </c>
      <c r="DD177" s="409"/>
      <c r="DE177" s="409"/>
    </row>
    <row r="178" spans="1:109" ht="21" customHeight="1" thickBot="1">
      <c r="A178" s="412">
        <v>176</v>
      </c>
      <c r="B178" s="377" t="s">
        <v>167</v>
      </c>
      <c r="C178" s="378" t="s">
        <v>252</v>
      </c>
      <c r="D178" s="546" t="s">
        <v>158</v>
      </c>
      <c r="E178" s="420" t="s">
        <v>136</v>
      </c>
      <c r="F178" s="391"/>
      <c r="G178" s="391"/>
      <c r="H178" s="391">
        <v>45</v>
      </c>
      <c r="I178" s="391">
        <v>21</v>
      </c>
      <c r="J178" s="391">
        <v>28</v>
      </c>
      <c r="K178" s="391">
        <v>42</v>
      </c>
      <c r="L178" s="391" t="s">
        <v>49</v>
      </c>
      <c r="M178" s="391" t="s">
        <v>49</v>
      </c>
      <c r="N178" s="391">
        <v>136</v>
      </c>
      <c r="O178" s="382">
        <v>3157</v>
      </c>
      <c r="P178" s="383">
        <v>329.7</v>
      </c>
      <c r="Q178" s="384">
        <v>84.83</v>
      </c>
      <c r="R178" s="384">
        <v>60.69</v>
      </c>
      <c r="S178" s="384">
        <v>60.6</v>
      </c>
      <c r="T178" s="384">
        <v>6.48</v>
      </c>
      <c r="U178" s="385">
        <v>3220</v>
      </c>
      <c r="V178" s="385">
        <v>5300</v>
      </c>
      <c r="W178" s="385">
        <v>8400</v>
      </c>
      <c r="X178" s="385">
        <v>12600</v>
      </c>
      <c r="Y178" s="387">
        <v>18200</v>
      </c>
      <c r="Z178" s="387">
        <v>25500</v>
      </c>
      <c r="AA178" s="387">
        <v>35500</v>
      </c>
      <c r="AB178" s="392">
        <v>50000</v>
      </c>
      <c r="AC178" s="392">
        <v>70000</v>
      </c>
      <c r="AD178" s="424">
        <v>98000</v>
      </c>
      <c r="AE178" s="424">
        <v>137000</v>
      </c>
      <c r="AF178" s="377" t="s">
        <v>49</v>
      </c>
      <c r="AG178" s="377" t="s">
        <v>49</v>
      </c>
      <c r="AH178" s="382">
        <v>1854880</v>
      </c>
      <c r="AI178" s="390">
        <v>25000</v>
      </c>
      <c r="AJ178" s="390">
        <v>5</v>
      </c>
      <c r="AK178" s="391">
        <v>50000</v>
      </c>
      <c r="AL178" s="391">
        <v>5</v>
      </c>
      <c r="AM178" s="392">
        <v>150000</v>
      </c>
      <c r="AN178" s="392">
        <v>2</v>
      </c>
      <c r="AO178" s="382">
        <v>2700000</v>
      </c>
      <c r="AP178" s="416">
        <v>4554880</v>
      </c>
      <c r="AQ178" s="394" t="s">
        <v>893</v>
      </c>
      <c r="AR178" s="395" t="s">
        <v>1578</v>
      </c>
      <c r="AS178" s="396" t="s">
        <v>881</v>
      </c>
      <c r="AT178" s="397" t="s">
        <v>562</v>
      </c>
      <c r="AU178" s="417" t="s">
        <v>917</v>
      </c>
      <c r="AV178" s="399">
        <v>8</v>
      </c>
      <c r="AW178" s="399">
        <v>344</v>
      </c>
      <c r="AX178" s="399"/>
      <c r="AY178" s="399">
        <v>444</v>
      </c>
      <c r="AZ178" s="399" t="s">
        <v>764</v>
      </c>
      <c r="BA178" s="400">
        <v>113</v>
      </c>
      <c r="BB178" s="401">
        <v>1.5</v>
      </c>
      <c r="BC178" s="402">
        <v>0.77</v>
      </c>
      <c r="BD178" s="402">
        <v>1.26</v>
      </c>
      <c r="BE178" s="402">
        <v>1.84</v>
      </c>
      <c r="BF178" s="403">
        <v>3270</v>
      </c>
      <c r="BG178" s="401">
        <v>331.2</v>
      </c>
      <c r="BH178" s="404">
        <v>85.6</v>
      </c>
      <c r="BI178" s="404">
        <v>61.95</v>
      </c>
      <c r="BJ178" s="404">
        <v>62.44</v>
      </c>
      <c r="BK178" s="405">
        <v>1.5</v>
      </c>
      <c r="BL178" s="405">
        <v>0.77</v>
      </c>
      <c r="BM178" s="405">
        <v>1.26</v>
      </c>
      <c r="BN178" s="405">
        <v>1.84</v>
      </c>
      <c r="BO178" s="406">
        <v>8</v>
      </c>
      <c r="BP178" s="407"/>
      <c r="BQ178" s="407"/>
      <c r="BR178" s="407">
        <v>1</v>
      </c>
      <c r="BS178" s="407">
        <v>1</v>
      </c>
      <c r="BT178" s="407"/>
      <c r="BU178" s="407">
        <v>1</v>
      </c>
      <c r="BV178" s="407"/>
      <c r="BW178" s="407"/>
      <c r="BX178" s="407"/>
      <c r="BY178" s="407"/>
      <c r="BZ178" s="407"/>
      <c r="CA178" s="407"/>
      <c r="CB178" s="407"/>
      <c r="CC178" s="407"/>
      <c r="CD178" s="407"/>
      <c r="CE178" s="407"/>
      <c r="CF178" s="407"/>
      <c r="CG178" s="407"/>
      <c r="CH178" s="407"/>
      <c r="CI178" s="407">
        <v>1</v>
      </c>
      <c r="CJ178" s="408" t="s">
        <v>1579</v>
      </c>
      <c r="CK178" s="408"/>
      <c r="CL178" s="408"/>
      <c r="CM178" s="408"/>
      <c r="CN178" s="408"/>
      <c r="CO178" s="409"/>
      <c r="CP178" s="409"/>
      <c r="CQ178" s="409"/>
      <c r="CR178" s="410">
        <v>315</v>
      </c>
      <c r="CS178" s="411">
        <v>77.5</v>
      </c>
      <c r="CT178" s="411">
        <v>48.8</v>
      </c>
      <c r="CU178" s="411">
        <v>43.24</v>
      </c>
      <c r="CV178" s="411">
        <v>14.7</v>
      </c>
      <c r="CW178" s="411">
        <v>7.33</v>
      </c>
      <c r="CX178" s="411">
        <v>11.89</v>
      </c>
      <c r="CY178" s="411">
        <v>17.36</v>
      </c>
      <c r="CZ178" s="411">
        <v>51.28</v>
      </c>
      <c r="DA178" s="411">
        <v>53.19</v>
      </c>
      <c r="DB178" s="409" t="s">
        <v>884</v>
      </c>
      <c r="DC178" s="409">
        <v>4</v>
      </c>
      <c r="DD178" s="409"/>
      <c r="DE178" s="409"/>
    </row>
    <row r="179" spans="1:109" ht="21" customHeight="1" thickBot="1">
      <c r="A179" s="376">
        <v>177</v>
      </c>
      <c r="B179" s="413" t="s">
        <v>1580</v>
      </c>
      <c r="C179" s="378" t="s">
        <v>1581</v>
      </c>
      <c r="D179" s="546" t="s">
        <v>158</v>
      </c>
      <c r="E179" s="420" t="s">
        <v>136</v>
      </c>
      <c r="F179" s="391"/>
      <c r="G179" s="391"/>
      <c r="H179" s="391">
        <v>60</v>
      </c>
      <c r="I179" s="391">
        <v>40</v>
      </c>
      <c r="J179" s="391">
        <v>51</v>
      </c>
      <c r="K179" s="391">
        <v>63</v>
      </c>
      <c r="L179" s="391" t="s">
        <v>49</v>
      </c>
      <c r="M179" s="391" t="s">
        <v>49</v>
      </c>
      <c r="N179" s="391">
        <v>214</v>
      </c>
      <c r="O179" s="382">
        <v>3194</v>
      </c>
      <c r="P179" s="383">
        <v>326.10000000000002</v>
      </c>
      <c r="Q179" s="384">
        <v>83.03</v>
      </c>
      <c r="R179" s="384">
        <v>70.489999999999995</v>
      </c>
      <c r="S179" s="384">
        <v>68.680000000000007</v>
      </c>
      <c r="T179" s="384">
        <v>7.8</v>
      </c>
      <c r="U179" s="385">
        <v>6440</v>
      </c>
      <c r="V179" s="385">
        <v>10500</v>
      </c>
      <c r="W179" s="385">
        <v>16800</v>
      </c>
      <c r="X179" s="385">
        <v>25200</v>
      </c>
      <c r="Y179" s="387">
        <v>36400</v>
      </c>
      <c r="Z179" s="387">
        <v>51000</v>
      </c>
      <c r="AA179" s="387">
        <v>71500</v>
      </c>
      <c r="AB179" s="392">
        <v>100000</v>
      </c>
      <c r="AC179" s="392">
        <v>140000</v>
      </c>
      <c r="AD179" s="547">
        <v>196000</v>
      </c>
      <c r="AE179" s="547">
        <v>274000</v>
      </c>
      <c r="AF179" s="377" t="s">
        <v>49</v>
      </c>
      <c r="AG179" s="377" t="s">
        <v>49</v>
      </c>
      <c r="AH179" s="382">
        <v>3711360</v>
      </c>
      <c r="AI179" s="390">
        <v>50000</v>
      </c>
      <c r="AJ179" s="390">
        <v>5</v>
      </c>
      <c r="AK179" s="391">
        <v>100000</v>
      </c>
      <c r="AL179" s="391">
        <v>5</v>
      </c>
      <c r="AM179" s="392">
        <v>300000</v>
      </c>
      <c r="AN179" s="392">
        <v>2</v>
      </c>
      <c r="AO179" s="382">
        <v>5400000</v>
      </c>
      <c r="AP179" s="418">
        <v>9111360</v>
      </c>
      <c r="AQ179" s="394" t="s">
        <v>1582</v>
      </c>
      <c r="AR179" s="395" t="s">
        <v>1581</v>
      </c>
      <c r="AS179" s="396" t="s">
        <v>649</v>
      </c>
      <c r="AT179" s="397" t="s">
        <v>681</v>
      </c>
      <c r="AU179" s="417" t="s">
        <v>917</v>
      </c>
      <c r="AV179" s="399">
        <v>43</v>
      </c>
      <c r="AW179" s="399">
        <v>339</v>
      </c>
      <c r="AX179" s="399"/>
      <c r="AY179" s="399">
        <v>437</v>
      </c>
      <c r="AZ179" s="399" t="s">
        <v>768</v>
      </c>
      <c r="BA179" s="400">
        <v>114</v>
      </c>
      <c r="BB179" s="401">
        <v>1.4</v>
      </c>
      <c r="BC179" s="402">
        <v>0.77</v>
      </c>
      <c r="BD179" s="402">
        <v>1.91</v>
      </c>
      <c r="BE179" s="402">
        <v>2.0099999999999998</v>
      </c>
      <c r="BF179" s="403">
        <v>3308</v>
      </c>
      <c r="BG179" s="401">
        <v>327.5</v>
      </c>
      <c r="BH179" s="404">
        <v>83.8</v>
      </c>
      <c r="BI179" s="404">
        <v>72.400000000000006</v>
      </c>
      <c r="BJ179" s="404">
        <v>70.69</v>
      </c>
      <c r="BK179" s="405">
        <v>1.4</v>
      </c>
      <c r="BL179" s="405">
        <v>0.77</v>
      </c>
      <c r="BM179" s="405">
        <v>1.91</v>
      </c>
      <c r="BN179" s="405">
        <v>2.0099999999999998</v>
      </c>
      <c r="BO179" s="406">
        <v>7</v>
      </c>
      <c r="BP179" s="407"/>
      <c r="BQ179" s="407"/>
      <c r="BR179" s="407"/>
      <c r="BS179" s="407"/>
      <c r="BT179" s="407"/>
      <c r="BU179" s="407"/>
      <c r="BV179" s="407">
        <v>1</v>
      </c>
      <c r="BW179" s="407"/>
      <c r="BX179" s="407"/>
      <c r="BY179" s="407"/>
      <c r="BZ179" s="407"/>
      <c r="CA179" s="407"/>
      <c r="CB179" s="407"/>
      <c r="CC179" s="407"/>
      <c r="CD179" s="407">
        <v>1</v>
      </c>
      <c r="CE179" s="407"/>
      <c r="CF179" s="407"/>
      <c r="CG179" s="407"/>
      <c r="CH179" s="407"/>
      <c r="CI179" s="407"/>
      <c r="CJ179" s="408" t="s">
        <v>1583</v>
      </c>
      <c r="CK179" s="408"/>
      <c r="CL179" s="408"/>
      <c r="CM179" s="408"/>
      <c r="CN179" s="408"/>
      <c r="CO179" s="407"/>
      <c r="CP179" s="409">
        <v>1</v>
      </c>
      <c r="CQ179" s="409"/>
      <c r="CR179" s="410">
        <v>313</v>
      </c>
      <c r="CS179" s="411">
        <v>75.7</v>
      </c>
      <c r="CT179" s="411">
        <v>52.47</v>
      </c>
      <c r="CU179" s="411">
        <v>49.64</v>
      </c>
      <c r="CV179" s="411">
        <v>13.1</v>
      </c>
      <c r="CW179" s="411">
        <v>7.33</v>
      </c>
      <c r="CX179" s="411">
        <v>18.02</v>
      </c>
      <c r="CY179" s="411">
        <v>19.04</v>
      </c>
      <c r="CZ179" s="411">
        <v>57.49</v>
      </c>
      <c r="DA179" s="411">
        <v>61.75</v>
      </c>
      <c r="DB179" s="409" t="s">
        <v>1154</v>
      </c>
      <c r="DC179" s="409">
        <v>4</v>
      </c>
      <c r="DD179" s="409"/>
      <c r="DE179" s="409"/>
    </row>
    <row r="180" spans="1:109" ht="21" customHeight="1" thickBot="1">
      <c r="A180" s="412">
        <v>178</v>
      </c>
      <c r="B180" s="377" t="s">
        <v>172</v>
      </c>
      <c r="C180" s="378" t="s">
        <v>253</v>
      </c>
      <c r="D180" s="546" t="s">
        <v>158</v>
      </c>
      <c r="E180" s="420" t="s">
        <v>136</v>
      </c>
      <c r="F180" s="391"/>
      <c r="G180" s="391"/>
      <c r="H180" s="391">
        <v>45</v>
      </c>
      <c r="I180" s="391">
        <v>21</v>
      </c>
      <c r="J180" s="391">
        <v>28</v>
      </c>
      <c r="K180" s="391">
        <v>42</v>
      </c>
      <c r="L180" s="391" t="s">
        <v>49</v>
      </c>
      <c r="M180" s="391" t="s">
        <v>49</v>
      </c>
      <c r="N180" s="391">
        <v>136</v>
      </c>
      <c r="O180" s="382">
        <v>3230</v>
      </c>
      <c r="P180" s="383">
        <v>350.6</v>
      </c>
      <c r="Q180" s="384">
        <v>80.41</v>
      </c>
      <c r="R180" s="384">
        <v>48.37</v>
      </c>
      <c r="S180" s="384">
        <v>64.650000000000006</v>
      </c>
      <c r="T180" s="384">
        <v>6.68</v>
      </c>
      <c r="U180" s="385">
        <v>3220</v>
      </c>
      <c r="V180" s="385">
        <v>5300</v>
      </c>
      <c r="W180" s="385">
        <v>8400</v>
      </c>
      <c r="X180" s="385">
        <v>12600</v>
      </c>
      <c r="Y180" s="387">
        <v>18200</v>
      </c>
      <c r="Z180" s="387">
        <v>25500</v>
      </c>
      <c r="AA180" s="387">
        <v>35500</v>
      </c>
      <c r="AB180" s="392">
        <v>50000</v>
      </c>
      <c r="AC180" s="392">
        <v>70000</v>
      </c>
      <c r="AD180" s="424">
        <v>98000</v>
      </c>
      <c r="AE180" s="424">
        <v>137000</v>
      </c>
      <c r="AF180" s="377" t="s">
        <v>49</v>
      </c>
      <c r="AG180" s="377" t="s">
        <v>49</v>
      </c>
      <c r="AH180" s="382">
        <v>1854880</v>
      </c>
      <c r="AI180" s="390">
        <v>25000</v>
      </c>
      <c r="AJ180" s="390">
        <v>5</v>
      </c>
      <c r="AK180" s="391">
        <v>50000</v>
      </c>
      <c r="AL180" s="391">
        <v>5</v>
      </c>
      <c r="AM180" s="392">
        <v>150000</v>
      </c>
      <c r="AN180" s="392">
        <v>2</v>
      </c>
      <c r="AO180" s="382">
        <v>2700000</v>
      </c>
      <c r="AP180" s="418">
        <v>4554880</v>
      </c>
      <c r="AQ180" s="394" t="s">
        <v>1176</v>
      </c>
      <c r="AR180" s="395" t="s">
        <v>253</v>
      </c>
      <c r="AS180" s="396" t="s">
        <v>1152</v>
      </c>
      <c r="AT180" s="397" t="s">
        <v>579</v>
      </c>
      <c r="AU180" s="417" t="s">
        <v>917</v>
      </c>
      <c r="AV180" s="399">
        <v>9</v>
      </c>
      <c r="AW180" s="399">
        <v>365</v>
      </c>
      <c r="AX180" s="399"/>
      <c r="AY180" s="399">
        <v>479</v>
      </c>
      <c r="AZ180" s="399" t="s">
        <v>764</v>
      </c>
      <c r="BA180" s="400">
        <v>115</v>
      </c>
      <c r="BB180" s="401">
        <v>1.9</v>
      </c>
      <c r="BC180" s="402">
        <v>0.69</v>
      </c>
      <c r="BD180" s="402">
        <v>0.65</v>
      </c>
      <c r="BE180" s="402">
        <v>1.66</v>
      </c>
      <c r="BF180" s="403">
        <v>3345</v>
      </c>
      <c r="BG180" s="401">
        <v>352.5</v>
      </c>
      <c r="BH180" s="404">
        <v>81.099999999999994</v>
      </c>
      <c r="BI180" s="404">
        <v>49.02</v>
      </c>
      <c r="BJ180" s="404">
        <v>66.31</v>
      </c>
      <c r="BK180" s="405">
        <v>1.9</v>
      </c>
      <c r="BL180" s="405">
        <v>0.69</v>
      </c>
      <c r="BM180" s="405">
        <v>0.65</v>
      </c>
      <c r="BN180" s="405">
        <v>1.66</v>
      </c>
      <c r="BO180" s="406">
        <v>8</v>
      </c>
      <c r="BP180" s="407"/>
      <c r="BQ180" s="407"/>
      <c r="BR180" s="407">
        <v>1</v>
      </c>
      <c r="BS180" s="407">
        <v>1</v>
      </c>
      <c r="BT180" s="407"/>
      <c r="BU180" s="407">
        <v>1</v>
      </c>
      <c r="BV180" s="407"/>
      <c r="BW180" s="407"/>
      <c r="BX180" s="407"/>
      <c r="BY180" s="407"/>
      <c r="BZ180" s="407"/>
      <c r="CA180" s="407"/>
      <c r="CB180" s="407"/>
      <c r="CC180" s="407"/>
      <c r="CD180" s="407"/>
      <c r="CE180" s="407"/>
      <c r="CF180" s="407"/>
      <c r="CG180" s="407" t="s">
        <v>1104</v>
      </c>
      <c r="CH180" s="407"/>
      <c r="CI180" s="407">
        <v>1</v>
      </c>
      <c r="CJ180" s="408" t="s">
        <v>1584</v>
      </c>
      <c r="CK180" s="408"/>
      <c r="CL180" s="408"/>
      <c r="CM180" s="408"/>
      <c r="CN180" s="408"/>
      <c r="CO180" s="409"/>
      <c r="CP180" s="409"/>
      <c r="CQ180" s="409"/>
      <c r="CR180" s="410">
        <v>333</v>
      </c>
      <c r="CS180" s="411">
        <v>73.900000000000006</v>
      </c>
      <c r="CT180" s="411">
        <v>42.27</v>
      </c>
      <c r="CU180" s="411">
        <v>48.91</v>
      </c>
      <c r="CV180" s="411">
        <v>17.600000000000001</v>
      </c>
      <c r="CW180" s="411">
        <v>6.51</v>
      </c>
      <c r="CX180" s="411">
        <v>6.1</v>
      </c>
      <c r="CY180" s="411">
        <v>15.74</v>
      </c>
      <c r="CZ180" s="411">
        <v>45.95</v>
      </c>
      <c r="DA180" s="411">
        <v>44.06</v>
      </c>
      <c r="DB180" s="409" t="s">
        <v>1154</v>
      </c>
      <c r="DC180" s="409">
        <v>4</v>
      </c>
      <c r="DD180" s="409"/>
      <c r="DE180" s="409"/>
    </row>
    <row r="181" spans="1:109" ht="21" customHeight="1" thickBot="1">
      <c r="A181" s="376">
        <v>179</v>
      </c>
      <c r="B181" s="413" t="s">
        <v>177</v>
      </c>
      <c r="C181" s="378" t="s">
        <v>254</v>
      </c>
      <c r="D181" s="546" t="s">
        <v>158</v>
      </c>
      <c r="E181" s="420" t="s">
        <v>136</v>
      </c>
      <c r="F181" s="391"/>
      <c r="G181" s="391"/>
      <c r="H181" s="391">
        <v>45</v>
      </c>
      <c r="I181" s="391">
        <v>21</v>
      </c>
      <c r="J181" s="391">
        <v>28</v>
      </c>
      <c r="K181" s="391">
        <v>42</v>
      </c>
      <c r="L181" s="391" t="s">
        <v>49</v>
      </c>
      <c r="M181" s="391" t="s">
        <v>49</v>
      </c>
      <c r="N181" s="391">
        <v>136</v>
      </c>
      <c r="O181" s="382">
        <v>3306</v>
      </c>
      <c r="P181" s="383">
        <v>353.5</v>
      </c>
      <c r="Q181" s="384">
        <v>80.33</v>
      </c>
      <c r="R181" s="384">
        <v>45.29</v>
      </c>
      <c r="S181" s="384">
        <v>67.55</v>
      </c>
      <c r="T181" s="384">
        <v>7.07</v>
      </c>
      <c r="U181" s="385">
        <v>3220</v>
      </c>
      <c r="V181" s="385">
        <v>5300</v>
      </c>
      <c r="W181" s="385">
        <v>8400</v>
      </c>
      <c r="X181" s="385">
        <v>12600</v>
      </c>
      <c r="Y181" s="387">
        <v>18200</v>
      </c>
      <c r="Z181" s="387">
        <v>25500</v>
      </c>
      <c r="AA181" s="387">
        <v>35500</v>
      </c>
      <c r="AB181" s="392">
        <v>50000</v>
      </c>
      <c r="AC181" s="392">
        <v>70000</v>
      </c>
      <c r="AD181" s="424">
        <v>98000</v>
      </c>
      <c r="AE181" s="424">
        <v>137000</v>
      </c>
      <c r="AF181" s="377" t="s">
        <v>49</v>
      </c>
      <c r="AG181" s="377" t="s">
        <v>49</v>
      </c>
      <c r="AH181" s="382">
        <v>1854880</v>
      </c>
      <c r="AI181" s="390">
        <v>25000</v>
      </c>
      <c r="AJ181" s="390">
        <v>5</v>
      </c>
      <c r="AK181" s="391">
        <v>50000</v>
      </c>
      <c r="AL181" s="391">
        <v>5</v>
      </c>
      <c r="AM181" s="392">
        <v>150000</v>
      </c>
      <c r="AN181" s="392">
        <v>2</v>
      </c>
      <c r="AO181" s="382">
        <v>2700000</v>
      </c>
      <c r="AP181" s="418">
        <v>4554880</v>
      </c>
      <c r="AQ181" s="394" t="s">
        <v>910</v>
      </c>
      <c r="AR181" s="395" t="s">
        <v>1585</v>
      </c>
      <c r="AS181" s="396" t="s">
        <v>881</v>
      </c>
      <c r="AT181" s="397" t="s">
        <v>582</v>
      </c>
      <c r="AU181" s="417" t="s">
        <v>917</v>
      </c>
      <c r="AV181" s="399">
        <v>9</v>
      </c>
      <c r="AW181" s="399">
        <v>368</v>
      </c>
      <c r="AX181" s="399"/>
      <c r="AY181" s="399">
        <v>484</v>
      </c>
      <c r="AZ181" s="399" t="s">
        <v>764</v>
      </c>
      <c r="BA181" s="400">
        <v>117</v>
      </c>
      <c r="BB181" s="401">
        <v>1.4</v>
      </c>
      <c r="BC181" s="402">
        <v>0.77</v>
      </c>
      <c r="BD181" s="402">
        <v>0.5</v>
      </c>
      <c r="BE181" s="402">
        <v>1.1499999999999999</v>
      </c>
      <c r="BF181" s="403">
        <v>3423</v>
      </c>
      <c r="BG181" s="401">
        <v>354.9</v>
      </c>
      <c r="BH181" s="404">
        <v>81.099999999999994</v>
      </c>
      <c r="BI181" s="404">
        <v>45.79</v>
      </c>
      <c r="BJ181" s="404">
        <v>68.7</v>
      </c>
      <c r="BK181" s="405">
        <v>1.4</v>
      </c>
      <c r="BL181" s="405">
        <v>0.77</v>
      </c>
      <c r="BM181" s="405">
        <v>0.5</v>
      </c>
      <c r="BN181" s="405">
        <v>1.1499999999999999</v>
      </c>
      <c r="BO181" s="406">
        <v>8</v>
      </c>
      <c r="BP181" s="407"/>
      <c r="BQ181" s="407"/>
      <c r="BR181" s="407">
        <v>1</v>
      </c>
      <c r="BS181" s="407">
        <v>1</v>
      </c>
      <c r="BT181" s="407"/>
      <c r="BU181" s="407">
        <v>1</v>
      </c>
      <c r="BV181" s="407"/>
      <c r="BW181" s="407"/>
      <c r="BX181" s="407"/>
      <c r="BY181" s="407"/>
      <c r="BZ181" s="407"/>
      <c r="CA181" s="407"/>
      <c r="CB181" s="407"/>
      <c r="CC181" s="407"/>
      <c r="CD181" s="407"/>
      <c r="CE181" s="407"/>
      <c r="CF181" s="407"/>
      <c r="CG181" s="407"/>
      <c r="CH181" s="407"/>
      <c r="CI181" s="407">
        <v>1</v>
      </c>
      <c r="CJ181" s="408" t="s">
        <v>1586</v>
      </c>
      <c r="CK181" s="408"/>
      <c r="CL181" s="408"/>
      <c r="CM181" s="408"/>
      <c r="CN181" s="408"/>
      <c r="CO181" s="409"/>
      <c r="CP181" s="409"/>
      <c r="CQ181" s="409"/>
      <c r="CR181" s="410">
        <v>340</v>
      </c>
      <c r="CS181" s="411">
        <v>73</v>
      </c>
      <c r="CT181" s="411">
        <v>40.65</v>
      </c>
      <c r="CU181" s="411">
        <v>56.63</v>
      </c>
      <c r="CV181" s="411">
        <v>13.5</v>
      </c>
      <c r="CW181" s="411">
        <v>7.33</v>
      </c>
      <c r="CX181" s="411">
        <v>4.6399999999999997</v>
      </c>
      <c r="CY181" s="411">
        <v>10.92</v>
      </c>
      <c r="CZ181" s="411">
        <v>36.39</v>
      </c>
      <c r="DA181" s="411">
        <v>36.369999999999997</v>
      </c>
      <c r="DB181" s="409" t="s">
        <v>1154</v>
      </c>
      <c r="DC181" s="409">
        <v>4</v>
      </c>
      <c r="DD181" s="409"/>
      <c r="DE181" s="409"/>
    </row>
    <row r="182" spans="1:109" ht="21" customHeight="1" thickBot="1">
      <c r="A182" s="412">
        <v>180</v>
      </c>
      <c r="B182" s="377" t="s">
        <v>743</v>
      </c>
      <c r="C182" s="378" t="s">
        <v>744</v>
      </c>
      <c r="D182" s="546" t="s">
        <v>158</v>
      </c>
      <c r="E182" s="420" t="s">
        <v>136</v>
      </c>
      <c r="F182" s="391"/>
      <c r="G182" s="391"/>
      <c r="H182" s="391">
        <v>60</v>
      </c>
      <c r="I182" s="391">
        <v>40</v>
      </c>
      <c r="J182" s="391">
        <v>51</v>
      </c>
      <c r="K182" s="391">
        <v>63</v>
      </c>
      <c r="L182" s="391" t="s">
        <v>49</v>
      </c>
      <c r="M182" s="391" t="s">
        <v>49</v>
      </c>
      <c r="N182" s="391">
        <v>214</v>
      </c>
      <c r="O182" s="382">
        <v>3342</v>
      </c>
      <c r="P182" s="383">
        <v>348.3</v>
      </c>
      <c r="Q182" s="384">
        <v>76.55</v>
      </c>
      <c r="R182" s="384">
        <v>74.23</v>
      </c>
      <c r="S182" s="384">
        <v>59.35</v>
      </c>
      <c r="T182" s="384"/>
      <c r="U182" s="385">
        <v>6440</v>
      </c>
      <c r="V182" s="385">
        <v>10500</v>
      </c>
      <c r="W182" s="385">
        <v>16800</v>
      </c>
      <c r="X182" s="385">
        <v>25200</v>
      </c>
      <c r="Y182" s="387">
        <v>36400</v>
      </c>
      <c r="Z182" s="387">
        <v>51000</v>
      </c>
      <c r="AA182" s="387">
        <v>71500</v>
      </c>
      <c r="AB182" s="392">
        <v>100000</v>
      </c>
      <c r="AC182" s="392">
        <v>140000</v>
      </c>
      <c r="AD182" s="547">
        <v>196000</v>
      </c>
      <c r="AE182" s="547">
        <v>274000</v>
      </c>
      <c r="AF182" s="377" t="s">
        <v>49</v>
      </c>
      <c r="AG182" s="377" t="s">
        <v>49</v>
      </c>
      <c r="AH182" s="382">
        <v>3711360</v>
      </c>
      <c r="AI182" s="390">
        <v>50000</v>
      </c>
      <c r="AJ182" s="390">
        <v>5</v>
      </c>
      <c r="AK182" s="391">
        <v>100000</v>
      </c>
      <c r="AL182" s="391">
        <v>5</v>
      </c>
      <c r="AM182" s="392">
        <v>300000</v>
      </c>
      <c r="AN182" s="392">
        <v>2</v>
      </c>
      <c r="AO182" s="382">
        <v>5400000</v>
      </c>
      <c r="AP182" s="418">
        <v>9111360</v>
      </c>
      <c r="AQ182" s="394" t="s">
        <v>1016</v>
      </c>
      <c r="AR182" s="395" t="s">
        <v>1587</v>
      </c>
      <c r="AS182" s="396" t="s">
        <v>915</v>
      </c>
      <c r="AT182" s="397" t="s">
        <v>1588</v>
      </c>
      <c r="AU182" s="417" t="s">
        <v>917</v>
      </c>
      <c r="AV182" s="399">
        <v>44</v>
      </c>
      <c r="AW182" s="399">
        <v>362</v>
      </c>
      <c r="AX182" s="399"/>
      <c r="AY182" s="399">
        <v>475</v>
      </c>
      <c r="AZ182" s="399" t="s">
        <v>768</v>
      </c>
      <c r="BA182" s="400">
        <v>118</v>
      </c>
      <c r="BB182" s="401">
        <v>1.4</v>
      </c>
      <c r="BC182" s="402">
        <v>0.95</v>
      </c>
      <c r="BD182" s="402">
        <v>1.64</v>
      </c>
      <c r="BE182" s="402">
        <v>1.49</v>
      </c>
      <c r="BF182" s="403">
        <v>3460</v>
      </c>
      <c r="BG182" s="401">
        <v>349.7</v>
      </c>
      <c r="BH182" s="404">
        <v>77.5</v>
      </c>
      <c r="BI182" s="404">
        <v>75.87</v>
      </c>
      <c r="BJ182" s="404">
        <v>60.84</v>
      </c>
      <c r="BK182" s="405">
        <v>1.4</v>
      </c>
      <c r="BL182" s="405">
        <v>0.95</v>
      </c>
      <c r="BM182" s="405">
        <v>1.64</v>
      </c>
      <c r="BN182" s="405">
        <v>1.49</v>
      </c>
      <c r="BO182" s="406">
        <v>7</v>
      </c>
      <c r="BP182" s="407"/>
      <c r="BQ182" s="407"/>
      <c r="BR182" s="407"/>
      <c r="BS182" s="407"/>
      <c r="BT182" s="407"/>
      <c r="BU182" s="407"/>
      <c r="BV182" s="407">
        <v>1</v>
      </c>
      <c r="BW182" s="407"/>
      <c r="BX182" s="407"/>
      <c r="BY182" s="407"/>
      <c r="BZ182" s="407"/>
      <c r="CA182" s="407"/>
      <c r="CB182" s="407"/>
      <c r="CC182" s="407"/>
      <c r="CD182" s="407"/>
      <c r="CE182" s="407"/>
      <c r="CF182" s="407"/>
      <c r="CG182" s="407"/>
      <c r="CH182" s="407"/>
      <c r="CI182" s="407"/>
      <c r="CJ182" s="408" t="s">
        <v>1019</v>
      </c>
      <c r="CK182" s="408"/>
      <c r="CL182" s="408"/>
      <c r="CM182" s="408"/>
      <c r="CN182" s="408"/>
      <c r="CO182" s="409"/>
      <c r="CP182" s="409"/>
      <c r="CQ182" s="409"/>
      <c r="CR182" s="410"/>
      <c r="CS182" s="411"/>
      <c r="CT182" s="411"/>
      <c r="CU182" s="411"/>
      <c r="CV182" s="411"/>
      <c r="CW182" s="411"/>
      <c r="CX182" s="411"/>
      <c r="CY182" s="411"/>
      <c r="CZ182" s="411"/>
      <c r="DA182" s="411"/>
      <c r="DB182" s="409" t="s">
        <v>1154</v>
      </c>
      <c r="DC182" s="409">
        <v>3</v>
      </c>
      <c r="DD182" s="409"/>
      <c r="DE182" s="409"/>
    </row>
    <row r="183" spans="1:109" ht="21" customHeight="1">
      <c r="A183" s="376">
        <v>181</v>
      </c>
      <c r="B183" s="413" t="s">
        <v>182</v>
      </c>
      <c r="C183" s="378" t="s">
        <v>255</v>
      </c>
      <c r="D183" s="546" t="s">
        <v>158</v>
      </c>
      <c r="E183" s="477" t="s">
        <v>132</v>
      </c>
      <c r="F183" s="392"/>
      <c r="G183" s="392"/>
      <c r="H183" s="392">
        <v>35</v>
      </c>
      <c r="I183" s="392">
        <v>12</v>
      </c>
      <c r="J183" s="392">
        <v>15</v>
      </c>
      <c r="K183" s="392">
        <v>24</v>
      </c>
      <c r="L183" s="392">
        <v>36</v>
      </c>
      <c r="M183" s="392" t="s">
        <v>49</v>
      </c>
      <c r="N183" s="392">
        <v>122</v>
      </c>
      <c r="O183" s="382">
        <v>3445</v>
      </c>
      <c r="P183" s="383">
        <v>364.6</v>
      </c>
      <c r="Q183" s="384">
        <v>80.23</v>
      </c>
      <c r="R183" s="384">
        <v>43.06</v>
      </c>
      <c r="S183" s="384">
        <v>71.400000000000006</v>
      </c>
      <c r="T183" s="384">
        <v>7.45</v>
      </c>
      <c r="U183" s="385">
        <v>4260</v>
      </c>
      <c r="V183" s="385">
        <v>6900</v>
      </c>
      <c r="W183" s="385">
        <v>11100</v>
      </c>
      <c r="X183" s="387">
        <v>16700</v>
      </c>
      <c r="Y183" s="387">
        <v>24100</v>
      </c>
      <c r="Z183" s="387">
        <v>33500</v>
      </c>
      <c r="AA183" s="392">
        <v>47000</v>
      </c>
      <c r="AB183" s="392">
        <v>66000</v>
      </c>
      <c r="AC183" s="424">
        <v>92500</v>
      </c>
      <c r="AD183" s="424">
        <v>129500</v>
      </c>
      <c r="AE183" s="493">
        <v>181000</v>
      </c>
      <c r="AF183" s="493">
        <v>254000</v>
      </c>
      <c r="AG183" s="377" t="s">
        <v>49</v>
      </c>
      <c r="AH183" s="382">
        <v>3466240</v>
      </c>
      <c r="AI183" s="390">
        <v>30000</v>
      </c>
      <c r="AJ183" s="390">
        <v>6</v>
      </c>
      <c r="AK183" s="391">
        <v>60000</v>
      </c>
      <c r="AL183" s="391">
        <v>5</v>
      </c>
      <c r="AM183" s="392">
        <v>180000</v>
      </c>
      <c r="AN183" s="392">
        <v>3</v>
      </c>
      <c r="AO183" s="382">
        <v>4080000</v>
      </c>
      <c r="AP183" s="418">
        <v>7546240</v>
      </c>
      <c r="AQ183" s="394" t="s">
        <v>1176</v>
      </c>
      <c r="AR183" s="395" t="s">
        <v>1589</v>
      </c>
      <c r="AS183" s="396" t="s">
        <v>881</v>
      </c>
      <c r="AT183" s="397" t="s">
        <v>595</v>
      </c>
      <c r="AU183" s="548" t="s">
        <v>1028</v>
      </c>
      <c r="AV183" s="399">
        <v>10</v>
      </c>
      <c r="AW183" s="399">
        <v>379</v>
      </c>
      <c r="AX183" s="399"/>
      <c r="AY183" s="399">
        <v>503</v>
      </c>
      <c r="AZ183" s="399" t="s">
        <v>764</v>
      </c>
      <c r="BA183" s="400">
        <v>135</v>
      </c>
      <c r="BB183" s="401">
        <v>1.8</v>
      </c>
      <c r="BC183" s="402">
        <v>0.87</v>
      </c>
      <c r="BD183" s="402">
        <v>0.64</v>
      </c>
      <c r="BE183" s="402">
        <v>1.02</v>
      </c>
      <c r="BF183" s="403">
        <v>3580</v>
      </c>
      <c r="BG183" s="401">
        <v>366.4</v>
      </c>
      <c r="BH183" s="404">
        <v>81.099999999999994</v>
      </c>
      <c r="BI183" s="404">
        <v>43.7</v>
      </c>
      <c r="BJ183" s="404">
        <v>72.42</v>
      </c>
      <c r="BK183" s="405">
        <v>1.8</v>
      </c>
      <c r="BL183" s="405">
        <v>0.87</v>
      </c>
      <c r="BM183" s="405">
        <v>0.64</v>
      </c>
      <c r="BN183" s="405">
        <v>1.02</v>
      </c>
      <c r="BO183" s="406">
        <v>4</v>
      </c>
      <c r="BP183" s="407"/>
      <c r="BQ183" s="407"/>
      <c r="BR183" s="407">
        <v>1</v>
      </c>
      <c r="BS183" s="407">
        <v>1</v>
      </c>
      <c r="BT183" s="407"/>
      <c r="BU183" s="407"/>
      <c r="BV183" s="407"/>
      <c r="BW183" s="407"/>
      <c r="BX183" s="407"/>
      <c r="BY183" s="407"/>
      <c r="BZ183" s="407"/>
      <c r="CA183" s="407"/>
      <c r="CB183" s="407"/>
      <c r="CC183" s="407"/>
      <c r="CD183" s="407"/>
      <c r="CE183" s="407"/>
      <c r="CF183" s="407"/>
      <c r="CG183" s="407"/>
      <c r="CH183" s="407"/>
      <c r="CI183" s="407">
        <v>1</v>
      </c>
      <c r="CJ183" s="408" t="s">
        <v>1590</v>
      </c>
      <c r="CK183" s="408"/>
      <c r="CL183" s="408"/>
      <c r="CM183" s="408"/>
      <c r="CN183" s="408"/>
      <c r="CO183" s="409"/>
      <c r="CP183" s="409"/>
      <c r="CQ183" s="409"/>
      <c r="CR183" s="410">
        <v>350</v>
      </c>
      <c r="CS183" s="411">
        <v>73</v>
      </c>
      <c r="CT183" s="411">
        <v>37.69</v>
      </c>
      <c r="CU183" s="411">
        <v>62.92</v>
      </c>
      <c r="CV183" s="411">
        <v>14.6</v>
      </c>
      <c r="CW183" s="411">
        <v>7.23</v>
      </c>
      <c r="CX183" s="411">
        <v>5.37</v>
      </c>
      <c r="CY183" s="411">
        <v>8.48</v>
      </c>
      <c r="CZ183" s="411">
        <v>35.68</v>
      </c>
      <c r="DA183" s="411">
        <v>34.25</v>
      </c>
      <c r="DB183" s="409" t="s">
        <v>1154</v>
      </c>
      <c r="DC183" s="409">
        <v>3</v>
      </c>
      <c r="DD183" s="409"/>
      <c r="DE183" s="409"/>
    </row>
    <row r="184" spans="1:109" ht="21" customHeight="1" thickBot="1">
      <c r="A184" s="412">
        <v>182</v>
      </c>
      <c r="B184" s="377" t="s">
        <v>1591</v>
      </c>
      <c r="C184" s="378" t="s">
        <v>1592</v>
      </c>
      <c r="D184" s="546" t="s">
        <v>158</v>
      </c>
      <c r="E184" s="477" t="s">
        <v>132</v>
      </c>
      <c r="F184" s="392"/>
      <c r="G184" s="392"/>
      <c r="H184" s="392">
        <v>30</v>
      </c>
      <c r="I184" s="392">
        <v>35</v>
      </c>
      <c r="J184" s="392">
        <v>40</v>
      </c>
      <c r="K184" s="392">
        <v>45</v>
      </c>
      <c r="L184" s="392">
        <v>55</v>
      </c>
      <c r="M184" s="392" t="s">
        <v>49</v>
      </c>
      <c r="N184" s="392">
        <v>205</v>
      </c>
      <c r="O184" s="382">
        <v>3522</v>
      </c>
      <c r="P184" s="383">
        <v>364.5</v>
      </c>
      <c r="Q184" s="384">
        <v>81.72</v>
      </c>
      <c r="R184" s="384">
        <v>45.97</v>
      </c>
      <c r="S184" s="384">
        <v>64.459999999999994</v>
      </c>
      <c r="T184" s="384"/>
      <c r="U184" s="385">
        <v>9550</v>
      </c>
      <c r="V184" s="385">
        <v>15600</v>
      </c>
      <c r="W184" s="385">
        <v>24900</v>
      </c>
      <c r="X184" s="387">
        <v>37400</v>
      </c>
      <c r="Y184" s="387">
        <v>54000</v>
      </c>
      <c r="Z184" s="387">
        <v>75500</v>
      </c>
      <c r="AA184" s="392">
        <v>105500</v>
      </c>
      <c r="AB184" s="392">
        <v>148000</v>
      </c>
      <c r="AC184" s="424">
        <v>207500</v>
      </c>
      <c r="AD184" s="424">
        <v>290000</v>
      </c>
      <c r="AE184" s="493">
        <v>406000</v>
      </c>
      <c r="AF184" s="493">
        <v>569000</v>
      </c>
      <c r="AG184" s="377" t="s">
        <v>49</v>
      </c>
      <c r="AH184" s="382">
        <v>7771800</v>
      </c>
      <c r="AI184" s="390">
        <v>60000</v>
      </c>
      <c r="AJ184" s="390">
        <v>6</v>
      </c>
      <c r="AK184" s="391">
        <v>120000</v>
      </c>
      <c r="AL184" s="391">
        <v>5</v>
      </c>
      <c r="AM184" s="392">
        <v>360000</v>
      </c>
      <c r="AN184" s="392">
        <v>3</v>
      </c>
      <c r="AO184" s="382">
        <v>8160000</v>
      </c>
      <c r="AP184" s="418">
        <v>15931800</v>
      </c>
      <c r="AQ184" s="394" t="s">
        <v>1403</v>
      </c>
      <c r="AR184" s="395" t="s">
        <v>1593</v>
      </c>
      <c r="AS184" s="396" t="s">
        <v>1115</v>
      </c>
      <c r="AT184" s="397" t="s">
        <v>1594</v>
      </c>
      <c r="AU184" s="548" t="s">
        <v>1028</v>
      </c>
      <c r="AV184" s="399"/>
      <c r="AW184" s="399"/>
      <c r="AX184" s="399"/>
      <c r="AY184" s="399"/>
      <c r="AZ184" s="399" t="s">
        <v>1535</v>
      </c>
      <c r="BA184" s="400"/>
      <c r="BB184" s="401"/>
      <c r="BC184" s="402"/>
      <c r="BD184" s="402"/>
      <c r="BE184" s="402"/>
      <c r="BF184" s="403"/>
      <c r="BG184" s="401"/>
      <c r="BH184" s="404"/>
      <c r="BI184" s="404"/>
      <c r="BJ184" s="404"/>
      <c r="BK184" s="405"/>
      <c r="BL184" s="405"/>
      <c r="BM184" s="405"/>
      <c r="BN184" s="405"/>
      <c r="BO184" s="406"/>
      <c r="BP184" s="407"/>
      <c r="BQ184" s="407"/>
      <c r="BR184" s="407"/>
      <c r="BS184" s="407"/>
      <c r="BT184" s="407"/>
      <c r="BU184" s="407"/>
      <c r="BV184" s="407"/>
      <c r="BW184" s="407"/>
      <c r="BX184" s="407"/>
      <c r="BY184" s="407"/>
      <c r="BZ184" s="407"/>
      <c r="CA184" s="407"/>
      <c r="CB184" s="407"/>
      <c r="CC184" s="407"/>
      <c r="CD184" s="407"/>
      <c r="CE184" s="407"/>
      <c r="CF184" s="407"/>
      <c r="CG184" s="407"/>
      <c r="CH184" s="407"/>
      <c r="CI184" s="407"/>
      <c r="CJ184" s="408" t="s">
        <v>1595</v>
      </c>
      <c r="CK184" s="408"/>
      <c r="CL184" s="408"/>
      <c r="CM184" s="408"/>
      <c r="CN184" s="408"/>
      <c r="CO184" s="409"/>
      <c r="CP184" s="409"/>
      <c r="CQ184" s="409"/>
      <c r="CR184" s="410"/>
      <c r="CS184" s="411"/>
      <c r="CT184" s="411"/>
      <c r="CU184" s="411"/>
      <c r="CV184" s="411"/>
      <c r="CW184" s="411"/>
      <c r="CX184" s="411"/>
      <c r="CY184" s="411"/>
      <c r="CZ184" s="411"/>
      <c r="DA184" s="411"/>
      <c r="DB184" s="409"/>
      <c r="DC184" s="409"/>
      <c r="DD184" s="409"/>
      <c r="DE184" s="409"/>
    </row>
    <row r="185" spans="1:109" ht="21" customHeight="1">
      <c r="A185" s="376">
        <v>183</v>
      </c>
      <c r="B185" s="413" t="s">
        <v>1596</v>
      </c>
      <c r="C185" s="378" t="s">
        <v>256</v>
      </c>
      <c r="D185" s="546" t="s">
        <v>158</v>
      </c>
      <c r="E185" s="477" t="s">
        <v>132</v>
      </c>
      <c r="F185" s="392"/>
      <c r="G185" s="392"/>
      <c r="H185" s="392">
        <v>35</v>
      </c>
      <c r="I185" s="392">
        <v>12</v>
      </c>
      <c r="J185" s="392">
        <v>15</v>
      </c>
      <c r="K185" s="392">
        <v>24</v>
      </c>
      <c r="L185" s="392">
        <v>36</v>
      </c>
      <c r="M185" s="392" t="s">
        <v>49</v>
      </c>
      <c r="N185" s="392">
        <v>122</v>
      </c>
      <c r="O185" s="382">
        <v>3602</v>
      </c>
      <c r="P185" s="383">
        <v>364.6</v>
      </c>
      <c r="Q185" s="384">
        <v>83.64</v>
      </c>
      <c r="R185" s="384">
        <v>47.54</v>
      </c>
      <c r="S185" s="384">
        <v>62.89</v>
      </c>
      <c r="T185" s="384">
        <v>6.02</v>
      </c>
      <c r="U185" s="385">
        <v>4260</v>
      </c>
      <c r="V185" s="385">
        <v>6900</v>
      </c>
      <c r="W185" s="385">
        <v>11100</v>
      </c>
      <c r="X185" s="387">
        <v>16700</v>
      </c>
      <c r="Y185" s="387">
        <v>24100</v>
      </c>
      <c r="Z185" s="387">
        <v>33500</v>
      </c>
      <c r="AA185" s="392">
        <v>47000</v>
      </c>
      <c r="AB185" s="392">
        <v>66000</v>
      </c>
      <c r="AC185" s="424">
        <v>92500</v>
      </c>
      <c r="AD185" s="424">
        <v>129500</v>
      </c>
      <c r="AE185" s="493">
        <v>181000</v>
      </c>
      <c r="AF185" s="493">
        <v>254000</v>
      </c>
      <c r="AG185" s="377" t="s">
        <v>49</v>
      </c>
      <c r="AH185" s="382">
        <v>3466240</v>
      </c>
      <c r="AI185" s="390">
        <v>30000</v>
      </c>
      <c r="AJ185" s="390">
        <v>6</v>
      </c>
      <c r="AK185" s="391">
        <v>60000</v>
      </c>
      <c r="AL185" s="391">
        <v>5</v>
      </c>
      <c r="AM185" s="392">
        <v>180000</v>
      </c>
      <c r="AN185" s="392">
        <v>3</v>
      </c>
      <c r="AO185" s="382">
        <v>4080000</v>
      </c>
      <c r="AP185" s="418">
        <v>7546240</v>
      </c>
      <c r="AQ185" s="394" t="s">
        <v>1297</v>
      </c>
      <c r="AR185" s="395" t="s">
        <v>1597</v>
      </c>
      <c r="AS185" s="396" t="s">
        <v>881</v>
      </c>
      <c r="AT185" s="397" t="s">
        <v>596</v>
      </c>
      <c r="AU185" s="548" t="s">
        <v>1028</v>
      </c>
      <c r="AV185" s="399">
        <v>12</v>
      </c>
      <c r="AW185" s="399">
        <v>379</v>
      </c>
      <c r="AX185" s="399"/>
      <c r="AY185" s="399">
        <v>503</v>
      </c>
      <c r="AZ185" s="399" t="s">
        <v>764</v>
      </c>
      <c r="BA185" s="400">
        <v>139</v>
      </c>
      <c r="BB185" s="401">
        <v>1.8</v>
      </c>
      <c r="BC185" s="402">
        <v>1.06</v>
      </c>
      <c r="BD185" s="402">
        <v>0.9</v>
      </c>
      <c r="BE185" s="402">
        <v>1.1000000000000001</v>
      </c>
      <c r="BF185" s="403">
        <v>3741</v>
      </c>
      <c r="BG185" s="401">
        <v>366.4</v>
      </c>
      <c r="BH185" s="404">
        <v>84.7</v>
      </c>
      <c r="BI185" s="404">
        <v>48.44</v>
      </c>
      <c r="BJ185" s="404">
        <v>63.99</v>
      </c>
      <c r="BK185" s="405">
        <v>1.8</v>
      </c>
      <c r="BL185" s="405">
        <v>1.06</v>
      </c>
      <c r="BM185" s="405">
        <v>0.9</v>
      </c>
      <c r="BN185" s="405">
        <v>1.1000000000000001</v>
      </c>
      <c r="BO185" s="406">
        <v>4</v>
      </c>
      <c r="BP185" s="407"/>
      <c r="BQ185" s="407"/>
      <c r="BR185" s="407">
        <v>1</v>
      </c>
      <c r="BS185" s="407">
        <v>1</v>
      </c>
      <c r="BT185" s="407"/>
      <c r="BU185" s="407"/>
      <c r="BV185" s="407"/>
      <c r="BW185" s="407"/>
      <c r="BX185" s="407"/>
      <c r="BY185" s="407"/>
      <c r="BZ185" s="407"/>
      <c r="CA185" s="407"/>
      <c r="CB185" s="407"/>
      <c r="CC185" s="407"/>
      <c r="CD185" s="407"/>
      <c r="CE185" s="407"/>
      <c r="CF185" s="407">
        <v>1</v>
      </c>
      <c r="CG185" s="407"/>
      <c r="CH185" s="407"/>
      <c r="CI185" s="407">
        <v>1</v>
      </c>
      <c r="CJ185" s="408" t="s">
        <v>1301</v>
      </c>
      <c r="CK185" s="408"/>
      <c r="CL185" s="408"/>
      <c r="CM185" s="408"/>
      <c r="CN185" s="408"/>
      <c r="CO185" s="409"/>
      <c r="CP185" s="409"/>
      <c r="CQ185" s="409"/>
      <c r="CR185" s="410">
        <v>350</v>
      </c>
      <c r="CS185" s="411">
        <v>74.8</v>
      </c>
      <c r="CT185" s="411">
        <v>39.979999999999997</v>
      </c>
      <c r="CU185" s="411">
        <v>53.74</v>
      </c>
      <c r="CV185" s="411">
        <v>14.6</v>
      </c>
      <c r="CW185" s="411">
        <v>8.84</v>
      </c>
      <c r="CX185" s="411">
        <v>7.56</v>
      </c>
      <c r="CY185" s="411">
        <v>9.15</v>
      </c>
      <c r="CZ185" s="411">
        <v>40.15</v>
      </c>
      <c r="DA185" s="411">
        <v>40.4</v>
      </c>
      <c r="DB185" s="409" t="s">
        <v>1154</v>
      </c>
      <c r="DC185" s="409">
        <v>2</v>
      </c>
      <c r="DD185" s="409"/>
      <c r="DE185" s="409"/>
    </row>
    <row r="186" spans="1:109" ht="21" customHeight="1" thickBot="1">
      <c r="A186" s="412">
        <v>184</v>
      </c>
      <c r="B186" s="377" t="s">
        <v>1598</v>
      </c>
      <c r="C186" s="378" t="s">
        <v>1599</v>
      </c>
      <c r="D186" s="546" t="s">
        <v>158</v>
      </c>
      <c r="E186" s="477" t="s">
        <v>132</v>
      </c>
      <c r="F186" s="392"/>
      <c r="G186" s="392"/>
      <c r="H186" s="392" t="s">
        <v>403</v>
      </c>
      <c r="I186" s="392">
        <v>28</v>
      </c>
      <c r="J186" s="392">
        <v>32</v>
      </c>
      <c r="K186" s="392">
        <v>44</v>
      </c>
      <c r="L186" s="392">
        <v>83</v>
      </c>
      <c r="M186" s="392" t="s">
        <v>49</v>
      </c>
      <c r="N186" s="392">
        <v>187</v>
      </c>
      <c r="O186" s="382">
        <v>3678</v>
      </c>
      <c r="P186" s="383">
        <v>350.1</v>
      </c>
      <c r="Q186" s="384">
        <v>79.430000000000007</v>
      </c>
      <c r="R186" s="384">
        <v>73.540000000000006</v>
      </c>
      <c r="S186" s="384">
        <v>73.67</v>
      </c>
      <c r="T186" s="384"/>
      <c r="U186" s="385">
        <v>9550</v>
      </c>
      <c r="V186" s="385">
        <v>15600</v>
      </c>
      <c r="W186" s="385">
        <v>24900</v>
      </c>
      <c r="X186" s="387">
        <v>37400</v>
      </c>
      <c r="Y186" s="387">
        <v>54000</v>
      </c>
      <c r="Z186" s="387">
        <v>75500</v>
      </c>
      <c r="AA186" s="392">
        <v>105500</v>
      </c>
      <c r="AB186" s="392">
        <v>148000</v>
      </c>
      <c r="AC186" s="424">
        <v>207500</v>
      </c>
      <c r="AD186" s="424">
        <v>290000</v>
      </c>
      <c r="AE186" s="493">
        <v>406000</v>
      </c>
      <c r="AF186" s="493">
        <v>569000</v>
      </c>
      <c r="AG186" s="377" t="s">
        <v>49</v>
      </c>
      <c r="AH186" s="382">
        <v>7771800</v>
      </c>
      <c r="AI186" s="390">
        <v>60000</v>
      </c>
      <c r="AJ186" s="390">
        <v>6</v>
      </c>
      <c r="AK186" s="391">
        <v>120000</v>
      </c>
      <c r="AL186" s="391">
        <v>5</v>
      </c>
      <c r="AM186" s="392">
        <v>360000</v>
      </c>
      <c r="AN186" s="392">
        <v>3</v>
      </c>
      <c r="AO186" s="382">
        <v>8160000</v>
      </c>
      <c r="AP186" s="418">
        <v>15931800</v>
      </c>
      <c r="AQ186" s="394" t="s">
        <v>1560</v>
      </c>
      <c r="AR186" s="395" t="s">
        <v>1600</v>
      </c>
      <c r="AS186" s="396" t="s">
        <v>549</v>
      </c>
      <c r="AT186" s="397" t="s">
        <v>1601</v>
      </c>
      <c r="AU186" s="548" t="s">
        <v>1028</v>
      </c>
      <c r="AV186" s="399"/>
      <c r="AW186" s="399">
        <v>364</v>
      </c>
      <c r="AX186" s="399"/>
      <c r="AY186" s="399">
        <v>478</v>
      </c>
      <c r="AZ186" s="399" t="s">
        <v>773</v>
      </c>
      <c r="BA186" s="400">
        <v>141</v>
      </c>
      <c r="BB186" s="401">
        <v>1.5</v>
      </c>
      <c r="BC186" s="402">
        <v>0.77</v>
      </c>
      <c r="BD186" s="402">
        <v>2.62</v>
      </c>
      <c r="BE186" s="402">
        <v>1.72</v>
      </c>
      <c r="BF186" s="403">
        <v>3819</v>
      </c>
      <c r="BG186" s="401">
        <v>351.6</v>
      </c>
      <c r="BH186" s="404">
        <v>80.2</v>
      </c>
      <c r="BI186" s="404">
        <v>76.16</v>
      </c>
      <c r="BJ186" s="404">
        <v>75.39</v>
      </c>
      <c r="BK186" s="405">
        <v>1.5</v>
      </c>
      <c r="BL186" s="405">
        <v>0.77</v>
      </c>
      <c r="BM186" s="405">
        <v>2.62</v>
      </c>
      <c r="BN186" s="405">
        <v>1.72</v>
      </c>
      <c r="BO186" s="406">
        <v>5</v>
      </c>
      <c r="BP186" s="407"/>
      <c r="BQ186" s="407"/>
      <c r="BR186" s="407"/>
      <c r="BS186" s="407"/>
      <c r="BT186" s="407"/>
      <c r="BU186" s="407"/>
      <c r="BV186" s="407"/>
      <c r="BW186" s="407"/>
      <c r="BX186" s="407"/>
      <c r="BY186" s="407"/>
      <c r="BZ186" s="407"/>
      <c r="CA186" s="407">
        <v>1</v>
      </c>
      <c r="CB186" s="407"/>
      <c r="CC186" s="407">
        <v>1</v>
      </c>
      <c r="CD186" s="407">
        <v>1</v>
      </c>
      <c r="CE186" s="407"/>
      <c r="CF186" s="407"/>
      <c r="CG186" s="407" t="s">
        <v>1104</v>
      </c>
      <c r="CH186" s="407"/>
      <c r="CI186" s="407"/>
      <c r="CJ186" s="408" t="s">
        <v>1602</v>
      </c>
      <c r="CK186" s="408"/>
      <c r="CL186" s="408"/>
      <c r="CM186" s="408"/>
      <c r="CN186" s="408"/>
      <c r="CO186" s="409"/>
      <c r="CP186" s="409"/>
      <c r="CQ186" s="409"/>
      <c r="CR186" s="410"/>
      <c r="CS186" s="411"/>
      <c r="CT186" s="411"/>
      <c r="CU186" s="411"/>
      <c r="CV186" s="411"/>
      <c r="CW186" s="411"/>
      <c r="CX186" s="411"/>
      <c r="CY186" s="411"/>
      <c r="CZ186" s="411"/>
      <c r="DA186" s="411"/>
      <c r="DB186" s="409" t="s">
        <v>1154</v>
      </c>
      <c r="DC186" s="409">
        <v>2</v>
      </c>
      <c r="DD186" s="409"/>
      <c r="DE186" s="409"/>
    </row>
    <row r="187" spans="1:109" ht="21" customHeight="1">
      <c r="A187" s="376">
        <v>185</v>
      </c>
      <c r="B187" s="413" t="s">
        <v>192</v>
      </c>
      <c r="C187" s="378" t="s">
        <v>257</v>
      </c>
      <c r="D187" s="546" t="s">
        <v>158</v>
      </c>
      <c r="E187" s="477" t="s">
        <v>132</v>
      </c>
      <c r="F187" s="392"/>
      <c r="G187" s="392"/>
      <c r="H187" s="392">
        <v>35</v>
      </c>
      <c r="I187" s="392">
        <v>12</v>
      </c>
      <c r="J187" s="392">
        <v>15</v>
      </c>
      <c r="K187" s="392">
        <v>24</v>
      </c>
      <c r="L187" s="392">
        <v>36</v>
      </c>
      <c r="M187" s="392" t="s">
        <v>49</v>
      </c>
      <c r="N187" s="392">
        <v>122</v>
      </c>
      <c r="O187" s="382">
        <v>3763</v>
      </c>
      <c r="P187" s="383">
        <v>367.9</v>
      </c>
      <c r="Q187" s="384">
        <v>80.83</v>
      </c>
      <c r="R187" s="384">
        <v>50.15</v>
      </c>
      <c r="S187" s="384">
        <v>70.599999999999994</v>
      </c>
      <c r="T187" s="384">
        <v>7.23</v>
      </c>
      <c r="U187" s="385">
        <v>4260</v>
      </c>
      <c r="V187" s="385">
        <v>6900</v>
      </c>
      <c r="W187" s="385">
        <v>11100</v>
      </c>
      <c r="X187" s="387">
        <v>16700</v>
      </c>
      <c r="Y187" s="387">
        <v>24100</v>
      </c>
      <c r="Z187" s="387">
        <v>33500</v>
      </c>
      <c r="AA187" s="392">
        <v>47000</v>
      </c>
      <c r="AB187" s="392">
        <v>66000</v>
      </c>
      <c r="AC187" s="424">
        <v>92500</v>
      </c>
      <c r="AD187" s="424">
        <v>129500</v>
      </c>
      <c r="AE187" s="493">
        <v>181000</v>
      </c>
      <c r="AF187" s="493">
        <v>254000</v>
      </c>
      <c r="AG187" s="377" t="s">
        <v>49</v>
      </c>
      <c r="AH187" s="382">
        <v>3466240</v>
      </c>
      <c r="AI187" s="390">
        <v>30000</v>
      </c>
      <c r="AJ187" s="390">
        <v>6</v>
      </c>
      <c r="AK187" s="391">
        <v>60000</v>
      </c>
      <c r="AL187" s="391">
        <v>5</v>
      </c>
      <c r="AM187" s="392">
        <v>180000</v>
      </c>
      <c r="AN187" s="392">
        <v>3</v>
      </c>
      <c r="AO187" s="382">
        <v>4080000</v>
      </c>
      <c r="AP187" s="418">
        <v>7546240</v>
      </c>
      <c r="AQ187" s="394" t="s">
        <v>965</v>
      </c>
      <c r="AR187" s="395" t="s">
        <v>1603</v>
      </c>
      <c r="AS187" s="396" t="s">
        <v>881</v>
      </c>
      <c r="AT187" s="397" t="s">
        <v>601</v>
      </c>
      <c r="AU187" s="548" t="s">
        <v>1028</v>
      </c>
      <c r="AV187" s="399">
        <v>12</v>
      </c>
      <c r="AW187" s="399">
        <v>382</v>
      </c>
      <c r="AX187" s="399"/>
      <c r="AY187" s="399">
        <v>509</v>
      </c>
      <c r="AZ187" s="399" t="s">
        <v>764</v>
      </c>
      <c r="BA187" s="400">
        <v>143</v>
      </c>
      <c r="BB187" s="401">
        <v>2.2000000000000002</v>
      </c>
      <c r="BC187" s="402">
        <v>0.72</v>
      </c>
      <c r="BD187" s="402">
        <v>1.04</v>
      </c>
      <c r="BE187" s="402">
        <v>1.29</v>
      </c>
      <c r="BF187" s="403">
        <v>3906</v>
      </c>
      <c r="BG187" s="401">
        <v>370.1</v>
      </c>
      <c r="BH187" s="404">
        <v>81.55</v>
      </c>
      <c r="BI187" s="404">
        <v>51.19</v>
      </c>
      <c r="BJ187" s="404">
        <v>71.89</v>
      </c>
      <c r="BK187" s="405">
        <v>2.2000000000000002</v>
      </c>
      <c r="BL187" s="405">
        <v>0.72</v>
      </c>
      <c r="BM187" s="405">
        <v>1.04</v>
      </c>
      <c r="BN187" s="405">
        <v>1.29</v>
      </c>
      <c r="BO187" s="406">
        <v>4</v>
      </c>
      <c r="BP187" s="407"/>
      <c r="BQ187" s="407"/>
      <c r="BR187" s="407">
        <v>1</v>
      </c>
      <c r="BS187" s="407">
        <v>1</v>
      </c>
      <c r="BT187" s="407"/>
      <c r="BU187" s="407">
        <v>1</v>
      </c>
      <c r="BV187" s="407"/>
      <c r="BW187" s="407"/>
      <c r="BX187" s="407"/>
      <c r="BY187" s="407"/>
      <c r="BZ187" s="407"/>
      <c r="CA187" s="407"/>
      <c r="CB187" s="407"/>
      <c r="CC187" s="407"/>
      <c r="CD187" s="407"/>
      <c r="CE187" s="407"/>
      <c r="CF187" s="407">
        <v>1</v>
      </c>
      <c r="CG187" s="407"/>
      <c r="CH187" s="407"/>
      <c r="CI187" s="407">
        <v>1</v>
      </c>
      <c r="CJ187" s="408" t="s">
        <v>1604</v>
      </c>
      <c r="CK187" s="408"/>
      <c r="CL187" s="408"/>
      <c r="CM187" s="408"/>
      <c r="CN187" s="408"/>
      <c r="CO187" s="409"/>
      <c r="CP187" s="409"/>
      <c r="CQ187" s="409"/>
      <c r="CR187" s="410">
        <v>350</v>
      </c>
      <c r="CS187" s="411">
        <v>74.8</v>
      </c>
      <c r="CT187" s="411">
        <v>41.51</v>
      </c>
      <c r="CU187" s="411">
        <v>59.86</v>
      </c>
      <c r="CV187" s="411">
        <v>17.899999999999999</v>
      </c>
      <c r="CW187" s="411">
        <v>6.03</v>
      </c>
      <c r="CX187" s="411">
        <v>8.64</v>
      </c>
      <c r="CY187" s="411">
        <v>10.74</v>
      </c>
      <c r="CZ187" s="411">
        <v>43.31</v>
      </c>
      <c r="DA187" s="411">
        <v>39.79</v>
      </c>
      <c r="DB187" s="409"/>
      <c r="DC187" s="409"/>
      <c r="DD187" s="409"/>
      <c r="DE187" s="409"/>
    </row>
    <row r="188" spans="1:109" ht="21" customHeight="1" thickBot="1">
      <c r="A188" s="412">
        <v>186</v>
      </c>
      <c r="B188" s="377" t="s">
        <v>1605</v>
      </c>
      <c r="C188" s="378" t="s">
        <v>1606</v>
      </c>
      <c r="D188" s="546" t="s">
        <v>158</v>
      </c>
      <c r="E188" s="477" t="s">
        <v>132</v>
      </c>
      <c r="F188" s="392"/>
      <c r="G188" s="392"/>
      <c r="H188" s="392">
        <v>50</v>
      </c>
      <c r="I188" s="392">
        <v>23</v>
      </c>
      <c r="J188" s="392">
        <v>27</v>
      </c>
      <c r="K188" s="392">
        <v>36</v>
      </c>
      <c r="L188" s="392">
        <v>51</v>
      </c>
      <c r="M188" s="392" t="s">
        <v>49</v>
      </c>
      <c r="N188" s="392">
        <v>187</v>
      </c>
      <c r="O188" s="382">
        <v>3789</v>
      </c>
      <c r="P188" s="383">
        <v>331.7</v>
      </c>
      <c r="Q188" s="384">
        <v>90.52</v>
      </c>
      <c r="R188" s="384">
        <v>80.62</v>
      </c>
      <c r="S188" s="384">
        <v>61.7</v>
      </c>
      <c r="T188" s="384"/>
      <c r="U188" s="385">
        <v>9550</v>
      </c>
      <c r="V188" s="385">
        <v>15600</v>
      </c>
      <c r="W188" s="385">
        <v>24900</v>
      </c>
      <c r="X188" s="387">
        <v>37400</v>
      </c>
      <c r="Y188" s="387">
        <v>54000</v>
      </c>
      <c r="Z188" s="387">
        <v>75500</v>
      </c>
      <c r="AA188" s="392">
        <v>105500</v>
      </c>
      <c r="AB188" s="392">
        <v>148000</v>
      </c>
      <c r="AC188" s="424">
        <v>207500</v>
      </c>
      <c r="AD188" s="424">
        <v>290000</v>
      </c>
      <c r="AE188" s="493">
        <v>406000</v>
      </c>
      <c r="AF188" s="493">
        <v>569000</v>
      </c>
      <c r="AG188" s="377" t="s">
        <v>49</v>
      </c>
      <c r="AH188" s="382">
        <v>7771800</v>
      </c>
      <c r="AI188" s="390">
        <v>60000</v>
      </c>
      <c r="AJ188" s="390">
        <v>6</v>
      </c>
      <c r="AK188" s="391">
        <v>120000</v>
      </c>
      <c r="AL188" s="391">
        <v>5</v>
      </c>
      <c r="AM188" s="392">
        <v>360000</v>
      </c>
      <c r="AN188" s="392">
        <v>3</v>
      </c>
      <c r="AO188" s="382">
        <v>8160000</v>
      </c>
      <c r="AP188" s="418">
        <v>15931800</v>
      </c>
      <c r="AQ188" s="394" t="s">
        <v>1607</v>
      </c>
      <c r="AR188" s="395" t="s">
        <v>1608</v>
      </c>
      <c r="AS188" s="396" t="s">
        <v>1256</v>
      </c>
      <c r="AT188" s="397" t="s">
        <v>1609</v>
      </c>
      <c r="AU188" s="548" t="s">
        <v>1028</v>
      </c>
      <c r="AV188" s="399"/>
      <c r="AW188" s="399"/>
      <c r="AX188" s="399"/>
      <c r="AY188" s="399"/>
      <c r="AZ188" s="399" t="s">
        <v>769</v>
      </c>
      <c r="BA188" s="400">
        <v>142</v>
      </c>
      <c r="BB188" s="401">
        <v>1.4</v>
      </c>
      <c r="BC188" s="402">
        <v>0.48</v>
      </c>
      <c r="BD188" s="402">
        <v>3.71</v>
      </c>
      <c r="BE188" s="402">
        <v>2.96</v>
      </c>
      <c r="BF188" s="403">
        <v>3931</v>
      </c>
      <c r="BG188" s="401">
        <v>333.1</v>
      </c>
      <c r="BH188" s="404">
        <v>91</v>
      </c>
      <c r="BI188" s="404">
        <v>84.33</v>
      </c>
      <c r="BJ188" s="404">
        <v>64.66</v>
      </c>
      <c r="BK188" s="405">
        <v>1.4</v>
      </c>
      <c r="BL188" s="405">
        <v>0.48</v>
      </c>
      <c r="BM188" s="405">
        <v>3.71</v>
      </c>
      <c r="BN188" s="405">
        <v>2.96</v>
      </c>
      <c r="BO188" s="406">
        <v>6</v>
      </c>
      <c r="BP188" s="407"/>
      <c r="BQ188" s="407"/>
      <c r="BR188" s="407"/>
      <c r="BS188" s="407"/>
      <c r="BT188" s="407"/>
      <c r="BU188" s="407"/>
      <c r="BV188" s="407"/>
      <c r="BW188" s="407">
        <v>1</v>
      </c>
      <c r="BX188" s="407"/>
      <c r="BY188" s="407"/>
      <c r="BZ188" s="407"/>
      <c r="CA188" s="407"/>
      <c r="CB188" s="407"/>
      <c r="CC188" s="407"/>
      <c r="CD188" s="407"/>
      <c r="CE188" s="407"/>
      <c r="CF188" s="407"/>
      <c r="CG188" s="407"/>
      <c r="CH188" s="407"/>
      <c r="CI188" s="407"/>
      <c r="CJ188" s="408"/>
      <c r="CK188" s="408"/>
      <c r="CL188" s="408"/>
      <c r="CM188" s="408"/>
      <c r="CN188" s="408"/>
      <c r="CO188" s="409"/>
      <c r="CP188" s="409"/>
      <c r="CQ188" s="409"/>
      <c r="CR188" s="410"/>
      <c r="CS188" s="411"/>
      <c r="CT188" s="411"/>
      <c r="CU188" s="411"/>
      <c r="CV188" s="411"/>
      <c r="CW188" s="411"/>
      <c r="CX188" s="411"/>
      <c r="CY188" s="411"/>
      <c r="CZ188" s="411"/>
      <c r="DA188" s="411"/>
      <c r="DB188" s="409"/>
      <c r="DC188" s="409"/>
      <c r="DD188" s="409"/>
      <c r="DE188" s="409"/>
    </row>
    <row r="189" spans="1:109" ht="21" customHeight="1">
      <c r="A189" s="376">
        <v>187</v>
      </c>
      <c r="B189" s="413" t="s">
        <v>197</v>
      </c>
      <c r="C189" s="378" t="s">
        <v>583</v>
      </c>
      <c r="D189" s="546" t="s">
        <v>158</v>
      </c>
      <c r="E189" s="477" t="s">
        <v>132</v>
      </c>
      <c r="F189" s="392"/>
      <c r="G189" s="392"/>
      <c r="H189" s="392">
        <v>50</v>
      </c>
      <c r="I189" s="392">
        <v>23</v>
      </c>
      <c r="J189" s="392">
        <v>27</v>
      </c>
      <c r="K189" s="392">
        <v>36</v>
      </c>
      <c r="L189" s="392">
        <v>51</v>
      </c>
      <c r="M189" s="392" t="s">
        <v>49</v>
      </c>
      <c r="N189" s="392">
        <v>187</v>
      </c>
      <c r="O189" s="382">
        <v>3827</v>
      </c>
      <c r="P189" s="383">
        <v>353.6</v>
      </c>
      <c r="Q189" s="384">
        <v>81.13</v>
      </c>
      <c r="R189" s="384">
        <v>63.17</v>
      </c>
      <c r="S189" s="384">
        <v>74.33</v>
      </c>
      <c r="T189" s="549">
        <v>8.1999999999999993</v>
      </c>
      <c r="U189" s="385">
        <v>9550</v>
      </c>
      <c r="V189" s="385">
        <v>15600</v>
      </c>
      <c r="W189" s="385">
        <v>24900</v>
      </c>
      <c r="X189" s="387">
        <v>37400</v>
      </c>
      <c r="Y189" s="387">
        <v>54000</v>
      </c>
      <c r="Z189" s="387">
        <v>75500</v>
      </c>
      <c r="AA189" s="392">
        <v>105500</v>
      </c>
      <c r="AB189" s="392">
        <v>148000</v>
      </c>
      <c r="AC189" s="424">
        <v>207500</v>
      </c>
      <c r="AD189" s="424">
        <v>290000</v>
      </c>
      <c r="AE189" s="493">
        <v>406000</v>
      </c>
      <c r="AF189" s="493">
        <v>569000</v>
      </c>
      <c r="AG189" s="377" t="s">
        <v>49</v>
      </c>
      <c r="AH189" s="382">
        <v>7771800</v>
      </c>
      <c r="AI189" s="390">
        <v>60000</v>
      </c>
      <c r="AJ189" s="390">
        <v>6</v>
      </c>
      <c r="AK189" s="391">
        <v>120000</v>
      </c>
      <c r="AL189" s="391">
        <v>5</v>
      </c>
      <c r="AM189" s="392">
        <v>360000</v>
      </c>
      <c r="AN189" s="392">
        <v>3</v>
      </c>
      <c r="AO189" s="382">
        <v>8160000</v>
      </c>
      <c r="AP189" s="418">
        <v>15931800</v>
      </c>
      <c r="AQ189" s="394" t="s">
        <v>1176</v>
      </c>
      <c r="AR189" s="395" t="s">
        <v>1610</v>
      </c>
      <c r="AS189" s="396" t="s">
        <v>980</v>
      </c>
      <c r="AT189" s="397" t="s">
        <v>583</v>
      </c>
      <c r="AU189" s="548" t="s">
        <v>1028</v>
      </c>
      <c r="AV189" s="399">
        <v>28</v>
      </c>
      <c r="AW189" s="399">
        <v>368</v>
      </c>
      <c r="AX189" s="399"/>
      <c r="AY189" s="399">
        <v>484</v>
      </c>
      <c r="AZ189" s="399" t="s">
        <v>896</v>
      </c>
      <c r="BA189" s="400">
        <v>142</v>
      </c>
      <c r="BB189" s="401">
        <v>1.6</v>
      </c>
      <c r="BC189" s="402">
        <v>0.87</v>
      </c>
      <c r="BD189" s="402">
        <v>1.98</v>
      </c>
      <c r="BE189" s="402">
        <v>1.64</v>
      </c>
      <c r="BF189" s="403">
        <v>3969</v>
      </c>
      <c r="BG189" s="401">
        <v>355.2</v>
      </c>
      <c r="BH189" s="404">
        <v>82</v>
      </c>
      <c r="BI189" s="404">
        <v>65.150000000000006</v>
      </c>
      <c r="BJ189" s="404">
        <v>75.97</v>
      </c>
      <c r="BK189" s="405">
        <v>1.6</v>
      </c>
      <c r="BL189" s="405">
        <v>0.87</v>
      </c>
      <c r="BM189" s="405">
        <v>1.98</v>
      </c>
      <c r="BN189" s="405">
        <v>1.64</v>
      </c>
      <c r="BO189" s="406">
        <v>16</v>
      </c>
      <c r="BP189" s="407"/>
      <c r="BQ189" s="407"/>
      <c r="BR189" s="407"/>
      <c r="BS189" s="407">
        <v>1</v>
      </c>
      <c r="BT189" s="407"/>
      <c r="BU189" s="407"/>
      <c r="BV189" s="407"/>
      <c r="BW189" s="407"/>
      <c r="BX189" s="407"/>
      <c r="BY189" s="407"/>
      <c r="BZ189" s="407"/>
      <c r="CA189" s="407"/>
      <c r="CB189" s="407"/>
      <c r="CC189" s="407"/>
      <c r="CD189" s="407"/>
      <c r="CE189" s="407"/>
      <c r="CF189" s="407"/>
      <c r="CG189" s="407"/>
      <c r="CH189" s="407"/>
      <c r="CI189" s="407">
        <v>1</v>
      </c>
      <c r="CJ189" s="408" t="s">
        <v>1611</v>
      </c>
      <c r="CK189" s="408"/>
      <c r="CL189" s="408"/>
      <c r="CM189" s="408"/>
      <c r="CN189" s="408"/>
      <c r="CO189" s="409">
        <v>1</v>
      </c>
      <c r="CP189" s="409"/>
      <c r="CQ189" s="409"/>
      <c r="CR189" s="410">
        <v>340</v>
      </c>
      <c r="CS189" s="411">
        <v>73.900000000000006</v>
      </c>
      <c r="CT189" s="411">
        <v>46.64</v>
      </c>
      <c r="CU189" s="411">
        <v>60.62</v>
      </c>
      <c r="CV189" s="411">
        <v>13.6</v>
      </c>
      <c r="CW189" s="411">
        <v>7.23</v>
      </c>
      <c r="CX189" s="411">
        <v>16.53</v>
      </c>
      <c r="CY189" s="411">
        <v>13.71</v>
      </c>
      <c r="CZ189" s="411">
        <v>51.07</v>
      </c>
      <c r="DA189" s="411">
        <v>53.23</v>
      </c>
      <c r="DB189" s="409" t="s">
        <v>1154</v>
      </c>
      <c r="DC189" s="409">
        <v>1</v>
      </c>
      <c r="DD189" s="409"/>
      <c r="DE189" s="409"/>
    </row>
    <row r="190" spans="1:109" ht="21" customHeight="1" thickBot="1">
      <c r="A190" s="412">
        <v>188</v>
      </c>
      <c r="B190" s="377" t="s">
        <v>1612</v>
      </c>
      <c r="C190" s="378" t="s">
        <v>1613</v>
      </c>
      <c r="D190" s="546" t="s">
        <v>158</v>
      </c>
      <c r="E190" s="477" t="s">
        <v>132</v>
      </c>
      <c r="F190" s="392"/>
      <c r="G190" s="392"/>
      <c r="H190" s="392" t="s">
        <v>403</v>
      </c>
      <c r="I190" s="392">
        <v>28</v>
      </c>
      <c r="J190" s="392">
        <v>32</v>
      </c>
      <c r="K190" s="392">
        <v>44</v>
      </c>
      <c r="L190" s="392">
        <v>83</v>
      </c>
      <c r="M190" s="392" t="s">
        <v>49</v>
      </c>
      <c r="N190" s="392">
        <v>187</v>
      </c>
      <c r="O190" s="382">
        <v>3846</v>
      </c>
      <c r="P190" s="383">
        <v>349.8</v>
      </c>
      <c r="Q190" s="384">
        <v>82.43</v>
      </c>
      <c r="R190" s="384">
        <v>79.319999999999993</v>
      </c>
      <c r="S190" s="384">
        <v>65.28</v>
      </c>
      <c r="T190" s="384"/>
      <c r="U190" s="385">
        <v>9550</v>
      </c>
      <c r="V190" s="385">
        <v>15600</v>
      </c>
      <c r="W190" s="385">
        <v>24900</v>
      </c>
      <c r="X190" s="387">
        <v>37400</v>
      </c>
      <c r="Y190" s="387">
        <v>54000</v>
      </c>
      <c r="Z190" s="387">
        <v>75500</v>
      </c>
      <c r="AA190" s="392">
        <v>105500</v>
      </c>
      <c r="AB190" s="392">
        <v>148000</v>
      </c>
      <c r="AC190" s="424">
        <v>207500</v>
      </c>
      <c r="AD190" s="424">
        <v>290000</v>
      </c>
      <c r="AE190" s="493">
        <v>406000</v>
      </c>
      <c r="AF190" s="493">
        <v>569000</v>
      </c>
      <c r="AG190" s="377" t="s">
        <v>49</v>
      </c>
      <c r="AH190" s="382">
        <v>7771800</v>
      </c>
      <c r="AI190" s="390">
        <v>60000</v>
      </c>
      <c r="AJ190" s="390">
        <v>6</v>
      </c>
      <c r="AK190" s="391">
        <v>120000</v>
      </c>
      <c r="AL190" s="391">
        <v>5</v>
      </c>
      <c r="AM190" s="392">
        <v>360000</v>
      </c>
      <c r="AN190" s="392">
        <v>3</v>
      </c>
      <c r="AO190" s="382">
        <v>8160000</v>
      </c>
      <c r="AP190" s="418">
        <v>15931800</v>
      </c>
      <c r="AQ190" s="394" t="s">
        <v>1403</v>
      </c>
      <c r="AR190" s="395" t="s">
        <v>1614</v>
      </c>
      <c r="AS190" s="396" t="s">
        <v>996</v>
      </c>
      <c r="AT190" s="397" t="s">
        <v>1615</v>
      </c>
      <c r="AU190" s="548" t="s">
        <v>1028</v>
      </c>
      <c r="AV190" s="399"/>
      <c r="AW190" s="399">
        <v>364</v>
      </c>
      <c r="AX190" s="399"/>
      <c r="AY190" s="399">
        <v>477</v>
      </c>
      <c r="AZ190" s="399" t="s">
        <v>773</v>
      </c>
      <c r="BA190" s="400"/>
      <c r="BB190" s="401"/>
      <c r="BC190" s="402"/>
      <c r="BD190" s="402"/>
      <c r="BE190" s="402"/>
      <c r="BF190" s="403"/>
      <c r="BG190" s="401"/>
      <c r="BH190" s="404"/>
      <c r="BI190" s="404"/>
      <c r="BJ190" s="404"/>
      <c r="BK190" s="405"/>
      <c r="BL190" s="405"/>
      <c r="BM190" s="405"/>
      <c r="BN190" s="405"/>
      <c r="BO190" s="406"/>
      <c r="BP190" s="407"/>
      <c r="BQ190" s="407"/>
      <c r="BR190" s="407"/>
      <c r="BS190" s="407"/>
      <c r="BT190" s="407"/>
      <c r="BU190" s="407"/>
      <c r="BV190" s="407"/>
      <c r="BW190" s="407"/>
      <c r="BX190" s="407"/>
      <c r="BY190" s="407"/>
      <c r="BZ190" s="407"/>
      <c r="CA190" s="407">
        <v>1</v>
      </c>
      <c r="CB190" s="407"/>
      <c r="CC190" s="407">
        <v>1</v>
      </c>
      <c r="CD190" s="407"/>
      <c r="CE190" s="407"/>
      <c r="CF190" s="407"/>
      <c r="CG190" s="407"/>
      <c r="CH190" s="407"/>
      <c r="CI190" s="407"/>
      <c r="CJ190" s="408" t="s">
        <v>1613</v>
      </c>
      <c r="CK190" s="408"/>
      <c r="CL190" s="408"/>
      <c r="CM190" s="408"/>
      <c r="CN190" s="408"/>
      <c r="CO190" s="409"/>
      <c r="CP190" s="409"/>
      <c r="CQ190" s="409"/>
      <c r="CR190" s="410">
        <v>335</v>
      </c>
      <c r="CS190" s="411">
        <v>74.8</v>
      </c>
      <c r="CT190" s="411">
        <v>57.64</v>
      </c>
      <c r="CU190" s="411">
        <v>49.12</v>
      </c>
      <c r="CV190" s="411">
        <v>6.72</v>
      </c>
      <c r="CW190" s="411"/>
      <c r="CX190" s="411"/>
      <c r="CY190" s="411"/>
      <c r="CZ190" s="411"/>
      <c r="DA190" s="411"/>
      <c r="DB190" s="409"/>
      <c r="DC190" s="409"/>
      <c r="DD190" s="409"/>
      <c r="DE190" s="409"/>
    </row>
    <row r="191" spans="1:109" ht="21" customHeight="1">
      <c r="A191" s="376">
        <v>189</v>
      </c>
      <c r="B191" s="413" t="s">
        <v>369</v>
      </c>
      <c r="C191" s="378" t="s">
        <v>379</v>
      </c>
      <c r="D191" s="546" t="s">
        <v>158</v>
      </c>
      <c r="E191" s="477" t="s">
        <v>132</v>
      </c>
      <c r="F191" s="392"/>
      <c r="G191" s="392"/>
      <c r="H191" s="392">
        <v>50</v>
      </c>
      <c r="I191" s="392">
        <v>23</v>
      </c>
      <c r="J191" s="392">
        <v>27</v>
      </c>
      <c r="K191" s="392">
        <v>36</v>
      </c>
      <c r="L191" s="392">
        <v>51</v>
      </c>
      <c r="M191" s="392" t="s">
        <v>49</v>
      </c>
      <c r="N191" s="392">
        <v>187</v>
      </c>
      <c r="O191" s="382">
        <v>3876</v>
      </c>
      <c r="P191" s="383">
        <v>355.4</v>
      </c>
      <c r="Q191" s="384">
        <v>82.03</v>
      </c>
      <c r="R191" s="384">
        <v>60.09</v>
      </c>
      <c r="S191" s="384">
        <v>76.33</v>
      </c>
      <c r="T191" s="384">
        <v>8.8000000000000007</v>
      </c>
      <c r="U191" s="385">
        <v>9550</v>
      </c>
      <c r="V191" s="385">
        <v>15600</v>
      </c>
      <c r="W191" s="385">
        <v>24900</v>
      </c>
      <c r="X191" s="387">
        <v>37400</v>
      </c>
      <c r="Y191" s="387">
        <v>54000</v>
      </c>
      <c r="Z191" s="387">
        <v>75500</v>
      </c>
      <c r="AA191" s="392">
        <v>105500</v>
      </c>
      <c r="AB191" s="392">
        <v>148000</v>
      </c>
      <c r="AC191" s="424">
        <v>207500</v>
      </c>
      <c r="AD191" s="424">
        <v>290000</v>
      </c>
      <c r="AE191" s="493">
        <v>406000</v>
      </c>
      <c r="AF191" s="493">
        <v>569000</v>
      </c>
      <c r="AG191" s="377" t="s">
        <v>49</v>
      </c>
      <c r="AH191" s="382">
        <v>7771800</v>
      </c>
      <c r="AI191" s="390">
        <v>60000</v>
      </c>
      <c r="AJ191" s="390">
        <v>6</v>
      </c>
      <c r="AK191" s="391">
        <v>120000</v>
      </c>
      <c r="AL191" s="391">
        <v>5</v>
      </c>
      <c r="AM191" s="392">
        <v>360000</v>
      </c>
      <c r="AN191" s="392">
        <v>3</v>
      </c>
      <c r="AO191" s="382">
        <v>8160000</v>
      </c>
      <c r="AP191" s="418">
        <v>15931800</v>
      </c>
      <c r="AQ191" s="394" t="s">
        <v>1037</v>
      </c>
      <c r="AR191" s="395" t="s">
        <v>1616</v>
      </c>
      <c r="AS191" s="396" t="s">
        <v>895</v>
      </c>
      <c r="AT191" s="397" t="s">
        <v>585</v>
      </c>
      <c r="AU191" s="548" t="s">
        <v>1028</v>
      </c>
      <c r="AV191" s="399"/>
      <c r="AW191" s="399">
        <v>370</v>
      </c>
      <c r="AX191" s="399"/>
      <c r="AY191" s="399">
        <v>487</v>
      </c>
      <c r="AZ191" s="399" t="s">
        <v>1242</v>
      </c>
      <c r="BA191" s="400">
        <v>144</v>
      </c>
      <c r="BB191" s="401">
        <v>1.7</v>
      </c>
      <c r="BC191" s="402">
        <v>0.87</v>
      </c>
      <c r="BD191" s="402">
        <v>1.42</v>
      </c>
      <c r="BE191" s="402">
        <v>1.99</v>
      </c>
      <c r="BF191" s="403">
        <v>4020</v>
      </c>
      <c r="BG191" s="401">
        <v>357.1</v>
      </c>
      <c r="BH191" s="404">
        <v>82.9</v>
      </c>
      <c r="BI191" s="404">
        <v>61.51</v>
      </c>
      <c r="BJ191" s="404">
        <v>78.319999999999993</v>
      </c>
      <c r="BK191" s="405">
        <v>1.7</v>
      </c>
      <c r="BL191" s="405">
        <v>0.87</v>
      </c>
      <c r="BM191" s="405">
        <v>1.42</v>
      </c>
      <c r="BN191" s="405">
        <v>1.99</v>
      </c>
      <c r="BO191" s="406">
        <v>4</v>
      </c>
      <c r="BP191" s="407"/>
      <c r="BQ191" s="407"/>
      <c r="BR191" s="407"/>
      <c r="BS191" s="407"/>
      <c r="BT191" s="407"/>
      <c r="BU191" s="407"/>
      <c r="BV191" s="407"/>
      <c r="BW191" s="407"/>
      <c r="BX191" s="407">
        <v>1</v>
      </c>
      <c r="BY191" s="407"/>
      <c r="BZ191" s="407"/>
      <c r="CA191" s="407"/>
      <c r="CB191" s="407"/>
      <c r="CC191" s="407"/>
      <c r="CD191" s="407"/>
      <c r="CE191" s="407"/>
      <c r="CF191" s="407"/>
      <c r="CG191" s="407"/>
      <c r="CH191" s="407"/>
      <c r="CI191" s="407"/>
      <c r="CJ191" s="408" t="s">
        <v>1040</v>
      </c>
      <c r="CK191" s="408"/>
      <c r="CL191" s="408"/>
      <c r="CM191" s="408"/>
      <c r="CN191" s="408"/>
      <c r="CO191" s="409"/>
      <c r="CP191" s="409"/>
      <c r="CQ191" s="409"/>
      <c r="CR191" s="410">
        <v>341</v>
      </c>
      <c r="CS191" s="411">
        <v>74.8</v>
      </c>
      <c r="CT191" s="411">
        <v>48.24</v>
      </c>
      <c r="CU191" s="411">
        <v>59.75</v>
      </c>
      <c r="CV191" s="411">
        <v>14.4</v>
      </c>
      <c r="CW191" s="411">
        <v>7.23</v>
      </c>
      <c r="CX191" s="411">
        <v>11.85</v>
      </c>
      <c r="CY191" s="411">
        <v>16.579999999999998</v>
      </c>
      <c r="CZ191" s="411">
        <v>50.06</v>
      </c>
      <c r="DA191" s="411">
        <v>51.87</v>
      </c>
      <c r="DB191" s="409" t="s">
        <v>1275</v>
      </c>
      <c r="DC191" s="409">
        <v>4</v>
      </c>
      <c r="DD191" s="409"/>
      <c r="DE191" s="409"/>
    </row>
    <row r="192" spans="1:109" ht="21" customHeight="1" thickBot="1">
      <c r="A192" s="412">
        <v>190</v>
      </c>
      <c r="B192" s="377" t="s">
        <v>1617</v>
      </c>
      <c r="C192" s="378" t="s">
        <v>1618</v>
      </c>
      <c r="D192" s="546" t="s">
        <v>158</v>
      </c>
      <c r="E192" s="477" t="s">
        <v>132</v>
      </c>
      <c r="F192" s="392"/>
      <c r="G192" s="392"/>
      <c r="H192" s="392">
        <v>50</v>
      </c>
      <c r="I192" s="392">
        <v>23</v>
      </c>
      <c r="J192" s="392">
        <v>27</v>
      </c>
      <c r="K192" s="392">
        <v>36</v>
      </c>
      <c r="L192" s="392">
        <v>51</v>
      </c>
      <c r="M192" s="392" t="s">
        <v>49</v>
      </c>
      <c r="N192" s="392">
        <v>187</v>
      </c>
      <c r="O192" s="382">
        <v>3898</v>
      </c>
      <c r="P192" s="383">
        <v>369.2</v>
      </c>
      <c r="Q192" s="384">
        <v>75.540000000000006</v>
      </c>
      <c r="R192" s="384">
        <v>73.17</v>
      </c>
      <c r="S192" s="384">
        <v>74.12</v>
      </c>
      <c r="T192" s="384">
        <v>7.87</v>
      </c>
      <c r="U192" s="385">
        <v>9550</v>
      </c>
      <c r="V192" s="385">
        <v>15600</v>
      </c>
      <c r="W192" s="385">
        <v>24900</v>
      </c>
      <c r="X192" s="387">
        <v>37400</v>
      </c>
      <c r="Y192" s="387">
        <v>54000</v>
      </c>
      <c r="Z192" s="387">
        <v>75500</v>
      </c>
      <c r="AA192" s="392">
        <v>105500</v>
      </c>
      <c r="AB192" s="392">
        <v>148000</v>
      </c>
      <c r="AC192" s="424">
        <v>207500</v>
      </c>
      <c r="AD192" s="424">
        <v>290000</v>
      </c>
      <c r="AE192" s="493">
        <v>406000</v>
      </c>
      <c r="AF192" s="493">
        <v>569000</v>
      </c>
      <c r="AG192" s="377" t="s">
        <v>49</v>
      </c>
      <c r="AH192" s="382">
        <v>7771800</v>
      </c>
      <c r="AI192" s="390">
        <v>60000</v>
      </c>
      <c r="AJ192" s="390">
        <v>6</v>
      </c>
      <c r="AK192" s="391">
        <v>120000</v>
      </c>
      <c r="AL192" s="391">
        <v>5</v>
      </c>
      <c r="AM192" s="392">
        <v>360000</v>
      </c>
      <c r="AN192" s="392">
        <v>3</v>
      </c>
      <c r="AO192" s="382">
        <v>8160000</v>
      </c>
      <c r="AP192" s="418">
        <v>15931800</v>
      </c>
      <c r="AQ192" s="394" t="s">
        <v>1097</v>
      </c>
      <c r="AR192" s="395" t="s">
        <v>1619</v>
      </c>
      <c r="AS192" s="396" t="s">
        <v>1018</v>
      </c>
      <c r="AT192" s="397" t="s">
        <v>672</v>
      </c>
      <c r="AU192" s="548" t="s">
        <v>1028</v>
      </c>
      <c r="AV192" s="399">
        <v>50</v>
      </c>
      <c r="AW192" s="399">
        <v>383</v>
      </c>
      <c r="AX192" s="399"/>
      <c r="AY192" s="399">
        <v>510</v>
      </c>
      <c r="AZ192" s="399" t="s">
        <v>769</v>
      </c>
      <c r="BA192" s="400">
        <v>145</v>
      </c>
      <c r="BB192" s="401">
        <v>1.8</v>
      </c>
      <c r="BC192" s="402">
        <v>1.06</v>
      </c>
      <c r="BD192" s="402">
        <v>1.91</v>
      </c>
      <c r="BE192" s="402">
        <v>2.02</v>
      </c>
      <c r="BF192" s="403">
        <v>4043</v>
      </c>
      <c r="BG192" s="401">
        <v>371</v>
      </c>
      <c r="BH192" s="404">
        <v>76.599999999999994</v>
      </c>
      <c r="BI192" s="404">
        <v>75.08</v>
      </c>
      <c r="BJ192" s="404">
        <v>76.14</v>
      </c>
      <c r="BK192" s="405">
        <v>1.8</v>
      </c>
      <c r="BL192" s="405">
        <v>1.06</v>
      </c>
      <c r="BM192" s="405">
        <v>1.91</v>
      </c>
      <c r="BN192" s="405">
        <v>2.02</v>
      </c>
      <c r="BO192" s="406">
        <v>7</v>
      </c>
      <c r="BP192" s="407"/>
      <c r="BQ192" s="407"/>
      <c r="BR192" s="407"/>
      <c r="BS192" s="407"/>
      <c r="BT192" s="407"/>
      <c r="BU192" s="407"/>
      <c r="BV192" s="407"/>
      <c r="BW192" s="407">
        <v>1</v>
      </c>
      <c r="BX192" s="407"/>
      <c r="BY192" s="407"/>
      <c r="BZ192" s="407"/>
      <c r="CA192" s="407"/>
      <c r="CB192" s="407"/>
      <c r="CC192" s="407"/>
      <c r="CD192" s="407"/>
      <c r="CE192" s="407"/>
      <c r="CF192" s="407"/>
      <c r="CG192" s="407"/>
      <c r="CH192" s="407"/>
      <c r="CI192" s="407"/>
      <c r="CJ192" s="408" t="s">
        <v>1618</v>
      </c>
      <c r="CK192" s="408"/>
      <c r="CL192" s="408"/>
      <c r="CM192" s="408"/>
      <c r="CN192" s="408"/>
      <c r="CO192" s="409"/>
      <c r="CP192" s="409"/>
      <c r="CQ192" s="409"/>
      <c r="CR192" s="410">
        <v>354</v>
      </c>
      <c r="CS192" s="411">
        <v>66.7</v>
      </c>
      <c r="CT192" s="411">
        <v>57.27</v>
      </c>
      <c r="CU192" s="411">
        <v>57.27</v>
      </c>
      <c r="CV192" s="411">
        <v>15.2</v>
      </c>
      <c r="CW192" s="411">
        <v>8.84</v>
      </c>
      <c r="CX192" s="411">
        <v>15.9</v>
      </c>
      <c r="CY192" s="411">
        <v>16.850000000000001</v>
      </c>
      <c r="CZ192" s="411">
        <v>56.79</v>
      </c>
      <c r="DA192" s="411">
        <v>59.87</v>
      </c>
      <c r="DB192" s="409" t="s">
        <v>1275</v>
      </c>
      <c r="DC192" s="409">
        <v>4</v>
      </c>
      <c r="DD192" s="409"/>
      <c r="DE192" s="409"/>
    </row>
    <row r="193" spans="1:109" ht="21" customHeight="1">
      <c r="A193" s="376">
        <v>191</v>
      </c>
      <c r="B193" s="413" t="s">
        <v>1620</v>
      </c>
      <c r="C193" s="378" t="s">
        <v>1621</v>
      </c>
      <c r="D193" s="546" t="s">
        <v>158</v>
      </c>
      <c r="E193" s="477" t="s">
        <v>132</v>
      </c>
      <c r="F193" s="392"/>
      <c r="G193" s="392"/>
      <c r="H193" s="392">
        <v>30</v>
      </c>
      <c r="I193" s="392">
        <v>35</v>
      </c>
      <c r="J193" s="392">
        <v>40</v>
      </c>
      <c r="K193" s="392">
        <v>45</v>
      </c>
      <c r="L193" s="392">
        <v>55</v>
      </c>
      <c r="M193" s="392" t="s">
        <v>49</v>
      </c>
      <c r="N193" s="392">
        <v>205</v>
      </c>
      <c r="O193" s="382">
        <v>3920</v>
      </c>
      <c r="P193" s="383">
        <v>372.3</v>
      </c>
      <c r="Q193" s="384">
        <v>81.040000000000006</v>
      </c>
      <c r="R193" s="384">
        <v>65.739999999999995</v>
      </c>
      <c r="S193" s="384">
        <v>59.77</v>
      </c>
      <c r="T193" s="384"/>
      <c r="U193" s="385">
        <v>9550</v>
      </c>
      <c r="V193" s="385">
        <v>15600</v>
      </c>
      <c r="W193" s="385">
        <v>24900</v>
      </c>
      <c r="X193" s="387">
        <v>37400</v>
      </c>
      <c r="Y193" s="387">
        <v>54000</v>
      </c>
      <c r="Z193" s="387">
        <v>75500</v>
      </c>
      <c r="AA193" s="392">
        <v>105500</v>
      </c>
      <c r="AB193" s="392">
        <v>148000</v>
      </c>
      <c r="AC193" s="424">
        <v>207500</v>
      </c>
      <c r="AD193" s="424">
        <v>290000</v>
      </c>
      <c r="AE193" s="493">
        <v>406000</v>
      </c>
      <c r="AF193" s="493">
        <v>569000</v>
      </c>
      <c r="AG193" s="377" t="s">
        <v>49</v>
      </c>
      <c r="AH193" s="382">
        <v>7771800</v>
      </c>
      <c r="AI193" s="390">
        <v>60000</v>
      </c>
      <c r="AJ193" s="390">
        <v>6</v>
      </c>
      <c r="AK193" s="391">
        <v>120000</v>
      </c>
      <c r="AL193" s="391">
        <v>5</v>
      </c>
      <c r="AM193" s="392">
        <v>360000</v>
      </c>
      <c r="AN193" s="392">
        <v>3</v>
      </c>
      <c r="AO193" s="382">
        <v>8160000</v>
      </c>
      <c r="AP193" s="418">
        <v>15931800</v>
      </c>
      <c r="AQ193" s="394" t="s">
        <v>1403</v>
      </c>
      <c r="AR193" s="395" t="s">
        <v>1622</v>
      </c>
      <c r="AS193" s="396" t="s">
        <v>1033</v>
      </c>
      <c r="AT193" s="397" t="s">
        <v>1623</v>
      </c>
      <c r="AU193" s="548" t="s">
        <v>1028</v>
      </c>
      <c r="AV193" s="399"/>
      <c r="AW193" s="399"/>
      <c r="AX193" s="399"/>
      <c r="AY193" s="399"/>
      <c r="AZ193" s="399" t="s">
        <v>773</v>
      </c>
      <c r="BA193" s="400">
        <v>151</v>
      </c>
      <c r="BB193" s="401">
        <v>1.5</v>
      </c>
      <c r="BC193" s="402">
        <v>0.96</v>
      </c>
      <c r="BD193" s="402">
        <v>1.86</v>
      </c>
      <c r="BE193" s="402">
        <v>1.95</v>
      </c>
      <c r="BF193" s="403">
        <v>4071</v>
      </c>
      <c r="BG193" s="401">
        <v>373.8</v>
      </c>
      <c r="BH193" s="404">
        <v>82</v>
      </c>
      <c r="BI193" s="404">
        <v>67.599999999999994</v>
      </c>
      <c r="BJ193" s="404">
        <v>61.72</v>
      </c>
      <c r="BK193" s="405">
        <v>1.5</v>
      </c>
      <c r="BL193" s="405">
        <v>0.96</v>
      </c>
      <c r="BM193" s="405">
        <v>1.86</v>
      </c>
      <c r="BN193" s="405">
        <v>1.95</v>
      </c>
      <c r="BO193" s="406"/>
      <c r="BP193" s="407"/>
      <c r="BQ193" s="407"/>
      <c r="BR193" s="407"/>
      <c r="BS193" s="407"/>
      <c r="BT193" s="407"/>
      <c r="BU193" s="407"/>
      <c r="BV193" s="407"/>
      <c r="BW193" s="407"/>
      <c r="BX193" s="407"/>
      <c r="BY193" s="407"/>
      <c r="BZ193" s="407"/>
      <c r="CA193" s="407"/>
      <c r="CB193" s="407"/>
      <c r="CC193" s="407"/>
      <c r="CD193" s="407"/>
      <c r="CE193" s="407"/>
      <c r="CF193" s="407"/>
      <c r="CG193" s="407"/>
      <c r="CH193" s="407"/>
      <c r="CI193" s="407"/>
      <c r="CJ193" s="408" t="s">
        <v>1046</v>
      </c>
      <c r="CK193" s="408"/>
      <c r="CL193" s="408"/>
      <c r="CM193" s="408"/>
      <c r="CN193" s="408"/>
      <c r="CO193" s="409"/>
      <c r="CP193" s="409"/>
      <c r="CQ193" s="409"/>
      <c r="CR193" s="410"/>
      <c r="CS193" s="411"/>
      <c r="CT193" s="411"/>
      <c r="CU193" s="411"/>
      <c r="CV193" s="411"/>
      <c r="CW193" s="411"/>
      <c r="CX193" s="411"/>
      <c r="CY193" s="411"/>
      <c r="CZ193" s="411"/>
      <c r="DA193" s="411"/>
      <c r="DB193" s="409"/>
      <c r="DC193" s="409"/>
      <c r="DD193" s="409"/>
      <c r="DE193" s="409"/>
    </row>
    <row r="194" spans="1:109" ht="21" customHeight="1" thickBot="1">
      <c r="A194" s="412">
        <v>192</v>
      </c>
      <c r="B194" s="377" t="s">
        <v>202</v>
      </c>
      <c r="C194" s="378" t="s">
        <v>1624</v>
      </c>
      <c r="D194" s="546" t="s">
        <v>158</v>
      </c>
      <c r="E194" s="477" t="s">
        <v>132</v>
      </c>
      <c r="F194" s="392"/>
      <c r="G194" s="392"/>
      <c r="H194" s="392">
        <v>45</v>
      </c>
      <c r="I194" s="392">
        <v>12</v>
      </c>
      <c r="J194" s="392">
        <v>15</v>
      </c>
      <c r="K194" s="392">
        <v>24</v>
      </c>
      <c r="L194" s="392">
        <v>36</v>
      </c>
      <c r="M194" s="392" t="s">
        <v>49</v>
      </c>
      <c r="N194" s="392">
        <v>132</v>
      </c>
      <c r="O194" s="382">
        <v>3929</v>
      </c>
      <c r="P194" s="383">
        <v>368.8</v>
      </c>
      <c r="Q194" s="384">
        <v>80.33</v>
      </c>
      <c r="R194" s="384">
        <v>54.68</v>
      </c>
      <c r="S194" s="384">
        <v>74.63</v>
      </c>
      <c r="T194" s="384">
        <v>7.95</v>
      </c>
      <c r="U194" s="385">
        <v>4260</v>
      </c>
      <c r="V194" s="385">
        <v>6900</v>
      </c>
      <c r="W194" s="385">
        <v>11100</v>
      </c>
      <c r="X194" s="387">
        <v>16700</v>
      </c>
      <c r="Y194" s="387">
        <v>24100</v>
      </c>
      <c r="Z194" s="387">
        <v>33500</v>
      </c>
      <c r="AA194" s="392">
        <v>47000</v>
      </c>
      <c r="AB194" s="392">
        <v>66000</v>
      </c>
      <c r="AC194" s="424">
        <v>92500</v>
      </c>
      <c r="AD194" s="424">
        <v>129500</v>
      </c>
      <c r="AE194" s="493">
        <v>181000</v>
      </c>
      <c r="AF194" s="493">
        <v>254000</v>
      </c>
      <c r="AG194" s="377" t="s">
        <v>49</v>
      </c>
      <c r="AH194" s="382">
        <v>3466240</v>
      </c>
      <c r="AI194" s="390">
        <v>30000</v>
      </c>
      <c r="AJ194" s="390">
        <v>6</v>
      </c>
      <c r="AK194" s="391">
        <v>60000</v>
      </c>
      <c r="AL194" s="391">
        <v>5</v>
      </c>
      <c r="AM194" s="392">
        <v>180000</v>
      </c>
      <c r="AN194" s="392">
        <v>3</v>
      </c>
      <c r="AO194" s="382">
        <v>4080000</v>
      </c>
      <c r="AP194" s="418">
        <v>7546240</v>
      </c>
      <c r="AQ194" s="394" t="s">
        <v>258</v>
      </c>
      <c r="AR194" s="395" t="s">
        <v>1625</v>
      </c>
      <c r="AS194" s="396" t="s">
        <v>881</v>
      </c>
      <c r="AT194" s="397" t="s">
        <v>606</v>
      </c>
      <c r="AU194" s="548" t="s">
        <v>1028</v>
      </c>
      <c r="AV194" s="399"/>
      <c r="AW194" s="399">
        <v>384</v>
      </c>
      <c r="AX194" s="399"/>
      <c r="AY194" s="399">
        <v>512</v>
      </c>
      <c r="AZ194" s="399" t="s">
        <v>766</v>
      </c>
      <c r="BA194" s="400">
        <v>147</v>
      </c>
      <c r="BB194" s="401">
        <v>2.2000000000000002</v>
      </c>
      <c r="BC194" s="402">
        <v>0.77</v>
      </c>
      <c r="BD194" s="402">
        <v>1.39</v>
      </c>
      <c r="BE194" s="402">
        <v>1.65</v>
      </c>
      <c r="BF194" s="403">
        <v>4076</v>
      </c>
      <c r="BG194" s="401">
        <v>371</v>
      </c>
      <c r="BH194" s="404">
        <v>81.099999999999994</v>
      </c>
      <c r="BI194" s="404">
        <v>56.07</v>
      </c>
      <c r="BJ194" s="404">
        <v>76.28</v>
      </c>
      <c r="BK194" s="405">
        <v>2.2000000000000002</v>
      </c>
      <c r="BL194" s="405">
        <v>0.77</v>
      </c>
      <c r="BM194" s="405">
        <v>1.39</v>
      </c>
      <c r="BN194" s="405">
        <v>1.65</v>
      </c>
      <c r="BO194" s="406">
        <v>10</v>
      </c>
      <c r="BP194" s="407"/>
      <c r="BQ194" s="407"/>
      <c r="BR194" s="407"/>
      <c r="BS194" s="407"/>
      <c r="BT194" s="407">
        <v>1</v>
      </c>
      <c r="BU194" s="407"/>
      <c r="BV194" s="407"/>
      <c r="BW194" s="407"/>
      <c r="BX194" s="407"/>
      <c r="BY194" s="407"/>
      <c r="BZ194" s="407"/>
      <c r="CA194" s="407"/>
      <c r="CB194" s="407"/>
      <c r="CC194" s="407"/>
      <c r="CD194" s="407"/>
      <c r="CE194" s="407"/>
      <c r="CF194" s="407"/>
      <c r="CG194" s="407"/>
      <c r="CH194" s="407"/>
      <c r="CI194" s="407"/>
      <c r="CJ194" s="408" t="s">
        <v>1626</v>
      </c>
      <c r="CK194" s="408"/>
      <c r="CL194" s="408"/>
      <c r="CM194" s="408"/>
      <c r="CN194" s="408"/>
      <c r="CO194" s="409">
        <v>1</v>
      </c>
      <c r="CP194" s="409"/>
      <c r="CQ194" s="409"/>
      <c r="CR194" s="410">
        <v>350</v>
      </c>
      <c r="CS194" s="411">
        <v>73.900000000000006</v>
      </c>
      <c r="CT194" s="411">
        <v>43.04</v>
      </c>
      <c r="CU194" s="411">
        <v>60.88</v>
      </c>
      <c r="CV194" s="411">
        <v>18.8</v>
      </c>
      <c r="CW194" s="411">
        <v>6.43</v>
      </c>
      <c r="CX194" s="411">
        <v>11.64</v>
      </c>
      <c r="CY194" s="411">
        <v>13.75</v>
      </c>
      <c r="CZ194" s="411">
        <v>50.62</v>
      </c>
      <c r="DA194" s="411">
        <v>48.02</v>
      </c>
      <c r="DB194" s="409" t="s">
        <v>1275</v>
      </c>
      <c r="DC194" s="409">
        <v>4</v>
      </c>
      <c r="DD194" s="409"/>
      <c r="DE194" s="409"/>
    </row>
    <row r="195" spans="1:109" ht="21" customHeight="1">
      <c r="A195" s="376">
        <v>193</v>
      </c>
      <c r="B195" s="413" t="s">
        <v>1627</v>
      </c>
      <c r="C195" s="378" t="s">
        <v>1628</v>
      </c>
      <c r="D195" s="546" t="s">
        <v>158</v>
      </c>
      <c r="E195" s="477" t="s">
        <v>132</v>
      </c>
      <c r="F195" s="392"/>
      <c r="G195" s="392"/>
      <c r="H195" s="392">
        <v>50</v>
      </c>
      <c r="I195" s="392">
        <v>23</v>
      </c>
      <c r="J195" s="392">
        <v>27</v>
      </c>
      <c r="K195" s="392">
        <v>36</v>
      </c>
      <c r="L195" s="392">
        <v>51</v>
      </c>
      <c r="M195" s="392" t="s">
        <v>49</v>
      </c>
      <c r="N195" s="392">
        <v>187</v>
      </c>
      <c r="O195" s="382">
        <v>3974</v>
      </c>
      <c r="P195" s="383">
        <v>371.8</v>
      </c>
      <c r="Q195" s="384">
        <v>79.14</v>
      </c>
      <c r="R195" s="384">
        <v>58.82</v>
      </c>
      <c r="S195" s="384">
        <v>74.63</v>
      </c>
      <c r="T195" s="384"/>
      <c r="U195" s="423">
        <v>9550</v>
      </c>
      <c r="V195" s="385">
        <v>15600</v>
      </c>
      <c r="W195" s="385">
        <v>24900</v>
      </c>
      <c r="X195" s="387">
        <v>37400</v>
      </c>
      <c r="Y195" s="387">
        <v>54000</v>
      </c>
      <c r="Z195" s="387">
        <v>75500</v>
      </c>
      <c r="AA195" s="392">
        <v>105500</v>
      </c>
      <c r="AB195" s="392">
        <v>148000</v>
      </c>
      <c r="AC195" s="424">
        <v>207500</v>
      </c>
      <c r="AD195" s="424">
        <v>290000</v>
      </c>
      <c r="AE195" s="493">
        <v>406000</v>
      </c>
      <c r="AF195" s="493">
        <v>569000</v>
      </c>
      <c r="AG195" s="377" t="s">
        <v>49</v>
      </c>
      <c r="AH195" s="382">
        <v>7771800</v>
      </c>
      <c r="AI195" s="390">
        <v>60000</v>
      </c>
      <c r="AJ195" s="390">
        <v>6</v>
      </c>
      <c r="AK195" s="391">
        <v>120000</v>
      </c>
      <c r="AL195" s="391">
        <v>5</v>
      </c>
      <c r="AM195" s="392">
        <v>360000</v>
      </c>
      <c r="AN195" s="392">
        <v>3</v>
      </c>
      <c r="AO195" s="382">
        <v>8160000</v>
      </c>
      <c r="AP195" s="418">
        <v>15931800</v>
      </c>
      <c r="AQ195" s="394" t="s">
        <v>969</v>
      </c>
      <c r="AR195" s="395" t="s">
        <v>1629</v>
      </c>
      <c r="AS195" s="396" t="s">
        <v>1167</v>
      </c>
      <c r="AT195" s="397" t="s">
        <v>1630</v>
      </c>
      <c r="AU195" s="548" t="s">
        <v>1028</v>
      </c>
      <c r="AV195" s="399"/>
      <c r="AW195" s="399"/>
      <c r="AX195" s="399"/>
      <c r="AY195" s="399"/>
      <c r="AZ195" s="399" t="s">
        <v>1535</v>
      </c>
      <c r="BA195" s="400">
        <v>148</v>
      </c>
      <c r="BB195" s="401">
        <v>2</v>
      </c>
      <c r="BC195" s="402">
        <v>1.06</v>
      </c>
      <c r="BD195" s="402">
        <v>1.57</v>
      </c>
      <c r="BE195" s="402">
        <v>2.06</v>
      </c>
      <c r="BF195" s="403">
        <v>4122</v>
      </c>
      <c r="BG195" s="401">
        <v>373.8</v>
      </c>
      <c r="BH195" s="404">
        <v>80.2</v>
      </c>
      <c r="BI195" s="404">
        <v>60.39</v>
      </c>
      <c r="BJ195" s="404">
        <v>76.69</v>
      </c>
      <c r="BK195" s="405">
        <v>2</v>
      </c>
      <c r="BL195" s="405">
        <v>1.06</v>
      </c>
      <c r="BM195" s="405">
        <v>1.57</v>
      </c>
      <c r="BN195" s="405">
        <v>2.06</v>
      </c>
      <c r="BO195" s="406">
        <v>9</v>
      </c>
      <c r="BP195" s="407"/>
      <c r="BQ195" s="407"/>
      <c r="BR195" s="407"/>
      <c r="BS195" s="407"/>
      <c r="BT195" s="407"/>
      <c r="BU195" s="407"/>
      <c r="BV195" s="407"/>
      <c r="BW195" s="407"/>
      <c r="BX195" s="407"/>
      <c r="BY195" s="407"/>
      <c r="BZ195" s="407"/>
      <c r="CA195" s="407"/>
      <c r="CB195" s="407"/>
      <c r="CC195" s="407"/>
      <c r="CD195" s="407"/>
      <c r="CE195" s="407"/>
      <c r="CF195" s="407"/>
      <c r="CG195" s="407"/>
      <c r="CH195" s="407"/>
      <c r="CI195" s="407"/>
      <c r="CJ195" s="408" t="s">
        <v>1554</v>
      </c>
      <c r="CK195" s="408"/>
      <c r="CL195" s="408"/>
      <c r="CM195" s="408"/>
      <c r="CN195" s="408"/>
      <c r="CO195" s="409"/>
      <c r="CP195" s="409"/>
      <c r="CQ195" s="409"/>
      <c r="CR195" s="410"/>
      <c r="CS195" s="411"/>
      <c r="CT195" s="411"/>
      <c r="CU195" s="411"/>
      <c r="CV195" s="411"/>
      <c r="CW195" s="411"/>
      <c r="CX195" s="411"/>
      <c r="CY195" s="411"/>
      <c r="CZ195" s="411"/>
      <c r="DA195" s="411"/>
      <c r="DB195" s="409" t="s">
        <v>1275</v>
      </c>
      <c r="DC195" s="409">
        <v>3</v>
      </c>
      <c r="DD195" s="409"/>
      <c r="DE195" s="409"/>
    </row>
    <row r="196" spans="1:109" ht="21" customHeight="1" thickBot="1">
      <c r="A196" s="412">
        <v>194</v>
      </c>
      <c r="B196" s="377" t="s">
        <v>1631</v>
      </c>
      <c r="C196" s="378" t="s">
        <v>1632</v>
      </c>
      <c r="D196" s="546" t="s">
        <v>158</v>
      </c>
      <c r="E196" s="477" t="s">
        <v>132</v>
      </c>
      <c r="F196" s="392"/>
      <c r="G196" s="392"/>
      <c r="H196" s="392">
        <v>50</v>
      </c>
      <c r="I196" s="392">
        <v>23</v>
      </c>
      <c r="J196" s="392">
        <v>27</v>
      </c>
      <c r="K196" s="392">
        <v>36</v>
      </c>
      <c r="L196" s="392">
        <v>51</v>
      </c>
      <c r="M196" s="392" t="s">
        <v>49</v>
      </c>
      <c r="N196" s="392">
        <v>187</v>
      </c>
      <c r="O196" s="382">
        <v>4025</v>
      </c>
      <c r="P196" s="383">
        <v>358</v>
      </c>
      <c r="Q196" s="384">
        <v>82.03</v>
      </c>
      <c r="R196" s="384">
        <v>60.84</v>
      </c>
      <c r="S196" s="384">
        <v>77.62</v>
      </c>
      <c r="T196" s="384">
        <v>9</v>
      </c>
      <c r="U196" s="426">
        <v>9550</v>
      </c>
      <c r="V196" s="385">
        <v>15600</v>
      </c>
      <c r="W196" s="385">
        <v>24900</v>
      </c>
      <c r="X196" s="387">
        <v>37400</v>
      </c>
      <c r="Y196" s="387">
        <v>54000</v>
      </c>
      <c r="Z196" s="387">
        <v>75500</v>
      </c>
      <c r="AA196" s="392">
        <v>105500</v>
      </c>
      <c r="AB196" s="392">
        <v>148000</v>
      </c>
      <c r="AC196" s="424">
        <v>207500</v>
      </c>
      <c r="AD196" s="424">
        <v>290000</v>
      </c>
      <c r="AE196" s="493">
        <v>406000</v>
      </c>
      <c r="AF196" s="493">
        <v>569000</v>
      </c>
      <c r="AG196" s="377" t="s">
        <v>49</v>
      </c>
      <c r="AH196" s="382">
        <v>7771800</v>
      </c>
      <c r="AI196" s="390">
        <v>60000</v>
      </c>
      <c r="AJ196" s="390">
        <v>6</v>
      </c>
      <c r="AK196" s="391">
        <v>120000</v>
      </c>
      <c r="AL196" s="391">
        <v>5</v>
      </c>
      <c r="AM196" s="392">
        <v>360000</v>
      </c>
      <c r="AN196" s="392">
        <v>3</v>
      </c>
      <c r="AO196" s="382">
        <v>8160000</v>
      </c>
      <c r="AP196" s="418">
        <v>15931800</v>
      </c>
      <c r="AQ196" s="394" t="s">
        <v>1297</v>
      </c>
      <c r="AR196" s="395" t="s">
        <v>1633</v>
      </c>
      <c r="AS196" s="396" t="s">
        <v>983</v>
      </c>
      <c r="AT196" s="397" t="s">
        <v>1634</v>
      </c>
      <c r="AU196" s="548" t="s">
        <v>1028</v>
      </c>
      <c r="AV196" s="399">
        <v>29</v>
      </c>
      <c r="AW196" s="399">
        <v>372</v>
      </c>
      <c r="AX196" s="399"/>
      <c r="AY196" s="399">
        <v>492</v>
      </c>
      <c r="AZ196" s="399" t="s">
        <v>1300</v>
      </c>
      <c r="BA196" s="400">
        <v>149</v>
      </c>
      <c r="BB196" s="401">
        <v>2.8</v>
      </c>
      <c r="BC196" s="402">
        <v>0.87</v>
      </c>
      <c r="BD196" s="402">
        <v>1.1399999999999999</v>
      </c>
      <c r="BE196" s="402">
        <v>1.29</v>
      </c>
      <c r="BF196" s="403">
        <v>4174</v>
      </c>
      <c r="BG196" s="401">
        <v>360.8</v>
      </c>
      <c r="BH196" s="404">
        <v>82.9</v>
      </c>
      <c r="BI196" s="404">
        <v>61.98</v>
      </c>
      <c r="BJ196" s="404">
        <v>78.91</v>
      </c>
      <c r="BK196" s="405">
        <v>2.8</v>
      </c>
      <c r="BL196" s="405">
        <v>0.87</v>
      </c>
      <c r="BM196" s="405">
        <v>1.1399999999999999</v>
      </c>
      <c r="BN196" s="405">
        <v>1.29</v>
      </c>
      <c r="BO196" s="406">
        <v>4</v>
      </c>
      <c r="BP196" s="407"/>
      <c r="BQ196" s="407"/>
      <c r="BR196" s="407"/>
      <c r="BS196" s="407"/>
      <c r="BT196" s="407"/>
      <c r="BU196" s="407">
        <v>1</v>
      </c>
      <c r="BV196" s="407"/>
      <c r="BW196" s="407"/>
      <c r="BX196" s="407"/>
      <c r="BY196" s="407"/>
      <c r="BZ196" s="407"/>
      <c r="CA196" s="407"/>
      <c r="CB196" s="407"/>
      <c r="CC196" s="407"/>
      <c r="CD196" s="407"/>
      <c r="CE196" s="407"/>
      <c r="CF196" s="407"/>
      <c r="CG196" s="407"/>
      <c r="CH196" s="407"/>
      <c r="CI196" s="407"/>
      <c r="CJ196" s="408" t="s">
        <v>1635</v>
      </c>
      <c r="CK196" s="408"/>
      <c r="CL196" s="408"/>
      <c r="CM196" s="408"/>
      <c r="CN196" s="408"/>
      <c r="CO196" s="409"/>
      <c r="CP196" s="409"/>
      <c r="CQ196" s="409"/>
      <c r="CR196" s="410"/>
      <c r="CS196" s="411"/>
      <c r="CT196" s="411"/>
      <c r="CU196" s="411"/>
      <c r="CV196" s="411"/>
      <c r="CW196" s="411"/>
      <c r="CX196" s="411"/>
      <c r="CY196" s="411"/>
      <c r="CZ196" s="411"/>
      <c r="DA196" s="411"/>
      <c r="DB196" s="409"/>
      <c r="DC196" s="409"/>
      <c r="DD196" s="409"/>
      <c r="DE196" s="409"/>
    </row>
    <row r="197" spans="1:109" ht="21" customHeight="1">
      <c r="A197" s="376">
        <v>195</v>
      </c>
      <c r="B197" s="413" t="s">
        <v>1636</v>
      </c>
      <c r="C197" s="378" t="s">
        <v>1637</v>
      </c>
      <c r="D197" s="546" t="s">
        <v>158</v>
      </c>
      <c r="E197" s="528" t="s">
        <v>151</v>
      </c>
      <c r="F197" s="446"/>
      <c r="G197" s="446"/>
      <c r="H197" s="444">
        <v>70</v>
      </c>
      <c r="I197" s="444">
        <v>23</v>
      </c>
      <c r="J197" s="444">
        <v>27</v>
      </c>
      <c r="K197" s="444">
        <v>36</v>
      </c>
      <c r="L197" s="444">
        <v>52</v>
      </c>
      <c r="M197" s="444">
        <v>59</v>
      </c>
      <c r="N197" s="392">
        <v>267</v>
      </c>
      <c r="O197" s="382">
        <v>4081</v>
      </c>
      <c r="P197" s="383">
        <v>364.7</v>
      </c>
      <c r="Q197" s="384">
        <v>81.13</v>
      </c>
      <c r="R197" s="384">
        <v>73.73</v>
      </c>
      <c r="S197" s="384">
        <v>73.930000000000007</v>
      </c>
      <c r="T197" s="384">
        <v>7.8</v>
      </c>
      <c r="U197" s="426">
        <v>16100</v>
      </c>
      <c r="V197" s="385">
        <v>26300</v>
      </c>
      <c r="W197" s="385">
        <v>42000</v>
      </c>
      <c r="X197" s="387">
        <v>63000</v>
      </c>
      <c r="Y197" s="387">
        <v>91000</v>
      </c>
      <c r="Z197" s="387">
        <v>127500</v>
      </c>
      <c r="AA197" s="392">
        <v>178500</v>
      </c>
      <c r="AB197" s="392">
        <v>249500</v>
      </c>
      <c r="AC197" s="424">
        <v>349500</v>
      </c>
      <c r="AD197" s="424">
        <v>489500</v>
      </c>
      <c r="AE197" s="493">
        <v>685000</v>
      </c>
      <c r="AF197" s="493">
        <v>959000</v>
      </c>
      <c r="AG197" s="529">
        <v>1575000</v>
      </c>
      <c r="AH197" s="382">
        <v>19407600</v>
      </c>
      <c r="AI197" s="390">
        <v>80000</v>
      </c>
      <c r="AJ197" s="390">
        <v>6</v>
      </c>
      <c r="AK197" s="391">
        <v>160000</v>
      </c>
      <c r="AL197" s="391">
        <v>5</v>
      </c>
      <c r="AM197" s="392">
        <v>480000</v>
      </c>
      <c r="AN197" s="392">
        <v>4</v>
      </c>
      <c r="AO197" s="382">
        <v>12800000</v>
      </c>
      <c r="AP197" s="418">
        <v>32207600</v>
      </c>
      <c r="AQ197" s="394" t="s">
        <v>965</v>
      </c>
      <c r="AR197" s="395" t="s">
        <v>1638</v>
      </c>
      <c r="AS197" s="396" t="s">
        <v>549</v>
      </c>
      <c r="AT197" s="397" t="s">
        <v>1639</v>
      </c>
      <c r="AU197" s="548" t="s">
        <v>1028</v>
      </c>
      <c r="AV197" s="399">
        <v>32</v>
      </c>
      <c r="AW197" s="399">
        <v>379</v>
      </c>
      <c r="AX197" s="399"/>
      <c r="AY197" s="399">
        <v>503</v>
      </c>
      <c r="AZ197" s="399" t="s">
        <v>769</v>
      </c>
      <c r="BA197" s="419">
        <v>238</v>
      </c>
      <c r="BB197" s="401">
        <v>1.7</v>
      </c>
      <c r="BC197" s="402">
        <v>0.87</v>
      </c>
      <c r="BD197" s="402">
        <v>3.96</v>
      </c>
      <c r="BE197" s="402">
        <v>3.76</v>
      </c>
      <c r="BF197" s="403">
        <v>4319</v>
      </c>
      <c r="BG197" s="401">
        <v>366.4</v>
      </c>
      <c r="BH197" s="404">
        <v>82</v>
      </c>
      <c r="BI197" s="404">
        <v>77.69</v>
      </c>
      <c r="BJ197" s="404">
        <v>77.69</v>
      </c>
      <c r="BK197" s="405">
        <v>1.7</v>
      </c>
      <c r="BL197" s="405">
        <v>0.87</v>
      </c>
      <c r="BM197" s="405">
        <v>3.96</v>
      </c>
      <c r="BN197" s="405">
        <v>3.76</v>
      </c>
      <c r="BO197" s="406">
        <v>1</v>
      </c>
      <c r="BP197" s="407"/>
      <c r="BQ197" s="407"/>
      <c r="BR197" s="407"/>
      <c r="BS197" s="407"/>
      <c r="BT197" s="407"/>
      <c r="BU197" s="407"/>
      <c r="BV197" s="407"/>
      <c r="BW197" s="407">
        <v>1</v>
      </c>
      <c r="BX197" s="407"/>
      <c r="BY197" s="407"/>
      <c r="BZ197" s="407"/>
      <c r="CA197" s="407"/>
      <c r="CB197" s="407"/>
      <c r="CC197" s="407"/>
      <c r="CD197" s="407"/>
      <c r="CE197" s="407"/>
      <c r="CF197" s="407"/>
      <c r="CG197" s="407" t="s">
        <v>1104</v>
      </c>
      <c r="CH197" s="407"/>
      <c r="CI197" s="407"/>
      <c r="CJ197" s="408" t="s">
        <v>968</v>
      </c>
      <c r="CK197" s="408"/>
      <c r="CL197" s="408"/>
      <c r="CM197" s="408"/>
      <c r="CN197" s="408"/>
      <c r="CO197" s="409"/>
      <c r="CP197" s="409"/>
      <c r="CQ197" s="409"/>
      <c r="CR197" s="410"/>
      <c r="CS197" s="411"/>
      <c r="CT197" s="411"/>
      <c r="CU197" s="411"/>
      <c r="CV197" s="411"/>
      <c r="CW197" s="411"/>
      <c r="CX197" s="411"/>
      <c r="CY197" s="411"/>
      <c r="CZ197" s="411"/>
      <c r="DA197" s="411"/>
      <c r="DB197" s="409" t="s">
        <v>1275</v>
      </c>
      <c r="DC197" s="409">
        <v>2</v>
      </c>
      <c r="DD197" s="409"/>
      <c r="DE197" s="409"/>
    </row>
    <row r="198" spans="1:109" ht="21" customHeight="1" thickBot="1">
      <c r="A198" s="412">
        <v>196</v>
      </c>
      <c r="B198" s="377" t="s">
        <v>207</v>
      </c>
      <c r="C198" s="378" t="s">
        <v>590</v>
      </c>
      <c r="D198" s="546" t="s">
        <v>158</v>
      </c>
      <c r="E198" s="477" t="s">
        <v>132</v>
      </c>
      <c r="F198" s="392"/>
      <c r="G198" s="392"/>
      <c r="H198" s="471">
        <v>35</v>
      </c>
      <c r="I198" s="471">
        <v>12</v>
      </c>
      <c r="J198" s="471">
        <v>15</v>
      </c>
      <c r="K198" s="471">
        <v>24</v>
      </c>
      <c r="L198" s="471">
        <v>36</v>
      </c>
      <c r="M198" s="471" t="s">
        <v>49</v>
      </c>
      <c r="N198" s="392">
        <v>122</v>
      </c>
      <c r="O198" s="382">
        <v>4099</v>
      </c>
      <c r="P198" s="383">
        <v>362.4</v>
      </c>
      <c r="Q198" s="384">
        <v>83.03</v>
      </c>
      <c r="R198" s="384">
        <v>51.8</v>
      </c>
      <c r="S198" s="384">
        <v>79.97</v>
      </c>
      <c r="T198" s="384">
        <v>9.48</v>
      </c>
      <c r="U198" s="429">
        <v>4260</v>
      </c>
      <c r="V198" s="385">
        <v>6900</v>
      </c>
      <c r="W198" s="385">
        <v>11100</v>
      </c>
      <c r="X198" s="387">
        <v>16700</v>
      </c>
      <c r="Y198" s="387">
        <v>24100</v>
      </c>
      <c r="Z198" s="387">
        <v>33500</v>
      </c>
      <c r="AA198" s="392">
        <v>47000</v>
      </c>
      <c r="AB198" s="392">
        <v>66000</v>
      </c>
      <c r="AC198" s="424">
        <v>92500</v>
      </c>
      <c r="AD198" s="424">
        <v>129500</v>
      </c>
      <c r="AE198" s="493">
        <v>181000</v>
      </c>
      <c r="AF198" s="493">
        <v>254000</v>
      </c>
      <c r="AG198" s="377" t="s">
        <v>49</v>
      </c>
      <c r="AH198" s="382">
        <v>3466240</v>
      </c>
      <c r="AI198" s="390">
        <v>30000</v>
      </c>
      <c r="AJ198" s="390">
        <v>6</v>
      </c>
      <c r="AK198" s="391">
        <v>60000</v>
      </c>
      <c r="AL198" s="391">
        <v>5</v>
      </c>
      <c r="AM198" s="392">
        <v>180000</v>
      </c>
      <c r="AN198" s="392">
        <v>3</v>
      </c>
      <c r="AO198" s="382">
        <v>4080000</v>
      </c>
      <c r="AP198" s="418">
        <v>7546240</v>
      </c>
      <c r="AQ198" s="394" t="s">
        <v>936</v>
      </c>
      <c r="AR198" s="395" t="s">
        <v>1640</v>
      </c>
      <c r="AS198" s="396" t="s">
        <v>881</v>
      </c>
      <c r="AT198" s="397" t="s">
        <v>590</v>
      </c>
      <c r="AU198" s="548" t="s">
        <v>1028</v>
      </c>
      <c r="AV198" s="399">
        <v>14</v>
      </c>
      <c r="AW198" s="399">
        <v>377</v>
      </c>
      <c r="AX198" s="399"/>
      <c r="AY198" s="399">
        <v>499</v>
      </c>
      <c r="AZ198" s="399" t="s">
        <v>765</v>
      </c>
      <c r="BA198" s="400">
        <v>151</v>
      </c>
      <c r="BB198" s="401">
        <v>2.1</v>
      </c>
      <c r="BC198" s="402">
        <v>0.77</v>
      </c>
      <c r="BD198" s="402">
        <v>1.19</v>
      </c>
      <c r="BE198" s="402">
        <v>1.63</v>
      </c>
      <c r="BF198" s="403">
        <v>4250</v>
      </c>
      <c r="BG198" s="401">
        <v>364.5</v>
      </c>
      <c r="BH198" s="404">
        <v>83.8</v>
      </c>
      <c r="BI198" s="404">
        <v>52.99</v>
      </c>
      <c r="BJ198" s="404">
        <v>81.599999999999994</v>
      </c>
      <c r="BK198" s="405">
        <v>2.1</v>
      </c>
      <c r="BL198" s="405">
        <v>0.77</v>
      </c>
      <c r="BM198" s="405">
        <v>1.19</v>
      </c>
      <c r="BN198" s="405">
        <v>1.63</v>
      </c>
      <c r="BO198" s="406">
        <v>7</v>
      </c>
      <c r="BP198" s="407"/>
      <c r="BQ198" s="407"/>
      <c r="BR198" s="407"/>
      <c r="BS198" s="407">
        <v>1</v>
      </c>
      <c r="BT198" s="407"/>
      <c r="BU198" s="407"/>
      <c r="BV198" s="407"/>
      <c r="BW198" s="407"/>
      <c r="BX198" s="407"/>
      <c r="BY198" s="407"/>
      <c r="BZ198" s="407"/>
      <c r="CA198" s="407"/>
      <c r="CB198" s="407"/>
      <c r="CC198" s="407"/>
      <c r="CD198" s="407"/>
      <c r="CE198" s="407"/>
      <c r="CF198" s="407">
        <v>1</v>
      </c>
      <c r="CG198" s="407"/>
      <c r="CH198" s="407"/>
      <c r="CI198" s="407">
        <v>1</v>
      </c>
      <c r="CJ198" s="408" t="s">
        <v>942</v>
      </c>
      <c r="CK198" s="408"/>
      <c r="CL198" s="408"/>
      <c r="CM198" s="408"/>
      <c r="CN198" s="408"/>
      <c r="CO198" s="409"/>
      <c r="CP198" s="409"/>
      <c r="CQ198" s="409"/>
      <c r="CR198" s="410">
        <v>345</v>
      </c>
      <c r="CS198" s="411">
        <v>76.599999999999994</v>
      </c>
      <c r="CT198" s="411">
        <v>41.84</v>
      </c>
      <c r="CU198" s="411">
        <v>66.31</v>
      </c>
      <c r="CV198" s="411">
        <v>17.399999999999999</v>
      </c>
      <c r="CW198" s="411">
        <v>6.43</v>
      </c>
      <c r="CX198" s="411">
        <v>9.9600000000000009</v>
      </c>
      <c r="CY198" s="411">
        <v>13.66</v>
      </c>
      <c r="CZ198" s="411">
        <v>47.45</v>
      </c>
      <c r="DA198" s="411">
        <v>45.56</v>
      </c>
      <c r="DB198" s="409"/>
      <c r="DC198" s="409"/>
      <c r="DD198" s="409"/>
      <c r="DE198" s="409"/>
    </row>
    <row r="199" spans="1:109" ht="21" customHeight="1">
      <c r="A199" s="376">
        <v>197</v>
      </c>
      <c r="B199" s="435" t="s">
        <v>338</v>
      </c>
      <c r="C199" s="378" t="s">
        <v>1641</v>
      </c>
      <c r="D199" s="546" t="s">
        <v>158</v>
      </c>
      <c r="E199" s="528" t="s">
        <v>151</v>
      </c>
      <c r="F199" s="446"/>
      <c r="G199" s="446"/>
      <c r="H199" s="444">
        <v>50</v>
      </c>
      <c r="I199" s="392">
        <v>23</v>
      </c>
      <c r="J199" s="392">
        <v>27</v>
      </c>
      <c r="K199" s="392">
        <v>36</v>
      </c>
      <c r="L199" s="392">
        <v>52</v>
      </c>
      <c r="M199" s="444">
        <v>62</v>
      </c>
      <c r="N199" s="392">
        <v>250</v>
      </c>
      <c r="O199" s="432">
        <v>4099</v>
      </c>
      <c r="P199" s="433">
        <v>339.9</v>
      </c>
      <c r="Q199" s="434">
        <v>86.24</v>
      </c>
      <c r="R199" s="434">
        <v>95.92</v>
      </c>
      <c r="S199" s="434">
        <v>84.9</v>
      </c>
      <c r="T199" s="434">
        <v>13.23</v>
      </c>
      <c r="U199" s="423">
        <v>16100</v>
      </c>
      <c r="V199" s="423">
        <v>26300</v>
      </c>
      <c r="W199" s="423">
        <v>42000</v>
      </c>
      <c r="X199" s="442">
        <v>63000</v>
      </c>
      <c r="Y199" s="442">
        <v>91000</v>
      </c>
      <c r="Z199" s="443">
        <v>127500</v>
      </c>
      <c r="AA199" s="444">
        <v>178500</v>
      </c>
      <c r="AB199" s="444">
        <v>249500</v>
      </c>
      <c r="AC199" s="445">
        <v>349500</v>
      </c>
      <c r="AD199" s="445">
        <v>489500</v>
      </c>
      <c r="AE199" s="550">
        <v>685000</v>
      </c>
      <c r="AF199" s="550">
        <v>959000</v>
      </c>
      <c r="AG199" s="551">
        <v>1575000</v>
      </c>
      <c r="AH199" s="382">
        <v>19407600</v>
      </c>
      <c r="AI199" s="390">
        <v>80000</v>
      </c>
      <c r="AJ199" s="390">
        <v>6</v>
      </c>
      <c r="AK199" s="391">
        <v>160000</v>
      </c>
      <c r="AL199" s="391">
        <v>5</v>
      </c>
      <c r="AM199" s="392">
        <v>480000</v>
      </c>
      <c r="AN199" s="392">
        <v>4</v>
      </c>
      <c r="AO199" s="382">
        <v>12800000</v>
      </c>
      <c r="AP199" s="418">
        <v>32207600</v>
      </c>
      <c r="AQ199" s="394" t="s">
        <v>1642</v>
      </c>
      <c r="AR199" s="395" t="s">
        <v>1643</v>
      </c>
      <c r="AS199" s="396" t="s">
        <v>1462</v>
      </c>
      <c r="AT199" s="397" t="s">
        <v>569</v>
      </c>
      <c r="AU199" s="548" t="s">
        <v>1028</v>
      </c>
      <c r="AV199" s="399">
        <v>17</v>
      </c>
      <c r="AW199" s="399">
        <v>354</v>
      </c>
      <c r="AX199" s="399">
        <v>363</v>
      </c>
      <c r="AY199" s="399">
        <v>474</v>
      </c>
      <c r="AZ199" s="399" t="s">
        <v>765</v>
      </c>
      <c r="BA199" s="400">
        <v>209</v>
      </c>
      <c r="BB199" s="401">
        <v>2.4</v>
      </c>
      <c r="BC199" s="402">
        <v>1.1599999999999999</v>
      </c>
      <c r="BD199" s="402">
        <v>5.13</v>
      </c>
      <c r="BE199" s="402">
        <v>3.11</v>
      </c>
      <c r="BF199" s="403">
        <v>4308</v>
      </c>
      <c r="BG199" s="401">
        <v>342.3</v>
      </c>
      <c r="BH199" s="404">
        <v>87.4</v>
      </c>
      <c r="BI199" s="404">
        <v>101.05</v>
      </c>
      <c r="BJ199" s="404">
        <v>88.01</v>
      </c>
      <c r="BK199" s="405">
        <v>2.4</v>
      </c>
      <c r="BL199" s="405">
        <v>1.1599999999999999</v>
      </c>
      <c r="BM199" s="405">
        <v>5.13</v>
      </c>
      <c r="BN199" s="405">
        <v>3.11</v>
      </c>
      <c r="BO199" s="406">
        <v>8</v>
      </c>
      <c r="BP199" s="407"/>
      <c r="BQ199" s="407"/>
      <c r="BR199" s="407"/>
      <c r="BS199" s="407">
        <v>1</v>
      </c>
      <c r="BT199" s="407"/>
      <c r="BU199" s="407"/>
      <c r="BV199" s="407"/>
      <c r="BW199" s="407"/>
      <c r="BX199" s="407"/>
      <c r="BY199" s="407"/>
      <c r="BZ199" s="407"/>
      <c r="CA199" s="407"/>
      <c r="CB199" s="407"/>
      <c r="CC199" s="407"/>
      <c r="CD199" s="407"/>
      <c r="CE199" s="407"/>
      <c r="CF199" s="407"/>
      <c r="CG199" s="407"/>
      <c r="CH199" s="407"/>
      <c r="CI199" s="407">
        <v>1</v>
      </c>
      <c r="CJ199" s="408" t="s">
        <v>1641</v>
      </c>
      <c r="CK199" s="408"/>
      <c r="CL199" s="408"/>
      <c r="CM199" s="408"/>
      <c r="CN199" s="408"/>
      <c r="CO199" s="409"/>
      <c r="CP199" s="409"/>
      <c r="CQ199" s="409"/>
      <c r="CR199" s="410">
        <v>320</v>
      </c>
      <c r="CS199" s="411">
        <v>76.599999999999994</v>
      </c>
      <c r="CT199" s="411">
        <v>53.29</v>
      </c>
      <c r="CU199" s="411">
        <v>59.03</v>
      </c>
      <c r="CV199" s="411">
        <v>19.899999999999999</v>
      </c>
      <c r="CW199" s="411">
        <v>9.64</v>
      </c>
      <c r="CX199" s="411">
        <v>42.63</v>
      </c>
      <c r="CY199" s="411">
        <v>25.87</v>
      </c>
      <c r="CZ199" s="411">
        <v>98.04</v>
      </c>
      <c r="DA199" s="411">
        <v>104.52</v>
      </c>
      <c r="DB199" s="409"/>
      <c r="DC199" s="409"/>
      <c r="DD199" s="409"/>
      <c r="DE199" s="409"/>
    </row>
    <row r="200" spans="1:109" ht="21" customHeight="1" thickBot="1">
      <c r="A200" s="412">
        <v>198</v>
      </c>
      <c r="B200" s="436" t="s">
        <v>1644</v>
      </c>
      <c r="C200" s="378" t="s">
        <v>1645</v>
      </c>
      <c r="D200" s="546" t="s">
        <v>158</v>
      </c>
      <c r="E200" s="528" t="s">
        <v>151</v>
      </c>
      <c r="F200" s="392"/>
      <c r="G200" s="392"/>
      <c r="H200" s="471">
        <v>30</v>
      </c>
      <c r="I200" s="392">
        <v>35</v>
      </c>
      <c r="J200" s="392">
        <v>40</v>
      </c>
      <c r="K200" s="392">
        <v>45</v>
      </c>
      <c r="L200" s="392">
        <v>55</v>
      </c>
      <c r="M200" s="471">
        <v>65</v>
      </c>
      <c r="N200" s="392">
        <v>270</v>
      </c>
      <c r="O200" s="437">
        <v>4105</v>
      </c>
      <c r="P200" s="438">
        <v>369.7</v>
      </c>
      <c r="Q200" s="439">
        <v>79.84</v>
      </c>
      <c r="R200" s="439">
        <v>74.760000000000005</v>
      </c>
      <c r="S200" s="439">
        <v>73.22</v>
      </c>
      <c r="T200" s="439"/>
      <c r="U200" s="426">
        <v>16100</v>
      </c>
      <c r="V200" s="426">
        <v>26300</v>
      </c>
      <c r="W200" s="426">
        <v>42000</v>
      </c>
      <c r="X200" s="442">
        <v>63000</v>
      </c>
      <c r="Y200" s="442">
        <v>91000</v>
      </c>
      <c r="Z200" s="448">
        <v>127500</v>
      </c>
      <c r="AA200" s="444">
        <v>178500</v>
      </c>
      <c r="AB200" s="444">
        <v>249500</v>
      </c>
      <c r="AC200" s="445">
        <v>349500</v>
      </c>
      <c r="AD200" s="445">
        <v>489500</v>
      </c>
      <c r="AE200" s="550">
        <v>685000</v>
      </c>
      <c r="AF200" s="550">
        <v>959000</v>
      </c>
      <c r="AG200" s="551">
        <v>1575000</v>
      </c>
      <c r="AH200" s="382">
        <v>19407600</v>
      </c>
      <c r="AI200" s="390">
        <v>80000</v>
      </c>
      <c r="AJ200" s="390">
        <v>6</v>
      </c>
      <c r="AK200" s="391">
        <v>160000</v>
      </c>
      <c r="AL200" s="391">
        <v>5</v>
      </c>
      <c r="AM200" s="392">
        <v>480000</v>
      </c>
      <c r="AN200" s="392">
        <v>4</v>
      </c>
      <c r="AO200" s="382">
        <v>12800000</v>
      </c>
      <c r="AP200" s="418">
        <v>32207600</v>
      </c>
      <c r="AQ200" s="394" t="s">
        <v>1560</v>
      </c>
      <c r="AR200" s="395" t="s">
        <v>1646</v>
      </c>
      <c r="AS200" s="396" t="s">
        <v>1115</v>
      </c>
      <c r="AT200" s="397" t="s">
        <v>1647</v>
      </c>
      <c r="AU200" s="548" t="s">
        <v>1028</v>
      </c>
      <c r="AV200" s="399"/>
      <c r="AW200" s="399">
        <v>384</v>
      </c>
      <c r="AX200" s="399"/>
      <c r="AY200" s="399">
        <v>512</v>
      </c>
      <c r="AZ200" s="399" t="s">
        <v>774</v>
      </c>
      <c r="BA200" s="400"/>
      <c r="BB200" s="401"/>
      <c r="BC200" s="402"/>
      <c r="BD200" s="402"/>
      <c r="BE200" s="402"/>
      <c r="BF200" s="403"/>
      <c r="BG200" s="401"/>
      <c r="BH200" s="404"/>
      <c r="BI200" s="404"/>
      <c r="BJ200" s="404"/>
      <c r="BK200" s="405"/>
      <c r="BL200" s="405"/>
      <c r="BM200" s="405"/>
      <c r="BN200" s="405"/>
      <c r="BO200" s="406"/>
      <c r="BP200" s="407"/>
      <c r="BQ200" s="407"/>
      <c r="BR200" s="407"/>
      <c r="BS200" s="407"/>
      <c r="BT200" s="407"/>
      <c r="BU200" s="407"/>
      <c r="BV200" s="407"/>
      <c r="BW200" s="407"/>
      <c r="BX200" s="407"/>
      <c r="BY200" s="407"/>
      <c r="BZ200" s="407"/>
      <c r="CA200" s="407"/>
      <c r="CB200" s="407"/>
      <c r="CC200" s="407"/>
      <c r="CD200" s="407"/>
      <c r="CE200" s="407"/>
      <c r="CF200" s="407"/>
      <c r="CG200" s="407"/>
      <c r="CH200" s="407"/>
      <c r="CI200" s="407"/>
      <c r="CJ200" s="408" t="s">
        <v>1602</v>
      </c>
      <c r="CK200" s="408"/>
      <c r="CL200" s="408"/>
      <c r="CM200" s="408"/>
      <c r="CN200" s="408"/>
      <c r="CO200" s="409"/>
      <c r="CP200" s="409"/>
      <c r="CQ200" s="409"/>
      <c r="CR200" s="410"/>
      <c r="CS200" s="411"/>
      <c r="CT200" s="411"/>
      <c r="CU200" s="411"/>
      <c r="CV200" s="411"/>
      <c r="CW200" s="411"/>
      <c r="CX200" s="411"/>
      <c r="CY200" s="411"/>
      <c r="CZ200" s="411"/>
      <c r="DA200" s="411"/>
      <c r="DB200" s="409"/>
      <c r="DC200" s="409"/>
      <c r="DD200" s="409"/>
      <c r="DE200" s="409"/>
    </row>
    <row r="201" spans="1:109" ht="21" customHeight="1">
      <c r="A201" s="376">
        <v>199</v>
      </c>
      <c r="B201" s="440" t="s">
        <v>1648</v>
      </c>
      <c r="C201" s="378" t="s">
        <v>1649</v>
      </c>
      <c r="D201" s="546" t="s">
        <v>158</v>
      </c>
      <c r="E201" s="528" t="s">
        <v>151</v>
      </c>
      <c r="F201" s="446"/>
      <c r="G201" s="446"/>
      <c r="H201" s="444">
        <v>70</v>
      </c>
      <c r="I201" s="444">
        <v>23</v>
      </c>
      <c r="J201" s="444">
        <v>27</v>
      </c>
      <c r="K201" s="444">
        <v>36</v>
      </c>
      <c r="L201" s="444">
        <v>52</v>
      </c>
      <c r="M201" s="444">
        <v>59</v>
      </c>
      <c r="N201" s="444">
        <v>267</v>
      </c>
      <c r="O201" s="437">
        <v>4108</v>
      </c>
      <c r="P201" s="438">
        <v>344.3</v>
      </c>
      <c r="Q201" s="439">
        <v>90.03</v>
      </c>
      <c r="R201" s="439">
        <v>94.15</v>
      </c>
      <c r="S201" s="439">
        <v>69.94</v>
      </c>
      <c r="T201" s="439"/>
      <c r="U201" s="426">
        <v>16100</v>
      </c>
      <c r="V201" s="426">
        <v>26300</v>
      </c>
      <c r="W201" s="426">
        <v>42000</v>
      </c>
      <c r="X201" s="442">
        <v>63000</v>
      </c>
      <c r="Y201" s="442">
        <v>91000</v>
      </c>
      <c r="Z201" s="448">
        <v>127500</v>
      </c>
      <c r="AA201" s="444">
        <v>178500</v>
      </c>
      <c r="AB201" s="444">
        <v>249500</v>
      </c>
      <c r="AC201" s="445">
        <v>349500</v>
      </c>
      <c r="AD201" s="445">
        <v>489500</v>
      </c>
      <c r="AE201" s="550">
        <v>685000</v>
      </c>
      <c r="AF201" s="550">
        <v>959000</v>
      </c>
      <c r="AG201" s="551">
        <v>1575000</v>
      </c>
      <c r="AH201" s="382">
        <v>19407600</v>
      </c>
      <c r="AI201" s="390">
        <v>80000</v>
      </c>
      <c r="AJ201" s="390">
        <v>6</v>
      </c>
      <c r="AK201" s="391">
        <v>160000</v>
      </c>
      <c r="AL201" s="391">
        <v>5</v>
      </c>
      <c r="AM201" s="392">
        <v>480000</v>
      </c>
      <c r="AN201" s="392">
        <v>4</v>
      </c>
      <c r="AO201" s="382">
        <v>12800000</v>
      </c>
      <c r="AP201" s="418">
        <v>32207600</v>
      </c>
      <c r="AQ201" s="394" t="s">
        <v>930</v>
      </c>
      <c r="AR201" s="395" t="s">
        <v>1649</v>
      </c>
      <c r="AS201" s="396" t="s">
        <v>991</v>
      </c>
      <c r="AT201" s="397" t="s">
        <v>1649</v>
      </c>
      <c r="AU201" s="548" t="s">
        <v>1028</v>
      </c>
      <c r="AV201" s="399"/>
      <c r="AW201" s="399">
        <v>358</v>
      </c>
      <c r="AX201" s="399"/>
      <c r="AY201" s="399">
        <v>468</v>
      </c>
      <c r="AZ201" s="399" t="s">
        <v>774</v>
      </c>
      <c r="BA201" s="400">
        <v>158</v>
      </c>
      <c r="BB201" s="401">
        <v>1.7</v>
      </c>
      <c r="BC201" s="402">
        <v>0.97</v>
      </c>
      <c r="BD201" s="402">
        <v>3.89</v>
      </c>
      <c r="BE201" s="402">
        <v>2.57</v>
      </c>
      <c r="BF201" s="403">
        <v>4266</v>
      </c>
      <c r="BG201" s="401">
        <v>346</v>
      </c>
      <c r="BH201" s="404">
        <v>91</v>
      </c>
      <c r="BI201" s="404">
        <v>98.04</v>
      </c>
      <c r="BJ201" s="404">
        <v>72.510000000000005</v>
      </c>
      <c r="BK201" s="405">
        <v>1.7</v>
      </c>
      <c r="BL201" s="405">
        <v>0.97</v>
      </c>
      <c r="BM201" s="405">
        <v>3.89</v>
      </c>
      <c r="BN201" s="405">
        <v>2.57</v>
      </c>
      <c r="BO201" s="406">
        <v>5</v>
      </c>
      <c r="BP201" s="407"/>
      <c r="BQ201" s="407"/>
      <c r="BR201" s="407"/>
      <c r="BS201" s="407"/>
      <c r="BT201" s="407"/>
      <c r="BU201" s="407"/>
      <c r="BV201" s="407"/>
      <c r="BW201" s="407"/>
      <c r="BX201" s="407"/>
      <c r="BY201" s="407"/>
      <c r="BZ201" s="407"/>
      <c r="CA201" s="407"/>
      <c r="CB201" s="407">
        <v>1</v>
      </c>
      <c r="CC201" s="407"/>
      <c r="CD201" s="407"/>
      <c r="CE201" s="407"/>
      <c r="CF201" s="407"/>
      <c r="CG201" s="407"/>
      <c r="CH201" s="407"/>
      <c r="CI201" s="407"/>
      <c r="CJ201" s="408" t="s">
        <v>933</v>
      </c>
      <c r="CK201" s="408"/>
      <c r="CL201" s="408"/>
      <c r="CM201" s="408"/>
      <c r="CN201" s="408"/>
      <c r="CO201" s="409"/>
      <c r="CP201" s="409"/>
      <c r="CQ201" s="409"/>
      <c r="CR201" s="410"/>
      <c r="CS201" s="411"/>
      <c r="CT201" s="411"/>
      <c r="CU201" s="411"/>
      <c r="CV201" s="411"/>
      <c r="CW201" s="411"/>
      <c r="CX201" s="411"/>
      <c r="CY201" s="411"/>
      <c r="CZ201" s="411"/>
      <c r="DA201" s="411"/>
      <c r="DB201" s="409" t="s">
        <v>1275</v>
      </c>
      <c r="DC201" s="409">
        <v>2</v>
      </c>
      <c r="DD201" s="409"/>
      <c r="DE201" s="409"/>
    </row>
    <row r="202" spans="1:109" ht="21" customHeight="1" thickBot="1">
      <c r="A202" s="412">
        <v>200</v>
      </c>
      <c r="B202" s="436" t="s">
        <v>1650</v>
      </c>
      <c r="C202" s="378" t="s">
        <v>1651</v>
      </c>
      <c r="D202" s="546" t="s">
        <v>158</v>
      </c>
      <c r="E202" s="528" t="s">
        <v>151</v>
      </c>
      <c r="F202" s="446"/>
      <c r="G202" s="446"/>
      <c r="H202" s="444">
        <v>70</v>
      </c>
      <c r="I202" s="444">
        <v>23</v>
      </c>
      <c r="J202" s="444">
        <v>27</v>
      </c>
      <c r="K202" s="444">
        <v>36</v>
      </c>
      <c r="L202" s="444">
        <v>52</v>
      </c>
      <c r="M202" s="444">
        <v>59</v>
      </c>
      <c r="N202" s="444">
        <v>267</v>
      </c>
      <c r="O202" s="437">
        <v>4109</v>
      </c>
      <c r="P202" s="438">
        <v>361.9</v>
      </c>
      <c r="Q202" s="439">
        <v>80.650000000000006</v>
      </c>
      <c r="R202" s="439">
        <v>75.77</v>
      </c>
      <c r="S202" s="439">
        <v>78.17</v>
      </c>
      <c r="T202" s="439"/>
      <c r="U202" s="426">
        <v>16100</v>
      </c>
      <c r="V202" s="426">
        <v>26300</v>
      </c>
      <c r="W202" s="426">
        <v>42000</v>
      </c>
      <c r="X202" s="442">
        <v>63000</v>
      </c>
      <c r="Y202" s="442">
        <v>91000</v>
      </c>
      <c r="Z202" s="448">
        <v>127500</v>
      </c>
      <c r="AA202" s="444">
        <v>178500</v>
      </c>
      <c r="AB202" s="444">
        <v>249500</v>
      </c>
      <c r="AC202" s="445">
        <v>349500</v>
      </c>
      <c r="AD202" s="445">
        <v>489500</v>
      </c>
      <c r="AE202" s="550">
        <v>685000</v>
      </c>
      <c r="AF202" s="550">
        <v>959000</v>
      </c>
      <c r="AG202" s="551">
        <v>1575000</v>
      </c>
      <c r="AH202" s="382">
        <v>19407600</v>
      </c>
      <c r="AI202" s="390">
        <v>80000</v>
      </c>
      <c r="AJ202" s="390">
        <v>6</v>
      </c>
      <c r="AK202" s="391">
        <v>160000</v>
      </c>
      <c r="AL202" s="391">
        <v>5</v>
      </c>
      <c r="AM202" s="392">
        <v>480000</v>
      </c>
      <c r="AN202" s="392">
        <v>4</v>
      </c>
      <c r="AO202" s="382">
        <v>12800000</v>
      </c>
      <c r="AP202" s="418">
        <v>32207600</v>
      </c>
      <c r="AQ202" s="394" t="s">
        <v>1043</v>
      </c>
      <c r="AR202" s="395" t="s">
        <v>1652</v>
      </c>
      <c r="AS202" s="396" t="s">
        <v>1173</v>
      </c>
      <c r="AT202" s="397" t="s">
        <v>1653</v>
      </c>
      <c r="AU202" s="548" t="s">
        <v>1028</v>
      </c>
      <c r="AV202" s="399"/>
      <c r="AW202" s="399">
        <v>376</v>
      </c>
      <c r="AX202" s="399"/>
      <c r="AY202" s="399">
        <v>498</v>
      </c>
      <c r="AZ202" s="399" t="s">
        <v>774</v>
      </c>
      <c r="BA202" s="419">
        <v>218</v>
      </c>
      <c r="BB202" s="401">
        <v>2.6</v>
      </c>
      <c r="BC202" s="402">
        <v>1.35</v>
      </c>
      <c r="BD202" s="402">
        <v>2.42</v>
      </c>
      <c r="BE202" s="402">
        <v>3.43</v>
      </c>
      <c r="BF202" s="403">
        <v>4327</v>
      </c>
      <c r="BG202" s="401">
        <v>364.5</v>
      </c>
      <c r="BH202" s="404">
        <v>82</v>
      </c>
      <c r="BI202" s="404">
        <v>78.19</v>
      </c>
      <c r="BJ202" s="404">
        <v>81.599999999999994</v>
      </c>
      <c r="BK202" s="405">
        <v>2.6</v>
      </c>
      <c r="BL202" s="405">
        <v>1.35</v>
      </c>
      <c r="BM202" s="405">
        <v>2.42</v>
      </c>
      <c r="BN202" s="405">
        <v>3.43</v>
      </c>
      <c r="BO202" s="406">
        <v>4</v>
      </c>
      <c r="BP202" s="407"/>
      <c r="BQ202" s="407"/>
      <c r="BR202" s="407"/>
      <c r="BS202" s="407"/>
      <c r="BT202" s="407"/>
      <c r="BU202" s="407"/>
      <c r="BV202" s="407"/>
      <c r="BW202" s="407"/>
      <c r="BX202" s="407"/>
      <c r="BY202" s="407"/>
      <c r="BZ202" s="407"/>
      <c r="CA202" s="407"/>
      <c r="CB202" s="407">
        <v>1</v>
      </c>
      <c r="CC202" s="407"/>
      <c r="CD202" s="407"/>
      <c r="CE202" s="407"/>
      <c r="CF202" s="407"/>
      <c r="CG202" s="407"/>
      <c r="CH202" s="407"/>
      <c r="CI202" s="407"/>
      <c r="CJ202" s="408" t="s">
        <v>1577</v>
      </c>
      <c r="CK202" s="408"/>
      <c r="CL202" s="408"/>
      <c r="CM202" s="408"/>
      <c r="CN202" s="408"/>
      <c r="CO202" s="409"/>
      <c r="CP202" s="409"/>
      <c r="CQ202" s="409"/>
      <c r="CR202" s="410"/>
      <c r="CS202" s="411"/>
      <c r="CT202" s="411"/>
      <c r="CU202" s="411"/>
      <c r="CV202" s="411"/>
      <c r="CW202" s="411"/>
      <c r="CX202" s="411"/>
      <c r="CY202" s="411"/>
      <c r="CZ202" s="411"/>
      <c r="DA202" s="411"/>
      <c r="DB202" s="409" t="s">
        <v>1275</v>
      </c>
      <c r="DC202" s="409">
        <v>2</v>
      </c>
      <c r="DD202" s="409"/>
      <c r="DE202" s="409"/>
    </row>
    <row r="203" spans="1:109" ht="21" customHeight="1">
      <c r="A203" s="376">
        <v>201</v>
      </c>
      <c r="B203" s="440" t="s">
        <v>211</v>
      </c>
      <c r="C203" s="378" t="s">
        <v>610</v>
      </c>
      <c r="D203" s="546" t="s">
        <v>158</v>
      </c>
      <c r="E203" s="528" t="s">
        <v>151</v>
      </c>
      <c r="F203" s="392"/>
      <c r="G203" s="392"/>
      <c r="H203" s="471">
        <v>50</v>
      </c>
      <c r="I203" s="471">
        <v>12</v>
      </c>
      <c r="J203" s="471">
        <v>15</v>
      </c>
      <c r="K203" s="471">
        <v>24</v>
      </c>
      <c r="L203" s="471">
        <v>37</v>
      </c>
      <c r="M203" s="471">
        <v>45</v>
      </c>
      <c r="N203" s="471">
        <v>183</v>
      </c>
      <c r="O203" s="437">
        <v>4116</v>
      </c>
      <c r="P203" s="438">
        <v>377.2</v>
      </c>
      <c r="Q203" s="439">
        <v>79.23</v>
      </c>
      <c r="R203" s="439">
        <v>66.06</v>
      </c>
      <c r="S203" s="439">
        <v>64.75</v>
      </c>
      <c r="T203" s="439">
        <v>6.2</v>
      </c>
      <c r="U203" s="429">
        <v>16100</v>
      </c>
      <c r="V203" s="429">
        <v>26300</v>
      </c>
      <c r="W203" s="429">
        <v>42000</v>
      </c>
      <c r="X203" s="534">
        <v>63000</v>
      </c>
      <c r="Y203" s="534">
        <v>91000</v>
      </c>
      <c r="Z203" s="534">
        <v>127500</v>
      </c>
      <c r="AA203" s="471">
        <v>178500</v>
      </c>
      <c r="AB203" s="471">
        <v>249500</v>
      </c>
      <c r="AC203" s="535">
        <v>349500</v>
      </c>
      <c r="AD203" s="535">
        <v>489500</v>
      </c>
      <c r="AE203" s="536">
        <v>685000</v>
      </c>
      <c r="AF203" s="536">
        <v>959000</v>
      </c>
      <c r="AG203" s="537">
        <v>1575000</v>
      </c>
      <c r="AH203" s="382">
        <v>19407600</v>
      </c>
      <c r="AI203" s="390">
        <v>80000</v>
      </c>
      <c r="AJ203" s="390">
        <v>6</v>
      </c>
      <c r="AK203" s="391">
        <v>160000</v>
      </c>
      <c r="AL203" s="391">
        <v>5</v>
      </c>
      <c r="AM203" s="392">
        <v>480000</v>
      </c>
      <c r="AN203" s="392">
        <v>4</v>
      </c>
      <c r="AO203" s="382">
        <v>12800000</v>
      </c>
      <c r="AP203" s="418">
        <v>32207600</v>
      </c>
      <c r="AQ203" s="394" t="s">
        <v>1297</v>
      </c>
      <c r="AR203" s="395" t="s">
        <v>1654</v>
      </c>
      <c r="AS203" s="396" t="s">
        <v>1152</v>
      </c>
      <c r="AT203" s="397" t="s">
        <v>610</v>
      </c>
      <c r="AU203" s="548" t="s">
        <v>1028</v>
      </c>
      <c r="AV203" s="399">
        <v>17</v>
      </c>
      <c r="AW203" s="399">
        <v>393</v>
      </c>
      <c r="AX203" s="399"/>
      <c r="AY203" s="399">
        <v>526</v>
      </c>
      <c r="AZ203" s="399" t="s">
        <v>765</v>
      </c>
      <c r="BA203" s="419">
        <v>216</v>
      </c>
      <c r="BB203" s="401">
        <v>2.5</v>
      </c>
      <c r="BC203" s="402">
        <v>0.97</v>
      </c>
      <c r="BD203" s="402">
        <v>2.4</v>
      </c>
      <c r="BE203" s="402">
        <v>2.09</v>
      </c>
      <c r="BF203" s="403">
        <v>4332</v>
      </c>
      <c r="BG203" s="401">
        <v>379.7</v>
      </c>
      <c r="BH203" s="404">
        <v>80.2</v>
      </c>
      <c r="BI203" s="404">
        <v>68.459999999999994</v>
      </c>
      <c r="BJ203" s="404">
        <v>66.84</v>
      </c>
      <c r="BK203" s="405">
        <v>2.5</v>
      </c>
      <c r="BL203" s="405">
        <v>0.97</v>
      </c>
      <c r="BM203" s="405">
        <v>2.4</v>
      </c>
      <c r="BN203" s="405">
        <v>2.09</v>
      </c>
      <c r="BO203" s="406">
        <v>1</v>
      </c>
      <c r="BP203" s="407"/>
      <c r="BQ203" s="407"/>
      <c r="BR203" s="407"/>
      <c r="BS203" s="407">
        <v>1</v>
      </c>
      <c r="BT203" s="407"/>
      <c r="BU203" s="407"/>
      <c r="BV203" s="407"/>
      <c r="BW203" s="407"/>
      <c r="BX203" s="407"/>
      <c r="BY203" s="407"/>
      <c r="BZ203" s="407"/>
      <c r="CA203" s="407"/>
      <c r="CB203" s="407"/>
      <c r="CC203" s="407"/>
      <c r="CD203" s="407">
        <v>1</v>
      </c>
      <c r="CE203" s="407"/>
      <c r="CF203" s="407"/>
      <c r="CG203" s="407" t="s">
        <v>888</v>
      </c>
      <c r="CH203" s="407"/>
      <c r="CI203" s="407">
        <v>1</v>
      </c>
      <c r="CJ203" s="408" t="s">
        <v>1301</v>
      </c>
      <c r="CK203" s="408"/>
      <c r="CL203" s="408"/>
      <c r="CM203" s="408"/>
      <c r="CN203" s="408"/>
      <c r="CO203" s="409"/>
      <c r="CP203" s="409"/>
      <c r="CQ203" s="409"/>
      <c r="CR203" s="410">
        <v>356</v>
      </c>
      <c r="CS203" s="411">
        <v>71.2</v>
      </c>
      <c r="CT203" s="411">
        <v>46.08</v>
      </c>
      <c r="CU203" s="411">
        <v>47.38</v>
      </c>
      <c r="CV203" s="411">
        <v>21.2</v>
      </c>
      <c r="CW203" s="411">
        <v>8.0299999999999994</v>
      </c>
      <c r="CX203" s="411">
        <v>19.98</v>
      </c>
      <c r="CY203" s="411">
        <v>17.37</v>
      </c>
      <c r="CZ203" s="411">
        <v>66.58</v>
      </c>
      <c r="DA203" s="411">
        <v>65.650000000000006</v>
      </c>
      <c r="DB203" s="409" t="s">
        <v>1275</v>
      </c>
      <c r="DC203" s="409">
        <v>1</v>
      </c>
      <c r="DD203" s="409"/>
      <c r="DE203" s="409"/>
    </row>
    <row r="204" spans="1:109" ht="21" customHeight="1" thickBot="1">
      <c r="A204" s="412">
        <v>202</v>
      </c>
      <c r="B204" s="524" t="s">
        <v>1655</v>
      </c>
      <c r="C204" s="378" t="s">
        <v>1656</v>
      </c>
      <c r="D204" s="552" t="s">
        <v>158</v>
      </c>
      <c r="E204" s="553" t="s">
        <v>151</v>
      </c>
      <c r="F204" s="444"/>
      <c r="G204" s="444"/>
      <c r="H204" s="444">
        <v>70</v>
      </c>
      <c r="I204" s="444">
        <v>23</v>
      </c>
      <c r="J204" s="444">
        <v>27</v>
      </c>
      <c r="K204" s="444">
        <v>36</v>
      </c>
      <c r="L204" s="444">
        <v>52</v>
      </c>
      <c r="M204" s="444">
        <v>59</v>
      </c>
      <c r="N204" s="444">
        <v>267</v>
      </c>
      <c r="O204" s="432">
        <v>4125</v>
      </c>
      <c r="P204" s="433">
        <v>365.4</v>
      </c>
      <c r="Q204" s="434">
        <v>89.37</v>
      </c>
      <c r="R204" s="434">
        <v>64.44</v>
      </c>
      <c r="S204" s="434">
        <v>45.9</v>
      </c>
      <c r="T204" s="434"/>
      <c r="U204" s="423">
        <v>16100</v>
      </c>
      <c r="V204" s="423">
        <v>26300</v>
      </c>
      <c r="W204" s="423">
        <v>42000</v>
      </c>
      <c r="X204" s="442">
        <v>63000</v>
      </c>
      <c r="Y204" s="442">
        <v>91000</v>
      </c>
      <c r="Z204" s="443">
        <v>127500</v>
      </c>
      <c r="AA204" s="444">
        <v>178500</v>
      </c>
      <c r="AB204" s="444">
        <v>249500</v>
      </c>
      <c r="AC204" s="445">
        <v>349500</v>
      </c>
      <c r="AD204" s="445">
        <v>489500</v>
      </c>
      <c r="AE204" s="550">
        <v>685000</v>
      </c>
      <c r="AF204" s="550">
        <v>959000</v>
      </c>
      <c r="AG204" s="551">
        <v>1575000</v>
      </c>
      <c r="AH204" s="382">
        <v>19407600</v>
      </c>
      <c r="AI204" s="390">
        <v>80000</v>
      </c>
      <c r="AJ204" s="390">
        <v>6</v>
      </c>
      <c r="AK204" s="391">
        <v>160000</v>
      </c>
      <c r="AL204" s="391">
        <v>5</v>
      </c>
      <c r="AM204" s="392">
        <v>480000</v>
      </c>
      <c r="AN204" s="392">
        <v>4</v>
      </c>
      <c r="AO204" s="382">
        <v>12800000</v>
      </c>
      <c r="AP204" s="418">
        <v>32207600</v>
      </c>
      <c r="AQ204" s="394" t="s">
        <v>1657</v>
      </c>
      <c r="AR204" s="395" t="s">
        <v>1658</v>
      </c>
      <c r="AS204" s="396" t="s">
        <v>1659</v>
      </c>
      <c r="AT204" s="397" t="s">
        <v>1660</v>
      </c>
      <c r="AU204" s="548" t="s">
        <v>1028</v>
      </c>
      <c r="AV204" s="399"/>
      <c r="AW204" s="399"/>
      <c r="AX204" s="399"/>
      <c r="AY204" s="399"/>
      <c r="AZ204" s="399" t="s">
        <v>769</v>
      </c>
      <c r="BA204" s="400">
        <v>154</v>
      </c>
      <c r="BB204" s="401">
        <v>1.9</v>
      </c>
      <c r="BC204" s="402">
        <v>0.73</v>
      </c>
      <c r="BD204" s="402">
        <v>2.2999999999999998</v>
      </c>
      <c r="BE204" s="402">
        <v>2.37</v>
      </c>
      <c r="BF204" s="403">
        <v>4279</v>
      </c>
      <c r="BG204" s="401">
        <v>367.3</v>
      </c>
      <c r="BH204" s="404">
        <v>90.1</v>
      </c>
      <c r="BI204" s="404">
        <v>66.739999999999995</v>
      </c>
      <c r="BJ204" s="404">
        <v>48.27</v>
      </c>
      <c r="BK204" s="405">
        <v>1.9</v>
      </c>
      <c r="BL204" s="405">
        <v>0.73</v>
      </c>
      <c r="BM204" s="405">
        <v>2.2999999999999998</v>
      </c>
      <c r="BN204" s="405">
        <v>2.37</v>
      </c>
      <c r="BO204" s="406">
        <v>15</v>
      </c>
      <c r="BP204" s="407"/>
      <c r="BQ204" s="407"/>
      <c r="BR204" s="407"/>
      <c r="BS204" s="407"/>
      <c r="BT204" s="407"/>
      <c r="BU204" s="407"/>
      <c r="BV204" s="407"/>
      <c r="BW204" s="407">
        <v>1</v>
      </c>
      <c r="BX204" s="407"/>
      <c r="BY204" s="407"/>
      <c r="BZ204" s="407"/>
      <c r="CA204" s="407"/>
      <c r="CB204" s="407"/>
      <c r="CC204" s="407"/>
      <c r="CD204" s="407"/>
      <c r="CE204" s="407"/>
      <c r="CF204" s="407"/>
      <c r="CG204" s="407"/>
      <c r="CH204" s="407"/>
      <c r="CI204" s="407"/>
      <c r="CJ204" s="408" t="s">
        <v>1661</v>
      </c>
      <c r="CK204" s="408"/>
      <c r="CL204" s="408"/>
      <c r="CM204" s="408"/>
      <c r="CN204" s="408"/>
      <c r="CO204" s="409"/>
      <c r="CP204" s="409"/>
      <c r="CQ204" s="409"/>
      <c r="CR204" s="410"/>
      <c r="CS204" s="411"/>
      <c r="CT204" s="411"/>
      <c r="CU204" s="411"/>
      <c r="CV204" s="411"/>
      <c r="CW204" s="411"/>
      <c r="CX204" s="411"/>
      <c r="CY204" s="411"/>
      <c r="CZ204" s="411"/>
      <c r="DA204" s="411"/>
      <c r="DB204" s="409"/>
      <c r="DC204" s="409"/>
      <c r="DD204" s="409"/>
      <c r="DE204" s="409"/>
    </row>
    <row r="205" spans="1:109" ht="21" customHeight="1">
      <c r="A205" s="376">
        <v>203</v>
      </c>
      <c r="B205" s="435" t="s">
        <v>215</v>
      </c>
      <c r="C205" s="378" t="s">
        <v>259</v>
      </c>
      <c r="D205" s="552" t="s">
        <v>158</v>
      </c>
      <c r="E205" s="470" t="s">
        <v>132</v>
      </c>
      <c r="F205" s="471"/>
      <c r="G205" s="471"/>
      <c r="H205" s="471">
        <v>50</v>
      </c>
      <c r="I205" s="471">
        <v>23</v>
      </c>
      <c r="J205" s="471">
        <v>27</v>
      </c>
      <c r="K205" s="471">
        <v>36</v>
      </c>
      <c r="L205" s="471">
        <v>51</v>
      </c>
      <c r="M205" s="471" t="s">
        <v>49</v>
      </c>
      <c r="N205" s="471">
        <v>187</v>
      </c>
      <c r="O205" s="437">
        <v>4133</v>
      </c>
      <c r="P205" s="438">
        <v>363.8</v>
      </c>
      <c r="Q205" s="439">
        <v>79.83</v>
      </c>
      <c r="R205" s="439">
        <v>73.099999999999994</v>
      </c>
      <c r="S205" s="439">
        <v>77.86</v>
      </c>
      <c r="T205" s="439">
        <v>8.83</v>
      </c>
      <c r="U205" s="429">
        <v>9550</v>
      </c>
      <c r="V205" s="429">
        <v>15600</v>
      </c>
      <c r="W205" s="429">
        <v>24900</v>
      </c>
      <c r="X205" s="534">
        <v>37400</v>
      </c>
      <c r="Y205" s="534">
        <v>54000</v>
      </c>
      <c r="Z205" s="534">
        <v>75500</v>
      </c>
      <c r="AA205" s="471">
        <v>105500</v>
      </c>
      <c r="AB205" s="471">
        <v>148000</v>
      </c>
      <c r="AC205" s="535">
        <v>207500</v>
      </c>
      <c r="AD205" s="535">
        <v>290000</v>
      </c>
      <c r="AE205" s="536">
        <v>406000</v>
      </c>
      <c r="AF205" s="536">
        <v>569000</v>
      </c>
      <c r="AG205" s="524" t="s">
        <v>49</v>
      </c>
      <c r="AH205" s="382">
        <v>7771800</v>
      </c>
      <c r="AI205" s="390">
        <v>60000</v>
      </c>
      <c r="AJ205" s="390">
        <v>6</v>
      </c>
      <c r="AK205" s="391">
        <v>120000</v>
      </c>
      <c r="AL205" s="391">
        <v>5</v>
      </c>
      <c r="AM205" s="392">
        <v>360000</v>
      </c>
      <c r="AN205" s="392">
        <v>3</v>
      </c>
      <c r="AO205" s="382">
        <v>8160000</v>
      </c>
      <c r="AP205" s="418">
        <v>15931800</v>
      </c>
      <c r="AQ205" s="394" t="s">
        <v>965</v>
      </c>
      <c r="AR205" s="395" t="s">
        <v>1662</v>
      </c>
      <c r="AS205" s="396" t="s">
        <v>1663</v>
      </c>
      <c r="AT205" s="397" t="s">
        <v>593</v>
      </c>
      <c r="AU205" s="548" t="s">
        <v>1028</v>
      </c>
      <c r="AV205" s="399">
        <v>15</v>
      </c>
      <c r="AW205" s="399">
        <v>378</v>
      </c>
      <c r="AX205" s="399"/>
      <c r="AY205" s="399">
        <v>502</v>
      </c>
      <c r="AZ205" s="399" t="s">
        <v>765</v>
      </c>
      <c r="BA205" s="400">
        <v>159</v>
      </c>
      <c r="BB205" s="401">
        <v>1.6</v>
      </c>
      <c r="BC205" s="402">
        <v>0.82</v>
      </c>
      <c r="BD205" s="402">
        <v>2.87</v>
      </c>
      <c r="BE205" s="402">
        <v>1.79</v>
      </c>
      <c r="BF205" s="403">
        <v>4292</v>
      </c>
      <c r="BG205" s="401">
        <v>365.4</v>
      </c>
      <c r="BH205" s="404">
        <v>80.650000000000006</v>
      </c>
      <c r="BI205" s="404">
        <v>75.97</v>
      </c>
      <c r="BJ205" s="404">
        <v>79.650000000000006</v>
      </c>
      <c r="BK205" s="405">
        <v>1.6</v>
      </c>
      <c r="BL205" s="405">
        <v>0.82</v>
      </c>
      <c r="BM205" s="405">
        <v>2.87</v>
      </c>
      <c r="BN205" s="405">
        <v>1.79</v>
      </c>
      <c r="BO205" s="406">
        <v>5</v>
      </c>
      <c r="BP205" s="407"/>
      <c r="BQ205" s="407"/>
      <c r="BR205" s="407"/>
      <c r="BS205" s="407">
        <v>1</v>
      </c>
      <c r="BT205" s="407"/>
      <c r="BU205" s="407"/>
      <c r="BV205" s="407"/>
      <c r="BW205" s="407"/>
      <c r="BX205" s="407"/>
      <c r="BY205" s="407"/>
      <c r="BZ205" s="407"/>
      <c r="CA205" s="407"/>
      <c r="CB205" s="407"/>
      <c r="CC205" s="407"/>
      <c r="CD205" s="407"/>
      <c r="CE205" s="407"/>
      <c r="CF205" s="407"/>
      <c r="CG205" s="407" t="s">
        <v>1104</v>
      </c>
      <c r="CH205" s="407"/>
      <c r="CI205" s="407">
        <v>1</v>
      </c>
      <c r="CJ205" s="408" t="s">
        <v>1664</v>
      </c>
      <c r="CK205" s="408"/>
      <c r="CL205" s="408"/>
      <c r="CM205" s="408"/>
      <c r="CN205" s="408"/>
      <c r="CO205" s="409"/>
      <c r="CP205" s="409"/>
      <c r="CQ205" s="409"/>
      <c r="CR205" s="410">
        <v>350</v>
      </c>
      <c r="CS205" s="411">
        <v>73</v>
      </c>
      <c r="CT205" s="411">
        <v>49.16</v>
      </c>
      <c r="CU205" s="411">
        <v>62.92</v>
      </c>
      <c r="CV205" s="411">
        <v>13.8</v>
      </c>
      <c r="CW205" s="411">
        <v>6.83</v>
      </c>
      <c r="CX205" s="411">
        <v>23.94</v>
      </c>
      <c r="CY205" s="411">
        <v>14.94</v>
      </c>
      <c r="CZ205" s="411">
        <v>59.51</v>
      </c>
      <c r="DA205" s="411">
        <v>62.54</v>
      </c>
      <c r="DB205" s="409" t="s">
        <v>1275</v>
      </c>
      <c r="DC205" s="409">
        <v>1</v>
      </c>
      <c r="DD205" s="409"/>
      <c r="DE205" s="409"/>
    </row>
    <row r="206" spans="1:109" ht="21" customHeight="1" thickBot="1">
      <c r="A206" s="412">
        <v>204</v>
      </c>
      <c r="B206" s="436" t="s">
        <v>1665</v>
      </c>
      <c r="C206" s="378" t="s">
        <v>933</v>
      </c>
      <c r="D206" s="552" t="s">
        <v>158</v>
      </c>
      <c r="E206" s="528" t="s">
        <v>151</v>
      </c>
      <c r="F206" s="446"/>
      <c r="G206" s="446"/>
      <c r="H206" s="444">
        <v>50</v>
      </c>
      <c r="I206" s="392">
        <v>23</v>
      </c>
      <c r="J206" s="392">
        <v>27</v>
      </c>
      <c r="K206" s="392">
        <v>36</v>
      </c>
      <c r="L206" s="392">
        <v>52</v>
      </c>
      <c r="M206" s="444">
        <v>62</v>
      </c>
      <c r="N206" s="392">
        <v>250</v>
      </c>
      <c r="O206" s="437">
        <v>4145</v>
      </c>
      <c r="P206" s="438">
        <v>370.6</v>
      </c>
      <c r="Q206" s="439">
        <v>81.93</v>
      </c>
      <c r="R206" s="439">
        <v>84.82</v>
      </c>
      <c r="S206" s="439">
        <v>59.61</v>
      </c>
      <c r="T206" s="439"/>
      <c r="U206" s="385">
        <v>16100</v>
      </c>
      <c r="V206" s="385">
        <v>26300</v>
      </c>
      <c r="W206" s="385">
        <v>42000</v>
      </c>
      <c r="X206" s="387">
        <v>63000</v>
      </c>
      <c r="Y206" s="387">
        <v>91000</v>
      </c>
      <c r="Z206" s="387">
        <v>127500</v>
      </c>
      <c r="AA206" s="392">
        <v>178500</v>
      </c>
      <c r="AB206" s="392">
        <v>249500</v>
      </c>
      <c r="AC206" s="424">
        <v>349500</v>
      </c>
      <c r="AD206" s="424">
        <v>489500</v>
      </c>
      <c r="AE206" s="493">
        <v>685000</v>
      </c>
      <c r="AF206" s="493">
        <v>959000</v>
      </c>
      <c r="AG206" s="551">
        <v>1575000</v>
      </c>
      <c r="AH206" s="382">
        <v>19407600</v>
      </c>
      <c r="AI206" s="390">
        <v>80000</v>
      </c>
      <c r="AJ206" s="390">
        <v>6</v>
      </c>
      <c r="AK206" s="391">
        <v>160000</v>
      </c>
      <c r="AL206" s="391">
        <v>5</v>
      </c>
      <c r="AM206" s="392">
        <v>480000</v>
      </c>
      <c r="AN206" s="392">
        <v>4</v>
      </c>
      <c r="AO206" s="382">
        <v>12800000</v>
      </c>
      <c r="AP206" s="418">
        <v>32207600</v>
      </c>
      <c r="AQ206" s="394" t="s">
        <v>930</v>
      </c>
      <c r="AR206" s="395" t="s">
        <v>1666</v>
      </c>
      <c r="AS206" s="396" t="s">
        <v>648</v>
      </c>
      <c r="AT206" s="397" t="s">
        <v>676</v>
      </c>
      <c r="AU206" s="548" t="s">
        <v>1028</v>
      </c>
      <c r="AV206" s="399">
        <v>53</v>
      </c>
      <c r="AW206" s="399">
        <v>385</v>
      </c>
      <c r="AX206" s="399"/>
      <c r="AY206" s="399">
        <v>514</v>
      </c>
      <c r="AZ206" s="399" t="s">
        <v>769</v>
      </c>
      <c r="BA206" s="419">
        <v>155</v>
      </c>
      <c r="BB206" s="401">
        <v>1.3</v>
      </c>
      <c r="BC206" s="402">
        <v>0.97</v>
      </c>
      <c r="BD206" s="402">
        <v>2.52</v>
      </c>
      <c r="BE206" s="402">
        <v>2.95</v>
      </c>
      <c r="BF206" s="403">
        <v>4300</v>
      </c>
      <c r="BG206" s="401">
        <v>371.9</v>
      </c>
      <c r="BH206" s="404">
        <v>82.9</v>
      </c>
      <c r="BI206" s="404">
        <v>87.34</v>
      </c>
      <c r="BJ206" s="404">
        <v>62.56</v>
      </c>
      <c r="BK206" s="405">
        <v>1.3</v>
      </c>
      <c r="BL206" s="405">
        <v>0.97</v>
      </c>
      <c r="BM206" s="405">
        <v>2.52</v>
      </c>
      <c r="BN206" s="405">
        <v>2.95</v>
      </c>
      <c r="BO206" s="406">
        <v>1</v>
      </c>
      <c r="BP206" s="407"/>
      <c r="BQ206" s="407"/>
      <c r="BR206" s="407"/>
      <c r="BS206" s="407"/>
      <c r="BT206" s="407"/>
      <c r="BU206" s="407"/>
      <c r="BV206" s="407"/>
      <c r="BW206" s="407">
        <v>1</v>
      </c>
      <c r="BX206" s="407"/>
      <c r="BY206" s="407"/>
      <c r="BZ206" s="407"/>
      <c r="CA206" s="407"/>
      <c r="CB206" s="407"/>
      <c r="CC206" s="407"/>
      <c r="CD206" s="407"/>
      <c r="CE206" s="407"/>
      <c r="CF206" s="407"/>
      <c r="CG206" s="407"/>
      <c r="CH206" s="407"/>
      <c r="CI206" s="407"/>
      <c r="CJ206" s="408" t="s">
        <v>1667</v>
      </c>
      <c r="CK206" s="408"/>
      <c r="CL206" s="408"/>
      <c r="CM206" s="408"/>
      <c r="CN206" s="408"/>
      <c r="CO206" s="409"/>
      <c r="CP206" s="409"/>
      <c r="CQ206" s="409"/>
      <c r="CR206" s="410">
        <v>360</v>
      </c>
      <c r="CS206" s="411">
        <v>73.900000000000006</v>
      </c>
      <c r="CT206" s="411">
        <v>63.83</v>
      </c>
      <c r="CU206" s="411">
        <v>35.08</v>
      </c>
      <c r="CV206" s="411">
        <v>10.6</v>
      </c>
      <c r="CW206" s="411">
        <v>8.0299999999999994</v>
      </c>
      <c r="CX206" s="411">
        <v>20.99</v>
      </c>
      <c r="CY206" s="411">
        <v>24.53</v>
      </c>
      <c r="CZ206" s="411">
        <v>64.150000000000006</v>
      </c>
      <c r="DA206" s="411">
        <v>72.56</v>
      </c>
      <c r="DB206" s="409" t="s">
        <v>1275</v>
      </c>
      <c r="DC206" s="409">
        <v>1</v>
      </c>
      <c r="DD206" s="409"/>
      <c r="DE206" s="409"/>
    </row>
    <row r="207" spans="1:109" ht="21" customHeight="1">
      <c r="A207" s="376">
        <v>205</v>
      </c>
      <c r="B207" s="440" t="s">
        <v>1668</v>
      </c>
      <c r="C207" s="378" t="s">
        <v>1669</v>
      </c>
      <c r="D207" s="552" t="s">
        <v>158</v>
      </c>
      <c r="E207" s="528" t="s">
        <v>151</v>
      </c>
      <c r="F207" s="392"/>
      <c r="G207" s="392"/>
      <c r="H207" s="471" t="s">
        <v>403</v>
      </c>
      <c r="I207" s="392">
        <v>28</v>
      </c>
      <c r="J207" s="392">
        <v>32</v>
      </c>
      <c r="K207" s="392">
        <v>44</v>
      </c>
      <c r="L207" s="392">
        <v>59</v>
      </c>
      <c r="M207" s="471">
        <v>86</v>
      </c>
      <c r="N207" s="392">
        <v>249</v>
      </c>
      <c r="O207" s="437">
        <v>4158</v>
      </c>
      <c r="P207" s="438">
        <v>368.3</v>
      </c>
      <c r="Q207" s="439">
        <v>84.54</v>
      </c>
      <c r="R207" s="439">
        <v>57.29</v>
      </c>
      <c r="S207" s="439">
        <v>67.540000000000006</v>
      </c>
      <c r="T207" s="439">
        <v>6.8</v>
      </c>
      <c r="U207" s="385">
        <v>16100</v>
      </c>
      <c r="V207" s="385">
        <v>26300</v>
      </c>
      <c r="W207" s="385">
        <v>42000</v>
      </c>
      <c r="X207" s="387">
        <v>63000</v>
      </c>
      <c r="Y207" s="387">
        <v>91000</v>
      </c>
      <c r="Z207" s="387">
        <v>127500</v>
      </c>
      <c r="AA207" s="392">
        <v>178500</v>
      </c>
      <c r="AB207" s="392">
        <v>249500</v>
      </c>
      <c r="AC207" s="424">
        <v>349500</v>
      </c>
      <c r="AD207" s="424">
        <v>489500</v>
      </c>
      <c r="AE207" s="493">
        <v>685000</v>
      </c>
      <c r="AF207" s="493">
        <v>959000</v>
      </c>
      <c r="AG207" s="551">
        <v>1575000</v>
      </c>
      <c r="AH207" s="382">
        <v>19407600</v>
      </c>
      <c r="AI207" s="390">
        <v>80000</v>
      </c>
      <c r="AJ207" s="390">
        <v>6</v>
      </c>
      <c r="AK207" s="391">
        <v>160000</v>
      </c>
      <c r="AL207" s="391">
        <v>5</v>
      </c>
      <c r="AM207" s="392">
        <v>480000</v>
      </c>
      <c r="AN207" s="392">
        <v>4</v>
      </c>
      <c r="AO207" s="382">
        <v>12800000</v>
      </c>
      <c r="AP207" s="418">
        <v>32207600</v>
      </c>
      <c r="AQ207" s="394" t="s">
        <v>1560</v>
      </c>
      <c r="AR207" s="395" t="s">
        <v>1670</v>
      </c>
      <c r="AS207" s="396" t="s">
        <v>726</v>
      </c>
      <c r="AT207" s="397" t="s">
        <v>1671</v>
      </c>
      <c r="AU207" s="548" t="s">
        <v>1028</v>
      </c>
      <c r="AV207" s="399"/>
      <c r="AW207" s="399">
        <v>383</v>
      </c>
      <c r="AX207" s="399"/>
      <c r="AY207" s="399">
        <v>509</v>
      </c>
      <c r="AZ207" s="399" t="s">
        <v>773</v>
      </c>
      <c r="BA207" s="419">
        <v>187</v>
      </c>
      <c r="BB207" s="401">
        <v>1.8</v>
      </c>
      <c r="BC207" s="402">
        <v>1.06</v>
      </c>
      <c r="BD207" s="402">
        <v>1.86</v>
      </c>
      <c r="BE207" s="402">
        <v>2.23</v>
      </c>
      <c r="BF207" s="403">
        <v>4345</v>
      </c>
      <c r="BG207" s="401">
        <v>370.1</v>
      </c>
      <c r="BH207" s="404">
        <v>85.6</v>
      </c>
      <c r="BI207" s="404">
        <v>59.15</v>
      </c>
      <c r="BJ207" s="404">
        <v>69.77</v>
      </c>
      <c r="BK207" s="405">
        <v>1.8</v>
      </c>
      <c r="BL207" s="405">
        <v>1.06</v>
      </c>
      <c r="BM207" s="405">
        <v>1.86</v>
      </c>
      <c r="BN207" s="405">
        <v>2.23</v>
      </c>
      <c r="BO207" s="406">
        <v>1</v>
      </c>
      <c r="BP207" s="407"/>
      <c r="BQ207" s="407"/>
      <c r="BR207" s="407"/>
      <c r="BS207" s="407"/>
      <c r="BT207" s="407"/>
      <c r="BU207" s="407"/>
      <c r="BV207" s="407"/>
      <c r="BW207" s="407"/>
      <c r="BX207" s="407"/>
      <c r="BY207" s="407"/>
      <c r="BZ207" s="407"/>
      <c r="CA207" s="407">
        <v>1</v>
      </c>
      <c r="CB207" s="407"/>
      <c r="CC207" s="407">
        <v>1</v>
      </c>
      <c r="CD207" s="407">
        <v>1</v>
      </c>
      <c r="CE207" s="407"/>
      <c r="CF207" s="407"/>
      <c r="CG207" s="407"/>
      <c r="CH207" s="407"/>
      <c r="CI207" s="407"/>
      <c r="CJ207" s="408" t="s">
        <v>1672</v>
      </c>
      <c r="CK207" s="408"/>
      <c r="CL207" s="408"/>
      <c r="CM207" s="408"/>
      <c r="CN207" s="408"/>
      <c r="CO207" s="409"/>
      <c r="CP207" s="409"/>
      <c r="CQ207" s="409"/>
      <c r="CR207" s="410"/>
      <c r="CS207" s="411"/>
      <c r="CT207" s="411"/>
      <c r="CU207" s="411"/>
      <c r="CV207" s="411"/>
      <c r="CW207" s="411"/>
      <c r="CX207" s="411"/>
      <c r="CY207" s="411"/>
      <c r="CZ207" s="411"/>
      <c r="DA207" s="411"/>
      <c r="DB207" s="409" t="s">
        <v>1275</v>
      </c>
      <c r="DC207" s="409">
        <v>1</v>
      </c>
      <c r="DD207" s="409"/>
      <c r="DE207" s="409"/>
    </row>
    <row r="208" spans="1:109" ht="21" customHeight="1" thickBot="1">
      <c r="A208" s="412">
        <v>206</v>
      </c>
      <c r="B208" s="436" t="s">
        <v>1673</v>
      </c>
      <c r="C208" s="378" t="s">
        <v>1674</v>
      </c>
      <c r="D208" s="552" t="s">
        <v>158</v>
      </c>
      <c r="E208" s="553" t="s">
        <v>151</v>
      </c>
      <c r="F208" s="444"/>
      <c r="G208" s="444"/>
      <c r="H208" s="444">
        <v>70</v>
      </c>
      <c r="I208" s="444">
        <v>23</v>
      </c>
      <c r="J208" s="444">
        <v>27</v>
      </c>
      <c r="K208" s="444">
        <v>36</v>
      </c>
      <c r="L208" s="444">
        <v>52</v>
      </c>
      <c r="M208" s="444">
        <v>59</v>
      </c>
      <c r="N208" s="444">
        <v>267</v>
      </c>
      <c r="O208" s="437">
        <v>4173</v>
      </c>
      <c r="P208" s="438">
        <v>363.1</v>
      </c>
      <c r="Q208" s="439">
        <v>87.04</v>
      </c>
      <c r="R208" s="439">
        <v>68.06</v>
      </c>
      <c r="S208" s="439">
        <v>58.45</v>
      </c>
      <c r="T208" s="439"/>
      <c r="U208" s="385">
        <v>16100</v>
      </c>
      <c r="V208" s="385">
        <v>26300</v>
      </c>
      <c r="W208" s="385">
        <v>42000</v>
      </c>
      <c r="X208" s="387">
        <v>63000</v>
      </c>
      <c r="Y208" s="387">
        <v>91000</v>
      </c>
      <c r="Z208" s="387">
        <v>127500</v>
      </c>
      <c r="AA208" s="392">
        <v>178500</v>
      </c>
      <c r="AB208" s="392">
        <v>249500</v>
      </c>
      <c r="AC208" s="424">
        <v>349500</v>
      </c>
      <c r="AD208" s="424">
        <v>489500</v>
      </c>
      <c r="AE208" s="493">
        <v>685000</v>
      </c>
      <c r="AF208" s="493">
        <v>959000</v>
      </c>
      <c r="AG208" s="551">
        <v>1575000</v>
      </c>
      <c r="AH208" s="382">
        <v>19407600</v>
      </c>
      <c r="AI208" s="390">
        <v>80000</v>
      </c>
      <c r="AJ208" s="390">
        <v>6</v>
      </c>
      <c r="AK208" s="391">
        <v>160000</v>
      </c>
      <c r="AL208" s="391">
        <v>5</v>
      </c>
      <c r="AM208" s="392">
        <v>480000</v>
      </c>
      <c r="AN208" s="392">
        <v>4</v>
      </c>
      <c r="AO208" s="382">
        <v>12800000</v>
      </c>
      <c r="AP208" s="418">
        <v>32207600</v>
      </c>
      <c r="AQ208" s="394" t="s">
        <v>1297</v>
      </c>
      <c r="AR208" s="395" t="s">
        <v>1675</v>
      </c>
      <c r="AS208" s="396" t="s">
        <v>1063</v>
      </c>
      <c r="AT208" s="397" t="s">
        <v>1676</v>
      </c>
      <c r="AU208" s="548" t="s">
        <v>1028</v>
      </c>
      <c r="AV208" s="399"/>
      <c r="AW208" s="399"/>
      <c r="AX208" s="399"/>
      <c r="AY208" s="399"/>
      <c r="AZ208" s="399" t="s">
        <v>774</v>
      </c>
      <c r="BA208" s="419">
        <v>186</v>
      </c>
      <c r="BB208" s="401">
        <v>1.4</v>
      </c>
      <c r="BC208" s="402">
        <v>1.26</v>
      </c>
      <c r="BD208" s="402">
        <v>2.25</v>
      </c>
      <c r="BE208" s="402">
        <v>2.15</v>
      </c>
      <c r="BF208" s="403">
        <v>4359</v>
      </c>
      <c r="BG208" s="401">
        <v>364.5</v>
      </c>
      <c r="BH208" s="404">
        <v>88.3</v>
      </c>
      <c r="BI208" s="404">
        <v>70.31</v>
      </c>
      <c r="BJ208" s="404">
        <v>60.6</v>
      </c>
      <c r="BK208" s="405">
        <v>1.4</v>
      </c>
      <c r="BL208" s="405">
        <v>1.26</v>
      </c>
      <c r="BM208" s="405">
        <v>2.25</v>
      </c>
      <c r="BN208" s="405">
        <v>2.15</v>
      </c>
      <c r="BO208" s="406">
        <v>16</v>
      </c>
      <c r="BP208" s="407"/>
      <c r="BQ208" s="407"/>
      <c r="BR208" s="407"/>
      <c r="BS208" s="407"/>
      <c r="BT208" s="407"/>
      <c r="BU208" s="407"/>
      <c r="BV208" s="407"/>
      <c r="BW208" s="407"/>
      <c r="BX208" s="407"/>
      <c r="BY208" s="407"/>
      <c r="BZ208" s="407"/>
      <c r="CA208" s="407"/>
      <c r="CB208" s="407"/>
      <c r="CC208" s="407"/>
      <c r="CD208" s="407"/>
      <c r="CE208" s="407"/>
      <c r="CF208" s="407"/>
      <c r="CG208" s="407"/>
      <c r="CH208" s="407"/>
      <c r="CI208" s="407"/>
      <c r="CJ208" s="408" t="s">
        <v>1301</v>
      </c>
      <c r="CK208" s="408"/>
      <c r="CL208" s="408"/>
      <c r="CM208" s="408"/>
      <c r="CN208" s="408"/>
      <c r="CO208" s="409"/>
      <c r="CP208" s="409"/>
      <c r="CQ208" s="409"/>
      <c r="CR208" s="410"/>
      <c r="CS208" s="411"/>
      <c r="CT208" s="411"/>
      <c r="CU208" s="411"/>
      <c r="CV208" s="411"/>
      <c r="CW208" s="411"/>
      <c r="CX208" s="411"/>
      <c r="CY208" s="411"/>
      <c r="CZ208" s="411"/>
      <c r="DA208" s="411"/>
      <c r="DB208" s="409"/>
      <c r="DC208" s="409"/>
      <c r="DD208" s="409"/>
      <c r="DE208" s="409"/>
    </row>
    <row r="209" spans="1:109" ht="21" customHeight="1">
      <c r="A209" s="376">
        <v>207</v>
      </c>
      <c r="B209" s="440" t="s">
        <v>1677</v>
      </c>
      <c r="C209" s="378" t="s">
        <v>1678</v>
      </c>
      <c r="D209" s="552" t="s">
        <v>158</v>
      </c>
      <c r="E209" s="532" t="s">
        <v>151</v>
      </c>
      <c r="F209" s="471"/>
      <c r="G209" s="471"/>
      <c r="H209" s="471" t="s">
        <v>403</v>
      </c>
      <c r="I209" s="471">
        <v>28</v>
      </c>
      <c r="J209" s="471">
        <v>32</v>
      </c>
      <c r="K209" s="471">
        <v>44</v>
      </c>
      <c r="L209" s="471">
        <v>59</v>
      </c>
      <c r="M209" s="471">
        <v>86</v>
      </c>
      <c r="N209" s="471">
        <v>249</v>
      </c>
      <c r="O209" s="437">
        <v>4187</v>
      </c>
      <c r="P209" s="438">
        <v>358.6</v>
      </c>
      <c r="Q209" s="439">
        <v>89.33</v>
      </c>
      <c r="R209" s="439">
        <v>82.63</v>
      </c>
      <c r="S209" s="439">
        <v>55.24</v>
      </c>
      <c r="T209" s="439"/>
      <c r="U209" s="385">
        <v>16100</v>
      </c>
      <c r="V209" s="385">
        <v>26300</v>
      </c>
      <c r="W209" s="385">
        <v>42000</v>
      </c>
      <c r="X209" s="387">
        <v>63000</v>
      </c>
      <c r="Y209" s="387">
        <v>91000</v>
      </c>
      <c r="Z209" s="387">
        <v>127500</v>
      </c>
      <c r="AA209" s="392">
        <v>178500</v>
      </c>
      <c r="AB209" s="392">
        <v>249500</v>
      </c>
      <c r="AC209" s="424">
        <v>349500</v>
      </c>
      <c r="AD209" s="424">
        <v>489500</v>
      </c>
      <c r="AE209" s="493">
        <v>685000</v>
      </c>
      <c r="AF209" s="493">
        <v>959000</v>
      </c>
      <c r="AG209" s="551">
        <v>1575000</v>
      </c>
      <c r="AH209" s="382">
        <v>19407600</v>
      </c>
      <c r="AI209" s="390">
        <v>80000</v>
      </c>
      <c r="AJ209" s="390">
        <v>6</v>
      </c>
      <c r="AK209" s="391">
        <v>160000</v>
      </c>
      <c r="AL209" s="391">
        <v>5</v>
      </c>
      <c r="AM209" s="392">
        <v>480000</v>
      </c>
      <c r="AN209" s="392">
        <v>4</v>
      </c>
      <c r="AO209" s="382">
        <v>12800000</v>
      </c>
      <c r="AP209" s="418">
        <v>32207600</v>
      </c>
      <c r="AQ209" s="394" t="s">
        <v>819</v>
      </c>
      <c r="AR209" s="395" t="s">
        <v>1679</v>
      </c>
      <c r="AS209" s="396" t="s">
        <v>726</v>
      </c>
      <c r="AT209" s="397" t="s">
        <v>1680</v>
      </c>
      <c r="AU209" s="548" t="s">
        <v>1028</v>
      </c>
      <c r="AV209" s="399"/>
      <c r="AW209" s="399">
        <v>373</v>
      </c>
      <c r="AX209" s="399"/>
      <c r="AY209" s="399">
        <v>493</v>
      </c>
      <c r="AZ209" s="399" t="s">
        <v>773</v>
      </c>
      <c r="BA209" s="400">
        <v>185</v>
      </c>
      <c r="BB209" s="401">
        <v>2.2000000000000002</v>
      </c>
      <c r="BC209" s="402">
        <v>0.77</v>
      </c>
      <c r="BD209" s="402">
        <v>2.79</v>
      </c>
      <c r="BE209" s="402">
        <v>2.83</v>
      </c>
      <c r="BF209" s="403">
        <v>4372</v>
      </c>
      <c r="BG209" s="401">
        <v>360.8</v>
      </c>
      <c r="BH209" s="404">
        <v>90.1</v>
      </c>
      <c r="BI209" s="404">
        <v>85.42</v>
      </c>
      <c r="BJ209" s="404">
        <v>58.07</v>
      </c>
      <c r="BK209" s="405">
        <v>2.2000000000000002</v>
      </c>
      <c r="BL209" s="405">
        <v>0.77</v>
      </c>
      <c r="BM209" s="405">
        <v>2.79</v>
      </c>
      <c r="BN209" s="405">
        <v>2.83</v>
      </c>
      <c r="BO209" s="406">
        <v>5</v>
      </c>
      <c r="BP209" s="407"/>
      <c r="BQ209" s="407"/>
      <c r="BR209" s="407"/>
      <c r="BS209" s="407"/>
      <c r="BT209" s="407"/>
      <c r="BU209" s="407"/>
      <c r="BV209" s="407"/>
      <c r="BW209" s="407"/>
      <c r="BX209" s="407"/>
      <c r="BY209" s="407"/>
      <c r="BZ209" s="407"/>
      <c r="CA209" s="407">
        <v>1</v>
      </c>
      <c r="CB209" s="407"/>
      <c r="CC209" s="407">
        <v>1</v>
      </c>
      <c r="CD209" s="407">
        <v>1</v>
      </c>
      <c r="CE209" s="407"/>
      <c r="CF209" s="407"/>
      <c r="CG209" s="407"/>
      <c r="CH209" s="407"/>
      <c r="CI209" s="407"/>
      <c r="CJ209" s="408" t="s">
        <v>1059</v>
      </c>
      <c r="CK209" s="408"/>
      <c r="CL209" s="408"/>
      <c r="CM209" s="408"/>
      <c r="CN209" s="408"/>
      <c r="CO209" s="409"/>
      <c r="CP209" s="409"/>
      <c r="CQ209" s="409"/>
      <c r="CR209" s="410"/>
      <c r="CS209" s="411"/>
      <c r="CT209" s="411"/>
      <c r="CU209" s="411"/>
      <c r="CV209" s="411"/>
      <c r="CW209" s="411"/>
      <c r="CX209" s="411"/>
      <c r="CY209" s="411"/>
      <c r="CZ209" s="411"/>
      <c r="DA209" s="411"/>
      <c r="DB209" s="409" t="s">
        <v>1275</v>
      </c>
      <c r="DC209" s="409">
        <v>1</v>
      </c>
      <c r="DD209" s="409"/>
      <c r="DE209" s="409"/>
    </row>
    <row r="210" spans="1:109" ht="21" customHeight="1" thickBot="1">
      <c r="A210" s="412">
        <v>208</v>
      </c>
      <c r="B210" s="436" t="s">
        <v>1681</v>
      </c>
      <c r="C210" s="378" t="s">
        <v>1682</v>
      </c>
      <c r="D210" s="552" t="s">
        <v>158</v>
      </c>
      <c r="E210" s="528" t="s">
        <v>151</v>
      </c>
      <c r="F210" s="446"/>
      <c r="G210" s="446"/>
      <c r="H210" s="444">
        <v>50</v>
      </c>
      <c r="I210" s="392">
        <v>23</v>
      </c>
      <c r="J210" s="392">
        <v>27</v>
      </c>
      <c r="K210" s="392">
        <v>36</v>
      </c>
      <c r="L210" s="392">
        <v>52</v>
      </c>
      <c r="M210" s="444">
        <v>62</v>
      </c>
      <c r="N210" s="392">
        <v>250</v>
      </c>
      <c r="O210" s="437">
        <v>4222</v>
      </c>
      <c r="P210" s="438">
        <v>388.7</v>
      </c>
      <c r="Q210" s="439">
        <v>76.53</v>
      </c>
      <c r="R210" s="439">
        <v>64.61</v>
      </c>
      <c r="S210" s="439">
        <v>67.2</v>
      </c>
      <c r="T210" s="439">
        <v>6.3</v>
      </c>
      <c r="U210" s="385">
        <v>16100</v>
      </c>
      <c r="V210" s="385">
        <v>26300</v>
      </c>
      <c r="W210" s="385">
        <v>42000</v>
      </c>
      <c r="X210" s="387">
        <v>63000</v>
      </c>
      <c r="Y210" s="387">
        <v>91000</v>
      </c>
      <c r="Z210" s="387">
        <v>127500</v>
      </c>
      <c r="AA210" s="392">
        <v>178500</v>
      </c>
      <c r="AB210" s="392">
        <v>249500</v>
      </c>
      <c r="AC210" s="424">
        <v>349500</v>
      </c>
      <c r="AD210" s="424">
        <v>489500</v>
      </c>
      <c r="AE210" s="493">
        <v>685000</v>
      </c>
      <c r="AF210" s="493">
        <v>959000</v>
      </c>
      <c r="AG210" s="551">
        <v>1575000</v>
      </c>
      <c r="AH210" s="382">
        <v>19407600</v>
      </c>
      <c r="AI210" s="390">
        <v>80000</v>
      </c>
      <c r="AJ210" s="390">
        <v>6</v>
      </c>
      <c r="AK210" s="391">
        <v>160000</v>
      </c>
      <c r="AL210" s="391">
        <v>5</v>
      </c>
      <c r="AM210" s="392">
        <v>480000</v>
      </c>
      <c r="AN210" s="392">
        <v>4</v>
      </c>
      <c r="AO210" s="382">
        <v>12800000</v>
      </c>
      <c r="AP210" s="418">
        <v>32207600</v>
      </c>
      <c r="AQ210" s="394" t="s">
        <v>1113</v>
      </c>
      <c r="AR210" s="395" t="s">
        <v>1683</v>
      </c>
      <c r="AS210" s="396" t="s">
        <v>648</v>
      </c>
      <c r="AT210" s="397" t="s">
        <v>687</v>
      </c>
      <c r="AU210" s="548" t="s">
        <v>1028</v>
      </c>
      <c r="AV210" s="399">
        <v>33</v>
      </c>
      <c r="AW210" s="399">
        <v>404</v>
      </c>
      <c r="AX210" s="399"/>
      <c r="AY210" s="399">
        <v>545</v>
      </c>
      <c r="AZ210" s="399" t="s">
        <v>774</v>
      </c>
      <c r="BA210" s="400">
        <v>158</v>
      </c>
      <c r="BB210" s="401">
        <v>1.7</v>
      </c>
      <c r="BC210" s="402">
        <v>0.97</v>
      </c>
      <c r="BD210" s="402">
        <v>1.07</v>
      </c>
      <c r="BE210" s="402">
        <v>2.06</v>
      </c>
      <c r="BF210" s="403">
        <v>4380</v>
      </c>
      <c r="BG210" s="401">
        <v>390.4</v>
      </c>
      <c r="BH210" s="404">
        <v>77.5</v>
      </c>
      <c r="BI210" s="404">
        <v>65.680000000000007</v>
      </c>
      <c r="BJ210" s="404">
        <v>69.260000000000005</v>
      </c>
      <c r="BK210" s="405">
        <v>1.7</v>
      </c>
      <c r="BL210" s="405">
        <v>0.97</v>
      </c>
      <c r="BM210" s="405">
        <v>1.07</v>
      </c>
      <c r="BN210" s="405">
        <v>2.06</v>
      </c>
      <c r="BO210" s="406">
        <v>3</v>
      </c>
      <c r="BP210" s="407"/>
      <c r="BQ210" s="407"/>
      <c r="BR210" s="407"/>
      <c r="BS210" s="407"/>
      <c r="BT210" s="407"/>
      <c r="BU210" s="407"/>
      <c r="BV210" s="407"/>
      <c r="BW210" s="407"/>
      <c r="BX210" s="407"/>
      <c r="BY210" s="407"/>
      <c r="BZ210" s="407"/>
      <c r="CA210" s="407"/>
      <c r="CB210" s="407">
        <v>1</v>
      </c>
      <c r="CC210" s="407"/>
      <c r="CD210" s="407"/>
      <c r="CE210" s="407"/>
      <c r="CF210" s="407"/>
      <c r="CG210" s="407"/>
      <c r="CH210" s="407"/>
      <c r="CI210" s="407"/>
      <c r="CJ210" s="408" t="s">
        <v>1117</v>
      </c>
      <c r="CK210" s="408"/>
      <c r="CL210" s="408"/>
      <c r="CM210" s="408"/>
      <c r="CN210" s="408"/>
      <c r="CO210" s="409"/>
      <c r="CP210" s="409"/>
      <c r="CQ210" s="409"/>
      <c r="CR210" s="410">
        <v>375</v>
      </c>
      <c r="CS210" s="411">
        <v>68.5</v>
      </c>
      <c r="CT210" s="411">
        <v>55.71</v>
      </c>
      <c r="CU210" s="411">
        <v>50.08</v>
      </c>
      <c r="CV210" s="411">
        <v>13.7</v>
      </c>
      <c r="CW210" s="411">
        <v>8.0299999999999994</v>
      </c>
      <c r="CX210" s="411">
        <v>8.9</v>
      </c>
      <c r="CY210" s="411">
        <v>17.12</v>
      </c>
      <c r="CZ210" s="411">
        <v>47.75</v>
      </c>
      <c r="DA210" s="411">
        <v>50.41</v>
      </c>
      <c r="DB210" s="409"/>
      <c r="DC210" s="409"/>
      <c r="DD210" s="409"/>
      <c r="DE210" s="409"/>
    </row>
    <row r="211" spans="1:109" ht="21" customHeight="1">
      <c r="A211" s="376">
        <v>209</v>
      </c>
      <c r="B211" s="440" t="s">
        <v>1684</v>
      </c>
      <c r="C211" s="378" t="s">
        <v>1685</v>
      </c>
      <c r="D211" s="552" t="s">
        <v>158</v>
      </c>
      <c r="E211" s="528" t="s">
        <v>151</v>
      </c>
      <c r="F211" s="392"/>
      <c r="G211" s="392"/>
      <c r="H211" s="471" t="s">
        <v>403</v>
      </c>
      <c r="I211" s="392">
        <v>28</v>
      </c>
      <c r="J211" s="392">
        <v>32</v>
      </c>
      <c r="K211" s="392">
        <v>44</v>
      </c>
      <c r="L211" s="392">
        <v>59</v>
      </c>
      <c r="M211" s="471">
        <v>86</v>
      </c>
      <c r="N211" s="392">
        <v>249</v>
      </c>
      <c r="O211" s="437">
        <v>4229</v>
      </c>
      <c r="P211" s="438">
        <v>352</v>
      </c>
      <c r="Q211" s="439">
        <v>84.94</v>
      </c>
      <c r="R211" s="439">
        <v>87.96</v>
      </c>
      <c r="S211" s="439">
        <v>72.61</v>
      </c>
      <c r="T211" s="439">
        <v>7.9</v>
      </c>
      <c r="U211" s="385">
        <v>16100</v>
      </c>
      <c r="V211" s="385">
        <v>26300</v>
      </c>
      <c r="W211" s="385">
        <v>42000</v>
      </c>
      <c r="X211" s="387">
        <v>63000</v>
      </c>
      <c r="Y211" s="387">
        <v>91000</v>
      </c>
      <c r="Z211" s="387">
        <v>127500</v>
      </c>
      <c r="AA211" s="392">
        <v>178500</v>
      </c>
      <c r="AB211" s="392">
        <v>249500</v>
      </c>
      <c r="AC211" s="424">
        <v>349500</v>
      </c>
      <c r="AD211" s="424">
        <v>489500</v>
      </c>
      <c r="AE211" s="493">
        <v>685000</v>
      </c>
      <c r="AF211" s="493">
        <v>959000</v>
      </c>
      <c r="AG211" s="551">
        <v>1575000</v>
      </c>
      <c r="AH211" s="382">
        <v>19407600</v>
      </c>
      <c r="AI211" s="390">
        <v>80000</v>
      </c>
      <c r="AJ211" s="390">
        <v>6</v>
      </c>
      <c r="AK211" s="391">
        <v>160000</v>
      </c>
      <c r="AL211" s="391">
        <v>5</v>
      </c>
      <c r="AM211" s="392">
        <v>480000</v>
      </c>
      <c r="AN211" s="392">
        <v>4</v>
      </c>
      <c r="AO211" s="382">
        <v>12800000</v>
      </c>
      <c r="AP211" s="418">
        <v>32207600</v>
      </c>
      <c r="AQ211" s="394" t="s">
        <v>936</v>
      </c>
      <c r="AR211" s="395" t="s">
        <v>1686</v>
      </c>
      <c r="AS211" s="396" t="s">
        <v>1210</v>
      </c>
      <c r="AT211" s="397" t="s">
        <v>1685</v>
      </c>
      <c r="AU211" s="548" t="s">
        <v>1028</v>
      </c>
      <c r="AV211" s="399"/>
      <c r="AW211" s="399">
        <v>366</v>
      </c>
      <c r="AX211" s="399"/>
      <c r="AY211" s="399">
        <v>481</v>
      </c>
      <c r="AZ211" s="399" t="s">
        <v>773</v>
      </c>
      <c r="BA211" s="400">
        <v>157</v>
      </c>
      <c r="BB211" s="401">
        <v>1.4</v>
      </c>
      <c r="BC211" s="402">
        <v>1.1100000000000001</v>
      </c>
      <c r="BD211" s="402">
        <v>3.89</v>
      </c>
      <c r="BE211" s="402">
        <v>2.04</v>
      </c>
      <c r="BF211" s="403">
        <v>4386</v>
      </c>
      <c r="BG211" s="401">
        <v>353.4</v>
      </c>
      <c r="BH211" s="404">
        <v>86.05</v>
      </c>
      <c r="BI211" s="404">
        <v>91.85</v>
      </c>
      <c r="BJ211" s="404">
        <v>74.650000000000006</v>
      </c>
      <c r="BK211" s="405">
        <v>1.4</v>
      </c>
      <c r="BL211" s="405">
        <v>1.1100000000000001</v>
      </c>
      <c r="BM211" s="405">
        <v>3.89</v>
      </c>
      <c r="BN211" s="405">
        <v>2.04</v>
      </c>
      <c r="BO211" s="406">
        <v>4</v>
      </c>
      <c r="BP211" s="407"/>
      <c r="BQ211" s="407"/>
      <c r="BR211" s="407"/>
      <c r="BS211" s="407"/>
      <c r="BT211" s="407"/>
      <c r="BU211" s="407"/>
      <c r="BV211" s="407"/>
      <c r="BW211" s="407"/>
      <c r="BX211" s="407"/>
      <c r="BY211" s="407"/>
      <c r="BZ211" s="407"/>
      <c r="CA211" s="407">
        <v>1</v>
      </c>
      <c r="CB211" s="407"/>
      <c r="CC211" s="407">
        <v>1</v>
      </c>
      <c r="CD211" s="407"/>
      <c r="CE211" s="407"/>
      <c r="CF211" s="407"/>
      <c r="CG211" s="407"/>
      <c r="CH211" s="407"/>
      <c r="CI211" s="407"/>
      <c r="CJ211" s="408" t="s">
        <v>942</v>
      </c>
      <c r="CK211" s="408"/>
      <c r="CL211" s="408"/>
      <c r="CM211" s="408"/>
      <c r="CN211" s="408"/>
      <c r="CO211" s="409"/>
      <c r="CP211" s="409"/>
      <c r="CQ211" s="409"/>
      <c r="CR211" s="410"/>
      <c r="CS211" s="411"/>
      <c r="CT211" s="411"/>
      <c r="CU211" s="411"/>
      <c r="CV211" s="411"/>
      <c r="CW211" s="411"/>
      <c r="CX211" s="411"/>
      <c r="CY211" s="411"/>
      <c r="CZ211" s="411"/>
      <c r="DA211" s="411"/>
      <c r="DB211" s="409" t="s">
        <v>1521</v>
      </c>
      <c r="DC211" s="409">
        <v>4</v>
      </c>
      <c r="DD211" s="409"/>
      <c r="DE211" s="409"/>
    </row>
    <row r="212" spans="1:109" ht="21" customHeight="1" thickBot="1">
      <c r="A212" s="412">
        <v>210</v>
      </c>
      <c r="B212" s="436" t="s">
        <v>1687</v>
      </c>
      <c r="C212" s="378" t="s">
        <v>1688</v>
      </c>
      <c r="D212" s="552" t="s">
        <v>158</v>
      </c>
      <c r="E212" s="528" t="s">
        <v>151</v>
      </c>
      <c r="F212" s="446"/>
      <c r="G212" s="446"/>
      <c r="H212" s="444">
        <v>70</v>
      </c>
      <c r="I212" s="444">
        <v>23</v>
      </c>
      <c r="J212" s="444">
        <v>27</v>
      </c>
      <c r="K212" s="444">
        <v>36</v>
      </c>
      <c r="L212" s="444">
        <v>52</v>
      </c>
      <c r="M212" s="444">
        <v>59</v>
      </c>
      <c r="N212" s="392">
        <v>267</v>
      </c>
      <c r="O212" s="437">
        <v>4255</v>
      </c>
      <c r="P212" s="438">
        <v>371.4</v>
      </c>
      <c r="Q212" s="439">
        <v>78.33</v>
      </c>
      <c r="R212" s="439">
        <v>76.84</v>
      </c>
      <c r="S212" s="439">
        <v>69.63</v>
      </c>
      <c r="T212" s="439">
        <v>6.8</v>
      </c>
      <c r="U212" s="385">
        <v>16100</v>
      </c>
      <c r="V212" s="385">
        <v>26300</v>
      </c>
      <c r="W212" s="385">
        <v>42000</v>
      </c>
      <c r="X212" s="387">
        <v>63000</v>
      </c>
      <c r="Y212" s="387">
        <v>91000</v>
      </c>
      <c r="Z212" s="387">
        <v>127500</v>
      </c>
      <c r="AA212" s="392">
        <v>178500</v>
      </c>
      <c r="AB212" s="392">
        <v>249500</v>
      </c>
      <c r="AC212" s="424">
        <v>349500</v>
      </c>
      <c r="AD212" s="424">
        <v>489500</v>
      </c>
      <c r="AE212" s="493">
        <v>685000</v>
      </c>
      <c r="AF212" s="493">
        <v>959000</v>
      </c>
      <c r="AG212" s="551">
        <v>1575000</v>
      </c>
      <c r="AH212" s="382">
        <v>19407600</v>
      </c>
      <c r="AI212" s="390">
        <v>80000</v>
      </c>
      <c r="AJ212" s="390">
        <v>6</v>
      </c>
      <c r="AK212" s="391">
        <v>160000</v>
      </c>
      <c r="AL212" s="391">
        <v>5</v>
      </c>
      <c r="AM212" s="392">
        <v>480000</v>
      </c>
      <c r="AN212" s="392">
        <v>4</v>
      </c>
      <c r="AO212" s="382">
        <v>12800000</v>
      </c>
      <c r="AP212" s="418">
        <v>32207600</v>
      </c>
      <c r="AQ212" s="394" t="s">
        <v>1043</v>
      </c>
      <c r="AR212" s="395" t="s">
        <v>1688</v>
      </c>
      <c r="AS212" s="396" t="s">
        <v>1204</v>
      </c>
      <c r="AT212" s="397" t="s">
        <v>1689</v>
      </c>
      <c r="AU212" s="548" t="s">
        <v>1028</v>
      </c>
      <c r="AV212" s="399">
        <v>34</v>
      </c>
      <c r="AW212" s="399">
        <v>387</v>
      </c>
      <c r="AX212" s="399"/>
      <c r="AY212" s="399">
        <v>516</v>
      </c>
      <c r="AZ212" s="399" t="s">
        <v>768</v>
      </c>
      <c r="BA212" s="400">
        <v>157</v>
      </c>
      <c r="BB212" s="401">
        <v>1.4</v>
      </c>
      <c r="BC212" s="402">
        <v>0.97</v>
      </c>
      <c r="BD212" s="402">
        <v>2.65</v>
      </c>
      <c r="BE212" s="402">
        <v>2.65</v>
      </c>
      <c r="BF212" s="403">
        <v>4412</v>
      </c>
      <c r="BG212" s="401">
        <v>372.8</v>
      </c>
      <c r="BH212" s="404">
        <v>79.3</v>
      </c>
      <c r="BI212" s="404">
        <v>79.489999999999995</v>
      </c>
      <c r="BJ212" s="404">
        <v>72.28</v>
      </c>
      <c r="BK212" s="405">
        <v>1.4</v>
      </c>
      <c r="BL212" s="405">
        <v>0.97</v>
      </c>
      <c r="BM212" s="405">
        <v>2.65</v>
      </c>
      <c r="BN212" s="405">
        <v>2.65</v>
      </c>
      <c r="BO212" s="406">
        <v>5</v>
      </c>
      <c r="BP212" s="407"/>
      <c r="BQ212" s="407"/>
      <c r="BR212" s="407"/>
      <c r="BS212" s="407"/>
      <c r="BT212" s="407"/>
      <c r="BU212" s="407"/>
      <c r="BV212" s="407">
        <v>1</v>
      </c>
      <c r="BW212" s="407"/>
      <c r="BX212" s="407"/>
      <c r="BY212" s="407"/>
      <c r="BZ212" s="407"/>
      <c r="CA212" s="407"/>
      <c r="CB212" s="407"/>
      <c r="CC212" s="407"/>
      <c r="CD212" s="407">
        <v>1</v>
      </c>
      <c r="CE212" s="407"/>
      <c r="CF212" s="407"/>
      <c r="CG212" s="407"/>
      <c r="CH212" s="407"/>
      <c r="CI212" s="407"/>
      <c r="CJ212" s="408" t="s">
        <v>1690</v>
      </c>
      <c r="CK212" s="408"/>
      <c r="CL212" s="408"/>
      <c r="CM212" s="408"/>
      <c r="CN212" s="408"/>
      <c r="CO212" s="409"/>
      <c r="CP212" s="409"/>
      <c r="CQ212" s="409"/>
      <c r="CR212" s="410">
        <v>360</v>
      </c>
      <c r="CS212" s="411">
        <v>70.3</v>
      </c>
      <c r="CT212" s="411">
        <v>54.85</v>
      </c>
      <c r="CU212" s="411">
        <v>47.57</v>
      </c>
      <c r="CV212" s="411">
        <v>11.4</v>
      </c>
      <c r="CW212" s="411">
        <v>8.0299999999999994</v>
      </c>
      <c r="CX212" s="411">
        <v>21.99</v>
      </c>
      <c r="CY212" s="411">
        <v>22.06</v>
      </c>
      <c r="CZ212" s="411">
        <v>63.48</v>
      </c>
      <c r="DA212" s="411">
        <v>70.790000000000006</v>
      </c>
      <c r="DB212" s="409" t="s">
        <v>1521</v>
      </c>
      <c r="DC212" s="409">
        <v>4</v>
      </c>
      <c r="DD212" s="409"/>
      <c r="DE212" s="409"/>
    </row>
    <row r="213" spans="1:109" ht="21" customHeight="1">
      <c r="A213" s="376">
        <v>211</v>
      </c>
      <c r="B213" s="440" t="s">
        <v>411</v>
      </c>
      <c r="C213" s="378" t="s">
        <v>1691</v>
      </c>
      <c r="D213" s="552" t="s">
        <v>158</v>
      </c>
      <c r="E213" s="528" t="s">
        <v>151</v>
      </c>
      <c r="F213" s="392"/>
      <c r="G213" s="392"/>
      <c r="H213" s="471" t="s">
        <v>403</v>
      </c>
      <c r="I213" s="471">
        <v>28</v>
      </c>
      <c r="J213" s="471">
        <v>32</v>
      </c>
      <c r="K213" s="471">
        <v>44</v>
      </c>
      <c r="L213" s="471">
        <v>59</v>
      </c>
      <c r="M213" s="471">
        <v>86</v>
      </c>
      <c r="N213" s="392">
        <v>249</v>
      </c>
      <c r="O213" s="437">
        <v>4270</v>
      </c>
      <c r="P213" s="438">
        <v>356.9</v>
      </c>
      <c r="Q213" s="439">
        <v>83.64</v>
      </c>
      <c r="R213" s="439">
        <v>85.42</v>
      </c>
      <c r="S213" s="439">
        <v>73.650000000000006</v>
      </c>
      <c r="T213" s="439">
        <v>8.08</v>
      </c>
      <c r="U213" s="385">
        <v>16100</v>
      </c>
      <c r="V213" s="385">
        <v>26300</v>
      </c>
      <c r="W213" s="385">
        <v>42000</v>
      </c>
      <c r="X213" s="387">
        <v>63000</v>
      </c>
      <c r="Y213" s="387">
        <v>91000</v>
      </c>
      <c r="Z213" s="387">
        <v>127500</v>
      </c>
      <c r="AA213" s="392">
        <v>178500</v>
      </c>
      <c r="AB213" s="392">
        <v>249500</v>
      </c>
      <c r="AC213" s="424">
        <v>349500</v>
      </c>
      <c r="AD213" s="424">
        <v>489500</v>
      </c>
      <c r="AE213" s="493">
        <v>685000</v>
      </c>
      <c r="AF213" s="493">
        <v>959000</v>
      </c>
      <c r="AG213" s="551">
        <v>1575000</v>
      </c>
      <c r="AH213" s="382">
        <v>19407600</v>
      </c>
      <c r="AI213" s="390">
        <v>80000</v>
      </c>
      <c r="AJ213" s="390">
        <v>6</v>
      </c>
      <c r="AK213" s="391">
        <v>160000</v>
      </c>
      <c r="AL213" s="391">
        <v>5</v>
      </c>
      <c r="AM213" s="392">
        <v>480000</v>
      </c>
      <c r="AN213" s="392">
        <v>4</v>
      </c>
      <c r="AO213" s="382">
        <v>12800000</v>
      </c>
      <c r="AP213" s="418">
        <v>32207600</v>
      </c>
      <c r="AQ213" s="394" t="s">
        <v>936</v>
      </c>
      <c r="AR213" s="395" t="s">
        <v>1692</v>
      </c>
      <c r="AS213" s="396" t="s">
        <v>1011</v>
      </c>
      <c r="AT213" s="397" t="s">
        <v>586</v>
      </c>
      <c r="AU213" s="548" t="s">
        <v>1028</v>
      </c>
      <c r="AV213" s="399"/>
      <c r="AW213" s="399">
        <v>371</v>
      </c>
      <c r="AX213" s="399"/>
      <c r="AY213" s="399">
        <v>490</v>
      </c>
      <c r="AZ213" s="399" t="s">
        <v>773</v>
      </c>
      <c r="BA213" s="400">
        <v>188</v>
      </c>
      <c r="BB213" s="401">
        <v>2.1</v>
      </c>
      <c r="BC213" s="402">
        <v>1.06</v>
      </c>
      <c r="BD213" s="402">
        <v>3.58</v>
      </c>
      <c r="BE213" s="402">
        <v>2.89</v>
      </c>
      <c r="BF213" s="403">
        <v>4458</v>
      </c>
      <c r="BG213" s="401">
        <v>359</v>
      </c>
      <c r="BH213" s="404">
        <v>84.7</v>
      </c>
      <c r="BI213" s="404">
        <v>89</v>
      </c>
      <c r="BJ213" s="404">
        <v>76.540000000000006</v>
      </c>
      <c r="BK213" s="405">
        <v>2.1</v>
      </c>
      <c r="BL213" s="405">
        <v>1.06</v>
      </c>
      <c r="BM213" s="405">
        <v>3.58</v>
      </c>
      <c r="BN213" s="405">
        <v>2.89</v>
      </c>
      <c r="BO213" s="406">
        <v>3</v>
      </c>
      <c r="BP213" s="407"/>
      <c r="BQ213" s="407"/>
      <c r="BR213" s="407"/>
      <c r="BS213" s="407"/>
      <c r="BT213" s="407"/>
      <c r="BU213" s="407"/>
      <c r="BV213" s="407"/>
      <c r="BW213" s="407"/>
      <c r="BX213" s="407"/>
      <c r="BY213" s="407"/>
      <c r="BZ213" s="407"/>
      <c r="CA213" s="407">
        <v>1</v>
      </c>
      <c r="CB213" s="407"/>
      <c r="CC213" s="407">
        <v>1</v>
      </c>
      <c r="CD213" s="407">
        <v>1</v>
      </c>
      <c r="CE213" s="407"/>
      <c r="CF213" s="407"/>
      <c r="CG213" s="407"/>
      <c r="CH213" s="407"/>
      <c r="CI213" s="407"/>
      <c r="CJ213" s="408" t="s">
        <v>942</v>
      </c>
      <c r="CK213" s="408"/>
      <c r="CL213" s="408"/>
      <c r="CM213" s="408"/>
      <c r="CN213" s="408"/>
      <c r="CO213" s="409"/>
      <c r="CP213" s="409"/>
      <c r="CQ213" s="409"/>
      <c r="CR213" s="410">
        <v>340</v>
      </c>
      <c r="CS213" s="411">
        <v>74.8</v>
      </c>
      <c r="CT213" s="411">
        <v>55.63</v>
      </c>
      <c r="CU213" s="411">
        <v>49.64</v>
      </c>
      <c r="CV213" s="411">
        <v>16.899999999999999</v>
      </c>
      <c r="CW213" s="411">
        <v>8.84</v>
      </c>
      <c r="CX213" s="411">
        <v>29.79</v>
      </c>
      <c r="CY213" s="411">
        <v>24.01</v>
      </c>
      <c r="CZ213" s="411">
        <v>79.540000000000006</v>
      </c>
      <c r="DA213" s="411">
        <v>85.27</v>
      </c>
      <c r="DB213" s="409" t="s">
        <v>1521</v>
      </c>
      <c r="DC213" s="409">
        <v>4</v>
      </c>
      <c r="DD213" s="409"/>
      <c r="DE213" s="409"/>
    </row>
    <row r="214" spans="1:109" ht="21" customHeight="1" thickBot="1">
      <c r="A214" s="412">
        <v>212</v>
      </c>
      <c r="B214" s="436" t="s">
        <v>216</v>
      </c>
      <c r="C214" s="378" t="s">
        <v>260</v>
      </c>
      <c r="D214" s="552" t="s">
        <v>158</v>
      </c>
      <c r="E214" s="528" t="s">
        <v>151</v>
      </c>
      <c r="F214" s="392"/>
      <c r="G214" s="392"/>
      <c r="H214" s="392">
        <v>50</v>
      </c>
      <c r="I214" s="392">
        <v>12</v>
      </c>
      <c r="J214" s="392">
        <v>15</v>
      </c>
      <c r="K214" s="392">
        <v>24</v>
      </c>
      <c r="L214" s="392">
        <v>37</v>
      </c>
      <c r="M214" s="392">
        <v>45</v>
      </c>
      <c r="N214" s="392">
        <v>183</v>
      </c>
      <c r="O214" s="437">
        <v>4274</v>
      </c>
      <c r="P214" s="438">
        <v>365.4</v>
      </c>
      <c r="Q214" s="439">
        <v>80.040000000000006</v>
      </c>
      <c r="R214" s="439">
        <v>63.11</v>
      </c>
      <c r="S214" s="439">
        <v>86.75</v>
      </c>
      <c r="T214" s="439">
        <v>11.83</v>
      </c>
      <c r="U214" s="385">
        <v>5290</v>
      </c>
      <c r="V214" s="385">
        <v>8600</v>
      </c>
      <c r="W214" s="385">
        <v>13800</v>
      </c>
      <c r="X214" s="387">
        <v>20700</v>
      </c>
      <c r="Y214" s="387">
        <v>29900</v>
      </c>
      <c r="Z214" s="387">
        <v>42000</v>
      </c>
      <c r="AA214" s="392">
        <v>58500</v>
      </c>
      <c r="AB214" s="392">
        <v>82000</v>
      </c>
      <c r="AC214" s="424">
        <v>115000</v>
      </c>
      <c r="AD214" s="424">
        <v>161000</v>
      </c>
      <c r="AE214" s="493">
        <v>225000</v>
      </c>
      <c r="AF214" s="493">
        <v>315000</v>
      </c>
      <c r="AG214" s="537">
        <v>517000</v>
      </c>
      <c r="AH214" s="382">
        <v>6375160</v>
      </c>
      <c r="AI214" s="390">
        <v>40000</v>
      </c>
      <c r="AJ214" s="390">
        <v>6</v>
      </c>
      <c r="AK214" s="391">
        <v>80000</v>
      </c>
      <c r="AL214" s="391">
        <v>5</v>
      </c>
      <c r="AM214" s="392">
        <v>240000</v>
      </c>
      <c r="AN214" s="392">
        <v>4</v>
      </c>
      <c r="AO214" s="382">
        <v>6400000</v>
      </c>
      <c r="AP214" s="418">
        <v>12775160</v>
      </c>
      <c r="AQ214" s="394" t="s">
        <v>1560</v>
      </c>
      <c r="AR214" s="395" t="s">
        <v>1693</v>
      </c>
      <c r="AS214" s="396" t="s">
        <v>881</v>
      </c>
      <c r="AT214" s="397" t="s">
        <v>598</v>
      </c>
      <c r="AU214" s="548" t="s">
        <v>1028</v>
      </c>
      <c r="AV214" s="399">
        <v>19</v>
      </c>
      <c r="AW214" s="399">
        <v>380</v>
      </c>
      <c r="AX214" s="399"/>
      <c r="AY214" s="399">
        <v>504</v>
      </c>
      <c r="AZ214" s="399" t="s">
        <v>765</v>
      </c>
      <c r="BA214" s="400">
        <v>155</v>
      </c>
      <c r="BB214" s="401">
        <v>1.9</v>
      </c>
      <c r="BC214" s="402">
        <v>1.06</v>
      </c>
      <c r="BD214" s="402">
        <v>2.0499999999999998</v>
      </c>
      <c r="BE214" s="402">
        <v>1.64</v>
      </c>
      <c r="BF214" s="403">
        <v>4429</v>
      </c>
      <c r="BG214" s="401">
        <v>367.3</v>
      </c>
      <c r="BH214" s="404">
        <v>81.099999999999994</v>
      </c>
      <c r="BI214" s="404">
        <v>65.16</v>
      </c>
      <c r="BJ214" s="404">
        <v>88.39</v>
      </c>
      <c r="BK214" s="405">
        <v>1.9</v>
      </c>
      <c r="BL214" s="405">
        <v>1.06</v>
      </c>
      <c r="BM214" s="405">
        <v>2.0499999999999998</v>
      </c>
      <c r="BN214" s="405">
        <v>1.64</v>
      </c>
      <c r="BO214" s="406">
        <v>4</v>
      </c>
      <c r="BP214" s="407"/>
      <c r="BQ214" s="407"/>
      <c r="BR214" s="407"/>
      <c r="BS214" s="407">
        <v>1</v>
      </c>
      <c r="BT214" s="407"/>
      <c r="BU214" s="407"/>
      <c r="BV214" s="407"/>
      <c r="BW214" s="407"/>
      <c r="BX214" s="407"/>
      <c r="BY214" s="407"/>
      <c r="BZ214" s="407"/>
      <c r="CA214" s="407"/>
      <c r="CB214" s="407"/>
      <c r="CC214" s="407"/>
      <c r="CD214" s="407"/>
      <c r="CE214" s="407"/>
      <c r="CF214" s="407"/>
      <c r="CG214" s="407"/>
      <c r="CH214" s="407"/>
      <c r="CI214" s="407">
        <v>1</v>
      </c>
      <c r="CJ214" s="408" t="s">
        <v>1562</v>
      </c>
      <c r="CK214" s="408"/>
      <c r="CL214" s="408"/>
      <c r="CM214" s="408"/>
      <c r="CN214" s="408"/>
      <c r="CO214" s="409"/>
      <c r="CP214" s="409"/>
      <c r="CQ214" s="409"/>
      <c r="CR214" s="410">
        <v>350</v>
      </c>
      <c r="CS214" s="411">
        <v>71.2</v>
      </c>
      <c r="CT214" s="411">
        <v>46.1</v>
      </c>
      <c r="CU214" s="411">
        <v>73.11</v>
      </c>
      <c r="CV214" s="411">
        <v>15.4</v>
      </c>
      <c r="CW214" s="411">
        <v>8.84</v>
      </c>
      <c r="CX214" s="411">
        <v>17.010000000000002</v>
      </c>
      <c r="CY214" s="411">
        <v>13.64</v>
      </c>
      <c r="CZ214" s="411">
        <v>54.89</v>
      </c>
      <c r="DA214" s="411">
        <v>57.08</v>
      </c>
      <c r="DB214" s="409" t="s">
        <v>1521</v>
      </c>
      <c r="DC214" s="409">
        <v>4</v>
      </c>
      <c r="DD214" s="409"/>
      <c r="DE214" s="409"/>
    </row>
    <row r="215" spans="1:109" ht="21" customHeight="1">
      <c r="A215" s="376">
        <v>213</v>
      </c>
      <c r="B215" s="440" t="s">
        <v>1694</v>
      </c>
      <c r="C215" s="378" t="s">
        <v>1695</v>
      </c>
      <c r="D215" s="552" t="s">
        <v>158</v>
      </c>
      <c r="E215" s="528" t="s">
        <v>151</v>
      </c>
      <c r="F215" s="446"/>
      <c r="G215" s="446"/>
      <c r="H215" s="444">
        <v>70</v>
      </c>
      <c r="I215" s="444">
        <v>23</v>
      </c>
      <c r="J215" s="444">
        <v>27</v>
      </c>
      <c r="K215" s="444">
        <v>36</v>
      </c>
      <c r="L215" s="444">
        <v>52</v>
      </c>
      <c r="M215" s="444">
        <v>59</v>
      </c>
      <c r="N215" s="392">
        <v>267</v>
      </c>
      <c r="O215" s="437">
        <v>4279</v>
      </c>
      <c r="P215" s="438">
        <v>357</v>
      </c>
      <c r="Q215" s="439">
        <v>84.34</v>
      </c>
      <c r="R215" s="439">
        <v>85.82</v>
      </c>
      <c r="S215" s="439">
        <v>78.22</v>
      </c>
      <c r="T215" s="439"/>
      <c r="U215" s="385">
        <v>16100</v>
      </c>
      <c r="V215" s="385">
        <v>26300</v>
      </c>
      <c r="W215" s="385">
        <v>42000</v>
      </c>
      <c r="X215" s="387">
        <v>63000</v>
      </c>
      <c r="Y215" s="387">
        <v>91000</v>
      </c>
      <c r="Z215" s="387">
        <v>127500</v>
      </c>
      <c r="AA215" s="392">
        <v>178500</v>
      </c>
      <c r="AB215" s="392">
        <v>249500</v>
      </c>
      <c r="AC215" s="424">
        <v>349500</v>
      </c>
      <c r="AD215" s="424">
        <v>489500</v>
      </c>
      <c r="AE215" s="493">
        <v>685000</v>
      </c>
      <c r="AF215" s="493">
        <v>959000</v>
      </c>
      <c r="AG215" s="529">
        <v>1575000</v>
      </c>
      <c r="AH215" s="382">
        <v>19407600</v>
      </c>
      <c r="AI215" s="390">
        <v>80000</v>
      </c>
      <c r="AJ215" s="390">
        <v>6</v>
      </c>
      <c r="AK215" s="391">
        <v>160000</v>
      </c>
      <c r="AL215" s="391">
        <v>5</v>
      </c>
      <c r="AM215" s="392">
        <v>480000</v>
      </c>
      <c r="AN215" s="392">
        <v>4</v>
      </c>
      <c r="AO215" s="382">
        <v>12800000</v>
      </c>
      <c r="AP215" s="418">
        <v>32207600</v>
      </c>
      <c r="AQ215" s="394" t="s">
        <v>1297</v>
      </c>
      <c r="AR215" s="395" t="s">
        <v>1696</v>
      </c>
      <c r="AS215" s="396" t="s">
        <v>991</v>
      </c>
      <c r="AT215" s="397" t="s">
        <v>1697</v>
      </c>
      <c r="AU215" s="548" t="s">
        <v>1028</v>
      </c>
      <c r="AV215" s="399"/>
      <c r="AW215" s="399">
        <v>371</v>
      </c>
      <c r="AX215" s="399"/>
      <c r="AY215" s="399">
        <v>490</v>
      </c>
      <c r="AZ215" s="399" t="s">
        <v>1698</v>
      </c>
      <c r="BA215" s="419">
        <v>155</v>
      </c>
      <c r="BB215" s="401">
        <v>2</v>
      </c>
      <c r="BC215" s="402">
        <v>1.26</v>
      </c>
      <c r="BD215" s="402">
        <v>3.18</v>
      </c>
      <c r="BE215" s="402">
        <v>2.4700000000000002</v>
      </c>
      <c r="BF215" s="403">
        <v>4434</v>
      </c>
      <c r="BG215" s="401">
        <v>359</v>
      </c>
      <c r="BH215" s="404">
        <v>85.6</v>
      </c>
      <c r="BI215" s="404">
        <v>89</v>
      </c>
      <c r="BJ215" s="404">
        <v>80.69</v>
      </c>
      <c r="BK215" s="405">
        <v>2</v>
      </c>
      <c r="BL215" s="405">
        <v>1.26</v>
      </c>
      <c r="BM215" s="405">
        <v>3.18</v>
      </c>
      <c r="BN215" s="405">
        <v>2.4700000000000002</v>
      </c>
      <c r="BO215" s="406">
        <v>1</v>
      </c>
      <c r="BP215" s="407"/>
      <c r="BQ215" s="407"/>
      <c r="BR215" s="407"/>
      <c r="BS215" s="407"/>
      <c r="BT215" s="407"/>
      <c r="BU215" s="407"/>
      <c r="BV215" s="407"/>
      <c r="BW215" s="407"/>
      <c r="BX215" s="407"/>
      <c r="BY215" s="407"/>
      <c r="BZ215" s="407"/>
      <c r="CA215" s="407"/>
      <c r="CB215" s="407"/>
      <c r="CC215" s="407"/>
      <c r="CD215" s="407"/>
      <c r="CE215" s="407"/>
      <c r="CF215" s="407"/>
      <c r="CG215" s="407"/>
      <c r="CH215" s="407"/>
      <c r="CI215" s="407"/>
      <c r="CJ215" s="408" t="s">
        <v>1301</v>
      </c>
      <c r="CK215" s="408"/>
      <c r="CL215" s="408"/>
      <c r="CM215" s="408"/>
      <c r="CN215" s="408"/>
      <c r="CO215" s="409"/>
      <c r="CP215" s="409"/>
      <c r="CQ215" s="409"/>
      <c r="CR215" s="410"/>
      <c r="CS215" s="411"/>
      <c r="CT215" s="411"/>
      <c r="CU215" s="411"/>
      <c r="CV215" s="411"/>
      <c r="CW215" s="411"/>
      <c r="CX215" s="411"/>
      <c r="CY215" s="411"/>
      <c r="CZ215" s="411"/>
      <c r="DA215" s="411"/>
      <c r="DB215" s="409" t="s">
        <v>1521</v>
      </c>
      <c r="DC215" s="409">
        <v>4</v>
      </c>
      <c r="DD215" s="409"/>
      <c r="DE215" s="409"/>
    </row>
    <row r="216" spans="1:109" ht="21" customHeight="1" thickBot="1">
      <c r="A216" s="412">
        <v>214</v>
      </c>
      <c r="B216" s="436" t="s">
        <v>469</v>
      </c>
      <c r="C216" s="378" t="s">
        <v>1699</v>
      </c>
      <c r="D216" s="552" t="s">
        <v>158</v>
      </c>
      <c r="E216" s="528" t="s">
        <v>151</v>
      </c>
      <c r="F216" s="392"/>
      <c r="G216" s="392"/>
      <c r="H216" s="471" t="s">
        <v>403</v>
      </c>
      <c r="I216" s="471">
        <v>28</v>
      </c>
      <c r="J216" s="471">
        <v>32</v>
      </c>
      <c r="K216" s="471">
        <v>44</v>
      </c>
      <c r="L216" s="471">
        <v>59</v>
      </c>
      <c r="M216" s="471">
        <v>86</v>
      </c>
      <c r="N216" s="392">
        <v>249</v>
      </c>
      <c r="O216" s="437">
        <v>4284</v>
      </c>
      <c r="P216" s="438">
        <v>362.1</v>
      </c>
      <c r="Q216" s="439">
        <v>82.03</v>
      </c>
      <c r="R216" s="439">
        <v>64</v>
      </c>
      <c r="S216" s="439">
        <v>82.48</v>
      </c>
      <c r="T216" s="439">
        <v>10.35</v>
      </c>
      <c r="U216" s="385">
        <v>16100</v>
      </c>
      <c r="V216" s="385">
        <v>26300</v>
      </c>
      <c r="W216" s="385">
        <v>42000</v>
      </c>
      <c r="X216" s="387">
        <v>63000</v>
      </c>
      <c r="Y216" s="387">
        <v>91000</v>
      </c>
      <c r="Z216" s="387">
        <v>127500</v>
      </c>
      <c r="AA216" s="392">
        <v>178500</v>
      </c>
      <c r="AB216" s="392">
        <v>249500</v>
      </c>
      <c r="AC216" s="424">
        <v>349500</v>
      </c>
      <c r="AD216" s="424">
        <v>489500</v>
      </c>
      <c r="AE216" s="493">
        <v>685000</v>
      </c>
      <c r="AF216" s="493">
        <v>959000</v>
      </c>
      <c r="AG216" s="529">
        <v>1575000</v>
      </c>
      <c r="AH216" s="382">
        <v>19407600</v>
      </c>
      <c r="AI216" s="390">
        <v>80000</v>
      </c>
      <c r="AJ216" s="390">
        <v>6</v>
      </c>
      <c r="AK216" s="391">
        <v>160000</v>
      </c>
      <c r="AL216" s="391">
        <v>5</v>
      </c>
      <c r="AM216" s="392">
        <v>480000</v>
      </c>
      <c r="AN216" s="392">
        <v>4</v>
      </c>
      <c r="AO216" s="382">
        <v>12800000</v>
      </c>
      <c r="AP216" s="418">
        <v>32207600</v>
      </c>
      <c r="AQ216" s="394" t="s">
        <v>965</v>
      </c>
      <c r="AR216" s="395" t="s">
        <v>1700</v>
      </c>
      <c r="AS216" s="396" t="s">
        <v>1290</v>
      </c>
      <c r="AT216" s="397" t="s">
        <v>589</v>
      </c>
      <c r="AU216" s="548" t="s">
        <v>1028</v>
      </c>
      <c r="AV216" s="399"/>
      <c r="AW216" s="399">
        <v>376</v>
      </c>
      <c r="AX216" s="399"/>
      <c r="AY216" s="399">
        <v>499</v>
      </c>
      <c r="AZ216" s="399" t="s">
        <v>773</v>
      </c>
      <c r="BA216" s="419">
        <v>155</v>
      </c>
      <c r="BB216" s="401">
        <v>1.5</v>
      </c>
      <c r="BC216" s="402">
        <v>0.87</v>
      </c>
      <c r="BD216" s="402">
        <v>2.25</v>
      </c>
      <c r="BE216" s="402">
        <v>2.11</v>
      </c>
      <c r="BF216" s="403">
        <v>4439</v>
      </c>
      <c r="BG216" s="401">
        <v>363.6</v>
      </c>
      <c r="BH216" s="404">
        <v>82.9</v>
      </c>
      <c r="BI216" s="404">
        <v>66.25</v>
      </c>
      <c r="BJ216" s="404">
        <v>84.59</v>
      </c>
      <c r="BK216" s="405">
        <v>1.5</v>
      </c>
      <c r="BL216" s="405">
        <v>0.87</v>
      </c>
      <c r="BM216" s="405">
        <v>2.25</v>
      </c>
      <c r="BN216" s="405">
        <v>2.11</v>
      </c>
      <c r="BO216" s="406">
        <v>1</v>
      </c>
      <c r="BP216" s="407"/>
      <c r="BQ216" s="407"/>
      <c r="BR216" s="407"/>
      <c r="BS216" s="407"/>
      <c r="BT216" s="407"/>
      <c r="BU216" s="407"/>
      <c r="BV216" s="407"/>
      <c r="BW216" s="407"/>
      <c r="BX216" s="407"/>
      <c r="BY216" s="407"/>
      <c r="BZ216" s="407"/>
      <c r="CA216" s="407">
        <v>1</v>
      </c>
      <c r="CB216" s="407"/>
      <c r="CC216" s="407">
        <v>1</v>
      </c>
      <c r="CD216" s="407">
        <v>1</v>
      </c>
      <c r="CE216" s="407"/>
      <c r="CF216" s="407"/>
      <c r="CG216" s="407"/>
      <c r="CH216" s="407"/>
      <c r="CI216" s="407"/>
      <c r="CJ216" s="408" t="s">
        <v>968</v>
      </c>
      <c r="CK216" s="408"/>
      <c r="CL216" s="408"/>
      <c r="CM216" s="408"/>
      <c r="CN216" s="408"/>
      <c r="CO216" s="409"/>
      <c r="CP216" s="409"/>
      <c r="CQ216" s="409"/>
      <c r="CR216" s="410">
        <v>350</v>
      </c>
      <c r="CS216" s="411">
        <v>74.8</v>
      </c>
      <c r="CT216" s="411">
        <v>45.33</v>
      </c>
      <c r="CU216" s="411">
        <v>64.959999999999994</v>
      </c>
      <c r="CV216" s="411">
        <v>12.1</v>
      </c>
      <c r="CW216" s="411">
        <v>7.23</v>
      </c>
      <c r="CX216" s="411">
        <v>18.670000000000002</v>
      </c>
      <c r="CY216" s="411">
        <v>17.52</v>
      </c>
      <c r="CZ216" s="411">
        <v>55.52</v>
      </c>
      <c r="DA216" s="411">
        <v>60.05</v>
      </c>
      <c r="DB216" s="409"/>
      <c r="DC216" s="409"/>
      <c r="DD216" s="409"/>
      <c r="DE216" s="409"/>
    </row>
    <row r="217" spans="1:109" ht="21" customHeight="1">
      <c r="A217" s="376">
        <v>215</v>
      </c>
      <c r="B217" s="531" t="s">
        <v>1701</v>
      </c>
      <c r="C217" s="378" t="s">
        <v>1702</v>
      </c>
      <c r="D217" s="552" t="s">
        <v>158</v>
      </c>
      <c r="E217" s="528" t="s">
        <v>151</v>
      </c>
      <c r="F217" s="446"/>
      <c r="G217" s="446"/>
      <c r="H217" s="444">
        <v>70</v>
      </c>
      <c r="I217" s="444">
        <v>23</v>
      </c>
      <c r="J217" s="444">
        <v>27</v>
      </c>
      <c r="K217" s="444">
        <v>36</v>
      </c>
      <c r="L217" s="444">
        <v>52</v>
      </c>
      <c r="M217" s="444">
        <v>59</v>
      </c>
      <c r="N217" s="392">
        <v>267</v>
      </c>
      <c r="O217" s="495">
        <v>4286</v>
      </c>
      <c r="P217" s="525">
        <v>361.2</v>
      </c>
      <c r="Q217" s="526">
        <v>85.73</v>
      </c>
      <c r="R217" s="526">
        <v>79.17</v>
      </c>
      <c r="S217" s="526">
        <v>62.85</v>
      </c>
      <c r="T217" s="526"/>
      <c r="U217" s="385">
        <v>23000</v>
      </c>
      <c r="V217" s="385">
        <v>37500</v>
      </c>
      <c r="W217" s="385">
        <v>60000</v>
      </c>
      <c r="X217" s="387">
        <v>90000</v>
      </c>
      <c r="Y217" s="387">
        <v>130000</v>
      </c>
      <c r="Z217" s="387">
        <v>182000</v>
      </c>
      <c r="AA217" s="392">
        <v>255000</v>
      </c>
      <c r="AB217" s="392">
        <v>356500</v>
      </c>
      <c r="AC217" s="424">
        <v>499500</v>
      </c>
      <c r="AD217" s="424">
        <v>699000</v>
      </c>
      <c r="AE217" s="493">
        <v>979000</v>
      </c>
      <c r="AF217" s="493">
        <v>1370000</v>
      </c>
      <c r="AG217" s="529">
        <v>2250000</v>
      </c>
      <c r="AH217" s="382">
        <v>27726000</v>
      </c>
      <c r="AI217" s="390">
        <v>90000</v>
      </c>
      <c r="AJ217" s="390">
        <v>6</v>
      </c>
      <c r="AK217" s="391">
        <v>180000</v>
      </c>
      <c r="AL217" s="391">
        <v>5</v>
      </c>
      <c r="AM217" s="392">
        <v>540000</v>
      </c>
      <c r="AN217" s="392">
        <v>4</v>
      </c>
      <c r="AO217" s="382">
        <v>14400000</v>
      </c>
      <c r="AP217" s="418">
        <v>42126000</v>
      </c>
      <c r="AQ217" s="394" t="s">
        <v>1176</v>
      </c>
      <c r="AR217" s="395" t="s">
        <v>1703</v>
      </c>
      <c r="AS217" s="396" t="s">
        <v>1167</v>
      </c>
      <c r="AT217" s="397" t="s">
        <v>1704</v>
      </c>
      <c r="AU217" s="548" t="s">
        <v>1028</v>
      </c>
      <c r="AV217" s="399"/>
      <c r="AW217" s="399"/>
      <c r="AX217" s="399"/>
      <c r="AY217" s="399"/>
      <c r="AZ217" s="399" t="s">
        <v>774</v>
      </c>
      <c r="BA217" s="419">
        <v>172</v>
      </c>
      <c r="BB217" s="401">
        <v>1.5</v>
      </c>
      <c r="BC217" s="402">
        <v>0.77</v>
      </c>
      <c r="BD217" s="402">
        <v>3.44</v>
      </c>
      <c r="BE217" s="402">
        <v>3.8</v>
      </c>
      <c r="BF217" s="403">
        <v>4458</v>
      </c>
      <c r="BG217" s="401">
        <v>362.7</v>
      </c>
      <c r="BH217" s="404">
        <v>86.5</v>
      </c>
      <c r="BI217" s="404">
        <v>82.61</v>
      </c>
      <c r="BJ217" s="404">
        <v>66.650000000000006</v>
      </c>
      <c r="BK217" s="405">
        <v>1.5</v>
      </c>
      <c r="BL217" s="405">
        <v>0.77</v>
      </c>
      <c r="BM217" s="405">
        <v>3.44</v>
      </c>
      <c r="BN217" s="405">
        <v>3.8</v>
      </c>
      <c r="BO217" s="406">
        <v>8</v>
      </c>
      <c r="BP217" s="407"/>
      <c r="BQ217" s="407"/>
      <c r="BR217" s="407"/>
      <c r="BS217" s="407"/>
      <c r="BT217" s="407"/>
      <c r="BU217" s="407"/>
      <c r="BV217" s="407"/>
      <c r="BW217" s="407"/>
      <c r="BX217" s="407"/>
      <c r="BY217" s="407"/>
      <c r="BZ217" s="407"/>
      <c r="CA217" s="407"/>
      <c r="CB217" s="407">
        <v>1</v>
      </c>
      <c r="CC217" s="407"/>
      <c r="CD217" s="407"/>
      <c r="CE217" s="407"/>
      <c r="CF217" s="407"/>
      <c r="CG217" s="407"/>
      <c r="CH217" s="407"/>
      <c r="CI217" s="407"/>
      <c r="CJ217" s="408" t="s">
        <v>1705</v>
      </c>
      <c r="CK217" s="408"/>
      <c r="CL217" s="408"/>
      <c r="CM217" s="408"/>
      <c r="CN217" s="408"/>
      <c r="CO217" s="409"/>
      <c r="CP217" s="409"/>
      <c r="CQ217" s="409"/>
      <c r="CR217" s="410"/>
      <c r="CS217" s="411"/>
      <c r="CT217" s="411"/>
      <c r="CU217" s="411"/>
      <c r="CV217" s="411"/>
      <c r="CW217" s="411"/>
      <c r="CX217" s="411"/>
      <c r="CY217" s="411"/>
      <c r="CZ217" s="411"/>
      <c r="DA217" s="411"/>
      <c r="DB217" s="409" t="s">
        <v>1521</v>
      </c>
      <c r="DC217" s="409">
        <v>3</v>
      </c>
      <c r="DD217" s="409"/>
      <c r="DE217" s="409"/>
    </row>
    <row r="218" spans="1:109" ht="21" customHeight="1" thickBot="1">
      <c r="A218" s="412">
        <v>216</v>
      </c>
      <c r="B218" s="377" t="s">
        <v>1706</v>
      </c>
      <c r="C218" s="378" t="s">
        <v>1707</v>
      </c>
      <c r="D218" s="552" t="s">
        <v>158</v>
      </c>
      <c r="E218" s="528" t="s">
        <v>151</v>
      </c>
      <c r="F218" s="554"/>
      <c r="G218" s="554"/>
      <c r="H218" s="555" t="s">
        <v>403</v>
      </c>
      <c r="I218" s="471">
        <v>40</v>
      </c>
      <c r="J218" s="471">
        <v>45</v>
      </c>
      <c r="K218" s="471">
        <v>50</v>
      </c>
      <c r="L218" s="471">
        <v>60</v>
      </c>
      <c r="M218" s="471">
        <v>75</v>
      </c>
      <c r="N218" s="444">
        <v>270</v>
      </c>
      <c r="O218" s="382">
        <v>4287</v>
      </c>
      <c r="P218" s="383">
        <v>362.4</v>
      </c>
      <c r="Q218" s="384">
        <v>81.53</v>
      </c>
      <c r="R218" s="384">
        <v>76.78</v>
      </c>
      <c r="S218" s="384">
        <v>77.12</v>
      </c>
      <c r="T218" s="384"/>
      <c r="U218" s="385">
        <v>23000</v>
      </c>
      <c r="V218" s="385">
        <v>37500</v>
      </c>
      <c r="W218" s="385">
        <v>60000</v>
      </c>
      <c r="X218" s="387">
        <v>90000</v>
      </c>
      <c r="Y218" s="387">
        <v>130000</v>
      </c>
      <c r="Z218" s="387">
        <v>182000</v>
      </c>
      <c r="AA218" s="392">
        <v>255000</v>
      </c>
      <c r="AB218" s="392">
        <v>356500</v>
      </c>
      <c r="AC218" s="424">
        <v>499500</v>
      </c>
      <c r="AD218" s="424">
        <v>699000</v>
      </c>
      <c r="AE218" s="493">
        <v>979000</v>
      </c>
      <c r="AF218" s="493">
        <v>1370000</v>
      </c>
      <c r="AG218" s="529">
        <v>2250000</v>
      </c>
      <c r="AH218" s="382">
        <v>27726000</v>
      </c>
      <c r="AI218" s="390">
        <v>90000</v>
      </c>
      <c r="AJ218" s="390">
        <v>6</v>
      </c>
      <c r="AK218" s="391">
        <v>180000</v>
      </c>
      <c r="AL218" s="391">
        <v>5</v>
      </c>
      <c r="AM218" s="392">
        <v>540000</v>
      </c>
      <c r="AN218" s="392">
        <v>4</v>
      </c>
      <c r="AO218" s="382">
        <v>14400000</v>
      </c>
      <c r="AP218" s="418">
        <v>42126000</v>
      </c>
      <c r="AQ218" s="394" t="s">
        <v>1089</v>
      </c>
      <c r="AR218" s="395" t="s">
        <v>1708</v>
      </c>
      <c r="AS218" s="396" t="s">
        <v>1033</v>
      </c>
      <c r="AT218" s="397" t="s">
        <v>1709</v>
      </c>
      <c r="AU218" s="548" t="s">
        <v>1028</v>
      </c>
      <c r="AV218" s="399"/>
      <c r="AW218" s="399"/>
      <c r="AX218" s="399"/>
      <c r="AY218" s="399"/>
      <c r="AZ218" s="399" t="s">
        <v>773</v>
      </c>
      <c r="BA218" s="419">
        <v>166</v>
      </c>
      <c r="BB218" s="401">
        <v>1.2</v>
      </c>
      <c r="BC218" s="402">
        <v>0.92</v>
      </c>
      <c r="BD218" s="402">
        <v>2.83</v>
      </c>
      <c r="BE218" s="402">
        <v>3.28</v>
      </c>
      <c r="BF218" s="403">
        <v>4453</v>
      </c>
      <c r="BG218" s="401">
        <v>363.6</v>
      </c>
      <c r="BH218" s="404">
        <v>82.45</v>
      </c>
      <c r="BI218" s="404">
        <v>79.61</v>
      </c>
      <c r="BJ218" s="404">
        <v>80.400000000000006</v>
      </c>
      <c r="BK218" s="405">
        <v>1.2</v>
      </c>
      <c r="BL218" s="405">
        <v>0.92</v>
      </c>
      <c r="BM218" s="405">
        <v>2.83</v>
      </c>
      <c r="BN218" s="405">
        <v>3.28</v>
      </c>
      <c r="BO218" s="406"/>
      <c r="BP218" s="407"/>
      <c r="BQ218" s="407"/>
      <c r="BR218" s="407"/>
      <c r="BS218" s="407"/>
      <c r="BT218" s="407"/>
      <c r="BU218" s="407"/>
      <c r="BV218" s="407"/>
      <c r="BW218" s="407"/>
      <c r="BX218" s="407"/>
      <c r="BY218" s="407"/>
      <c r="BZ218" s="407"/>
      <c r="CA218" s="407"/>
      <c r="CB218" s="407"/>
      <c r="CC218" s="407">
        <v>1</v>
      </c>
      <c r="CD218" s="407"/>
      <c r="CE218" s="407"/>
      <c r="CF218" s="407"/>
      <c r="CG218" s="407"/>
      <c r="CH218" s="407"/>
      <c r="CI218" s="407"/>
      <c r="CJ218" s="408" t="s">
        <v>1175</v>
      </c>
      <c r="CK218" s="408"/>
      <c r="CL218" s="408"/>
      <c r="CM218" s="408"/>
      <c r="CN218" s="408"/>
      <c r="CO218" s="409"/>
      <c r="CP218" s="409"/>
      <c r="CQ218" s="409"/>
      <c r="CR218" s="410"/>
      <c r="CS218" s="411"/>
      <c r="CT218" s="411"/>
      <c r="CU218" s="411"/>
      <c r="CV218" s="411"/>
      <c r="CW218" s="411"/>
      <c r="CX218" s="411"/>
      <c r="CY218" s="411"/>
      <c r="CZ218" s="411"/>
      <c r="DA218" s="411"/>
      <c r="DB218" s="409"/>
      <c r="DC218" s="409"/>
      <c r="DD218" s="409"/>
      <c r="DE218" s="409"/>
    </row>
    <row r="219" spans="1:109" ht="21" customHeight="1">
      <c r="A219" s="376">
        <v>217</v>
      </c>
      <c r="B219" s="435" t="s">
        <v>218</v>
      </c>
      <c r="C219" s="378" t="s">
        <v>381</v>
      </c>
      <c r="D219" s="552" t="s">
        <v>158</v>
      </c>
      <c r="E219" s="528" t="s">
        <v>151</v>
      </c>
      <c r="F219" s="446"/>
      <c r="G219" s="446"/>
      <c r="H219" s="444">
        <v>50</v>
      </c>
      <c r="I219" s="392">
        <v>23</v>
      </c>
      <c r="J219" s="392">
        <v>27</v>
      </c>
      <c r="K219" s="392">
        <v>36</v>
      </c>
      <c r="L219" s="392">
        <v>52</v>
      </c>
      <c r="M219" s="444">
        <v>62</v>
      </c>
      <c r="N219" s="471">
        <v>250</v>
      </c>
      <c r="O219" s="432">
        <v>4291</v>
      </c>
      <c r="P219" s="433">
        <v>366.2</v>
      </c>
      <c r="Q219" s="434">
        <v>81.03</v>
      </c>
      <c r="R219" s="434">
        <v>82.48</v>
      </c>
      <c r="S219" s="434">
        <v>70.099999999999994</v>
      </c>
      <c r="T219" s="556">
        <v>7.2</v>
      </c>
      <c r="U219" s="423">
        <v>16100</v>
      </c>
      <c r="V219" s="423">
        <v>26300</v>
      </c>
      <c r="W219" s="423">
        <v>42000</v>
      </c>
      <c r="X219" s="442">
        <v>63000</v>
      </c>
      <c r="Y219" s="442">
        <v>91000</v>
      </c>
      <c r="Z219" s="443">
        <v>127500</v>
      </c>
      <c r="AA219" s="444">
        <v>178500</v>
      </c>
      <c r="AB219" s="444">
        <v>249500</v>
      </c>
      <c r="AC219" s="445">
        <v>349500</v>
      </c>
      <c r="AD219" s="445">
        <v>489500</v>
      </c>
      <c r="AE219" s="550">
        <v>685000</v>
      </c>
      <c r="AF219" s="550">
        <v>959000</v>
      </c>
      <c r="AG219" s="551">
        <v>1575000</v>
      </c>
      <c r="AH219" s="382">
        <v>19407600</v>
      </c>
      <c r="AI219" s="390">
        <v>80000</v>
      </c>
      <c r="AJ219" s="390">
        <v>6</v>
      </c>
      <c r="AK219" s="391">
        <v>160000</v>
      </c>
      <c r="AL219" s="391">
        <v>5</v>
      </c>
      <c r="AM219" s="392">
        <v>480000</v>
      </c>
      <c r="AN219" s="392">
        <v>4</v>
      </c>
      <c r="AO219" s="382">
        <v>12800000</v>
      </c>
      <c r="AP219" s="418">
        <v>32207600</v>
      </c>
      <c r="AQ219" s="394" t="s">
        <v>1176</v>
      </c>
      <c r="AR219" s="395" t="s">
        <v>1710</v>
      </c>
      <c r="AS219" s="396" t="s">
        <v>980</v>
      </c>
      <c r="AT219" s="397" t="s">
        <v>599</v>
      </c>
      <c r="AU219" s="548" t="s">
        <v>1028</v>
      </c>
      <c r="AV219" s="399">
        <v>19</v>
      </c>
      <c r="AW219" s="399">
        <v>381</v>
      </c>
      <c r="AX219" s="399"/>
      <c r="AY219" s="399">
        <v>506</v>
      </c>
      <c r="AZ219" s="399" t="s">
        <v>765</v>
      </c>
      <c r="BA219" s="419">
        <v>156</v>
      </c>
      <c r="BB219" s="401">
        <v>2</v>
      </c>
      <c r="BC219" s="402">
        <v>0.97</v>
      </c>
      <c r="BD219" s="402">
        <v>2.63</v>
      </c>
      <c r="BE219" s="402">
        <v>2.58</v>
      </c>
      <c r="BF219" s="403">
        <v>4447</v>
      </c>
      <c r="BG219" s="401">
        <v>368.2</v>
      </c>
      <c r="BH219" s="404">
        <v>82</v>
      </c>
      <c r="BI219" s="404">
        <v>85.11</v>
      </c>
      <c r="BJ219" s="404">
        <v>72.680000000000007</v>
      </c>
      <c r="BK219" s="405">
        <v>2</v>
      </c>
      <c r="BL219" s="405">
        <v>0.97</v>
      </c>
      <c r="BM219" s="405">
        <v>2.63</v>
      </c>
      <c r="BN219" s="405">
        <v>2.58</v>
      </c>
      <c r="BO219" s="406">
        <v>1</v>
      </c>
      <c r="BP219" s="407"/>
      <c r="BQ219" s="407"/>
      <c r="BR219" s="407"/>
      <c r="BS219" s="407">
        <v>1</v>
      </c>
      <c r="BT219" s="407"/>
      <c r="BU219" s="407"/>
      <c r="BV219" s="407"/>
      <c r="BW219" s="407"/>
      <c r="BX219" s="407"/>
      <c r="BY219" s="407"/>
      <c r="BZ219" s="407"/>
      <c r="CA219" s="407"/>
      <c r="CB219" s="407"/>
      <c r="CC219" s="407"/>
      <c r="CD219" s="407">
        <v>1</v>
      </c>
      <c r="CE219" s="407"/>
      <c r="CF219" s="407"/>
      <c r="CG219" s="407" t="s">
        <v>1104</v>
      </c>
      <c r="CH219" s="407"/>
      <c r="CI219" s="407">
        <v>1</v>
      </c>
      <c r="CJ219" s="408" t="s">
        <v>1711</v>
      </c>
      <c r="CK219" s="408"/>
      <c r="CL219" s="408"/>
      <c r="CM219" s="408"/>
      <c r="CN219" s="408"/>
      <c r="CO219" s="409"/>
      <c r="CP219" s="409"/>
      <c r="CQ219" s="409"/>
      <c r="CR219" s="410">
        <v>350</v>
      </c>
      <c r="CS219" s="411">
        <v>73</v>
      </c>
      <c r="CT219" s="411">
        <v>60.62</v>
      </c>
      <c r="CU219" s="411">
        <v>48.65</v>
      </c>
      <c r="CV219" s="411">
        <v>16.2</v>
      </c>
      <c r="CW219" s="411">
        <v>8.0299999999999994</v>
      </c>
      <c r="CX219" s="411">
        <v>21.86</v>
      </c>
      <c r="CY219" s="411">
        <v>21.45</v>
      </c>
      <c r="CZ219" s="411">
        <v>67.540000000000006</v>
      </c>
      <c r="DA219" s="411">
        <v>71.39</v>
      </c>
      <c r="DB219" s="409" t="s">
        <v>1521</v>
      </c>
      <c r="DC219" s="409">
        <v>3</v>
      </c>
      <c r="DD219" s="409"/>
      <c r="DE219" s="409"/>
    </row>
    <row r="220" spans="1:109" ht="21" customHeight="1" thickBot="1">
      <c r="A220" s="412">
        <v>218</v>
      </c>
      <c r="B220" s="436" t="s">
        <v>1712</v>
      </c>
      <c r="C220" s="378" t="s">
        <v>1713</v>
      </c>
      <c r="D220" s="552" t="s">
        <v>158</v>
      </c>
      <c r="E220" s="528" t="s">
        <v>151</v>
      </c>
      <c r="F220" s="446"/>
      <c r="G220" s="446"/>
      <c r="H220" s="444">
        <v>50</v>
      </c>
      <c r="I220" s="392">
        <v>23</v>
      </c>
      <c r="J220" s="392">
        <v>27</v>
      </c>
      <c r="K220" s="392">
        <v>36</v>
      </c>
      <c r="L220" s="392">
        <v>52</v>
      </c>
      <c r="M220" s="444">
        <v>62</v>
      </c>
      <c r="N220" s="392">
        <v>250</v>
      </c>
      <c r="O220" s="437">
        <v>4305</v>
      </c>
      <c r="P220" s="438">
        <v>360.2</v>
      </c>
      <c r="Q220" s="439">
        <v>83.14</v>
      </c>
      <c r="R220" s="439">
        <v>94.22</v>
      </c>
      <c r="S220" s="439">
        <v>69.790000000000006</v>
      </c>
      <c r="T220" s="557"/>
      <c r="U220" s="426">
        <v>16100</v>
      </c>
      <c r="V220" s="426">
        <v>26300</v>
      </c>
      <c r="W220" s="426">
        <v>42000</v>
      </c>
      <c r="X220" s="442">
        <v>63000</v>
      </c>
      <c r="Y220" s="442">
        <v>91000</v>
      </c>
      <c r="Z220" s="448">
        <v>127500</v>
      </c>
      <c r="AA220" s="444">
        <v>178500</v>
      </c>
      <c r="AB220" s="444">
        <v>249500</v>
      </c>
      <c r="AC220" s="445">
        <v>349500</v>
      </c>
      <c r="AD220" s="445">
        <v>489500</v>
      </c>
      <c r="AE220" s="550">
        <v>685000</v>
      </c>
      <c r="AF220" s="550">
        <v>959000</v>
      </c>
      <c r="AG220" s="551">
        <v>1575000</v>
      </c>
      <c r="AH220" s="382">
        <v>19407600</v>
      </c>
      <c r="AI220" s="390">
        <v>80000</v>
      </c>
      <c r="AJ220" s="390">
        <v>6</v>
      </c>
      <c r="AK220" s="391">
        <v>160000</v>
      </c>
      <c r="AL220" s="391">
        <v>5</v>
      </c>
      <c r="AM220" s="392">
        <v>480000</v>
      </c>
      <c r="AN220" s="392">
        <v>4</v>
      </c>
      <c r="AO220" s="382">
        <v>12800000</v>
      </c>
      <c r="AP220" s="418">
        <v>32207600</v>
      </c>
      <c r="AQ220" s="394" t="s">
        <v>1176</v>
      </c>
      <c r="AR220" s="395" t="s">
        <v>1714</v>
      </c>
      <c r="AS220" s="396" t="s">
        <v>647</v>
      </c>
      <c r="AT220" s="397" t="s">
        <v>677</v>
      </c>
      <c r="AU220" s="548" t="s">
        <v>1028</v>
      </c>
      <c r="AV220" s="399">
        <v>35</v>
      </c>
      <c r="AW220" s="399">
        <v>375</v>
      </c>
      <c r="AX220" s="399"/>
      <c r="AY220" s="399">
        <v>496</v>
      </c>
      <c r="AZ220" s="399" t="s">
        <v>772</v>
      </c>
      <c r="BA220" s="419">
        <v>156</v>
      </c>
      <c r="BB220" s="401">
        <v>2.4</v>
      </c>
      <c r="BC220" s="402">
        <v>1.1100000000000001</v>
      </c>
      <c r="BD220" s="402">
        <v>3.29</v>
      </c>
      <c r="BE220" s="402">
        <v>3.14</v>
      </c>
      <c r="BF220" s="403">
        <v>4461</v>
      </c>
      <c r="BG220" s="401">
        <v>362.6</v>
      </c>
      <c r="BH220" s="404">
        <v>84.25</v>
      </c>
      <c r="BI220" s="404">
        <v>97.51</v>
      </c>
      <c r="BJ220" s="404">
        <v>72.930000000000007</v>
      </c>
      <c r="BK220" s="405">
        <v>2.4</v>
      </c>
      <c r="BL220" s="405">
        <v>1.1100000000000001</v>
      </c>
      <c r="BM220" s="405">
        <v>3.29</v>
      </c>
      <c r="BN220" s="405">
        <v>3.14</v>
      </c>
      <c r="BO220" s="406">
        <v>1</v>
      </c>
      <c r="BP220" s="407"/>
      <c r="BQ220" s="407"/>
      <c r="BR220" s="407"/>
      <c r="BS220" s="407"/>
      <c r="BT220" s="407"/>
      <c r="BU220" s="407"/>
      <c r="BV220" s="407"/>
      <c r="BW220" s="407"/>
      <c r="BX220" s="407"/>
      <c r="BY220" s="407"/>
      <c r="BZ220" s="407">
        <v>1</v>
      </c>
      <c r="CA220" s="407"/>
      <c r="CB220" s="407"/>
      <c r="CC220" s="407"/>
      <c r="CD220" s="407">
        <v>1</v>
      </c>
      <c r="CE220" s="407"/>
      <c r="CF220" s="407"/>
      <c r="CG220" s="407"/>
      <c r="CH220" s="407"/>
      <c r="CI220" s="407"/>
      <c r="CJ220" s="408" t="s">
        <v>1179</v>
      </c>
      <c r="CK220" s="408"/>
      <c r="CL220" s="408"/>
      <c r="CM220" s="408"/>
      <c r="CN220" s="408"/>
      <c r="CO220" s="409"/>
      <c r="CP220" s="409"/>
      <c r="CQ220" s="409"/>
      <c r="CR220" s="410">
        <v>340</v>
      </c>
      <c r="CS220" s="411">
        <v>73.900000000000006</v>
      </c>
      <c r="CT220" s="411">
        <v>66.86</v>
      </c>
      <c r="CU220" s="411">
        <v>43.65</v>
      </c>
      <c r="CV220" s="411">
        <v>20.2</v>
      </c>
      <c r="CW220" s="411">
        <v>9.24</v>
      </c>
      <c r="CX220" s="411">
        <v>27.36</v>
      </c>
      <c r="CY220" s="411">
        <v>26.14</v>
      </c>
      <c r="CZ220" s="411">
        <v>82.94</v>
      </c>
      <c r="DA220" s="411">
        <v>87.01</v>
      </c>
      <c r="DB220" s="409" t="s">
        <v>1521</v>
      </c>
      <c r="DC220" s="409">
        <v>3</v>
      </c>
      <c r="DD220" s="409"/>
      <c r="DE220" s="409"/>
    </row>
    <row r="221" spans="1:109" ht="21" customHeight="1" thickBot="1">
      <c r="A221" s="376">
        <v>219</v>
      </c>
      <c r="B221" s="440" t="s">
        <v>1715</v>
      </c>
      <c r="C221" s="378" t="s">
        <v>1716</v>
      </c>
      <c r="D221" s="552" t="s">
        <v>158</v>
      </c>
      <c r="E221" s="528" t="s">
        <v>151</v>
      </c>
      <c r="F221" s="446"/>
      <c r="G221" s="446"/>
      <c r="H221" s="464" t="s">
        <v>403</v>
      </c>
      <c r="I221" s="392">
        <v>28</v>
      </c>
      <c r="J221" s="392">
        <v>32</v>
      </c>
      <c r="K221" s="392">
        <v>44</v>
      </c>
      <c r="L221" s="392">
        <v>59</v>
      </c>
      <c r="M221" s="471">
        <v>86</v>
      </c>
      <c r="N221" s="392">
        <v>249</v>
      </c>
      <c r="O221" s="437">
        <v>4307</v>
      </c>
      <c r="P221" s="438">
        <v>370.7</v>
      </c>
      <c r="Q221" s="439">
        <v>81.900000000000006</v>
      </c>
      <c r="R221" s="439">
        <v>72.510000000000005</v>
      </c>
      <c r="S221" s="439">
        <v>68.900000000000006</v>
      </c>
      <c r="T221" s="557"/>
      <c r="U221" s="426">
        <v>16100</v>
      </c>
      <c r="V221" s="426">
        <v>26300</v>
      </c>
      <c r="W221" s="426">
        <v>42000</v>
      </c>
      <c r="X221" s="442">
        <v>63000</v>
      </c>
      <c r="Y221" s="442">
        <v>91000</v>
      </c>
      <c r="Z221" s="448">
        <v>127500</v>
      </c>
      <c r="AA221" s="444">
        <v>178500</v>
      </c>
      <c r="AB221" s="444">
        <v>249500</v>
      </c>
      <c r="AC221" s="445">
        <v>349500</v>
      </c>
      <c r="AD221" s="445">
        <v>489500</v>
      </c>
      <c r="AE221" s="550">
        <v>685000</v>
      </c>
      <c r="AF221" s="550">
        <v>959000</v>
      </c>
      <c r="AG221" s="551">
        <v>1575000</v>
      </c>
      <c r="AH221" s="382">
        <v>19407600</v>
      </c>
      <c r="AI221" s="390">
        <v>80000</v>
      </c>
      <c r="AJ221" s="390">
        <v>6</v>
      </c>
      <c r="AK221" s="391">
        <v>160000</v>
      </c>
      <c r="AL221" s="391">
        <v>5</v>
      </c>
      <c r="AM221" s="392">
        <v>480000</v>
      </c>
      <c r="AN221" s="392">
        <v>4</v>
      </c>
      <c r="AO221" s="382">
        <v>12800000</v>
      </c>
      <c r="AP221" s="418">
        <v>32207600</v>
      </c>
      <c r="AQ221" s="394" t="s">
        <v>965</v>
      </c>
      <c r="AR221" s="395" t="s">
        <v>1717</v>
      </c>
      <c r="AS221" s="396" t="s">
        <v>549</v>
      </c>
      <c r="AT221" s="397" t="s">
        <v>1718</v>
      </c>
      <c r="AU221" s="548" t="s">
        <v>1028</v>
      </c>
      <c r="AV221" s="399"/>
      <c r="AW221" s="399">
        <v>385</v>
      </c>
      <c r="AX221" s="399"/>
      <c r="AY221" s="399">
        <v>514</v>
      </c>
      <c r="AZ221" s="399" t="s">
        <v>773</v>
      </c>
      <c r="BA221" s="419">
        <v>153</v>
      </c>
      <c r="BB221" s="401">
        <v>2.1</v>
      </c>
      <c r="BC221" s="402">
        <v>1</v>
      </c>
      <c r="BD221" s="402">
        <v>2.58</v>
      </c>
      <c r="BE221" s="402">
        <v>3.38</v>
      </c>
      <c r="BF221" s="403">
        <v>4460</v>
      </c>
      <c r="BG221" s="401">
        <v>372.8</v>
      </c>
      <c r="BH221" s="404">
        <v>82.9</v>
      </c>
      <c r="BI221" s="404">
        <v>75.09</v>
      </c>
      <c r="BJ221" s="404">
        <v>72.28</v>
      </c>
      <c r="BK221" s="405">
        <v>2.1</v>
      </c>
      <c r="BL221" s="405">
        <v>1</v>
      </c>
      <c r="BM221" s="405">
        <v>2.58</v>
      </c>
      <c r="BN221" s="405">
        <v>3.38</v>
      </c>
      <c r="BO221" s="406">
        <v>1</v>
      </c>
      <c r="BP221" s="407"/>
      <c r="BQ221" s="407"/>
      <c r="BR221" s="407"/>
      <c r="BS221" s="407"/>
      <c r="BT221" s="407"/>
      <c r="BU221" s="407"/>
      <c r="BV221" s="407"/>
      <c r="BW221" s="407"/>
      <c r="BX221" s="407"/>
      <c r="BY221" s="407"/>
      <c r="BZ221" s="407"/>
      <c r="CA221" s="407">
        <v>1</v>
      </c>
      <c r="CB221" s="407"/>
      <c r="CC221" s="407">
        <v>1</v>
      </c>
      <c r="CD221" s="407">
        <v>1</v>
      </c>
      <c r="CE221" s="407"/>
      <c r="CF221" s="407"/>
      <c r="CG221" s="407" t="s">
        <v>1104</v>
      </c>
      <c r="CH221" s="407"/>
      <c r="CI221" s="407"/>
      <c r="CJ221" s="408" t="s">
        <v>968</v>
      </c>
      <c r="CK221" s="408"/>
      <c r="CL221" s="408"/>
      <c r="CM221" s="408"/>
      <c r="CN221" s="408"/>
      <c r="CO221" s="409"/>
      <c r="CP221" s="409"/>
      <c r="CQ221" s="409"/>
      <c r="CR221" s="410"/>
      <c r="CS221" s="411"/>
      <c r="CT221" s="411"/>
      <c r="CU221" s="411"/>
      <c r="CV221" s="411"/>
      <c r="CW221" s="411"/>
      <c r="CX221" s="411"/>
      <c r="CY221" s="411"/>
      <c r="CZ221" s="411"/>
      <c r="DA221" s="411"/>
      <c r="DB221" s="409"/>
      <c r="DC221" s="409"/>
      <c r="DD221" s="409"/>
      <c r="DE221" s="409"/>
    </row>
    <row r="222" spans="1:109" ht="21" customHeight="1" thickBot="1">
      <c r="A222" s="412">
        <v>220</v>
      </c>
      <c r="B222" s="436" t="s">
        <v>1719</v>
      </c>
      <c r="C222" s="378" t="s">
        <v>1720</v>
      </c>
      <c r="D222" s="552" t="s">
        <v>158</v>
      </c>
      <c r="E222" s="528" t="s">
        <v>151</v>
      </c>
      <c r="F222" s="446"/>
      <c r="G222" s="446"/>
      <c r="H222" s="464" t="s">
        <v>403</v>
      </c>
      <c r="I222" s="392">
        <v>28</v>
      </c>
      <c r="J222" s="392">
        <v>32</v>
      </c>
      <c r="K222" s="392">
        <v>44</v>
      </c>
      <c r="L222" s="392">
        <v>59</v>
      </c>
      <c r="M222" s="392">
        <v>86</v>
      </c>
      <c r="N222" s="392">
        <v>249</v>
      </c>
      <c r="O222" s="437">
        <v>4308</v>
      </c>
      <c r="P222" s="438">
        <v>367.9</v>
      </c>
      <c r="Q222" s="439">
        <v>81.03</v>
      </c>
      <c r="R222" s="439">
        <v>80.63</v>
      </c>
      <c r="S222" s="439">
        <v>77.19</v>
      </c>
      <c r="T222" s="557"/>
      <c r="U222" s="426">
        <v>16100</v>
      </c>
      <c r="V222" s="426">
        <v>26300</v>
      </c>
      <c r="W222" s="426">
        <v>42000</v>
      </c>
      <c r="X222" s="442">
        <v>63000</v>
      </c>
      <c r="Y222" s="442">
        <v>91000</v>
      </c>
      <c r="Z222" s="448">
        <v>127500</v>
      </c>
      <c r="AA222" s="444">
        <v>178500</v>
      </c>
      <c r="AB222" s="444">
        <v>249500</v>
      </c>
      <c r="AC222" s="445">
        <v>349500</v>
      </c>
      <c r="AD222" s="445">
        <v>489500</v>
      </c>
      <c r="AE222" s="550">
        <v>685000</v>
      </c>
      <c r="AF222" s="550">
        <v>959000</v>
      </c>
      <c r="AG222" s="551">
        <v>1575000</v>
      </c>
      <c r="AH222" s="382">
        <v>19407600</v>
      </c>
      <c r="AI222" s="390">
        <v>80000</v>
      </c>
      <c r="AJ222" s="390">
        <v>6</v>
      </c>
      <c r="AK222" s="391">
        <v>160000</v>
      </c>
      <c r="AL222" s="391">
        <v>5</v>
      </c>
      <c r="AM222" s="392">
        <v>480000</v>
      </c>
      <c r="AN222" s="392">
        <v>4</v>
      </c>
      <c r="AO222" s="382">
        <v>12800000</v>
      </c>
      <c r="AP222" s="418">
        <v>32207600</v>
      </c>
      <c r="AQ222" s="394" t="s">
        <v>1560</v>
      </c>
      <c r="AR222" s="395" t="s">
        <v>1721</v>
      </c>
      <c r="AS222" s="396" t="s">
        <v>1026</v>
      </c>
      <c r="AT222" s="397" t="s">
        <v>1722</v>
      </c>
      <c r="AU222" s="548" t="s">
        <v>1028</v>
      </c>
      <c r="AV222" s="399"/>
      <c r="AW222" s="399">
        <v>382</v>
      </c>
      <c r="AX222" s="399"/>
      <c r="AY222" s="399">
        <v>509</v>
      </c>
      <c r="AZ222" s="399" t="s">
        <v>772</v>
      </c>
      <c r="BA222" s="419">
        <v>156</v>
      </c>
      <c r="BB222" s="401">
        <v>2.2000000000000002</v>
      </c>
      <c r="BC222" s="402">
        <v>0.97</v>
      </c>
      <c r="BD222" s="402">
        <v>2.41</v>
      </c>
      <c r="BE222" s="402">
        <v>3.19</v>
      </c>
      <c r="BF222" s="403">
        <v>4464</v>
      </c>
      <c r="BG222" s="401">
        <v>370.1</v>
      </c>
      <c r="BH222" s="404">
        <v>82</v>
      </c>
      <c r="BI222" s="404">
        <v>83.04</v>
      </c>
      <c r="BJ222" s="404">
        <v>80.38</v>
      </c>
      <c r="BK222" s="405">
        <v>2.2000000000000002</v>
      </c>
      <c r="BL222" s="405">
        <v>0.97</v>
      </c>
      <c r="BM222" s="405">
        <v>2.41</v>
      </c>
      <c r="BN222" s="405">
        <v>3.19</v>
      </c>
      <c r="BO222" s="406">
        <v>1</v>
      </c>
      <c r="BP222" s="407"/>
      <c r="BQ222" s="407"/>
      <c r="BR222" s="407"/>
      <c r="BS222" s="407"/>
      <c r="BT222" s="407"/>
      <c r="BU222" s="407"/>
      <c r="BV222" s="407"/>
      <c r="BW222" s="407"/>
      <c r="BX222" s="407"/>
      <c r="BY222" s="407"/>
      <c r="BZ222" s="407">
        <v>1</v>
      </c>
      <c r="CA222" s="407"/>
      <c r="CB222" s="407"/>
      <c r="CC222" s="407">
        <v>1</v>
      </c>
      <c r="CD222" s="407"/>
      <c r="CE222" s="407"/>
      <c r="CF222" s="407"/>
      <c r="CG222" s="407"/>
      <c r="CH222" s="407"/>
      <c r="CI222" s="407"/>
      <c r="CJ222" s="408" t="s">
        <v>1602</v>
      </c>
      <c r="CK222" s="408"/>
      <c r="CL222" s="408"/>
      <c r="CM222" s="408"/>
      <c r="CN222" s="408"/>
      <c r="CO222" s="409"/>
      <c r="CP222" s="409"/>
      <c r="CQ222" s="409"/>
      <c r="CR222" s="410"/>
      <c r="CS222" s="411"/>
      <c r="CT222" s="411"/>
      <c r="CU222" s="411"/>
      <c r="CV222" s="411"/>
      <c r="CW222" s="411"/>
      <c r="CX222" s="411"/>
      <c r="CY222" s="411"/>
      <c r="CZ222" s="411"/>
      <c r="DA222" s="411"/>
      <c r="DB222" s="409" t="s">
        <v>1521</v>
      </c>
      <c r="DC222" s="409">
        <v>3</v>
      </c>
      <c r="DD222" s="409"/>
      <c r="DE222" s="409"/>
    </row>
    <row r="223" spans="1:109" ht="21" customHeight="1">
      <c r="A223" s="376">
        <v>221</v>
      </c>
      <c r="B223" s="440" t="s">
        <v>220</v>
      </c>
      <c r="C223" s="378" t="s">
        <v>1723</v>
      </c>
      <c r="D223" s="552" t="s">
        <v>158</v>
      </c>
      <c r="E223" s="553" t="s">
        <v>151</v>
      </c>
      <c r="F223" s="444"/>
      <c r="G223" s="444"/>
      <c r="H223" s="444">
        <v>50</v>
      </c>
      <c r="I223" s="444">
        <v>23</v>
      </c>
      <c r="J223" s="444">
        <v>27</v>
      </c>
      <c r="K223" s="444">
        <v>36</v>
      </c>
      <c r="L223" s="444">
        <v>52</v>
      </c>
      <c r="M223" s="444">
        <v>62</v>
      </c>
      <c r="N223" s="444">
        <v>250</v>
      </c>
      <c r="O223" s="437">
        <v>4310</v>
      </c>
      <c r="P223" s="438">
        <v>371.7</v>
      </c>
      <c r="Q223" s="439">
        <v>82.93</v>
      </c>
      <c r="R223" s="439">
        <v>67.81</v>
      </c>
      <c r="S223" s="439">
        <v>70.349999999999994</v>
      </c>
      <c r="T223" s="557">
        <v>7.15</v>
      </c>
      <c r="U223" s="426">
        <v>16100</v>
      </c>
      <c r="V223" s="426">
        <v>26300</v>
      </c>
      <c r="W223" s="426">
        <v>42000</v>
      </c>
      <c r="X223" s="442">
        <v>63000</v>
      </c>
      <c r="Y223" s="442">
        <v>91000</v>
      </c>
      <c r="Z223" s="448">
        <v>127500</v>
      </c>
      <c r="AA223" s="444">
        <v>178500</v>
      </c>
      <c r="AB223" s="444">
        <v>249500</v>
      </c>
      <c r="AC223" s="445">
        <v>349500</v>
      </c>
      <c r="AD223" s="445">
        <v>489500</v>
      </c>
      <c r="AE223" s="550">
        <v>685000</v>
      </c>
      <c r="AF223" s="550">
        <v>959000</v>
      </c>
      <c r="AG223" s="551">
        <v>1575000</v>
      </c>
      <c r="AH223" s="432">
        <v>19407600</v>
      </c>
      <c r="AI223" s="425">
        <v>80000</v>
      </c>
      <c r="AJ223" s="425">
        <v>6</v>
      </c>
      <c r="AK223" s="421">
        <v>160000</v>
      </c>
      <c r="AL223" s="421">
        <v>5</v>
      </c>
      <c r="AM223" s="446">
        <v>480000</v>
      </c>
      <c r="AN223" s="446">
        <v>4</v>
      </c>
      <c r="AO223" s="432">
        <v>12800000</v>
      </c>
      <c r="AP223" s="447">
        <v>32207600</v>
      </c>
      <c r="AQ223" s="394" t="s">
        <v>1724</v>
      </c>
      <c r="AR223" s="395" t="s">
        <v>1725</v>
      </c>
      <c r="AS223" s="396" t="s">
        <v>980</v>
      </c>
      <c r="AT223" s="397" t="s">
        <v>607</v>
      </c>
      <c r="AU223" s="548" t="s">
        <v>1028</v>
      </c>
      <c r="AV223" s="399">
        <v>20</v>
      </c>
      <c r="AW223" s="399">
        <v>386</v>
      </c>
      <c r="AX223" s="399"/>
      <c r="AY223" s="399">
        <v>515</v>
      </c>
      <c r="AZ223" s="399" t="s">
        <v>765</v>
      </c>
      <c r="BA223" s="400">
        <v>156</v>
      </c>
      <c r="BB223" s="401">
        <v>2.1</v>
      </c>
      <c r="BC223" s="402">
        <v>0.87</v>
      </c>
      <c r="BD223" s="402">
        <v>2.2000000000000002</v>
      </c>
      <c r="BE223" s="402">
        <v>2.0699999999999998</v>
      </c>
      <c r="BF223" s="403">
        <v>4466</v>
      </c>
      <c r="BG223" s="401">
        <v>373.8</v>
      </c>
      <c r="BH223" s="404">
        <v>83.8</v>
      </c>
      <c r="BI223" s="404">
        <v>70.010000000000005</v>
      </c>
      <c r="BJ223" s="404">
        <v>72.42</v>
      </c>
      <c r="BK223" s="405">
        <v>2.1</v>
      </c>
      <c r="BL223" s="405">
        <v>0.87</v>
      </c>
      <c r="BM223" s="405">
        <v>2.2000000000000002</v>
      </c>
      <c r="BN223" s="405">
        <v>2.0699999999999998</v>
      </c>
      <c r="BO223" s="406">
        <v>4</v>
      </c>
      <c r="BP223" s="407"/>
      <c r="BQ223" s="407"/>
      <c r="BR223" s="407"/>
      <c r="BS223" s="407">
        <v>1</v>
      </c>
      <c r="BT223" s="407"/>
      <c r="BU223" s="407"/>
      <c r="BV223" s="407"/>
      <c r="BW223" s="407"/>
      <c r="BX223" s="407"/>
      <c r="BY223" s="407"/>
      <c r="BZ223" s="407"/>
      <c r="CA223" s="407"/>
      <c r="CB223" s="407"/>
      <c r="CC223" s="407"/>
      <c r="CD223" s="407"/>
      <c r="CE223" s="407"/>
      <c r="CF223" s="407"/>
      <c r="CG223" s="407"/>
      <c r="CH223" s="407"/>
      <c r="CI223" s="407">
        <v>1</v>
      </c>
      <c r="CJ223" s="408" t="s">
        <v>1726</v>
      </c>
      <c r="CK223" s="408"/>
      <c r="CL223" s="408"/>
      <c r="CM223" s="408"/>
      <c r="CN223" s="408"/>
      <c r="CO223" s="409"/>
      <c r="CP223" s="409"/>
      <c r="CQ223" s="409"/>
      <c r="CR223" s="410">
        <v>354</v>
      </c>
      <c r="CS223" s="411">
        <v>75.7</v>
      </c>
      <c r="CT223" s="411">
        <v>49.56</v>
      </c>
      <c r="CU223" s="411">
        <v>53.16</v>
      </c>
      <c r="CV223" s="411">
        <v>17.7</v>
      </c>
      <c r="CW223" s="411">
        <v>7.23</v>
      </c>
      <c r="CX223" s="411">
        <v>18.25</v>
      </c>
      <c r="CY223" s="411">
        <v>17.190000000000001</v>
      </c>
      <c r="CZ223" s="411">
        <v>60.37</v>
      </c>
      <c r="DA223" s="411">
        <v>60.94</v>
      </c>
      <c r="DB223" s="409" t="s">
        <v>1521</v>
      </c>
      <c r="DC223" s="409">
        <v>3</v>
      </c>
      <c r="DD223" s="409"/>
      <c r="DE223" s="409"/>
    </row>
    <row r="224" spans="1:109" ht="21" customHeight="1" thickBot="1">
      <c r="A224" s="412">
        <v>222</v>
      </c>
      <c r="B224" s="436" t="s">
        <v>1727</v>
      </c>
      <c r="C224" s="378" t="s">
        <v>1728</v>
      </c>
      <c r="D224" s="552" t="s">
        <v>158</v>
      </c>
      <c r="E224" s="553" t="s">
        <v>151</v>
      </c>
      <c r="F224" s="444"/>
      <c r="G224" s="444"/>
      <c r="H224" s="444">
        <v>70</v>
      </c>
      <c r="I224" s="444">
        <v>23</v>
      </c>
      <c r="J224" s="444">
        <v>27</v>
      </c>
      <c r="K224" s="444">
        <v>36</v>
      </c>
      <c r="L224" s="444">
        <v>52</v>
      </c>
      <c r="M224" s="444">
        <v>59</v>
      </c>
      <c r="N224" s="444">
        <v>267</v>
      </c>
      <c r="O224" s="432">
        <v>4350</v>
      </c>
      <c r="P224" s="438">
        <v>363.4</v>
      </c>
      <c r="Q224" s="439">
        <v>85.44</v>
      </c>
      <c r="R224" s="439">
        <v>75.98</v>
      </c>
      <c r="S224" s="439">
        <v>59.74</v>
      </c>
      <c r="T224" s="557"/>
      <c r="U224" s="426">
        <v>16100</v>
      </c>
      <c r="V224" s="426">
        <v>26300</v>
      </c>
      <c r="W224" s="426">
        <v>42000</v>
      </c>
      <c r="X224" s="442">
        <v>63000</v>
      </c>
      <c r="Y224" s="442">
        <v>91000</v>
      </c>
      <c r="Z224" s="448">
        <v>127500</v>
      </c>
      <c r="AA224" s="444">
        <v>178500</v>
      </c>
      <c r="AB224" s="444">
        <v>249500</v>
      </c>
      <c r="AC224" s="445">
        <v>349500</v>
      </c>
      <c r="AD224" s="445">
        <v>489500</v>
      </c>
      <c r="AE224" s="550">
        <v>685000</v>
      </c>
      <c r="AF224" s="550">
        <v>959000</v>
      </c>
      <c r="AG224" s="551">
        <v>1575000</v>
      </c>
      <c r="AH224" s="437">
        <v>19407600</v>
      </c>
      <c r="AI224" s="427">
        <v>80000</v>
      </c>
      <c r="AJ224" s="427">
        <v>6</v>
      </c>
      <c r="AK224" s="449">
        <v>160000</v>
      </c>
      <c r="AL224" s="449">
        <v>5</v>
      </c>
      <c r="AM224" s="450">
        <v>480000</v>
      </c>
      <c r="AN224" s="450">
        <v>4</v>
      </c>
      <c r="AO224" s="437">
        <v>12800000</v>
      </c>
      <c r="AP224" s="447">
        <v>32207600</v>
      </c>
      <c r="AQ224" s="394" t="s">
        <v>969</v>
      </c>
      <c r="AR224" s="395" t="s">
        <v>1729</v>
      </c>
      <c r="AS224" s="396" t="s">
        <v>1063</v>
      </c>
      <c r="AT224" s="397" t="s">
        <v>1730</v>
      </c>
      <c r="AU224" s="548" t="s">
        <v>1028</v>
      </c>
      <c r="AV224" s="399"/>
      <c r="AW224" s="399"/>
      <c r="AX224" s="399"/>
      <c r="AY224" s="399"/>
      <c r="AZ224" s="399" t="s">
        <v>772</v>
      </c>
      <c r="BA224" s="419">
        <v>157</v>
      </c>
      <c r="BB224" s="401">
        <v>2</v>
      </c>
      <c r="BC224" s="402">
        <v>1.06</v>
      </c>
      <c r="BD224" s="402">
        <v>2.35</v>
      </c>
      <c r="BE224" s="402">
        <v>3.08</v>
      </c>
      <c r="BF224" s="403">
        <v>4507</v>
      </c>
      <c r="BG224" s="401">
        <v>365.4</v>
      </c>
      <c r="BH224" s="404">
        <v>86.5</v>
      </c>
      <c r="BI224" s="404">
        <v>78.33</v>
      </c>
      <c r="BJ224" s="404">
        <v>62.82</v>
      </c>
      <c r="BK224" s="405">
        <v>2</v>
      </c>
      <c r="BL224" s="405">
        <v>1.06</v>
      </c>
      <c r="BM224" s="405">
        <v>2.35</v>
      </c>
      <c r="BN224" s="405">
        <v>3.08</v>
      </c>
      <c r="BO224" s="406">
        <v>12</v>
      </c>
      <c r="BP224" s="407"/>
      <c r="BQ224" s="407"/>
      <c r="BR224" s="407"/>
      <c r="BS224" s="407"/>
      <c r="BT224" s="407"/>
      <c r="BU224" s="407"/>
      <c r="BV224" s="407"/>
      <c r="BW224" s="407"/>
      <c r="BX224" s="407"/>
      <c r="BY224" s="407"/>
      <c r="BZ224" s="407"/>
      <c r="CA224" s="407"/>
      <c r="CB224" s="407"/>
      <c r="CC224" s="407"/>
      <c r="CD224" s="407"/>
      <c r="CE224" s="407"/>
      <c r="CF224" s="407"/>
      <c r="CG224" s="407"/>
      <c r="CH224" s="407"/>
      <c r="CI224" s="407"/>
      <c r="CJ224" s="408" t="s">
        <v>1731</v>
      </c>
      <c r="CK224" s="408"/>
      <c r="CL224" s="408"/>
      <c r="CM224" s="408"/>
      <c r="CN224" s="408"/>
      <c r="CO224" s="409"/>
      <c r="CP224" s="409"/>
      <c r="CQ224" s="409"/>
      <c r="CR224" s="410"/>
      <c r="CS224" s="411"/>
      <c r="CT224" s="411"/>
      <c r="CU224" s="411"/>
      <c r="CV224" s="411"/>
      <c r="CW224" s="411"/>
      <c r="CX224" s="411"/>
      <c r="CY224" s="411"/>
      <c r="CZ224" s="411"/>
      <c r="DA224" s="411"/>
      <c r="DB224" s="409"/>
      <c r="DC224" s="409"/>
      <c r="DD224" s="409"/>
      <c r="DE224" s="409"/>
    </row>
    <row r="225" spans="1:109" ht="21" customHeight="1" thickBot="1">
      <c r="A225" s="376">
        <v>223</v>
      </c>
      <c r="B225" s="440" t="s">
        <v>1732</v>
      </c>
      <c r="C225" s="378" t="s">
        <v>1733</v>
      </c>
      <c r="D225" s="552" t="s">
        <v>158</v>
      </c>
      <c r="E225" s="553" t="s">
        <v>151</v>
      </c>
      <c r="F225" s="444"/>
      <c r="G225" s="444"/>
      <c r="H225" s="464" t="s">
        <v>403</v>
      </c>
      <c r="I225" s="471">
        <v>28</v>
      </c>
      <c r="J225" s="471">
        <v>32</v>
      </c>
      <c r="K225" s="471">
        <v>44</v>
      </c>
      <c r="L225" s="471">
        <v>59</v>
      </c>
      <c r="M225" s="471">
        <v>86</v>
      </c>
      <c r="N225" s="471">
        <v>249</v>
      </c>
      <c r="O225" s="437">
        <v>4377</v>
      </c>
      <c r="P225" s="438">
        <v>373.9</v>
      </c>
      <c r="Q225" s="439">
        <v>82.03</v>
      </c>
      <c r="R225" s="439">
        <v>69.13</v>
      </c>
      <c r="S225" s="439">
        <v>67.63</v>
      </c>
      <c r="T225" s="557"/>
      <c r="U225" s="426">
        <v>16100</v>
      </c>
      <c r="V225" s="426">
        <v>26300</v>
      </c>
      <c r="W225" s="426">
        <v>42000</v>
      </c>
      <c r="X225" s="442">
        <v>63000</v>
      </c>
      <c r="Y225" s="442">
        <v>91000</v>
      </c>
      <c r="Z225" s="448">
        <v>127500</v>
      </c>
      <c r="AA225" s="444">
        <v>178500</v>
      </c>
      <c r="AB225" s="444">
        <v>249500</v>
      </c>
      <c r="AC225" s="445">
        <v>349500</v>
      </c>
      <c r="AD225" s="445">
        <v>489500</v>
      </c>
      <c r="AE225" s="550">
        <v>685000</v>
      </c>
      <c r="AF225" s="550">
        <v>959000</v>
      </c>
      <c r="AG225" s="551">
        <v>1575000</v>
      </c>
      <c r="AH225" s="437">
        <v>19407600</v>
      </c>
      <c r="AI225" s="427">
        <v>80000</v>
      </c>
      <c r="AJ225" s="427">
        <v>6</v>
      </c>
      <c r="AK225" s="449">
        <v>160000</v>
      </c>
      <c r="AL225" s="449">
        <v>5</v>
      </c>
      <c r="AM225" s="450">
        <v>480000</v>
      </c>
      <c r="AN225" s="450">
        <v>4</v>
      </c>
      <c r="AO225" s="437">
        <v>12800000</v>
      </c>
      <c r="AP225" s="447">
        <v>32207600</v>
      </c>
      <c r="AQ225" s="394" t="s">
        <v>1499</v>
      </c>
      <c r="AR225" s="395" t="s">
        <v>1734</v>
      </c>
      <c r="AS225" s="396" t="s">
        <v>938</v>
      </c>
      <c r="AT225" s="397" t="s">
        <v>1735</v>
      </c>
      <c r="AU225" s="548" t="s">
        <v>1028</v>
      </c>
      <c r="AV225" s="399"/>
      <c r="AW225" s="399">
        <v>389</v>
      </c>
      <c r="AX225" s="399"/>
      <c r="AY225" s="399">
        <v>519</v>
      </c>
      <c r="AZ225" s="399" t="s">
        <v>772</v>
      </c>
      <c r="BA225" s="419">
        <v>157</v>
      </c>
      <c r="BB225" s="401">
        <v>1.7</v>
      </c>
      <c r="BC225" s="402">
        <v>0.87</v>
      </c>
      <c r="BD225" s="402">
        <v>2.75</v>
      </c>
      <c r="BE225" s="402">
        <v>2.9</v>
      </c>
      <c r="BF225" s="403">
        <v>4534</v>
      </c>
      <c r="BG225" s="401">
        <v>375.6</v>
      </c>
      <c r="BH225" s="404">
        <v>82.9</v>
      </c>
      <c r="BI225" s="404">
        <v>71.88</v>
      </c>
      <c r="BJ225" s="404">
        <v>70.53</v>
      </c>
      <c r="BK225" s="405">
        <v>1.7</v>
      </c>
      <c r="BL225" s="405">
        <v>0.87</v>
      </c>
      <c r="BM225" s="405">
        <v>2.75</v>
      </c>
      <c r="BN225" s="405">
        <v>2.9</v>
      </c>
      <c r="BO225" s="406">
        <v>1</v>
      </c>
      <c r="BP225" s="407"/>
      <c r="BQ225" s="407"/>
      <c r="BR225" s="407"/>
      <c r="BS225" s="407"/>
      <c r="BT225" s="407"/>
      <c r="BU225" s="407"/>
      <c r="BV225" s="407"/>
      <c r="BW225" s="407"/>
      <c r="BX225" s="407"/>
      <c r="BY225" s="407"/>
      <c r="BZ225" s="407">
        <v>1</v>
      </c>
      <c r="CA225" s="407"/>
      <c r="CB225" s="407"/>
      <c r="CC225" s="407">
        <v>1</v>
      </c>
      <c r="CD225" s="407"/>
      <c r="CE225" s="407"/>
      <c r="CF225" s="407"/>
      <c r="CG225" s="407"/>
      <c r="CH225" s="407"/>
      <c r="CI225" s="407"/>
      <c r="CJ225" s="408" t="s">
        <v>1733</v>
      </c>
      <c r="CK225" s="408"/>
      <c r="CL225" s="408"/>
      <c r="CM225" s="408"/>
      <c r="CN225" s="408"/>
      <c r="CO225" s="409"/>
      <c r="CP225" s="409"/>
      <c r="CQ225" s="409"/>
      <c r="CR225" s="410"/>
      <c r="CS225" s="411"/>
      <c r="CT225" s="411"/>
      <c r="CU225" s="411"/>
      <c r="CV225" s="411"/>
      <c r="CW225" s="411"/>
      <c r="CX225" s="411"/>
      <c r="CY225" s="411"/>
      <c r="CZ225" s="411"/>
      <c r="DA225" s="411"/>
      <c r="DB225" s="409" t="s">
        <v>1521</v>
      </c>
      <c r="DC225" s="409">
        <v>3</v>
      </c>
      <c r="DD225" s="409"/>
      <c r="DE225" s="409"/>
    </row>
    <row r="226" spans="1:109" ht="21" customHeight="1" thickBot="1">
      <c r="A226" s="412">
        <v>224</v>
      </c>
      <c r="B226" s="524" t="s">
        <v>1736</v>
      </c>
      <c r="C226" s="378" t="s">
        <v>382</v>
      </c>
      <c r="D226" s="552" t="s">
        <v>158</v>
      </c>
      <c r="E226" s="530" t="s">
        <v>151</v>
      </c>
      <c r="F226" s="464"/>
      <c r="G226" s="464"/>
      <c r="H226" s="464" t="s">
        <v>403</v>
      </c>
      <c r="I226" s="464">
        <v>30</v>
      </c>
      <c r="J226" s="464">
        <v>40</v>
      </c>
      <c r="K226" s="464">
        <v>50</v>
      </c>
      <c r="L226" s="464">
        <v>65</v>
      </c>
      <c r="M226" s="464">
        <v>80</v>
      </c>
      <c r="N226" s="392">
        <v>265</v>
      </c>
      <c r="O226" s="437">
        <v>4444</v>
      </c>
      <c r="P226" s="438">
        <v>364.6</v>
      </c>
      <c r="Q226" s="439">
        <v>85.53</v>
      </c>
      <c r="R226" s="439">
        <v>75.739999999999995</v>
      </c>
      <c r="S226" s="439">
        <v>69.650000000000006</v>
      </c>
      <c r="T226" s="439">
        <v>7.13</v>
      </c>
      <c r="U226" s="426">
        <v>16100</v>
      </c>
      <c r="V226" s="426">
        <v>26300</v>
      </c>
      <c r="W226" s="426">
        <v>42000</v>
      </c>
      <c r="X226" s="442">
        <v>63000</v>
      </c>
      <c r="Y226" s="442">
        <v>91000</v>
      </c>
      <c r="Z226" s="448">
        <v>127500</v>
      </c>
      <c r="AA226" s="444">
        <v>178500</v>
      </c>
      <c r="AB226" s="444">
        <v>249500</v>
      </c>
      <c r="AC226" s="445">
        <v>349500</v>
      </c>
      <c r="AD226" s="445">
        <v>489500</v>
      </c>
      <c r="AE226" s="550">
        <v>685000</v>
      </c>
      <c r="AF226" s="550">
        <v>959000</v>
      </c>
      <c r="AG226" s="551">
        <v>1575000</v>
      </c>
      <c r="AH226" s="495">
        <v>19407600</v>
      </c>
      <c r="AI226" s="430">
        <v>80000</v>
      </c>
      <c r="AJ226" s="430">
        <v>6</v>
      </c>
      <c r="AK226" s="428">
        <v>160000</v>
      </c>
      <c r="AL226" s="428">
        <v>5</v>
      </c>
      <c r="AM226" s="471">
        <v>480000</v>
      </c>
      <c r="AN226" s="471">
        <v>4</v>
      </c>
      <c r="AO226" s="495">
        <v>12800000</v>
      </c>
      <c r="AP226" s="416">
        <v>32207600</v>
      </c>
      <c r="AQ226" s="394" t="s">
        <v>1737</v>
      </c>
      <c r="AR226" s="395" t="s">
        <v>1738</v>
      </c>
      <c r="AS226" s="396" t="s">
        <v>1007</v>
      </c>
      <c r="AT226" s="397" t="s">
        <v>597</v>
      </c>
      <c r="AU226" s="548" t="s">
        <v>1028</v>
      </c>
      <c r="AV226" s="399"/>
      <c r="AW226" s="399">
        <v>379</v>
      </c>
      <c r="AX226" s="399"/>
      <c r="AY226" s="399">
        <v>503</v>
      </c>
      <c r="AZ226" s="399" t="s">
        <v>773</v>
      </c>
      <c r="BA226" s="400">
        <v>159</v>
      </c>
      <c r="BB226" s="401">
        <v>1.8</v>
      </c>
      <c r="BC226" s="402">
        <v>0.97</v>
      </c>
      <c r="BD226" s="402">
        <v>2.74</v>
      </c>
      <c r="BE226" s="402">
        <v>2.77</v>
      </c>
      <c r="BF226" s="403">
        <v>4603</v>
      </c>
      <c r="BG226" s="401">
        <v>366.4</v>
      </c>
      <c r="BH226" s="404">
        <v>86.5</v>
      </c>
      <c r="BI226" s="404">
        <v>78.48</v>
      </c>
      <c r="BJ226" s="404">
        <v>72.42</v>
      </c>
      <c r="BK226" s="405">
        <v>1.8</v>
      </c>
      <c r="BL226" s="405">
        <v>0.97</v>
      </c>
      <c r="BM226" s="405">
        <v>2.74</v>
      </c>
      <c r="BN226" s="405">
        <v>2.77</v>
      </c>
      <c r="BO226" s="406">
        <v>4</v>
      </c>
      <c r="BP226" s="407"/>
      <c r="BQ226" s="407"/>
      <c r="BR226" s="407"/>
      <c r="BS226" s="407"/>
      <c r="BT226" s="407"/>
      <c r="BU226" s="407"/>
      <c r="BV226" s="407"/>
      <c r="BW226" s="407"/>
      <c r="BX226" s="407"/>
      <c r="BY226" s="407"/>
      <c r="BZ226" s="407"/>
      <c r="CA226" s="407">
        <v>1</v>
      </c>
      <c r="CB226" s="407"/>
      <c r="CC226" s="407">
        <v>1</v>
      </c>
      <c r="CD226" s="407">
        <v>1</v>
      </c>
      <c r="CE226" s="407"/>
      <c r="CF226" s="407"/>
      <c r="CG226" s="407"/>
      <c r="CH226" s="407"/>
      <c r="CI226" s="407"/>
      <c r="CJ226" s="408" t="s">
        <v>1739</v>
      </c>
      <c r="CK226" s="408"/>
      <c r="CL226" s="408"/>
      <c r="CM226" s="408"/>
      <c r="CN226" s="408"/>
      <c r="CO226" s="409"/>
      <c r="CP226" s="409"/>
      <c r="CQ226" s="409"/>
      <c r="CR226" s="410">
        <v>350</v>
      </c>
      <c r="CS226" s="411">
        <v>77.5</v>
      </c>
      <c r="CT226" s="411">
        <v>52.98</v>
      </c>
      <c r="CU226" s="411">
        <v>46.61</v>
      </c>
      <c r="CV226" s="411">
        <v>14.6</v>
      </c>
      <c r="CW226" s="411">
        <v>8.0299999999999994</v>
      </c>
      <c r="CX226" s="411">
        <v>22.76</v>
      </c>
      <c r="CY226" s="411">
        <v>23.04</v>
      </c>
      <c r="CZ226" s="411">
        <v>68.430000000000007</v>
      </c>
      <c r="DA226" s="411">
        <v>73.930000000000007</v>
      </c>
      <c r="DB226" s="409" t="s">
        <v>1521</v>
      </c>
      <c r="DC226" s="409">
        <v>2</v>
      </c>
      <c r="DD226" s="409"/>
      <c r="DE226" s="409"/>
    </row>
    <row r="227" spans="1:109" ht="21" customHeight="1" thickBot="1">
      <c r="A227" s="376">
        <v>225</v>
      </c>
      <c r="B227" s="413" t="s">
        <v>1740</v>
      </c>
      <c r="C227" s="378" t="s">
        <v>1741</v>
      </c>
      <c r="D227" s="552" t="s">
        <v>158</v>
      </c>
      <c r="E227" s="530" t="s">
        <v>151</v>
      </c>
      <c r="F227" s="444"/>
      <c r="G227" s="444"/>
      <c r="H227" s="444">
        <v>70</v>
      </c>
      <c r="I227" s="444">
        <v>23</v>
      </c>
      <c r="J227" s="444">
        <v>27</v>
      </c>
      <c r="K227" s="444">
        <v>36</v>
      </c>
      <c r="L227" s="444">
        <v>52</v>
      </c>
      <c r="M227" s="444">
        <v>59</v>
      </c>
      <c r="N227" s="444">
        <v>267</v>
      </c>
      <c r="O227" s="432">
        <v>4464</v>
      </c>
      <c r="P227" s="433">
        <v>375.7</v>
      </c>
      <c r="Q227" s="434">
        <v>81.3</v>
      </c>
      <c r="R227" s="434">
        <v>85.47</v>
      </c>
      <c r="S227" s="434">
        <v>61.71</v>
      </c>
      <c r="T227" s="434">
        <v>5.75</v>
      </c>
      <c r="U227" s="426">
        <v>16100</v>
      </c>
      <c r="V227" s="426">
        <v>26300</v>
      </c>
      <c r="W227" s="426">
        <v>42000</v>
      </c>
      <c r="X227" s="442">
        <v>63000</v>
      </c>
      <c r="Y227" s="442">
        <v>91000</v>
      </c>
      <c r="Z227" s="448">
        <v>127500</v>
      </c>
      <c r="AA227" s="444">
        <v>178500</v>
      </c>
      <c r="AB227" s="444">
        <v>249500</v>
      </c>
      <c r="AC227" s="445">
        <v>349500</v>
      </c>
      <c r="AD227" s="445">
        <v>489500</v>
      </c>
      <c r="AE227" s="550">
        <v>685000</v>
      </c>
      <c r="AF227" s="550">
        <v>959000</v>
      </c>
      <c r="AG227" s="551">
        <v>1575000</v>
      </c>
      <c r="AH227" s="382">
        <v>19407600</v>
      </c>
      <c r="AI227" s="390">
        <v>80000</v>
      </c>
      <c r="AJ227" s="390">
        <v>6</v>
      </c>
      <c r="AK227" s="391">
        <v>160000</v>
      </c>
      <c r="AL227" s="391">
        <v>5</v>
      </c>
      <c r="AM227" s="392">
        <v>480000</v>
      </c>
      <c r="AN227" s="392">
        <v>4</v>
      </c>
      <c r="AO227" s="382">
        <v>12800000</v>
      </c>
      <c r="AP227" s="418">
        <v>32207600</v>
      </c>
      <c r="AQ227" s="394" t="s">
        <v>1742</v>
      </c>
      <c r="AR227" s="395" t="s">
        <v>1743</v>
      </c>
      <c r="AS227" s="396" t="s">
        <v>1001</v>
      </c>
      <c r="AT227" s="397" t="s">
        <v>1744</v>
      </c>
      <c r="AU227" s="548" t="s">
        <v>1028</v>
      </c>
      <c r="AV227" s="399"/>
      <c r="AW227" s="399">
        <v>390</v>
      </c>
      <c r="AX227" s="399"/>
      <c r="AY227" s="399">
        <v>522</v>
      </c>
      <c r="AZ227" s="399" t="s">
        <v>774</v>
      </c>
      <c r="BA227" s="419">
        <v>158</v>
      </c>
      <c r="BB227" s="401">
        <v>1.8</v>
      </c>
      <c r="BC227" s="402">
        <v>0.7</v>
      </c>
      <c r="BD227" s="402">
        <v>2.82</v>
      </c>
      <c r="BE227" s="402">
        <v>3.69</v>
      </c>
      <c r="BF227" s="403">
        <v>4622</v>
      </c>
      <c r="BG227" s="401">
        <v>377.5</v>
      </c>
      <c r="BH227" s="404">
        <v>82</v>
      </c>
      <c r="BI227" s="404">
        <v>88.29</v>
      </c>
      <c r="BJ227" s="404">
        <v>65.400000000000006</v>
      </c>
      <c r="BK227" s="405">
        <v>1.8</v>
      </c>
      <c r="BL227" s="405">
        <v>0.7</v>
      </c>
      <c r="BM227" s="405">
        <v>2.82</v>
      </c>
      <c r="BN227" s="405">
        <v>3.69</v>
      </c>
      <c r="BO227" s="406">
        <v>1</v>
      </c>
      <c r="BP227" s="407"/>
      <c r="BQ227" s="407"/>
      <c r="BR227" s="407"/>
      <c r="BS227" s="407"/>
      <c r="BT227" s="407"/>
      <c r="BU227" s="407"/>
      <c r="BV227" s="407"/>
      <c r="BW227" s="407"/>
      <c r="BX227" s="407"/>
      <c r="BY227" s="407"/>
      <c r="BZ227" s="407"/>
      <c r="CA227" s="407"/>
      <c r="CB227" s="407">
        <v>1</v>
      </c>
      <c r="CC227" s="407"/>
      <c r="CD227" s="407"/>
      <c r="CE227" s="407"/>
      <c r="CF227" s="407"/>
      <c r="CG227" s="407"/>
      <c r="CH227" s="407"/>
      <c r="CI227" s="407"/>
      <c r="CJ227" s="408" t="s">
        <v>1745</v>
      </c>
      <c r="CK227" s="408"/>
      <c r="CL227" s="408"/>
      <c r="CM227" s="408"/>
      <c r="CN227" s="408"/>
      <c r="CO227" s="409"/>
      <c r="CP227" s="409"/>
      <c r="CQ227" s="409"/>
      <c r="CR227" s="410"/>
      <c r="CS227" s="411"/>
      <c r="CT227" s="411"/>
      <c r="CU227" s="411"/>
      <c r="CV227" s="411"/>
      <c r="CW227" s="411"/>
      <c r="CX227" s="411"/>
      <c r="CY227" s="411"/>
      <c r="CZ227" s="411"/>
      <c r="DA227" s="411"/>
      <c r="DB227" s="409" t="s">
        <v>1521</v>
      </c>
      <c r="DC227" s="409">
        <v>2</v>
      </c>
      <c r="DD227" s="409"/>
      <c r="DE227" s="409"/>
    </row>
    <row r="228" spans="1:109" ht="21" customHeight="1" thickBot="1">
      <c r="A228" s="412">
        <v>226</v>
      </c>
      <c r="B228" s="377" t="s">
        <v>1746</v>
      </c>
      <c r="C228" s="378" t="s">
        <v>1747</v>
      </c>
      <c r="D228" s="552" t="s">
        <v>158</v>
      </c>
      <c r="E228" s="530" t="s">
        <v>151</v>
      </c>
      <c r="F228" s="444"/>
      <c r="G228" s="444"/>
      <c r="H228" s="444">
        <v>70</v>
      </c>
      <c r="I228" s="444">
        <v>23</v>
      </c>
      <c r="J228" s="444">
        <v>27</v>
      </c>
      <c r="K228" s="444">
        <v>36</v>
      </c>
      <c r="L228" s="444">
        <v>52</v>
      </c>
      <c r="M228" s="444">
        <v>59</v>
      </c>
      <c r="N228" s="444">
        <v>267</v>
      </c>
      <c r="O228" s="432">
        <v>4480</v>
      </c>
      <c r="P228" s="433">
        <v>368.5</v>
      </c>
      <c r="Q228" s="434">
        <v>86.34</v>
      </c>
      <c r="R228" s="434">
        <v>84.08</v>
      </c>
      <c r="S228" s="434">
        <v>54.53</v>
      </c>
      <c r="T228" s="434">
        <v>5.23</v>
      </c>
      <c r="U228" s="426">
        <v>16100</v>
      </c>
      <c r="V228" s="426">
        <v>26300</v>
      </c>
      <c r="W228" s="426">
        <v>42000</v>
      </c>
      <c r="X228" s="442">
        <v>63000</v>
      </c>
      <c r="Y228" s="442">
        <v>91000</v>
      </c>
      <c r="Z228" s="448">
        <v>127500</v>
      </c>
      <c r="AA228" s="444">
        <v>178500</v>
      </c>
      <c r="AB228" s="444">
        <v>249500</v>
      </c>
      <c r="AC228" s="445">
        <v>349500</v>
      </c>
      <c r="AD228" s="445">
        <v>489500</v>
      </c>
      <c r="AE228" s="550">
        <v>685000</v>
      </c>
      <c r="AF228" s="550">
        <v>959000</v>
      </c>
      <c r="AG228" s="551">
        <v>1575000</v>
      </c>
      <c r="AH228" s="382">
        <v>19407600</v>
      </c>
      <c r="AI228" s="390">
        <v>80000</v>
      </c>
      <c r="AJ228" s="390">
        <v>6</v>
      </c>
      <c r="AK228" s="391">
        <v>160000</v>
      </c>
      <c r="AL228" s="391">
        <v>5</v>
      </c>
      <c r="AM228" s="392">
        <v>480000</v>
      </c>
      <c r="AN228" s="392">
        <v>4</v>
      </c>
      <c r="AO228" s="382">
        <v>12800000</v>
      </c>
      <c r="AP228" s="418">
        <v>32207600</v>
      </c>
      <c r="AQ228" s="394" t="s">
        <v>1748</v>
      </c>
      <c r="AR228" s="395" t="s">
        <v>1749</v>
      </c>
      <c r="AS228" s="396" t="s">
        <v>996</v>
      </c>
      <c r="AT228" s="397" t="s">
        <v>1750</v>
      </c>
      <c r="AU228" s="548" t="s">
        <v>1028</v>
      </c>
      <c r="AV228" s="399">
        <v>56</v>
      </c>
      <c r="AW228" s="399">
        <v>383</v>
      </c>
      <c r="AX228" s="399"/>
      <c r="AY228" s="399">
        <v>510</v>
      </c>
      <c r="AZ228" s="399" t="s">
        <v>772</v>
      </c>
      <c r="BA228" s="400">
        <v>157</v>
      </c>
      <c r="BB228" s="401">
        <v>1.6</v>
      </c>
      <c r="BC228" s="402">
        <v>1.06</v>
      </c>
      <c r="BD228" s="402">
        <v>2.94</v>
      </c>
      <c r="BE228" s="402">
        <v>2.5</v>
      </c>
      <c r="BF228" s="403">
        <v>4637</v>
      </c>
      <c r="BG228" s="401">
        <v>370.1</v>
      </c>
      <c r="BH228" s="404">
        <v>87.4</v>
      </c>
      <c r="BI228" s="404">
        <v>87.02</v>
      </c>
      <c r="BJ228" s="404">
        <v>57.03</v>
      </c>
      <c r="BK228" s="405">
        <v>1.6</v>
      </c>
      <c r="BL228" s="405">
        <v>1.06</v>
      </c>
      <c r="BM228" s="405">
        <v>2.94</v>
      </c>
      <c r="BN228" s="405">
        <v>2.5</v>
      </c>
      <c r="BO228" s="406">
        <v>4</v>
      </c>
      <c r="BP228" s="407"/>
      <c r="BQ228" s="407"/>
      <c r="BR228" s="407"/>
      <c r="BS228" s="407"/>
      <c r="BT228" s="407"/>
      <c r="BU228" s="407"/>
      <c r="BV228" s="407"/>
      <c r="BW228" s="407"/>
      <c r="BX228" s="407"/>
      <c r="BY228" s="407"/>
      <c r="BZ228" s="407">
        <v>1</v>
      </c>
      <c r="CA228" s="407"/>
      <c r="CB228" s="407"/>
      <c r="CC228" s="407"/>
      <c r="CD228" s="407"/>
      <c r="CE228" s="407"/>
      <c r="CF228" s="407"/>
      <c r="CG228" s="407"/>
      <c r="CH228" s="407"/>
      <c r="CI228" s="407"/>
      <c r="CJ228" s="408" t="s">
        <v>1750</v>
      </c>
      <c r="CK228" s="408"/>
      <c r="CL228" s="408"/>
      <c r="CM228" s="408"/>
      <c r="CN228" s="408"/>
      <c r="CO228" s="409"/>
      <c r="CP228" s="409"/>
      <c r="CQ228" s="409"/>
      <c r="CR228" s="410"/>
      <c r="CS228" s="411"/>
      <c r="CT228" s="411"/>
      <c r="CU228" s="411"/>
      <c r="CV228" s="411"/>
      <c r="CW228" s="411"/>
      <c r="CX228" s="411"/>
      <c r="CY228" s="411"/>
      <c r="CZ228" s="411"/>
      <c r="DA228" s="411"/>
      <c r="DB228" s="409" t="s">
        <v>1521</v>
      </c>
      <c r="DC228" s="409">
        <v>2</v>
      </c>
      <c r="DD228" s="409"/>
      <c r="DE228" s="409"/>
    </row>
    <row r="229" spans="1:109" ht="21" customHeight="1">
      <c r="A229" s="376">
        <v>227</v>
      </c>
      <c r="B229" s="413" t="s">
        <v>1751</v>
      </c>
      <c r="C229" s="378" t="s">
        <v>1752</v>
      </c>
      <c r="D229" s="552" t="s">
        <v>158</v>
      </c>
      <c r="E229" s="553" t="s">
        <v>151</v>
      </c>
      <c r="F229" s="444"/>
      <c r="G229" s="444"/>
      <c r="H229" s="444">
        <v>50</v>
      </c>
      <c r="I229" s="444">
        <v>23</v>
      </c>
      <c r="J229" s="444">
        <v>27</v>
      </c>
      <c r="K229" s="444">
        <v>36</v>
      </c>
      <c r="L229" s="444">
        <v>52</v>
      </c>
      <c r="M229" s="444">
        <v>77</v>
      </c>
      <c r="N229" s="444">
        <v>265</v>
      </c>
      <c r="O229" s="432">
        <v>4517</v>
      </c>
      <c r="P229" s="433">
        <v>377.4</v>
      </c>
      <c r="Q229" s="434">
        <v>82.23</v>
      </c>
      <c r="R229" s="434">
        <v>81.760000000000005</v>
      </c>
      <c r="S229" s="434">
        <v>59.55</v>
      </c>
      <c r="T229" s="434">
        <v>5.68</v>
      </c>
      <c r="U229" s="426">
        <v>16100</v>
      </c>
      <c r="V229" s="426">
        <v>26300</v>
      </c>
      <c r="W229" s="426">
        <v>42000</v>
      </c>
      <c r="X229" s="442">
        <v>63000</v>
      </c>
      <c r="Y229" s="442">
        <v>91000</v>
      </c>
      <c r="Z229" s="448">
        <v>127500</v>
      </c>
      <c r="AA229" s="444">
        <v>178500</v>
      </c>
      <c r="AB229" s="444">
        <v>249500</v>
      </c>
      <c r="AC229" s="445">
        <v>349500</v>
      </c>
      <c r="AD229" s="445">
        <v>489500</v>
      </c>
      <c r="AE229" s="550">
        <v>685000</v>
      </c>
      <c r="AF229" s="550">
        <v>959000</v>
      </c>
      <c r="AG229" s="551">
        <v>1575000</v>
      </c>
      <c r="AH229" s="382">
        <v>19407600</v>
      </c>
      <c r="AI229" s="390">
        <v>80000</v>
      </c>
      <c r="AJ229" s="390">
        <v>6</v>
      </c>
      <c r="AK229" s="391">
        <v>160000</v>
      </c>
      <c r="AL229" s="391">
        <v>5</v>
      </c>
      <c r="AM229" s="392">
        <v>480000</v>
      </c>
      <c r="AN229" s="392">
        <v>4</v>
      </c>
      <c r="AO229" s="382">
        <v>12800000</v>
      </c>
      <c r="AP229" s="418">
        <v>32207600</v>
      </c>
      <c r="AQ229" s="394" t="s">
        <v>1043</v>
      </c>
      <c r="AR229" s="395" t="s">
        <v>1753</v>
      </c>
      <c r="AS229" s="396" t="s">
        <v>1018</v>
      </c>
      <c r="AT229" s="397" t="s">
        <v>609</v>
      </c>
      <c r="AU229" s="548" t="s">
        <v>1028</v>
      </c>
      <c r="AV229" s="399">
        <v>38</v>
      </c>
      <c r="AW229" s="399">
        <v>392</v>
      </c>
      <c r="AX229" s="399"/>
      <c r="AY229" s="399">
        <v>525</v>
      </c>
      <c r="AZ229" s="399" t="s">
        <v>772</v>
      </c>
      <c r="BA229" s="400">
        <v>155</v>
      </c>
      <c r="BB229" s="401">
        <v>2.8</v>
      </c>
      <c r="BC229" s="402">
        <v>0.57999999999999996</v>
      </c>
      <c r="BD229" s="402">
        <v>2.95</v>
      </c>
      <c r="BE229" s="402">
        <v>1.87</v>
      </c>
      <c r="BF229" s="403">
        <v>4672</v>
      </c>
      <c r="BG229" s="401">
        <v>380.2</v>
      </c>
      <c r="BH229" s="404">
        <v>82.81</v>
      </c>
      <c r="BI229" s="404">
        <v>84.71</v>
      </c>
      <c r="BJ229" s="404">
        <v>61.42</v>
      </c>
      <c r="BK229" s="405">
        <v>2.8</v>
      </c>
      <c r="BL229" s="405">
        <v>0.57999999999999996</v>
      </c>
      <c r="BM229" s="405">
        <v>2.95</v>
      </c>
      <c r="BN229" s="405">
        <v>1.87</v>
      </c>
      <c r="BO229" s="406">
        <v>10</v>
      </c>
      <c r="BP229" s="407"/>
      <c r="BQ229" s="407"/>
      <c r="BR229" s="407"/>
      <c r="BS229" s="407"/>
      <c r="BT229" s="407"/>
      <c r="BU229" s="407"/>
      <c r="BV229" s="407"/>
      <c r="BW229" s="407"/>
      <c r="BX229" s="407"/>
      <c r="BY229" s="407"/>
      <c r="BZ229" s="407">
        <v>1</v>
      </c>
      <c r="CA229" s="407"/>
      <c r="CB229" s="407"/>
      <c r="CC229" s="407"/>
      <c r="CD229" s="407"/>
      <c r="CE229" s="407"/>
      <c r="CF229" s="407"/>
      <c r="CG229" s="407"/>
      <c r="CH229" s="407"/>
      <c r="CI229" s="407"/>
      <c r="CJ229" s="408" t="s">
        <v>1754</v>
      </c>
      <c r="CK229" s="408"/>
      <c r="CL229" s="408"/>
      <c r="CM229" s="408"/>
      <c r="CN229" s="408"/>
      <c r="CO229" s="409"/>
      <c r="CP229" s="409"/>
      <c r="CQ229" s="409">
        <v>1</v>
      </c>
      <c r="CR229" s="410">
        <v>354</v>
      </c>
      <c r="CS229" s="411">
        <v>77.41</v>
      </c>
      <c r="CT229" s="411">
        <v>57.27</v>
      </c>
      <c r="CU229" s="411">
        <v>43.91</v>
      </c>
      <c r="CV229" s="411">
        <v>23.4</v>
      </c>
      <c r="CW229" s="411">
        <v>4.82</v>
      </c>
      <c r="CX229" s="411">
        <v>24.49</v>
      </c>
      <c r="CY229" s="411">
        <v>15.64</v>
      </c>
      <c r="CZ229" s="411">
        <v>68.349999999999994</v>
      </c>
      <c r="DA229" s="411">
        <v>63.62</v>
      </c>
      <c r="DB229" s="409" t="s">
        <v>1521</v>
      </c>
      <c r="DC229" s="409">
        <v>1</v>
      </c>
      <c r="DD229" s="409"/>
      <c r="DE229" s="409"/>
    </row>
    <row r="230" spans="1:109" ht="21" customHeight="1" thickBot="1">
      <c r="A230" s="412">
        <v>228</v>
      </c>
      <c r="B230" s="377" t="s">
        <v>1755</v>
      </c>
      <c r="C230" s="378" t="s">
        <v>1756</v>
      </c>
      <c r="D230" s="552" t="s">
        <v>158</v>
      </c>
      <c r="E230" s="553" t="s">
        <v>151</v>
      </c>
      <c r="F230" s="444"/>
      <c r="G230" s="444"/>
      <c r="H230" s="444">
        <v>70</v>
      </c>
      <c r="I230" s="444">
        <v>23</v>
      </c>
      <c r="J230" s="444">
        <v>27</v>
      </c>
      <c r="K230" s="444">
        <v>36</v>
      </c>
      <c r="L230" s="444">
        <v>52</v>
      </c>
      <c r="M230" s="444">
        <v>59</v>
      </c>
      <c r="N230" s="444">
        <v>267</v>
      </c>
      <c r="O230" s="432">
        <v>4545</v>
      </c>
      <c r="P230" s="433">
        <v>378.9</v>
      </c>
      <c r="Q230" s="434">
        <v>80.23</v>
      </c>
      <c r="R230" s="434">
        <v>72.17</v>
      </c>
      <c r="S230" s="434">
        <v>71.14</v>
      </c>
      <c r="T230" s="434">
        <v>6.98</v>
      </c>
      <c r="U230" s="426">
        <v>16100</v>
      </c>
      <c r="V230" s="426">
        <v>26300</v>
      </c>
      <c r="W230" s="426">
        <v>42000</v>
      </c>
      <c r="X230" s="442">
        <v>63000</v>
      </c>
      <c r="Y230" s="442">
        <v>91000</v>
      </c>
      <c r="Z230" s="448">
        <v>127500</v>
      </c>
      <c r="AA230" s="444">
        <v>178500</v>
      </c>
      <c r="AB230" s="444">
        <v>249500</v>
      </c>
      <c r="AC230" s="445">
        <v>349500</v>
      </c>
      <c r="AD230" s="445">
        <v>489500</v>
      </c>
      <c r="AE230" s="550">
        <v>685000</v>
      </c>
      <c r="AF230" s="550">
        <v>959000</v>
      </c>
      <c r="AG230" s="551">
        <v>1575000</v>
      </c>
      <c r="AH230" s="382">
        <v>19407600</v>
      </c>
      <c r="AI230" s="390">
        <v>80000</v>
      </c>
      <c r="AJ230" s="390">
        <v>6</v>
      </c>
      <c r="AK230" s="391">
        <v>160000</v>
      </c>
      <c r="AL230" s="391">
        <v>5</v>
      </c>
      <c r="AM230" s="392">
        <v>480000</v>
      </c>
      <c r="AN230" s="392">
        <v>4</v>
      </c>
      <c r="AO230" s="382">
        <v>12800000</v>
      </c>
      <c r="AP230" s="418">
        <v>32207600</v>
      </c>
      <c r="AQ230" s="394" t="s">
        <v>1560</v>
      </c>
      <c r="AR230" s="395" t="s">
        <v>1757</v>
      </c>
      <c r="AS230" s="396" t="s">
        <v>923</v>
      </c>
      <c r="AT230" s="397" t="s">
        <v>678</v>
      </c>
      <c r="AU230" s="548" t="s">
        <v>1028</v>
      </c>
      <c r="AV230" s="399">
        <v>54</v>
      </c>
      <c r="AW230" s="399">
        <v>394</v>
      </c>
      <c r="AX230" s="399"/>
      <c r="AY230" s="399">
        <v>528</v>
      </c>
      <c r="AZ230" s="399" t="s">
        <v>772</v>
      </c>
      <c r="BA230" s="419">
        <v>155</v>
      </c>
      <c r="BB230" s="401">
        <v>2.2999999999999998</v>
      </c>
      <c r="BC230" s="402">
        <v>0.87</v>
      </c>
      <c r="BD230" s="402">
        <v>2.93</v>
      </c>
      <c r="BE230" s="402">
        <v>2.33</v>
      </c>
      <c r="BF230" s="403">
        <v>4700</v>
      </c>
      <c r="BG230" s="401">
        <v>381.2</v>
      </c>
      <c r="BH230" s="404">
        <v>81.099999999999994</v>
      </c>
      <c r="BI230" s="404">
        <v>75.099999999999994</v>
      </c>
      <c r="BJ230" s="404">
        <v>73.47</v>
      </c>
      <c r="BK230" s="405">
        <v>2.2999999999999998</v>
      </c>
      <c r="BL230" s="405">
        <v>0.87</v>
      </c>
      <c r="BM230" s="405">
        <v>2.93</v>
      </c>
      <c r="BN230" s="405">
        <v>2.33</v>
      </c>
      <c r="BO230" s="406">
        <v>1</v>
      </c>
      <c r="BP230" s="407"/>
      <c r="BQ230" s="407"/>
      <c r="BR230" s="407"/>
      <c r="BS230" s="407"/>
      <c r="BT230" s="407"/>
      <c r="BU230" s="407"/>
      <c r="BV230" s="407"/>
      <c r="BW230" s="407"/>
      <c r="BX230" s="407"/>
      <c r="BY230" s="407"/>
      <c r="BZ230" s="407">
        <v>1</v>
      </c>
      <c r="CA230" s="407"/>
      <c r="CB230" s="407"/>
      <c r="CC230" s="407"/>
      <c r="CD230" s="407">
        <v>1</v>
      </c>
      <c r="CE230" s="407"/>
      <c r="CF230" s="407"/>
      <c r="CG230" s="407"/>
      <c r="CH230" s="407"/>
      <c r="CI230" s="407"/>
      <c r="CJ230" s="408" t="s">
        <v>1602</v>
      </c>
      <c r="CK230" s="408"/>
      <c r="CL230" s="408"/>
      <c r="CM230" s="408"/>
      <c r="CN230" s="408"/>
      <c r="CO230" s="409"/>
      <c r="CP230" s="409"/>
      <c r="CQ230" s="409">
        <v>1</v>
      </c>
      <c r="CR230" s="410">
        <v>360</v>
      </c>
      <c r="CS230" s="411">
        <v>73</v>
      </c>
      <c r="CT230" s="411">
        <v>47.83</v>
      </c>
      <c r="CU230" s="411">
        <v>51.73</v>
      </c>
      <c r="CV230" s="411">
        <v>18.899999999999999</v>
      </c>
      <c r="CW230" s="411">
        <v>7.23</v>
      </c>
      <c r="CX230" s="411">
        <v>24.34</v>
      </c>
      <c r="CY230" s="411">
        <v>19.41</v>
      </c>
      <c r="CZ230" s="411">
        <v>69.88</v>
      </c>
      <c r="DA230" s="411">
        <v>71.05</v>
      </c>
      <c r="DB230" s="409" t="s">
        <v>1521</v>
      </c>
      <c r="DC230" s="409">
        <v>1</v>
      </c>
      <c r="DD230" s="409"/>
      <c r="DE230" s="409"/>
    </row>
    <row r="231" spans="1:109" ht="21" customHeight="1">
      <c r="A231" s="376">
        <v>229</v>
      </c>
      <c r="B231" s="413" t="s">
        <v>1758</v>
      </c>
      <c r="C231" s="378" t="s">
        <v>1759</v>
      </c>
      <c r="D231" s="552" t="s">
        <v>158</v>
      </c>
      <c r="E231" s="553" t="s">
        <v>151</v>
      </c>
      <c r="F231" s="444"/>
      <c r="G231" s="444"/>
      <c r="H231" s="444">
        <v>70</v>
      </c>
      <c r="I231" s="444">
        <v>23</v>
      </c>
      <c r="J231" s="444">
        <v>27</v>
      </c>
      <c r="K231" s="444">
        <v>36</v>
      </c>
      <c r="L231" s="444">
        <v>52</v>
      </c>
      <c r="M231" s="444">
        <v>59</v>
      </c>
      <c r="N231" s="444">
        <v>267</v>
      </c>
      <c r="O231" s="432">
        <v>4548</v>
      </c>
      <c r="P231" s="433">
        <v>382</v>
      </c>
      <c r="Q231" s="434">
        <v>87.72</v>
      </c>
      <c r="R231" s="434">
        <v>53.75</v>
      </c>
      <c r="S231" s="434">
        <v>60.72</v>
      </c>
      <c r="T231" s="434"/>
      <c r="U231" s="426">
        <v>16100</v>
      </c>
      <c r="V231" s="426">
        <v>26300</v>
      </c>
      <c r="W231" s="426">
        <v>42000</v>
      </c>
      <c r="X231" s="442">
        <v>63000</v>
      </c>
      <c r="Y231" s="442">
        <v>91000</v>
      </c>
      <c r="Z231" s="448">
        <v>127500</v>
      </c>
      <c r="AA231" s="444">
        <v>178500</v>
      </c>
      <c r="AB231" s="444">
        <v>249500</v>
      </c>
      <c r="AC231" s="445">
        <v>349500</v>
      </c>
      <c r="AD231" s="445">
        <v>489500</v>
      </c>
      <c r="AE231" s="550">
        <v>685000</v>
      </c>
      <c r="AF231" s="550">
        <v>959000</v>
      </c>
      <c r="AG231" s="551">
        <v>1575000</v>
      </c>
      <c r="AH231" s="382">
        <v>19407600</v>
      </c>
      <c r="AI231" s="390">
        <v>80000</v>
      </c>
      <c r="AJ231" s="390">
        <v>6</v>
      </c>
      <c r="AK231" s="391">
        <v>160000</v>
      </c>
      <c r="AL231" s="391">
        <v>5</v>
      </c>
      <c r="AM231" s="392">
        <v>480000</v>
      </c>
      <c r="AN231" s="392">
        <v>4</v>
      </c>
      <c r="AO231" s="382">
        <v>12800000</v>
      </c>
      <c r="AP231" s="418">
        <v>32207600</v>
      </c>
      <c r="AQ231" s="394" t="s">
        <v>969</v>
      </c>
      <c r="AR231" s="395" t="s">
        <v>1760</v>
      </c>
      <c r="AS231" s="396" t="s">
        <v>1173</v>
      </c>
      <c r="AT231" s="397" t="s">
        <v>1761</v>
      </c>
      <c r="AU231" s="548" t="s">
        <v>1028</v>
      </c>
      <c r="AV231" s="399"/>
      <c r="AW231" s="399">
        <v>397</v>
      </c>
      <c r="AX231" s="399"/>
      <c r="AY231" s="399">
        <v>533</v>
      </c>
      <c r="AZ231" s="399" t="s">
        <v>772</v>
      </c>
      <c r="BA231" s="400">
        <v>155</v>
      </c>
      <c r="BB231" s="401">
        <v>2.9</v>
      </c>
      <c r="BC231" s="402">
        <v>0.57999999999999996</v>
      </c>
      <c r="BD231" s="402">
        <v>1.4</v>
      </c>
      <c r="BE231" s="402">
        <v>2.35</v>
      </c>
      <c r="BF231" s="403">
        <v>4703</v>
      </c>
      <c r="BG231" s="401">
        <v>384.9</v>
      </c>
      <c r="BH231" s="404">
        <v>88.3</v>
      </c>
      <c r="BI231" s="404">
        <v>55.15</v>
      </c>
      <c r="BJ231" s="404">
        <v>63.07</v>
      </c>
      <c r="BK231" s="405">
        <v>2.9</v>
      </c>
      <c r="BL231" s="405">
        <v>0.57999999999999996</v>
      </c>
      <c r="BM231" s="405">
        <v>1.4</v>
      </c>
      <c r="BN231" s="405">
        <v>2.35</v>
      </c>
      <c r="BO231" s="406">
        <v>11</v>
      </c>
      <c r="BP231" s="407"/>
      <c r="BQ231" s="407"/>
      <c r="BR231" s="407"/>
      <c r="BS231" s="407"/>
      <c r="BT231" s="407"/>
      <c r="BU231" s="407"/>
      <c r="BV231" s="407"/>
      <c r="BW231" s="407"/>
      <c r="BX231" s="407"/>
      <c r="BY231" s="407"/>
      <c r="BZ231" s="407">
        <v>1</v>
      </c>
      <c r="CA231" s="407"/>
      <c r="CB231" s="407"/>
      <c r="CC231" s="407"/>
      <c r="CD231" s="407"/>
      <c r="CE231" s="407"/>
      <c r="CF231" s="407"/>
      <c r="CG231" s="407"/>
      <c r="CH231" s="407"/>
      <c r="CI231" s="407"/>
      <c r="CJ231" s="408" t="s">
        <v>1554</v>
      </c>
      <c r="CK231" s="408"/>
      <c r="CL231" s="408"/>
      <c r="CM231" s="408"/>
      <c r="CN231" s="408"/>
      <c r="CO231" s="409"/>
      <c r="CP231" s="409"/>
      <c r="CQ231" s="409"/>
      <c r="CR231" s="410"/>
      <c r="CS231" s="411"/>
      <c r="CT231" s="411"/>
      <c r="CU231" s="411"/>
      <c r="CV231" s="411"/>
      <c r="CW231" s="411"/>
      <c r="CX231" s="411"/>
      <c r="CY231" s="411"/>
      <c r="CZ231" s="411"/>
      <c r="DA231" s="411"/>
      <c r="DB231" s="409" t="s">
        <v>1521</v>
      </c>
      <c r="DC231" s="409">
        <v>1</v>
      </c>
      <c r="DD231" s="409"/>
      <c r="DE231" s="409"/>
    </row>
    <row r="232" spans="1:109" ht="21" customHeight="1" thickBot="1">
      <c r="A232" s="412">
        <v>230</v>
      </c>
      <c r="B232" s="377" t="s">
        <v>1762</v>
      </c>
      <c r="C232" s="378" t="s">
        <v>1763</v>
      </c>
      <c r="D232" s="552" t="s">
        <v>158</v>
      </c>
      <c r="E232" s="553" t="s">
        <v>151</v>
      </c>
      <c r="F232" s="444"/>
      <c r="G232" s="444"/>
      <c r="H232" s="464" t="s">
        <v>403</v>
      </c>
      <c r="I232" s="464">
        <v>30</v>
      </c>
      <c r="J232" s="464">
        <v>40</v>
      </c>
      <c r="K232" s="464">
        <v>50</v>
      </c>
      <c r="L232" s="464">
        <v>65</v>
      </c>
      <c r="M232" s="464">
        <v>80</v>
      </c>
      <c r="N232" s="471">
        <v>265</v>
      </c>
      <c r="O232" s="432">
        <v>4551</v>
      </c>
      <c r="P232" s="433">
        <v>412.3</v>
      </c>
      <c r="Q232" s="434">
        <v>69.239999999999995</v>
      </c>
      <c r="R232" s="434">
        <v>59.33</v>
      </c>
      <c r="S232" s="434">
        <v>84.95</v>
      </c>
      <c r="T232" s="434">
        <v>8.4700000000000006</v>
      </c>
      <c r="U232" s="426">
        <v>16100</v>
      </c>
      <c r="V232" s="426">
        <v>26300</v>
      </c>
      <c r="W232" s="426">
        <v>42000</v>
      </c>
      <c r="X232" s="442">
        <v>63000</v>
      </c>
      <c r="Y232" s="442">
        <v>91000</v>
      </c>
      <c r="Z232" s="448">
        <v>127500</v>
      </c>
      <c r="AA232" s="444">
        <v>178500</v>
      </c>
      <c r="AB232" s="444">
        <v>249500</v>
      </c>
      <c r="AC232" s="445">
        <v>349500</v>
      </c>
      <c r="AD232" s="445">
        <v>489500</v>
      </c>
      <c r="AE232" s="550">
        <v>685000</v>
      </c>
      <c r="AF232" s="550">
        <v>959000</v>
      </c>
      <c r="AG232" s="551">
        <v>1575000</v>
      </c>
      <c r="AH232" s="382">
        <v>19407600</v>
      </c>
      <c r="AI232" s="390">
        <v>80000</v>
      </c>
      <c r="AJ232" s="390">
        <v>6</v>
      </c>
      <c r="AK232" s="391">
        <v>160000</v>
      </c>
      <c r="AL232" s="391">
        <v>5</v>
      </c>
      <c r="AM232" s="392">
        <v>480000</v>
      </c>
      <c r="AN232" s="392">
        <v>4</v>
      </c>
      <c r="AO232" s="382">
        <v>12800000</v>
      </c>
      <c r="AP232" s="418">
        <v>32207600</v>
      </c>
      <c r="AQ232" s="394" t="s">
        <v>1097</v>
      </c>
      <c r="AR232" s="395" t="s">
        <v>1764</v>
      </c>
      <c r="AS232" s="396" t="s">
        <v>904</v>
      </c>
      <c r="AT232" s="397" t="s">
        <v>1765</v>
      </c>
      <c r="AU232" s="548" t="s">
        <v>1028</v>
      </c>
      <c r="AV232" s="399"/>
      <c r="AW232" s="399">
        <v>432</v>
      </c>
      <c r="AX232" s="399"/>
      <c r="AY232" s="399">
        <v>563</v>
      </c>
      <c r="AZ232" s="399" t="s">
        <v>772</v>
      </c>
      <c r="BA232" s="419">
        <v>155</v>
      </c>
      <c r="BB232" s="401">
        <v>2.2000000000000002</v>
      </c>
      <c r="BC232" s="402">
        <v>1.06</v>
      </c>
      <c r="BD232" s="402">
        <v>0.69</v>
      </c>
      <c r="BE232" s="402">
        <v>2.5</v>
      </c>
      <c r="BF232" s="403">
        <v>4706</v>
      </c>
      <c r="BG232" s="401">
        <v>414.5</v>
      </c>
      <c r="BH232" s="404">
        <v>70.3</v>
      </c>
      <c r="BI232" s="404">
        <v>60.02</v>
      </c>
      <c r="BJ232" s="404">
        <v>87.45</v>
      </c>
      <c r="BK232" s="405">
        <v>2.2000000000000002</v>
      </c>
      <c r="BL232" s="405">
        <v>1.06</v>
      </c>
      <c r="BM232" s="405">
        <v>0.69</v>
      </c>
      <c r="BN232" s="405">
        <v>2.5</v>
      </c>
      <c r="BO232" s="406">
        <v>6</v>
      </c>
      <c r="BP232" s="407"/>
      <c r="BQ232" s="407"/>
      <c r="BR232" s="407"/>
      <c r="BS232" s="407"/>
      <c r="BT232" s="407"/>
      <c r="BU232" s="407"/>
      <c r="BV232" s="407"/>
      <c r="BW232" s="407"/>
      <c r="BX232" s="407"/>
      <c r="BY232" s="407"/>
      <c r="BZ232" s="407">
        <v>1</v>
      </c>
      <c r="CA232" s="407"/>
      <c r="CB232" s="407"/>
      <c r="CC232" s="407">
        <v>1</v>
      </c>
      <c r="CD232" s="407"/>
      <c r="CE232" s="407"/>
      <c r="CF232" s="407"/>
      <c r="CG232" s="407"/>
      <c r="CH232" s="407"/>
      <c r="CI232" s="407"/>
      <c r="CJ232" s="408" t="s">
        <v>241</v>
      </c>
      <c r="CK232" s="408"/>
      <c r="CL232" s="408"/>
      <c r="CM232" s="408"/>
      <c r="CN232" s="408"/>
      <c r="CO232" s="409"/>
      <c r="CP232" s="409"/>
      <c r="CQ232" s="409"/>
      <c r="CR232" s="410"/>
      <c r="CS232" s="411"/>
      <c r="CT232" s="411"/>
      <c r="CU232" s="411"/>
      <c r="CV232" s="411"/>
      <c r="CW232" s="411"/>
      <c r="CX232" s="411"/>
      <c r="CY232" s="411"/>
      <c r="CZ232" s="411"/>
      <c r="DA232" s="411"/>
      <c r="DB232" s="409"/>
      <c r="DC232" s="409"/>
      <c r="DD232" s="409"/>
      <c r="DE232" s="409"/>
    </row>
    <row r="233" spans="1:109" ht="21" customHeight="1" thickBot="1">
      <c r="A233" s="376">
        <v>231</v>
      </c>
      <c r="B233" s="413" t="s">
        <v>1766</v>
      </c>
      <c r="C233" s="378" t="s">
        <v>1767</v>
      </c>
      <c r="D233" s="552" t="s">
        <v>158</v>
      </c>
      <c r="E233" s="553" t="s">
        <v>151</v>
      </c>
      <c r="F233" s="444"/>
      <c r="G233" s="444"/>
      <c r="H233" s="464" t="s">
        <v>403</v>
      </c>
      <c r="I233" s="464">
        <v>30</v>
      </c>
      <c r="J233" s="464">
        <v>40</v>
      </c>
      <c r="K233" s="464">
        <v>50</v>
      </c>
      <c r="L233" s="464">
        <v>65</v>
      </c>
      <c r="M233" s="464">
        <v>80</v>
      </c>
      <c r="N233" s="392">
        <v>265</v>
      </c>
      <c r="O233" s="432">
        <v>4559</v>
      </c>
      <c r="P233" s="433">
        <v>373.4</v>
      </c>
      <c r="Q233" s="434">
        <v>81.23</v>
      </c>
      <c r="R233" s="434">
        <v>85.96</v>
      </c>
      <c r="S233" s="434">
        <v>72.400000000000006</v>
      </c>
      <c r="T233" s="434">
        <v>7.26</v>
      </c>
      <c r="U233" s="426">
        <v>16100</v>
      </c>
      <c r="V233" s="426">
        <v>26300</v>
      </c>
      <c r="W233" s="426">
        <v>42000</v>
      </c>
      <c r="X233" s="442">
        <v>63000</v>
      </c>
      <c r="Y233" s="442">
        <v>91000</v>
      </c>
      <c r="Z233" s="448">
        <v>127500</v>
      </c>
      <c r="AA233" s="444">
        <v>178500</v>
      </c>
      <c r="AB233" s="444">
        <v>249500</v>
      </c>
      <c r="AC233" s="445">
        <v>349500</v>
      </c>
      <c r="AD233" s="445">
        <v>489500</v>
      </c>
      <c r="AE233" s="550">
        <v>685000</v>
      </c>
      <c r="AF233" s="550">
        <v>959000</v>
      </c>
      <c r="AG233" s="551">
        <v>1575000</v>
      </c>
      <c r="AH233" s="382">
        <v>19407600</v>
      </c>
      <c r="AI233" s="390">
        <v>80000</v>
      </c>
      <c r="AJ233" s="390">
        <v>6</v>
      </c>
      <c r="AK233" s="391">
        <v>160000</v>
      </c>
      <c r="AL233" s="391">
        <v>5</v>
      </c>
      <c r="AM233" s="392">
        <v>480000</v>
      </c>
      <c r="AN233" s="392">
        <v>4</v>
      </c>
      <c r="AO233" s="382">
        <v>12800000</v>
      </c>
      <c r="AP233" s="418">
        <v>32207600</v>
      </c>
      <c r="AQ233" s="394" t="s">
        <v>965</v>
      </c>
      <c r="AR233" s="395" t="s">
        <v>1768</v>
      </c>
      <c r="AS233" s="396" t="s">
        <v>731</v>
      </c>
      <c r="AT233" s="397" t="s">
        <v>1769</v>
      </c>
      <c r="AU233" s="548" t="s">
        <v>1028</v>
      </c>
      <c r="AV233" s="399"/>
      <c r="AW233" s="399">
        <v>388</v>
      </c>
      <c r="AX233" s="399"/>
      <c r="AY233" s="399">
        <v>518</v>
      </c>
      <c r="AZ233" s="399" t="s">
        <v>772</v>
      </c>
      <c r="BA233" s="400">
        <v>155</v>
      </c>
      <c r="BB233" s="401">
        <v>2.2000000000000002</v>
      </c>
      <c r="BC233" s="402">
        <v>0.77</v>
      </c>
      <c r="BD233" s="402">
        <v>3.62</v>
      </c>
      <c r="BE233" s="402">
        <v>2.4300000000000002</v>
      </c>
      <c r="BF233" s="403">
        <v>4714</v>
      </c>
      <c r="BG233" s="401">
        <v>375.6</v>
      </c>
      <c r="BH233" s="404">
        <v>82</v>
      </c>
      <c r="BI233" s="404">
        <v>89.58</v>
      </c>
      <c r="BJ233" s="404">
        <v>74.83</v>
      </c>
      <c r="BK233" s="405">
        <v>2.2000000000000002</v>
      </c>
      <c r="BL233" s="405">
        <v>0.77</v>
      </c>
      <c r="BM233" s="405">
        <v>3.62</v>
      </c>
      <c r="BN233" s="405">
        <v>2.4300000000000002</v>
      </c>
      <c r="BO233" s="406">
        <v>7</v>
      </c>
      <c r="BP233" s="407"/>
      <c r="BQ233" s="407"/>
      <c r="BR233" s="407"/>
      <c r="BS233" s="407"/>
      <c r="BT233" s="407"/>
      <c r="BU233" s="407"/>
      <c r="BV233" s="407"/>
      <c r="BW233" s="407"/>
      <c r="BX233" s="407"/>
      <c r="BY233" s="407"/>
      <c r="BZ233" s="407">
        <v>1</v>
      </c>
      <c r="CA233" s="407"/>
      <c r="CB233" s="407"/>
      <c r="CC233" s="407">
        <v>1</v>
      </c>
      <c r="CD233" s="407">
        <v>1</v>
      </c>
      <c r="CE233" s="407"/>
      <c r="CF233" s="407"/>
      <c r="CG233" s="407"/>
      <c r="CH233" s="407"/>
      <c r="CI233" s="407"/>
      <c r="CJ233" s="408" t="s">
        <v>968</v>
      </c>
      <c r="CK233" s="408"/>
      <c r="CL233" s="408"/>
      <c r="CM233" s="408"/>
      <c r="CN233" s="408"/>
      <c r="CO233" s="409"/>
      <c r="CP233" s="409"/>
      <c r="CQ233" s="409"/>
      <c r="CR233" s="410"/>
      <c r="CS233" s="411"/>
      <c r="CT233" s="411"/>
      <c r="CU233" s="411"/>
      <c r="CV233" s="411"/>
      <c r="CW233" s="411"/>
      <c r="CX233" s="411"/>
      <c r="CY233" s="411"/>
      <c r="CZ233" s="411"/>
      <c r="DA233" s="411"/>
      <c r="DB233" s="409" t="s">
        <v>1521</v>
      </c>
      <c r="DC233" s="409">
        <v>1</v>
      </c>
      <c r="DD233" s="409"/>
      <c r="DE233" s="409"/>
    </row>
    <row r="234" spans="1:109" ht="21" customHeight="1" thickBot="1">
      <c r="A234" s="412">
        <v>232</v>
      </c>
      <c r="B234" s="377" t="s">
        <v>1770</v>
      </c>
      <c r="C234" s="378" t="s">
        <v>1771</v>
      </c>
      <c r="D234" s="552" t="s">
        <v>158</v>
      </c>
      <c r="E234" s="553" t="s">
        <v>151</v>
      </c>
      <c r="F234" s="444"/>
      <c r="G234" s="444"/>
      <c r="H234" s="444">
        <v>70</v>
      </c>
      <c r="I234" s="444">
        <v>23</v>
      </c>
      <c r="J234" s="444">
        <v>27</v>
      </c>
      <c r="K234" s="444">
        <v>36</v>
      </c>
      <c r="L234" s="444">
        <v>52</v>
      </c>
      <c r="M234" s="444">
        <v>59</v>
      </c>
      <c r="N234" s="444">
        <v>267</v>
      </c>
      <c r="O234" s="432">
        <v>4565</v>
      </c>
      <c r="P234" s="433">
        <v>379.2</v>
      </c>
      <c r="Q234" s="434">
        <v>88.43</v>
      </c>
      <c r="R234" s="434">
        <v>50.26</v>
      </c>
      <c r="S234" s="434">
        <v>55.59</v>
      </c>
      <c r="T234" s="434"/>
      <c r="U234" s="426">
        <v>16100</v>
      </c>
      <c r="V234" s="426">
        <v>26300</v>
      </c>
      <c r="W234" s="426">
        <v>42000</v>
      </c>
      <c r="X234" s="442">
        <v>63000</v>
      </c>
      <c r="Y234" s="442">
        <v>91000</v>
      </c>
      <c r="Z234" s="448">
        <v>127500</v>
      </c>
      <c r="AA234" s="444">
        <v>178500</v>
      </c>
      <c r="AB234" s="444">
        <v>249500</v>
      </c>
      <c r="AC234" s="445">
        <v>349500</v>
      </c>
      <c r="AD234" s="445">
        <v>489500</v>
      </c>
      <c r="AE234" s="550">
        <v>685000</v>
      </c>
      <c r="AF234" s="550">
        <v>959000</v>
      </c>
      <c r="AG234" s="551">
        <v>1575000</v>
      </c>
      <c r="AH234" s="382">
        <v>19407600</v>
      </c>
      <c r="AI234" s="390">
        <v>80000</v>
      </c>
      <c r="AJ234" s="390">
        <v>6</v>
      </c>
      <c r="AK234" s="391">
        <v>160000</v>
      </c>
      <c r="AL234" s="391">
        <v>5</v>
      </c>
      <c r="AM234" s="392">
        <v>480000</v>
      </c>
      <c r="AN234" s="392">
        <v>4</v>
      </c>
      <c r="AO234" s="382">
        <v>12800000</v>
      </c>
      <c r="AP234" s="418">
        <v>32207600</v>
      </c>
      <c r="AQ234" s="394" t="s">
        <v>1772</v>
      </c>
      <c r="AR234" s="395" t="s">
        <v>1773</v>
      </c>
      <c r="AS234" s="396" t="s">
        <v>960</v>
      </c>
      <c r="AT234" s="397" t="s">
        <v>1774</v>
      </c>
      <c r="AU234" s="548" t="s">
        <v>1028</v>
      </c>
      <c r="AV234" s="399"/>
      <c r="AW234" s="399"/>
      <c r="AX234" s="399"/>
      <c r="AY234" s="399"/>
      <c r="AZ234" s="399" t="s">
        <v>772</v>
      </c>
      <c r="BA234" s="419">
        <v>156</v>
      </c>
      <c r="BB234" s="401">
        <v>2</v>
      </c>
      <c r="BC234" s="402">
        <v>0.77</v>
      </c>
      <c r="BD234" s="402">
        <v>2.0499999999999998</v>
      </c>
      <c r="BE234" s="402">
        <v>2.69</v>
      </c>
      <c r="BF234" s="403">
        <v>4721</v>
      </c>
      <c r="BG234" s="401">
        <v>381.2</v>
      </c>
      <c r="BH234" s="404">
        <v>89.2</v>
      </c>
      <c r="BI234" s="404">
        <v>52.31</v>
      </c>
      <c r="BJ234" s="404">
        <v>58.28</v>
      </c>
      <c r="BK234" s="405">
        <v>2</v>
      </c>
      <c r="BL234" s="405">
        <v>0.77</v>
      </c>
      <c r="BM234" s="405">
        <v>2.0499999999999998</v>
      </c>
      <c r="BN234" s="405">
        <v>2.69</v>
      </c>
      <c r="BO234" s="406">
        <v>16</v>
      </c>
      <c r="BP234" s="407"/>
      <c r="BQ234" s="407"/>
      <c r="BR234" s="407"/>
      <c r="BS234" s="407"/>
      <c r="BT234" s="407"/>
      <c r="BU234" s="407"/>
      <c r="BV234" s="407"/>
      <c r="BW234" s="407"/>
      <c r="BX234" s="407"/>
      <c r="BY234" s="407"/>
      <c r="BZ234" s="407"/>
      <c r="CA234" s="407"/>
      <c r="CB234" s="407"/>
      <c r="CC234" s="407"/>
      <c r="CD234" s="407"/>
      <c r="CE234" s="407"/>
      <c r="CF234" s="407"/>
      <c r="CG234" s="407"/>
      <c r="CH234" s="407"/>
      <c r="CI234" s="407"/>
      <c r="CJ234" s="408" t="s">
        <v>1775</v>
      </c>
      <c r="CK234" s="408"/>
      <c r="CL234" s="408"/>
      <c r="CM234" s="408"/>
      <c r="CN234" s="408"/>
      <c r="CO234" s="409"/>
      <c r="CP234" s="409"/>
      <c r="CQ234" s="409"/>
      <c r="CR234" s="410"/>
      <c r="CS234" s="411"/>
      <c r="CT234" s="411"/>
      <c r="CU234" s="411"/>
      <c r="CV234" s="411"/>
      <c r="CW234" s="411"/>
      <c r="CX234" s="411"/>
      <c r="CY234" s="411"/>
      <c r="CZ234" s="411"/>
      <c r="DA234" s="411"/>
      <c r="DB234" s="409"/>
      <c r="DC234" s="409"/>
      <c r="DD234" s="409"/>
      <c r="DE234" s="409"/>
    </row>
    <row r="235" spans="1:109" ht="21" customHeight="1">
      <c r="A235" s="376">
        <v>233</v>
      </c>
      <c r="B235" s="413" t="s">
        <v>1776</v>
      </c>
      <c r="C235" s="378" t="s">
        <v>1777</v>
      </c>
      <c r="D235" s="552" t="s">
        <v>158</v>
      </c>
      <c r="E235" s="553" t="s">
        <v>151</v>
      </c>
      <c r="F235" s="444"/>
      <c r="G235" s="444"/>
      <c r="H235" s="444">
        <v>70</v>
      </c>
      <c r="I235" s="444">
        <v>23</v>
      </c>
      <c r="J235" s="444">
        <v>27</v>
      </c>
      <c r="K235" s="444">
        <v>36</v>
      </c>
      <c r="L235" s="444">
        <v>52</v>
      </c>
      <c r="M235" s="444">
        <v>59</v>
      </c>
      <c r="N235" s="444">
        <v>267</v>
      </c>
      <c r="O235" s="432">
        <v>4572</v>
      </c>
      <c r="P235" s="433">
        <v>358.6</v>
      </c>
      <c r="Q235" s="434">
        <v>84.54</v>
      </c>
      <c r="R235" s="434">
        <v>85.32</v>
      </c>
      <c r="S235" s="434">
        <v>77.849999999999994</v>
      </c>
      <c r="T235" s="434"/>
      <c r="U235" s="426">
        <v>16100</v>
      </c>
      <c r="V235" s="426">
        <v>26300</v>
      </c>
      <c r="W235" s="426">
        <v>42000</v>
      </c>
      <c r="X235" s="442">
        <v>63000</v>
      </c>
      <c r="Y235" s="442">
        <v>91000</v>
      </c>
      <c r="Z235" s="448">
        <v>127500</v>
      </c>
      <c r="AA235" s="444">
        <v>178500</v>
      </c>
      <c r="AB235" s="444">
        <v>249500</v>
      </c>
      <c r="AC235" s="445">
        <v>349500</v>
      </c>
      <c r="AD235" s="445">
        <v>489500</v>
      </c>
      <c r="AE235" s="550">
        <v>685000</v>
      </c>
      <c r="AF235" s="550">
        <v>959000</v>
      </c>
      <c r="AG235" s="551">
        <v>1575000</v>
      </c>
      <c r="AH235" s="382">
        <v>19407600</v>
      </c>
      <c r="AI235" s="390">
        <v>80000</v>
      </c>
      <c r="AJ235" s="390">
        <v>6</v>
      </c>
      <c r="AK235" s="391">
        <v>160000</v>
      </c>
      <c r="AL235" s="391">
        <v>5</v>
      </c>
      <c r="AM235" s="392">
        <v>480000</v>
      </c>
      <c r="AN235" s="392">
        <v>4</v>
      </c>
      <c r="AO235" s="382">
        <v>12800000</v>
      </c>
      <c r="AP235" s="418">
        <v>32207600</v>
      </c>
      <c r="AQ235" s="394" t="s">
        <v>1176</v>
      </c>
      <c r="AR235" s="395" t="s">
        <v>1778</v>
      </c>
      <c r="AS235" s="396" t="s">
        <v>1075</v>
      </c>
      <c r="AT235" s="397" t="s">
        <v>1779</v>
      </c>
      <c r="AU235" s="548" t="s">
        <v>1028</v>
      </c>
      <c r="AV235" s="399"/>
      <c r="AW235" s="399"/>
      <c r="AX235" s="399"/>
      <c r="AY235" s="399"/>
      <c r="AZ235" s="399" t="s">
        <v>772</v>
      </c>
      <c r="BA235" s="400">
        <v>156</v>
      </c>
      <c r="BB235" s="401">
        <v>2.2000000000000002</v>
      </c>
      <c r="BC235" s="402">
        <v>1.06</v>
      </c>
      <c r="BD235" s="402">
        <v>4.01</v>
      </c>
      <c r="BE235" s="402">
        <v>3.15</v>
      </c>
      <c r="BF235" s="403">
        <v>4728</v>
      </c>
      <c r="BG235" s="401">
        <v>360.8</v>
      </c>
      <c r="BH235" s="404">
        <v>85.6</v>
      </c>
      <c r="BI235" s="404">
        <v>89.33</v>
      </c>
      <c r="BJ235" s="404">
        <v>81</v>
      </c>
      <c r="BK235" s="405">
        <v>2.2000000000000002</v>
      </c>
      <c r="BL235" s="405">
        <v>1.06</v>
      </c>
      <c r="BM235" s="405">
        <v>4.01</v>
      </c>
      <c r="BN235" s="405">
        <v>3.15</v>
      </c>
      <c r="BO235" s="406">
        <v>14</v>
      </c>
      <c r="BP235" s="407"/>
      <c r="BQ235" s="407"/>
      <c r="BR235" s="407"/>
      <c r="BS235" s="407"/>
      <c r="BT235" s="407"/>
      <c r="BU235" s="407"/>
      <c r="BV235" s="407"/>
      <c r="BW235" s="407"/>
      <c r="BX235" s="407"/>
      <c r="BY235" s="407"/>
      <c r="BZ235" s="407"/>
      <c r="CA235" s="407"/>
      <c r="CB235" s="407"/>
      <c r="CC235" s="407"/>
      <c r="CD235" s="407"/>
      <c r="CE235" s="407"/>
      <c r="CF235" s="407"/>
      <c r="CG235" s="407"/>
      <c r="CH235" s="407"/>
      <c r="CI235" s="407"/>
      <c r="CJ235" s="408" t="s">
        <v>1179</v>
      </c>
      <c r="CK235" s="408"/>
      <c r="CL235" s="408"/>
      <c r="CM235" s="408"/>
      <c r="CN235" s="408"/>
      <c r="CO235" s="409"/>
      <c r="CP235" s="409"/>
      <c r="CQ235" s="409"/>
      <c r="CR235" s="410"/>
      <c r="CS235" s="411"/>
      <c r="CT235" s="411"/>
      <c r="CU235" s="411"/>
      <c r="CV235" s="411"/>
      <c r="CW235" s="411"/>
      <c r="CX235" s="411"/>
      <c r="CY235" s="411"/>
      <c r="CZ235" s="411"/>
      <c r="DA235" s="411"/>
      <c r="DB235" s="409"/>
      <c r="DC235" s="409"/>
      <c r="DD235" s="409"/>
      <c r="DE235" s="409"/>
    </row>
    <row r="236" spans="1:109" ht="21" customHeight="1" thickBot="1">
      <c r="A236" s="412">
        <v>234</v>
      </c>
      <c r="B236" s="377" t="s">
        <v>1780</v>
      </c>
      <c r="C236" s="378" t="s">
        <v>1781</v>
      </c>
      <c r="D236" s="552" t="s">
        <v>158</v>
      </c>
      <c r="E236" s="553" t="s">
        <v>151</v>
      </c>
      <c r="F236" s="444"/>
      <c r="G236" s="444"/>
      <c r="H236" s="464" t="s">
        <v>403</v>
      </c>
      <c r="I236" s="464">
        <v>30</v>
      </c>
      <c r="J236" s="464">
        <v>40</v>
      </c>
      <c r="K236" s="464">
        <v>50</v>
      </c>
      <c r="L236" s="464">
        <v>65</v>
      </c>
      <c r="M236" s="464">
        <v>80</v>
      </c>
      <c r="N236" s="471">
        <v>265</v>
      </c>
      <c r="O236" s="432">
        <v>4586</v>
      </c>
      <c r="P236" s="433">
        <v>375.6</v>
      </c>
      <c r="Q236" s="434">
        <v>82.74</v>
      </c>
      <c r="R236" s="434">
        <v>75.239999999999995</v>
      </c>
      <c r="S236" s="434">
        <v>71.180000000000007</v>
      </c>
      <c r="T236" s="434">
        <v>7.06</v>
      </c>
      <c r="U236" s="429">
        <v>16100</v>
      </c>
      <c r="V236" s="429">
        <v>26300</v>
      </c>
      <c r="W236" s="429">
        <v>42000</v>
      </c>
      <c r="X236" s="534">
        <v>63000</v>
      </c>
      <c r="Y236" s="534">
        <v>91000</v>
      </c>
      <c r="Z236" s="534">
        <v>127500</v>
      </c>
      <c r="AA236" s="471">
        <v>178500</v>
      </c>
      <c r="AB236" s="471">
        <v>249500</v>
      </c>
      <c r="AC236" s="535">
        <v>349500</v>
      </c>
      <c r="AD236" s="535">
        <v>489500</v>
      </c>
      <c r="AE236" s="536">
        <v>685000</v>
      </c>
      <c r="AF236" s="536">
        <v>959000</v>
      </c>
      <c r="AG236" s="551">
        <v>1575000</v>
      </c>
      <c r="AH236" s="382">
        <v>19407600</v>
      </c>
      <c r="AI236" s="390">
        <v>80000</v>
      </c>
      <c r="AJ236" s="390">
        <v>6</v>
      </c>
      <c r="AK236" s="391">
        <v>160000</v>
      </c>
      <c r="AL236" s="391">
        <v>5</v>
      </c>
      <c r="AM236" s="392">
        <v>480000</v>
      </c>
      <c r="AN236" s="392">
        <v>4</v>
      </c>
      <c r="AO236" s="382">
        <v>12800000</v>
      </c>
      <c r="AP236" s="418">
        <v>32207600</v>
      </c>
      <c r="AQ236" s="394" t="s">
        <v>1229</v>
      </c>
      <c r="AR236" s="395" t="s">
        <v>1782</v>
      </c>
      <c r="AS236" s="396" t="s">
        <v>1210</v>
      </c>
      <c r="AT236" s="397" t="s">
        <v>1783</v>
      </c>
      <c r="AU236" s="548" t="s">
        <v>1028</v>
      </c>
      <c r="AV236" s="399"/>
      <c r="AW236" s="399">
        <v>390</v>
      </c>
      <c r="AX236" s="399"/>
      <c r="AY236" s="399">
        <v>522</v>
      </c>
      <c r="AZ236" s="399" t="s">
        <v>772</v>
      </c>
      <c r="BA236" s="400">
        <v>156</v>
      </c>
      <c r="BB236" s="401">
        <v>1.9</v>
      </c>
      <c r="BC236" s="402">
        <v>1.06</v>
      </c>
      <c r="BD236" s="402">
        <v>2.5499999999999998</v>
      </c>
      <c r="BE236" s="402">
        <v>2.84</v>
      </c>
      <c r="BF236" s="403">
        <v>4742</v>
      </c>
      <c r="BG236" s="401">
        <v>377.5</v>
      </c>
      <c r="BH236" s="404">
        <v>83.8</v>
      </c>
      <c r="BI236" s="404">
        <v>77.790000000000006</v>
      </c>
      <c r="BJ236" s="404">
        <v>74.02</v>
      </c>
      <c r="BK236" s="405">
        <v>1.9</v>
      </c>
      <c r="BL236" s="405">
        <v>1.06</v>
      </c>
      <c r="BM236" s="405">
        <v>2.5499999999999998</v>
      </c>
      <c r="BN236" s="405">
        <v>2.84</v>
      </c>
      <c r="BO236" s="406">
        <v>12</v>
      </c>
      <c r="BP236" s="407"/>
      <c r="BQ236" s="407"/>
      <c r="BR236" s="407"/>
      <c r="BS236" s="407"/>
      <c r="BT236" s="407"/>
      <c r="BU236" s="407"/>
      <c r="BV236" s="407"/>
      <c r="BW236" s="407"/>
      <c r="BX236" s="407"/>
      <c r="BY236" s="407"/>
      <c r="BZ236" s="407">
        <v>1</v>
      </c>
      <c r="CA236" s="407"/>
      <c r="CB236" s="407"/>
      <c r="CC236" s="407">
        <v>1</v>
      </c>
      <c r="CD236" s="407"/>
      <c r="CE236" s="407"/>
      <c r="CF236" s="407"/>
      <c r="CG236" s="407"/>
      <c r="CH236" s="407"/>
      <c r="CI236" s="407"/>
      <c r="CJ236" s="408" t="s">
        <v>1231</v>
      </c>
      <c r="CK236" s="408"/>
      <c r="CL236" s="408"/>
      <c r="CM236" s="408"/>
      <c r="CN236" s="408"/>
      <c r="CO236" s="409"/>
      <c r="CP236" s="409"/>
      <c r="CQ236" s="409"/>
      <c r="CR236" s="410"/>
      <c r="CS236" s="411"/>
      <c r="CT236" s="411"/>
      <c r="CU236" s="411"/>
      <c r="CV236" s="411"/>
      <c r="CW236" s="411"/>
      <c r="CX236" s="411"/>
      <c r="CY236" s="411"/>
      <c r="CZ236" s="411"/>
      <c r="DA236" s="411"/>
      <c r="DB236" s="409"/>
      <c r="DC236" s="409"/>
      <c r="DD236" s="409"/>
      <c r="DE236" s="409"/>
    </row>
    <row r="237" spans="1:109" ht="21" customHeight="1" thickBot="1">
      <c r="A237" s="376">
        <v>235</v>
      </c>
      <c r="B237" s="413" t="s">
        <v>1784</v>
      </c>
      <c r="C237" s="378" t="s">
        <v>1785</v>
      </c>
      <c r="D237" s="552" t="s">
        <v>158</v>
      </c>
      <c r="E237" s="553" t="s">
        <v>151</v>
      </c>
      <c r="F237" s="444"/>
      <c r="G237" s="444"/>
      <c r="H237" s="464" t="s">
        <v>403</v>
      </c>
      <c r="I237" s="464">
        <v>30</v>
      </c>
      <c r="J237" s="464">
        <v>40</v>
      </c>
      <c r="K237" s="464">
        <v>50</v>
      </c>
      <c r="L237" s="464">
        <v>65</v>
      </c>
      <c r="M237" s="464">
        <v>80</v>
      </c>
      <c r="N237" s="392">
        <v>265</v>
      </c>
      <c r="O237" s="432">
        <v>4600</v>
      </c>
      <c r="P237" s="433">
        <v>381</v>
      </c>
      <c r="Q237" s="434">
        <v>83.93</v>
      </c>
      <c r="R237" s="434">
        <v>76.349999999999994</v>
      </c>
      <c r="S237" s="434">
        <v>57.95</v>
      </c>
      <c r="T237" s="434"/>
      <c r="U237" s="385">
        <v>16100</v>
      </c>
      <c r="V237" s="385">
        <v>26300</v>
      </c>
      <c r="W237" s="385">
        <v>42000</v>
      </c>
      <c r="X237" s="387">
        <v>63000</v>
      </c>
      <c r="Y237" s="387">
        <v>91000</v>
      </c>
      <c r="Z237" s="387">
        <v>127500</v>
      </c>
      <c r="AA237" s="392">
        <v>178500</v>
      </c>
      <c r="AB237" s="392">
        <v>249500</v>
      </c>
      <c r="AC237" s="424">
        <v>349500</v>
      </c>
      <c r="AD237" s="424">
        <v>489500</v>
      </c>
      <c r="AE237" s="493">
        <v>685000</v>
      </c>
      <c r="AF237" s="493">
        <v>959000</v>
      </c>
      <c r="AG237" s="551">
        <v>1575000</v>
      </c>
      <c r="AH237" s="382">
        <v>19407600</v>
      </c>
      <c r="AI237" s="390">
        <v>80000</v>
      </c>
      <c r="AJ237" s="390">
        <v>6</v>
      </c>
      <c r="AK237" s="391">
        <v>160000</v>
      </c>
      <c r="AL237" s="391">
        <v>5</v>
      </c>
      <c r="AM237" s="392">
        <v>480000</v>
      </c>
      <c r="AN237" s="392">
        <v>4</v>
      </c>
      <c r="AO237" s="382">
        <v>12800000</v>
      </c>
      <c r="AP237" s="418">
        <v>32207600</v>
      </c>
      <c r="AQ237" s="394" t="s">
        <v>1089</v>
      </c>
      <c r="AR237" s="395" t="s">
        <v>1786</v>
      </c>
      <c r="AS237" s="396" t="s">
        <v>1136</v>
      </c>
      <c r="AT237" s="397" t="s">
        <v>1787</v>
      </c>
      <c r="AU237" s="548" t="s">
        <v>1028</v>
      </c>
      <c r="AV237" s="399"/>
      <c r="AW237" s="399"/>
      <c r="AX237" s="399"/>
      <c r="AY237" s="399"/>
      <c r="AZ237" s="399" t="s">
        <v>772</v>
      </c>
      <c r="BA237" s="400">
        <v>156</v>
      </c>
      <c r="BB237" s="401">
        <v>2</v>
      </c>
      <c r="BC237" s="402">
        <v>0.77</v>
      </c>
      <c r="BD237" s="402">
        <v>3.1</v>
      </c>
      <c r="BE237" s="402">
        <v>2.72</v>
      </c>
      <c r="BF237" s="403">
        <v>4756</v>
      </c>
      <c r="BG237" s="401">
        <v>383</v>
      </c>
      <c r="BH237" s="404">
        <v>84.7</v>
      </c>
      <c r="BI237" s="404">
        <v>79.45</v>
      </c>
      <c r="BJ237" s="404">
        <v>60.67</v>
      </c>
      <c r="BK237" s="405">
        <v>2</v>
      </c>
      <c r="BL237" s="405">
        <v>0.77</v>
      </c>
      <c r="BM237" s="405">
        <v>3.1</v>
      </c>
      <c r="BN237" s="405">
        <v>2.72</v>
      </c>
      <c r="BO237" s="406">
        <v>10</v>
      </c>
      <c r="BP237" s="407"/>
      <c r="BQ237" s="407"/>
      <c r="BR237" s="407"/>
      <c r="BS237" s="407"/>
      <c r="BT237" s="407"/>
      <c r="BU237" s="407"/>
      <c r="BV237" s="407"/>
      <c r="BW237" s="407"/>
      <c r="BX237" s="407"/>
      <c r="BY237" s="407"/>
      <c r="BZ237" s="407">
        <v>1</v>
      </c>
      <c r="CA237" s="407"/>
      <c r="CB237" s="407"/>
      <c r="CC237" s="407">
        <v>1</v>
      </c>
      <c r="CD237" s="407"/>
      <c r="CE237" s="407"/>
      <c r="CF237" s="407"/>
      <c r="CG237" s="407"/>
      <c r="CH237" s="407"/>
      <c r="CI237" s="407"/>
      <c r="CJ237" s="408" t="s">
        <v>1175</v>
      </c>
      <c r="CK237" s="408"/>
      <c r="CL237" s="408"/>
      <c r="CM237" s="408"/>
      <c r="CN237" s="408"/>
      <c r="CO237" s="409"/>
      <c r="CP237" s="409"/>
      <c r="CQ237" s="409"/>
      <c r="CR237" s="410"/>
      <c r="CS237" s="411"/>
      <c r="CT237" s="411"/>
      <c r="CU237" s="411"/>
      <c r="CV237" s="411"/>
      <c r="CW237" s="411"/>
      <c r="CX237" s="411"/>
      <c r="CY237" s="411"/>
      <c r="CZ237" s="411"/>
      <c r="DA237" s="411"/>
      <c r="DB237" s="409"/>
      <c r="DC237" s="409"/>
      <c r="DD237" s="409"/>
      <c r="DE237" s="409"/>
    </row>
    <row r="238" spans="1:109" ht="21" customHeight="1" thickBot="1">
      <c r="A238" s="412">
        <v>236</v>
      </c>
      <c r="B238" s="377" t="s">
        <v>1788</v>
      </c>
      <c r="C238" s="378" t="s">
        <v>1789</v>
      </c>
      <c r="D238" s="552" t="s">
        <v>158</v>
      </c>
      <c r="E238" s="553" t="s">
        <v>151</v>
      </c>
      <c r="F238" s="450"/>
      <c r="G238" s="450"/>
      <c r="H238" s="471">
        <v>30</v>
      </c>
      <c r="I238" s="471">
        <v>35</v>
      </c>
      <c r="J238" s="471">
        <v>40</v>
      </c>
      <c r="K238" s="471">
        <v>45</v>
      </c>
      <c r="L238" s="471">
        <v>55</v>
      </c>
      <c r="M238" s="471">
        <v>65</v>
      </c>
      <c r="N238" s="392">
        <v>270</v>
      </c>
      <c r="O238" s="432">
        <v>4606</v>
      </c>
      <c r="P238" s="433">
        <v>395.5</v>
      </c>
      <c r="Q238" s="434">
        <v>86.93</v>
      </c>
      <c r="R238" s="434">
        <v>60.35</v>
      </c>
      <c r="S238" s="434">
        <v>45.07</v>
      </c>
      <c r="T238" s="434"/>
      <c r="U238" s="385"/>
      <c r="V238" s="385"/>
      <c r="W238" s="385"/>
      <c r="X238" s="387"/>
      <c r="Y238" s="387"/>
      <c r="Z238" s="387"/>
      <c r="AA238" s="392"/>
      <c r="AB238" s="392"/>
      <c r="AC238" s="424"/>
      <c r="AD238" s="424"/>
      <c r="AE238" s="493"/>
      <c r="AF238" s="493"/>
      <c r="AG238" s="551"/>
      <c r="AH238" s="382"/>
      <c r="AI238" s="390"/>
      <c r="AJ238" s="390"/>
      <c r="AK238" s="391"/>
      <c r="AL238" s="391"/>
      <c r="AM238" s="392"/>
      <c r="AN238" s="392"/>
      <c r="AO238" s="382"/>
      <c r="AP238" s="418"/>
      <c r="AQ238" s="394" t="s">
        <v>1657</v>
      </c>
      <c r="AR238" s="395" t="s">
        <v>1789</v>
      </c>
      <c r="AS238" s="396" t="s">
        <v>953</v>
      </c>
      <c r="AT238" s="397" t="s">
        <v>1790</v>
      </c>
      <c r="AU238" s="548" t="s">
        <v>1028</v>
      </c>
      <c r="AV238" s="399"/>
      <c r="AW238" s="399"/>
      <c r="AX238" s="399"/>
      <c r="AY238" s="399"/>
      <c r="AZ238" s="399"/>
      <c r="BA238" s="400"/>
      <c r="BB238" s="401"/>
      <c r="BC238" s="402"/>
      <c r="BD238" s="402"/>
      <c r="BE238" s="402"/>
      <c r="BF238" s="403"/>
      <c r="BG238" s="401"/>
      <c r="BH238" s="404"/>
      <c r="BI238" s="404"/>
      <c r="BJ238" s="404"/>
      <c r="BK238" s="405"/>
      <c r="BL238" s="405"/>
      <c r="BM238" s="405"/>
      <c r="BN238" s="405"/>
      <c r="BO238" s="406"/>
      <c r="BP238" s="407"/>
      <c r="BQ238" s="407"/>
      <c r="BR238" s="407"/>
      <c r="BS238" s="407"/>
      <c r="BT238" s="407"/>
      <c r="BU238" s="407"/>
      <c r="BV238" s="407"/>
      <c r="BW238" s="407"/>
      <c r="BX238" s="407"/>
      <c r="BY238" s="407"/>
      <c r="BZ238" s="407"/>
      <c r="CA238" s="407"/>
      <c r="CB238" s="407"/>
      <c r="CC238" s="407"/>
      <c r="CD238" s="407"/>
      <c r="CE238" s="407"/>
      <c r="CF238" s="407"/>
      <c r="CG238" s="407"/>
      <c r="CH238" s="407"/>
      <c r="CI238" s="407"/>
      <c r="CJ238" s="408"/>
      <c r="CK238" s="408"/>
      <c r="CL238" s="408"/>
      <c r="CM238" s="408"/>
      <c r="CN238" s="408"/>
      <c r="CO238" s="409"/>
      <c r="CP238" s="409"/>
      <c r="CQ238" s="409"/>
      <c r="CR238" s="410"/>
      <c r="CS238" s="411"/>
      <c r="CT238" s="411"/>
      <c r="CU238" s="411"/>
      <c r="CV238" s="411"/>
      <c r="CW238" s="411"/>
      <c r="CX238" s="411"/>
      <c r="CY238" s="411"/>
      <c r="CZ238" s="411"/>
      <c r="DA238" s="411"/>
      <c r="DB238" s="409"/>
      <c r="DC238" s="409"/>
      <c r="DD238" s="409"/>
      <c r="DE238" s="409"/>
    </row>
    <row r="239" spans="1:109" ht="21" customHeight="1" thickBot="1">
      <c r="A239" s="376">
        <v>237</v>
      </c>
      <c r="B239" s="377" t="s">
        <v>1791</v>
      </c>
      <c r="C239" s="378" t="s">
        <v>1792</v>
      </c>
      <c r="D239" s="552" t="s">
        <v>158</v>
      </c>
      <c r="E239" s="553" t="s">
        <v>151</v>
      </c>
      <c r="F239" s="450"/>
      <c r="G239" s="450"/>
      <c r="H239" s="471">
        <v>30</v>
      </c>
      <c r="I239" s="471">
        <v>35</v>
      </c>
      <c r="J239" s="471">
        <v>40</v>
      </c>
      <c r="K239" s="471">
        <v>45</v>
      </c>
      <c r="L239" s="471">
        <v>55</v>
      </c>
      <c r="M239" s="471">
        <v>65</v>
      </c>
      <c r="N239" s="392">
        <v>270</v>
      </c>
      <c r="O239" s="432">
        <v>4614</v>
      </c>
      <c r="P239" s="433">
        <v>392.6</v>
      </c>
      <c r="Q239" s="434">
        <v>83.03</v>
      </c>
      <c r="R239" s="434">
        <v>76.069999999999993</v>
      </c>
      <c r="S239" s="434">
        <v>54.32</v>
      </c>
      <c r="T239" s="434"/>
      <c r="U239" s="385">
        <v>16100</v>
      </c>
      <c r="V239" s="385">
        <v>26300</v>
      </c>
      <c r="W239" s="385">
        <v>42000</v>
      </c>
      <c r="X239" s="387">
        <v>63000</v>
      </c>
      <c r="Y239" s="387">
        <v>91000</v>
      </c>
      <c r="Z239" s="387">
        <v>127500</v>
      </c>
      <c r="AA239" s="392">
        <v>178500</v>
      </c>
      <c r="AB239" s="392">
        <v>249500</v>
      </c>
      <c r="AC239" s="424">
        <v>349500</v>
      </c>
      <c r="AD239" s="424">
        <v>489500</v>
      </c>
      <c r="AE239" s="493">
        <v>685000</v>
      </c>
      <c r="AF239" s="493">
        <v>959000</v>
      </c>
      <c r="AG239" s="551">
        <v>1575000</v>
      </c>
      <c r="AH239" s="382">
        <v>19407600</v>
      </c>
      <c r="AI239" s="390">
        <v>80000</v>
      </c>
      <c r="AJ239" s="390">
        <v>6</v>
      </c>
      <c r="AK239" s="391">
        <v>160000</v>
      </c>
      <c r="AL239" s="391">
        <v>5</v>
      </c>
      <c r="AM239" s="392">
        <v>480000</v>
      </c>
      <c r="AN239" s="392">
        <v>4</v>
      </c>
      <c r="AO239" s="382">
        <v>12800000</v>
      </c>
      <c r="AP239" s="418">
        <v>32207600</v>
      </c>
      <c r="AQ239" s="394" t="s">
        <v>1089</v>
      </c>
      <c r="AR239" s="395" t="s">
        <v>1793</v>
      </c>
      <c r="AS239" s="396" t="s">
        <v>1794</v>
      </c>
      <c r="AT239" s="397" t="s">
        <v>1795</v>
      </c>
      <c r="AU239" s="548" t="s">
        <v>1028</v>
      </c>
      <c r="AV239" s="399"/>
      <c r="AW239" s="399">
        <v>408</v>
      </c>
      <c r="AX239" s="399"/>
      <c r="AY239" s="399">
        <v>550</v>
      </c>
      <c r="AZ239" s="399" t="s">
        <v>772</v>
      </c>
      <c r="BA239" s="400"/>
      <c r="BB239" s="401"/>
      <c r="BC239" s="402"/>
      <c r="BD239" s="402"/>
      <c r="BE239" s="402"/>
      <c r="BF239" s="403"/>
      <c r="BG239" s="401"/>
      <c r="BH239" s="404"/>
      <c r="BI239" s="404"/>
      <c r="BJ239" s="404"/>
      <c r="BK239" s="405"/>
      <c r="BL239" s="405"/>
      <c r="BM239" s="405"/>
      <c r="BN239" s="405"/>
      <c r="BO239" s="406"/>
      <c r="BP239" s="407"/>
      <c r="BQ239" s="407"/>
      <c r="BR239" s="407"/>
      <c r="BS239" s="407"/>
      <c r="BT239" s="407"/>
      <c r="BU239" s="407"/>
      <c r="BV239" s="407"/>
      <c r="BW239" s="407"/>
      <c r="BX239" s="407"/>
      <c r="BY239" s="407"/>
      <c r="BZ239" s="407"/>
      <c r="CA239" s="407"/>
      <c r="CB239" s="407"/>
      <c r="CC239" s="407"/>
      <c r="CD239" s="407"/>
      <c r="CE239" s="407"/>
      <c r="CF239" s="407"/>
      <c r="CG239" s="407"/>
      <c r="CH239" s="407"/>
      <c r="CI239" s="407"/>
      <c r="CJ239" s="408" t="s">
        <v>1796</v>
      </c>
      <c r="CK239" s="408"/>
      <c r="CL239" s="408"/>
      <c r="CM239" s="408"/>
      <c r="CN239" s="408"/>
      <c r="CO239" s="409"/>
      <c r="CP239" s="409"/>
      <c r="CQ239" s="409"/>
      <c r="CR239" s="410"/>
      <c r="CS239" s="411"/>
      <c r="CT239" s="411"/>
      <c r="CU239" s="411"/>
      <c r="CV239" s="411"/>
      <c r="CW239" s="411"/>
      <c r="CX239" s="411"/>
      <c r="CY239" s="411"/>
      <c r="CZ239" s="411"/>
      <c r="DA239" s="411"/>
      <c r="DB239" s="409"/>
      <c r="DC239" s="409"/>
      <c r="DD239" s="409"/>
      <c r="DE239" s="409"/>
    </row>
    <row r="240" spans="1:109" ht="21" customHeight="1" thickBot="1">
      <c r="A240" s="412">
        <v>238</v>
      </c>
      <c r="B240" s="558" t="s">
        <v>163</v>
      </c>
      <c r="C240" s="479" t="s">
        <v>262</v>
      </c>
      <c r="D240" s="559" t="s">
        <v>150</v>
      </c>
      <c r="E240" s="560" t="s">
        <v>132</v>
      </c>
      <c r="F240" s="389"/>
      <c r="G240" s="389"/>
      <c r="H240" s="389">
        <v>40</v>
      </c>
      <c r="I240" s="389">
        <v>13</v>
      </c>
      <c r="J240" s="389">
        <v>16</v>
      </c>
      <c r="K240" s="389">
        <v>25</v>
      </c>
      <c r="L240" s="389">
        <v>39</v>
      </c>
      <c r="M240" s="389" t="s">
        <v>49</v>
      </c>
      <c r="N240" s="389">
        <v>133</v>
      </c>
      <c r="O240" s="513">
        <v>3709</v>
      </c>
      <c r="P240" s="514">
        <v>363.9</v>
      </c>
      <c r="Q240" s="515">
        <v>80.48</v>
      </c>
      <c r="R240" s="515">
        <v>47.46</v>
      </c>
      <c r="S240" s="515">
        <v>70.31</v>
      </c>
      <c r="T240" s="515">
        <v>7.25</v>
      </c>
      <c r="U240" s="481">
        <v>4600</v>
      </c>
      <c r="V240" s="481">
        <v>7500</v>
      </c>
      <c r="W240" s="481">
        <v>12000</v>
      </c>
      <c r="X240" s="388">
        <v>18000</v>
      </c>
      <c r="Y240" s="388">
        <v>26000</v>
      </c>
      <c r="Z240" s="482">
        <v>36500</v>
      </c>
      <c r="AA240" s="389">
        <v>51000</v>
      </c>
      <c r="AB240" s="389">
        <v>71500</v>
      </c>
      <c r="AC240" s="544">
        <v>100000</v>
      </c>
      <c r="AD240" s="544">
        <v>140000</v>
      </c>
      <c r="AE240" s="561">
        <v>196000</v>
      </c>
      <c r="AF240" s="561">
        <v>274000</v>
      </c>
      <c r="AG240" s="483" t="s">
        <v>49</v>
      </c>
      <c r="AH240" s="513">
        <v>3748400</v>
      </c>
      <c r="AI240" s="484">
        <v>35000</v>
      </c>
      <c r="AJ240" s="484">
        <v>7</v>
      </c>
      <c r="AK240" s="485">
        <v>70000</v>
      </c>
      <c r="AL240" s="485">
        <v>5</v>
      </c>
      <c r="AM240" s="486">
        <v>210000</v>
      </c>
      <c r="AN240" s="486">
        <v>3</v>
      </c>
      <c r="AO240" s="513">
        <v>4900000</v>
      </c>
      <c r="AP240" s="545">
        <v>8648400</v>
      </c>
      <c r="AQ240" s="394" t="s">
        <v>965</v>
      </c>
      <c r="AR240" s="395" t="s">
        <v>1797</v>
      </c>
      <c r="AS240" s="396" t="s">
        <v>881</v>
      </c>
      <c r="AT240" s="397" t="s">
        <v>594</v>
      </c>
      <c r="AU240" s="548" t="s">
        <v>1028</v>
      </c>
      <c r="AV240" s="399">
        <v>11</v>
      </c>
      <c r="AW240" s="399">
        <v>378</v>
      </c>
      <c r="AX240" s="399"/>
      <c r="AY240" s="399">
        <v>502</v>
      </c>
      <c r="AZ240" s="399" t="s">
        <v>764</v>
      </c>
      <c r="BA240" s="400">
        <v>110</v>
      </c>
      <c r="BB240" s="401">
        <v>1.5</v>
      </c>
      <c r="BC240" s="402">
        <v>0.62</v>
      </c>
      <c r="BD240" s="402">
        <v>0.89</v>
      </c>
      <c r="BE240" s="402">
        <v>0.92</v>
      </c>
      <c r="BF240" s="403">
        <v>3819</v>
      </c>
      <c r="BG240" s="401">
        <v>365.4</v>
      </c>
      <c r="BH240" s="404">
        <v>81.099999999999994</v>
      </c>
      <c r="BI240" s="404">
        <v>48.35</v>
      </c>
      <c r="BJ240" s="404">
        <v>71.23</v>
      </c>
      <c r="BK240" s="405">
        <v>1.5</v>
      </c>
      <c r="BL240" s="405">
        <v>0.62</v>
      </c>
      <c r="BM240" s="405">
        <v>0.89</v>
      </c>
      <c r="BN240" s="405">
        <v>0.92</v>
      </c>
      <c r="BO240" s="406">
        <v>9</v>
      </c>
      <c r="BP240" s="407">
        <v>1</v>
      </c>
      <c r="BQ240" s="407"/>
      <c r="BR240" s="407">
        <v>1</v>
      </c>
      <c r="BS240" s="407">
        <v>1</v>
      </c>
      <c r="BT240" s="407"/>
      <c r="BU240" s="407">
        <v>1</v>
      </c>
      <c r="BV240" s="407"/>
      <c r="BW240" s="407"/>
      <c r="BX240" s="407"/>
      <c r="BY240" s="407"/>
      <c r="BZ240" s="407"/>
      <c r="CA240" s="407"/>
      <c r="CB240" s="407"/>
      <c r="CC240" s="407"/>
      <c r="CD240" s="407"/>
      <c r="CE240" s="407"/>
      <c r="CF240" s="407"/>
      <c r="CG240" s="407"/>
      <c r="CH240" s="407"/>
      <c r="CI240" s="407">
        <v>1</v>
      </c>
      <c r="CJ240" s="408" t="s">
        <v>1798</v>
      </c>
      <c r="CK240" s="408"/>
      <c r="CL240" s="408"/>
      <c r="CM240" s="408"/>
      <c r="CN240" s="408"/>
      <c r="CO240" s="409"/>
      <c r="CP240" s="409"/>
      <c r="CQ240" s="409"/>
      <c r="CR240" s="410">
        <v>350</v>
      </c>
      <c r="CS240" s="411">
        <v>74.8</v>
      </c>
      <c r="CT240" s="411">
        <v>39.22</v>
      </c>
      <c r="CU240" s="411">
        <v>61.9</v>
      </c>
      <c r="CV240" s="411">
        <v>13.9</v>
      </c>
      <c r="CW240" s="411">
        <v>5.68</v>
      </c>
      <c r="CX240" s="411">
        <v>8.24</v>
      </c>
      <c r="CY240" s="411">
        <v>8.41</v>
      </c>
      <c r="CZ240" s="411">
        <v>36.229999999999997</v>
      </c>
      <c r="DA240" s="411">
        <v>34.46</v>
      </c>
      <c r="DB240" s="409" t="s">
        <v>1154</v>
      </c>
      <c r="DC240" s="409">
        <v>2</v>
      </c>
      <c r="DD240" s="409"/>
      <c r="DE240" s="409"/>
    </row>
    <row r="241" spans="1:109" ht="21" customHeight="1">
      <c r="A241" s="376">
        <v>239</v>
      </c>
      <c r="B241" s="377" t="s">
        <v>168</v>
      </c>
      <c r="C241" s="378" t="s">
        <v>263</v>
      </c>
      <c r="D241" s="562" t="s">
        <v>150</v>
      </c>
      <c r="E241" s="477" t="s">
        <v>132</v>
      </c>
      <c r="F241" s="392"/>
      <c r="G241" s="392"/>
      <c r="H241" s="392">
        <v>40</v>
      </c>
      <c r="I241" s="392">
        <v>13</v>
      </c>
      <c r="J241" s="392">
        <v>16</v>
      </c>
      <c r="K241" s="392">
        <v>25</v>
      </c>
      <c r="L241" s="392">
        <v>39</v>
      </c>
      <c r="M241" s="392" t="s">
        <v>49</v>
      </c>
      <c r="N241" s="392">
        <v>133</v>
      </c>
      <c r="O241" s="382">
        <v>3832</v>
      </c>
      <c r="P241" s="383">
        <v>363.1</v>
      </c>
      <c r="Q241" s="384">
        <v>83.9</v>
      </c>
      <c r="R241" s="384">
        <v>43.75</v>
      </c>
      <c r="S241" s="384">
        <v>72.39</v>
      </c>
      <c r="T241" s="384">
        <v>7.67</v>
      </c>
      <c r="U241" s="385">
        <v>4600</v>
      </c>
      <c r="V241" s="385">
        <v>7500</v>
      </c>
      <c r="W241" s="385">
        <v>12000</v>
      </c>
      <c r="X241" s="387">
        <v>18000</v>
      </c>
      <c r="Y241" s="387">
        <v>26000</v>
      </c>
      <c r="Z241" s="387">
        <v>36500</v>
      </c>
      <c r="AA241" s="392">
        <v>51000</v>
      </c>
      <c r="AB241" s="392">
        <v>71500</v>
      </c>
      <c r="AC241" s="424">
        <v>100000</v>
      </c>
      <c r="AD241" s="424">
        <v>140000</v>
      </c>
      <c r="AE241" s="493">
        <v>196000</v>
      </c>
      <c r="AF241" s="493">
        <v>274000</v>
      </c>
      <c r="AG241" s="377" t="s">
        <v>49</v>
      </c>
      <c r="AH241" s="382">
        <v>3748400</v>
      </c>
      <c r="AI241" s="390">
        <v>35000</v>
      </c>
      <c r="AJ241" s="390">
        <v>7</v>
      </c>
      <c r="AK241" s="391">
        <v>70000</v>
      </c>
      <c r="AL241" s="391">
        <v>5</v>
      </c>
      <c r="AM241" s="392">
        <v>210000</v>
      </c>
      <c r="AN241" s="392">
        <v>3</v>
      </c>
      <c r="AO241" s="382">
        <v>4900000</v>
      </c>
      <c r="AP241" s="416">
        <v>8648400</v>
      </c>
      <c r="AQ241" s="394" t="s">
        <v>1176</v>
      </c>
      <c r="AR241" s="395" t="s">
        <v>1799</v>
      </c>
      <c r="AS241" s="396" t="s">
        <v>881</v>
      </c>
      <c r="AT241" s="397" t="s">
        <v>592</v>
      </c>
      <c r="AU241" s="548" t="s">
        <v>1028</v>
      </c>
      <c r="AV241" s="399">
        <v>12</v>
      </c>
      <c r="AW241" s="399">
        <v>378</v>
      </c>
      <c r="AX241" s="399"/>
      <c r="AY241" s="399">
        <v>501</v>
      </c>
      <c r="AZ241" s="399" t="s">
        <v>764</v>
      </c>
      <c r="BA241" s="419">
        <v>112</v>
      </c>
      <c r="BB241" s="401">
        <v>1.4</v>
      </c>
      <c r="BC241" s="402">
        <v>0.8</v>
      </c>
      <c r="BD241" s="402">
        <v>0.56999999999999995</v>
      </c>
      <c r="BE241" s="402">
        <v>0.81</v>
      </c>
      <c r="BF241" s="403">
        <v>3944</v>
      </c>
      <c r="BG241" s="401">
        <v>364.5</v>
      </c>
      <c r="BH241" s="404">
        <v>84.7</v>
      </c>
      <c r="BI241" s="404">
        <v>44.32</v>
      </c>
      <c r="BJ241" s="404">
        <v>73.2</v>
      </c>
      <c r="BK241" s="405">
        <v>1.4</v>
      </c>
      <c r="BL241" s="405">
        <v>0.8</v>
      </c>
      <c r="BM241" s="405">
        <v>0.56999999999999995</v>
      </c>
      <c r="BN241" s="405">
        <v>0.81</v>
      </c>
      <c r="BO241" s="406">
        <v>1</v>
      </c>
      <c r="BP241" s="407">
        <v>1</v>
      </c>
      <c r="BQ241" s="407"/>
      <c r="BR241" s="407">
        <v>1</v>
      </c>
      <c r="BS241" s="407">
        <v>1</v>
      </c>
      <c r="BT241" s="407"/>
      <c r="BU241" s="407">
        <v>1</v>
      </c>
      <c r="BV241" s="407"/>
      <c r="BW241" s="407"/>
      <c r="BX241" s="407"/>
      <c r="BY241" s="407"/>
      <c r="BZ241" s="407"/>
      <c r="CA241" s="407"/>
      <c r="CB241" s="407"/>
      <c r="CC241" s="407"/>
      <c r="CD241" s="407"/>
      <c r="CE241" s="407"/>
      <c r="CF241" s="407"/>
      <c r="CG241" s="407"/>
      <c r="CH241" s="407"/>
      <c r="CI241" s="407">
        <v>1</v>
      </c>
      <c r="CJ241" s="408" t="s">
        <v>1800</v>
      </c>
      <c r="CK241" s="408"/>
      <c r="CL241" s="408"/>
      <c r="CM241" s="408"/>
      <c r="CN241" s="408"/>
      <c r="CO241" s="409"/>
      <c r="CP241" s="409"/>
      <c r="CQ241" s="409"/>
      <c r="CR241" s="410">
        <v>350</v>
      </c>
      <c r="CS241" s="411">
        <v>76.599999999999994</v>
      </c>
      <c r="CT241" s="411">
        <v>38.450000000000003</v>
      </c>
      <c r="CU241" s="411">
        <v>64.959999999999994</v>
      </c>
      <c r="CV241" s="411">
        <v>13.1</v>
      </c>
      <c r="CW241" s="411">
        <v>7.3</v>
      </c>
      <c r="CX241" s="411">
        <v>5.3</v>
      </c>
      <c r="CY241" s="411">
        <v>7.43</v>
      </c>
      <c r="CZ241" s="411">
        <v>33.130000000000003</v>
      </c>
      <c r="DA241" s="411">
        <v>32.47</v>
      </c>
      <c r="DB241" s="409" t="s">
        <v>1154</v>
      </c>
      <c r="DC241" s="409">
        <v>1</v>
      </c>
      <c r="DD241" s="409"/>
      <c r="DE241" s="409"/>
    </row>
    <row r="242" spans="1:109" ht="21" customHeight="1" thickBot="1">
      <c r="A242" s="412">
        <v>240</v>
      </c>
      <c r="B242" s="413" t="s">
        <v>1801</v>
      </c>
      <c r="C242" s="378" t="s">
        <v>1802</v>
      </c>
      <c r="D242" s="562" t="s">
        <v>150</v>
      </c>
      <c r="E242" s="477" t="s">
        <v>132</v>
      </c>
      <c r="F242" s="446"/>
      <c r="G242" s="446"/>
      <c r="H242" s="563" t="s">
        <v>403</v>
      </c>
      <c r="I242" s="392">
        <v>35</v>
      </c>
      <c r="J242" s="392">
        <v>36</v>
      </c>
      <c r="K242" s="392">
        <v>46</v>
      </c>
      <c r="L242" s="392">
        <v>85</v>
      </c>
      <c r="M242" s="392" t="s">
        <v>49</v>
      </c>
      <c r="N242" s="392">
        <v>202</v>
      </c>
      <c r="O242" s="382">
        <v>3894</v>
      </c>
      <c r="P242" s="383">
        <v>366.9</v>
      </c>
      <c r="Q242" s="384">
        <v>78.86</v>
      </c>
      <c r="R242" s="384">
        <v>47.25</v>
      </c>
      <c r="S242" s="384">
        <v>68.87</v>
      </c>
      <c r="T242" s="384"/>
      <c r="U242" s="385"/>
      <c r="V242" s="385"/>
      <c r="W242" s="385"/>
      <c r="X242" s="387"/>
      <c r="Y242" s="387"/>
      <c r="Z242" s="387"/>
      <c r="AA242" s="392"/>
      <c r="AB242" s="392"/>
      <c r="AC242" s="424"/>
      <c r="AD242" s="424"/>
      <c r="AE242" s="493"/>
      <c r="AF242" s="493"/>
      <c r="AG242" s="377"/>
      <c r="AH242" s="382"/>
      <c r="AI242" s="390"/>
      <c r="AJ242" s="390"/>
      <c r="AK242" s="391"/>
      <c r="AL242" s="391"/>
      <c r="AM242" s="392"/>
      <c r="AN242" s="392"/>
      <c r="AO242" s="382"/>
      <c r="AP242" s="418"/>
      <c r="AQ242" s="394" t="s">
        <v>965</v>
      </c>
      <c r="AR242" s="395" t="s">
        <v>1803</v>
      </c>
      <c r="AS242" s="396" t="s">
        <v>1167</v>
      </c>
      <c r="AT242" s="397" t="s">
        <v>1804</v>
      </c>
      <c r="AU242" s="548" t="s">
        <v>1028</v>
      </c>
      <c r="AV242" s="399"/>
      <c r="AW242" s="399"/>
      <c r="AX242" s="399"/>
      <c r="AY242" s="399"/>
      <c r="AZ242" s="399" t="s">
        <v>773</v>
      </c>
      <c r="BA242" s="419">
        <v>113</v>
      </c>
      <c r="BB242" s="401">
        <v>1.3</v>
      </c>
      <c r="BC242" s="402">
        <v>0.44</v>
      </c>
      <c r="BD242" s="402">
        <v>0.57999999999999996</v>
      </c>
      <c r="BE242" s="402">
        <v>1.7</v>
      </c>
      <c r="BF242" s="403">
        <v>4007</v>
      </c>
      <c r="BG242" s="401">
        <v>368.2</v>
      </c>
      <c r="BH242" s="404">
        <v>79.3</v>
      </c>
      <c r="BI242" s="404">
        <v>47.83</v>
      </c>
      <c r="BJ242" s="404">
        <v>70.569999999999993</v>
      </c>
      <c r="BK242" s="405">
        <v>1.3</v>
      </c>
      <c r="BL242" s="405">
        <v>0.44</v>
      </c>
      <c r="BM242" s="405">
        <v>0.57999999999999996</v>
      </c>
      <c r="BN242" s="405">
        <v>1.7</v>
      </c>
      <c r="BO242" s="406">
        <v>8</v>
      </c>
      <c r="BP242" s="407"/>
      <c r="BQ242" s="407"/>
      <c r="BR242" s="407"/>
      <c r="BS242" s="407"/>
      <c r="BT242" s="407"/>
      <c r="BU242" s="407"/>
      <c r="BV242" s="407"/>
      <c r="BW242" s="407"/>
      <c r="BX242" s="407"/>
      <c r="BY242" s="407"/>
      <c r="BZ242" s="407"/>
      <c r="CA242" s="407">
        <v>1</v>
      </c>
      <c r="CB242" s="407"/>
      <c r="CC242" s="407">
        <v>1</v>
      </c>
      <c r="CD242" s="407"/>
      <c r="CE242" s="407"/>
      <c r="CF242" s="407"/>
      <c r="CG242" s="407"/>
      <c r="CH242" s="407"/>
      <c r="CI242" s="407"/>
      <c r="CJ242" s="408" t="s">
        <v>968</v>
      </c>
      <c r="CK242" s="408"/>
      <c r="CL242" s="408"/>
      <c r="CM242" s="408"/>
      <c r="CN242" s="408"/>
      <c r="CO242" s="409"/>
      <c r="CP242" s="409"/>
      <c r="CQ242" s="409"/>
      <c r="CR242" s="410"/>
      <c r="CS242" s="411"/>
      <c r="CT242" s="411"/>
      <c r="CU242" s="411"/>
      <c r="CV242" s="411"/>
      <c r="CW242" s="411"/>
      <c r="CX242" s="411"/>
      <c r="CY242" s="411"/>
      <c r="CZ242" s="411"/>
      <c r="DA242" s="411"/>
      <c r="DB242" s="409"/>
      <c r="DC242" s="409"/>
      <c r="DD242" s="409"/>
      <c r="DE242" s="409"/>
    </row>
    <row r="243" spans="1:109" ht="21" customHeight="1" thickTop="1">
      <c r="A243" s="376">
        <v>241</v>
      </c>
      <c r="B243" s="377" t="s">
        <v>173</v>
      </c>
      <c r="C243" s="378" t="s">
        <v>264</v>
      </c>
      <c r="D243" s="562" t="s">
        <v>150</v>
      </c>
      <c r="E243" s="477" t="s">
        <v>132</v>
      </c>
      <c r="F243" s="392"/>
      <c r="G243" s="392"/>
      <c r="H243" s="471">
        <v>40</v>
      </c>
      <c r="I243" s="392">
        <v>13</v>
      </c>
      <c r="J243" s="392">
        <v>16</v>
      </c>
      <c r="K243" s="392">
        <v>25</v>
      </c>
      <c r="L243" s="392">
        <v>39</v>
      </c>
      <c r="M243" s="392" t="s">
        <v>49</v>
      </c>
      <c r="N243" s="392">
        <v>133</v>
      </c>
      <c r="O243" s="382">
        <v>3957</v>
      </c>
      <c r="P243" s="383">
        <v>381.7</v>
      </c>
      <c r="Q243" s="384">
        <v>81.38</v>
      </c>
      <c r="R243" s="384">
        <v>43.38</v>
      </c>
      <c r="S243" s="384">
        <v>65.89</v>
      </c>
      <c r="T243" s="384">
        <v>6.3</v>
      </c>
      <c r="U243" s="385">
        <v>4600</v>
      </c>
      <c r="V243" s="385">
        <v>7500</v>
      </c>
      <c r="W243" s="385">
        <v>12000</v>
      </c>
      <c r="X243" s="387">
        <v>18000</v>
      </c>
      <c r="Y243" s="387">
        <v>26000</v>
      </c>
      <c r="Z243" s="387">
        <v>36500</v>
      </c>
      <c r="AA243" s="392">
        <v>51000</v>
      </c>
      <c r="AB243" s="392">
        <v>71500</v>
      </c>
      <c r="AC243" s="424">
        <v>100000</v>
      </c>
      <c r="AD243" s="424">
        <v>140000</v>
      </c>
      <c r="AE243" s="493">
        <v>196000</v>
      </c>
      <c r="AF243" s="493">
        <v>274000</v>
      </c>
      <c r="AG243" s="377" t="s">
        <v>49</v>
      </c>
      <c r="AH243" s="382">
        <v>3748400</v>
      </c>
      <c r="AI243" s="390">
        <v>35000</v>
      </c>
      <c r="AJ243" s="390">
        <v>7</v>
      </c>
      <c r="AK243" s="391">
        <v>70000</v>
      </c>
      <c r="AL243" s="391">
        <v>5</v>
      </c>
      <c r="AM243" s="392">
        <v>210000</v>
      </c>
      <c r="AN243" s="392">
        <v>3</v>
      </c>
      <c r="AO243" s="382">
        <v>4900000</v>
      </c>
      <c r="AP243" s="418">
        <v>8648400</v>
      </c>
      <c r="AQ243" s="394" t="s">
        <v>1805</v>
      </c>
      <c r="AR243" s="395" t="s">
        <v>1806</v>
      </c>
      <c r="AS243" s="396" t="s">
        <v>881</v>
      </c>
      <c r="AT243" s="397" t="s">
        <v>612</v>
      </c>
      <c r="AU243" s="548" t="s">
        <v>1028</v>
      </c>
      <c r="AV243" s="399">
        <v>13</v>
      </c>
      <c r="AW243" s="399">
        <v>397</v>
      </c>
      <c r="AX243" s="399"/>
      <c r="AY243" s="399">
        <v>533</v>
      </c>
      <c r="AZ243" s="399" t="s">
        <v>764</v>
      </c>
      <c r="BA243" s="400">
        <v>114</v>
      </c>
      <c r="BB243" s="401">
        <v>1.3</v>
      </c>
      <c r="BC243" s="402">
        <v>0.62</v>
      </c>
      <c r="BD243" s="402">
        <v>0.88</v>
      </c>
      <c r="BE243" s="402">
        <v>1.31</v>
      </c>
      <c r="BF243" s="403">
        <v>4071</v>
      </c>
      <c r="BG243" s="401">
        <v>383</v>
      </c>
      <c r="BH243" s="404">
        <v>82</v>
      </c>
      <c r="BI243" s="404">
        <v>44.26</v>
      </c>
      <c r="BJ243" s="404">
        <v>67.2</v>
      </c>
      <c r="BK243" s="405">
        <v>1.3</v>
      </c>
      <c r="BL243" s="405">
        <v>0.62</v>
      </c>
      <c r="BM243" s="405">
        <v>0.88</v>
      </c>
      <c r="BN243" s="405">
        <v>1.31</v>
      </c>
      <c r="BO243" s="406">
        <v>4</v>
      </c>
      <c r="BP243" s="407"/>
      <c r="BQ243" s="407"/>
      <c r="BR243" s="407">
        <v>1</v>
      </c>
      <c r="BS243" s="407">
        <v>1</v>
      </c>
      <c r="BT243" s="407"/>
      <c r="BU243" s="407">
        <v>1</v>
      </c>
      <c r="BV243" s="407"/>
      <c r="BW243" s="407"/>
      <c r="BX243" s="407"/>
      <c r="BY243" s="407"/>
      <c r="BZ243" s="407"/>
      <c r="CA243" s="407"/>
      <c r="CB243" s="407"/>
      <c r="CC243" s="407"/>
      <c r="CD243" s="407"/>
      <c r="CE243" s="407"/>
      <c r="CF243" s="407">
        <v>1</v>
      </c>
      <c r="CG243" s="407"/>
      <c r="CH243" s="407"/>
      <c r="CI243" s="407">
        <v>1</v>
      </c>
      <c r="CJ243" s="408" t="s">
        <v>264</v>
      </c>
      <c r="CK243" s="408"/>
      <c r="CL243" s="408"/>
      <c r="CM243" s="408"/>
      <c r="CN243" s="408"/>
      <c r="CO243" s="409"/>
      <c r="CP243" s="409"/>
      <c r="CQ243" s="409"/>
      <c r="CR243" s="410">
        <v>370</v>
      </c>
      <c r="CS243" s="411">
        <v>75.7</v>
      </c>
      <c r="CT243" s="411">
        <v>35.26</v>
      </c>
      <c r="CU243" s="411">
        <v>53.84</v>
      </c>
      <c r="CV243" s="411">
        <v>11.7</v>
      </c>
      <c r="CW243" s="411">
        <v>5.68</v>
      </c>
      <c r="CX243" s="411">
        <v>8.1199999999999992</v>
      </c>
      <c r="CY243" s="411">
        <v>12.05</v>
      </c>
      <c r="CZ243" s="411">
        <v>37.549999999999997</v>
      </c>
      <c r="DA243" s="411">
        <v>38.28</v>
      </c>
      <c r="DB243" s="409" t="s">
        <v>1275</v>
      </c>
      <c r="DC243" s="409">
        <v>4</v>
      </c>
      <c r="DD243" s="409"/>
      <c r="DE243" s="409"/>
    </row>
    <row r="244" spans="1:109" ht="21" customHeight="1" thickBot="1">
      <c r="A244" s="412">
        <v>242</v>
      </c>
      <c r="B244" s="413" t="s">
        <v>178</v>
      </c>
      <c r="C244" s="378" t="s">
        <v>265</v>
      </c>
      <c r="D244" s="562" t="s">
        <v>150</v>
      </c>
      <c r="E244" s="477" t="s">
        <v>132</v>
      </c>
      <c r="F244" s="392"/>
      <c r="G244" s="392"/>
      <c r="H244" s="392">
        <v>40</v>
      </c>
      <c r="I244" s="392">
        <v>13</v>
      </c>
      <c r="J244" s="392">
        <v>16</v>
      </c>
      <c r="K244" s="392">
        <v>25</v>
      </c>
      <c r="L244" s="392">
        <v>39</v>
      </c>
      <c r="M244" s="392" t="s">
        <v>49</v>
      </c>
      <c r="N244" s="392">
        <v>133</v>
      </c>
      <c r="O244" s="382">
        <v>4083</v>
      </c>
      <c r="P244" s="383">
        <v>407.5</v>
      </c>
      <c r="Q244" s="384">
        <v>80.48</v>
      </c>
      <c r="R244" s="384">
        <v>40.97</v>
      </c>
      <c r="S244" s="384">
        <v>58.26</v>
      </c>
      <c r="T244" s="384">
        <v>5.25</v>
      </c>
      <c r="U244" s="385">
        <v>4600</v>
      </c>
      <c r="V244" s="385">
        <v>7500</v>
      </c>
      <c r="W244" s="385">
        <v>12000</v>
      </c>
      <c r="X244" s="387">
        <v>18000</v>
      </c>
      <c r="Y244" s="387">
        <v>26000</v>
      </c>
      <c r="Z244" s="387">
        <v>36500</v>
      </c>
      <c r="AA244" s="392">
        <v>51000</v>
      </c>
      <c r="AB244" s="392">
        <v>71500</v>
      </c>
      <c r="AC244" s="424">
        <v>100000</v>
      </c>
      <c r="AD244" s="424">
        <v>140000</v>
      </c>
      <c r="AE244" s="493">
        <v>196000</v>
      </c>
      <c r="AF244" s="493">
        <v>274000</v>
      </c>
      <c r="AG244" s="377" t="s">
        <v>49</v>
      </c>
      <c r="AH244" s="382">
        <v>3748400</v>
      </c>
      <c r="AI244" s="390">
        <v>35000</v>
      </c>
      <c r="AJ244" s="390">
        <v>7</v>
      </c>
      <c r="AK244" s="391">
        <v>70000</v>
      </c>
      <c r="AL244" s="391">
        <v>5</v>
      </c>
      <c r="AM244" s="392">
        <v>210000</v>
      </c>
      <c r="AN244" s="392">
        <v>3</v>
      </c>
      <c r="AO244" s="382">
        <v>4900000</v>
      </c>
      <c r="AP244" s="418">
        <v>8648400</v>
      </c>
      <c r="AQ244" s="394" t="s">
        <v>1807</v>
      </c>
      <c r="AR244" s="395" t="s">
        <v>1808</v>
      </c>
      <c r="AS244" s="396" t="s">
        <v>881</v>
      </c>
      <c r="AT244" s="397" t="s">
        <v>614</v>
      </c>
      <c r="AU244" s="548" t="s">
        <v>1028</v>
      </c>
      <c r="AV244" s="399">
        <v>16</v>
      </c>
      <c r="AW244" s="399">
        <v>425</v>
      </c>
      <c r="AX244" s="399"/>
      <c r="AY244" s="399">
        <v>560</v>
      </c>
      <c r="AZ244" s="399" t="s">
        <v>764</v>
      </c>
      <c r="BA244" s="419">
        <v>117</v>
      </c>
      <c r="BB244" s="401">
        <v>1.4</v>
      </c>
      <c r="BC244" s="402">
        <v>0.62</v>
      </c>
      <c r="BD244" s="402">
        <v>0.43</v>
      </c>
      <c r="BE244" s="402">
        <v>2.0099999999999998</v>
      </c>
      <c r="BF244" s="403">
        <v>4200</v>
      </c>
      <c r="BG244" s="401">
        <v>408.9</v>
      </c>
      <c r="BH244" s="404">
        <v>81.099999999999994</v>
      </c>
      <c r="BI244" s="404">
        <v>41.4</v>
      </c>
      <c r="BJ244" s="404">
        <v>60.27</v>
      </c>
      <c r="BK244" s="405">
        <v>1.4</v>
      </c>
      <c r="BL244" s="405">
        <v>0.62</v>
      </c>
      <c r="BM244" s="405">
        <v>0.43</v>
      </c>
      <c r="BN244" s="405">
        <v>2.0099999999999998</v>
      </c>
      <c r="BO244" s="406">
        <v>1</v>
      </c>
      <c r="BP244" s="407"/>
      <c r="BQ244" s="407"/>
      <c r="BR244" s="407">
        <v>1</v>
      </c>
      <c r="BS244" s="407">
        <v>1</v>
      </c>
      <c r="BT244" s="407"/>
      <c r="BU244" s="407"/>
      <c r="BV244" s="407"/>
      <c r="BW244" s="407"/>
      <c r="BX244" s="407"/>
      <c r="BY244" s="407"/>
      <c r="BZ244" s="407"/>
      <c r="CA244" s="407"/>
      <c r="CB244" s="407"/>
      <c r="CC244" s="407"/>
      <c r="CD244" s="407"/>
      <c r="CE244" s="407"/>
      <c r="CF244" s="407"/>
      <c r="CG244" s="407"/>
      <c r="CH244" s="407"/>
      <c r="CI244" s="407">
        <v>1</v>
      </c>
      <c r="CJ244" s="408" t="s">
        <v>1809</v>
      </c>
      <c r="CK244" s="408"/>
      <c r="CL244" s="408"/>
      <c r="CM244" s="408"/>
      <c r="CN244" s="408"/>
      <c r="CO244" s="409"/>
      <c r="CP244" s="409"/>
      <c r="CQ244" s="409"/>
      <c r="CR244" s="410">
        <v>395</v>
      </c>
      <c r="CS244" s="411">
        <v>74.8</v>
      </c>
      <c r="CT244" s="411">
        <v>37</v>
      </c>
      <c r="CU244" s="411">
        <v>39.79</v>
      </c>
      <c r="CV244" s="411">
        <v>12.5</v>
      </c>
      <c r="CW244" s="411">
        <v>5.68</v>
      </c>
      <c r="CX244" s="411">
        <v>3.97</v>
      </c>
      <c r="CY244" s="411">
        <v>18.47</v>
      </c>
      <c r="CZ244" s="411">
        <v>40.619999999999997</v>
      </c>
      <c r="DA244" s="411">
        <v>42.07</v>
      </c>
      <c r="DB244" s="409" t="s">
        <v>1275</v>
      </c>
      <c r="DC244" s="409">
        <v>2</v>
      </c>
      <c r="DD244" s="409"/>
      <c r="DE244" s="409"/>
    </row>
    <row r="245" spans="1:109" ht="21" customHeight="1" thickBot="1">
      <c r="A245" s="376">
        <v>243</v>
      </c>
      <c r="B245" s="377" t="s">
        <v>1810</v>
      </c>
      <c r="C245" s="378" t="s">
        <v>1811</v>
      </c>
      <c r="D245" s="562" t="s">
        <v>150</v>
      </c>
      <c r="E245" s="528" t="s">
        <v>151</v>
      </c>
      <c r="F245" s="446"/>
      <c r="G245" s="446"/>
      <c r="H245" s="464" t="s">
        <v>403</v>
      </c>
      <c r="I245" s="392">
        <v>40</v>
      </c>
      <c r="J245" s="392">
        <v>45</v>
      </c>
      <c r="K245" s="392">
        <v>60</v>
      </c>
      <c r="L245" s="392">
        <v>70</v>
      </c>
      <c r="M245" s="392">
        <v>85</v>
      </c>
      <c r="N245" s="444">
        <v>300</v>
      </c>
      <c r="O245" s="382">
        <v>4109</v>
      </c>
      <c r="P245" s="383">
        <v>400.3</v>
      </c>
      <c r="Q245" s="384">
        <v>77.91</v>
      </c>
      <c r="R245" s="384">
        <v>53.44</v>
      </c>
      <c r="S245" s="384">
        <v>59.94</v>
      </c>
      <c r="T245" s="384">
        <v>5.4</v>
      </c>
      <c r="U245" s="385">
        <v>23000</v>
      </c>
      <c r="V245" s="385">
        <v>37500</v>
      </c>
      <c r="W245" s="385">
        <v>60000</v>
      </c>
      <c r="X245" s="387">
        <v>90000</v>
      </c>
      <c r="Y245" s="387">
        <v>130000</v>
      </c>
      <c r="Z245" s="387">
        <v>182000</v>
      </c>
      <c r="AA245" s="392">
        <v>255000</v>
      </c>
      <c r="AB245" s="392">
        <v>356500</v>
      </c>
      <c r="AC245" s="424">
        <v>499500</v>
      </c>
      <c r="AD245" s="424">
        <v>699000</v>
      </c>
      <c r="AE245" s="493">
        <v>979000</v>
      </c>
      <c r="AF245" s="493">
        <v>1370000</v>
      </c>
      <c r="AG245" s="529">
        <v>2250000</v>
      </c>
      <c r="AH245" s="382">
        <v>27726000</v>
      </c>
      <c r="AI245" s="390">
        <v>45000</v>
      </c>
      <c r="AJ245" s="390">
        <v>7</v>
      </c>
      <c r="AK245" s="391">
        <v>90000</v>
      </c>
      <c r="AL245" s="391">
        <v>5</v>
      </c>
      <c r="AM245" s="392">
        <v>270000</v>
      </c>
      <c r="AN245" s="392">
        <v>4</v>
      </c>
      <c r="AO245" s="382">
        <v>7380000</v>
      </c>
      <c r="AP245" s="418">
        <v>35106000</v>
      </c>
      <c r="AQ245" s="394" t="s">
        <v>1812</v>
      </c>
      <c r="AR245" s="395" t="s">
        <v>1813</v>
      </c>
      <c r="AS245" s="396" t="s">
        <v>996</v>
      </c>
      <c r="AT245" s="397" t="s">
        <v>1814</v>
      </c>
      <c r="AU245" s="548" t="s">
        <v>1028</v>
      </c>
      <c r="AV245" s="399"/>
      <c r="AW245" s="399">
        <v>416</v>
      </c>
      <c r="AX245" s="399"/>
      <c r="AY245" s="399">
        <v>555</v>
      </c>
      <c r="AZ245" s="399" t="s">
        <v>773</v>
      </c>
      <c r="BA245" s="419">
        <v>117</v>
      </c>
      <c r="BB245" s="401">
        <v>1.2</v>
      </c>
      <c r="BC245" s="402">
        <v>0.49</v>
      </c>
      <c r="BD245" s="402">
        <v>0.94</v>
      </c>
      <c r="BE245" s="402">
        <v>1.77</v>
      </c>
      <c r="BF245" s="403">
        <v>4226</v>
      </c>
      <c r="BG245" s="401">
        <v>401.5</v>
      </c>
      <c r="BH245" s="404">
        <v>78.400000000000006</v>
      </c>
      <c r="BI245" s="404">
        <v>54.38</v>
      </c>
      <c r="BJ245" s="404">
        <v>61.71</v>
      </c>
      <c r="BK245" s="405">
        <v>1.2</v>
      </c>
      <c r="BL245" s="405">
        <v>0.49</v>
      </c>
      <c r="BM245" s="405">
        <v>0.94</v>
      </c>
      <c r="BN245" s="405">
        <v>1.77</v>
      </c>
      <c r="BO245" s="406">
        <v>1</v>
      </c>
      <c r="BP245" s="407"/>
      <c r="BQ245" s="407"/>
      <c r="BR245" s="407"/>
      <c r="BS245" s="407"/>
      <c r="BT245" s="407"/>
      <c r="BU245" s="407"/>
      <c r="BV245" s="407"/>
      <c r="BW245" s="407"/>
      <c r="BX245" s="407"/>
      <c r="BY245" s="407"/>
      <c r="BZ245" s="407"/>
      <c r="CA245" s="407">
        <v>1</v>
      </c>
      <c r="CB245" s="407"/>
      <c r="CC245" s="407">
        <v>1</v>
      </c>
      <c r="CD245" s="407">
        <v>1</v>
      </c>
      <c r="CE245" s="407"/>
      <c r="CF245" s="407"/>
      <c r="CG245" s="407"/>
      <c r="CH245" s="407"/>
      <c r="CI245" s="407"/>
      <c r="CJ245" s="408" t="s">
        <v>1811</v>
      </c>
      <c r="CK245" s="408"/>
      <c r="CL245" s="408"/>
      <c r="CM245" s="408"/>
      <c r="CN245" s="408"/>
      <c r="CO245" s="409"/>
      <c r="CP245" s="409"/>
      <c r="CQ245" s="409"/>
      <c r="CR245" s="410"/>
      <c r="CS245" s="411"/>
      <c r="CT245" s="411"/>
      <c r="CU245" s="411"/>
      <c r="CV245" s="411"/>
      <c r="CW245" s="411"/>
      <c r="CX245" s="411"/>
      <c r="CY245" s="411"/>
      <c r="CZ245" s="411"/>
      <c r="DA245" s="411"/>
      <c r="DB245" s="409" t="s">
        <v>1275</v>
      </c>
      <c r="DC245" s="409">
        <v>2</v>
      </c>
      <c r="DD245" s="409"/>
      <c r="DE245" s="409"/>
    </row>
    <row r="246" spans="1:109" ht="21" customHeight="1" thickBot="1">
      <c r="A246" s="412">
        <v>244</v>
      </c>
      <c r="B246" s="413" t="s">
        <v>470</v>
      </c>
      <c r="C246" s="378" t="s">
        <v>1815</v>
      </c>
      <c r="D246" s="562" t="s">
        <v>150</v>
      </c>
      <c r="E246" s="528" t="s">
        <v>151</v>
      </c>
      <c r="F246" s="392"/>
      <c r="G246" s="392"/>
      <c r="H246" s="471">
        <v>60</v>
      </c>
      <c r="I246" s="392">
        <v>13</v>
      </c>
      <c r="J246" s="392">
        <v>16</v>
      </c>
      <c r="K246" s="392">
        <v>25</v>
      </c>
      <c r="L246" s="392">
        <v>38</v>
      </c>
      <c r="M246" s="392">
        <v>48</v>
      </c>
      <c r="N246" s="471">
        <v>200</v>
      </c>
      <c r="O246" s="382">
        <v>4148</v>
      </c>
      <c r="P246" s="383">
        <v>370.2</v>
      </c>
      <c r="Q246" s="384">
        <v>81.2</v>
      </c>
      <c r="R246" s="384">
        <v>62.39</v>
      </c>
      <c r="S246" s="384">
        <v>78.790000000000006</v>
      </c>
      <c r="T246" s="384">
        <v>8.82</v>
      </c>
      <c r="U246" s="385">
        <v>23000</v>
      </c>
      <c r="V246" s="385">
        <v>37500</v>
      </c>
      <c r="W246" s="385">
        <v>60000</v>
      </c>
      <c r="X246" s="387">
        <v>90000</v>
      </c>
      <c r="Y246" s="387">
        <v>130000</v>
      </c>
      <c r="Z246" s="387">
        <v>182000</v>
      </c>
      <c r="AA246" s="392">
        <v>255000</v>
      </c>
      <c r="AB246" s="392">
        <v>356500</v>
      </c>
      <c r="AC246" s="424">
        <v>499500</v>
      </c>
      <c r="AD246" s="424">
        <v>699000</v>
      </c>
      <c r="AE246" s="493">
        <v>979000</v>
      </c>
      <c r="AF246" s="493">
        <v>1370000</v>
      </c>
      <c r="AG246" s="529">
        <v>2250000</v>
      </c>
      <c r="AH246" s="382">
        <v>27726000</v>
      </c>
      <c r="AI246" s="390">
        <v>45000</v>
      </c>
      <c r="AJ246" s="390">
        <v>7</v>
      </c>
      <c r="AK246" s="391">
        <v>90000</v>
      </c>
      <c r="AL246" s="391">
        <v>5</v>
      </c>
      <c r="AM246" s="392">
        <v>270000</v>
      </c>
      <c r="AN246" s="392">
        <v>4</v>
      </c>
      <c r="AO246" s="382">
        <v>7380000</v>
      </c>
      <c r="AP246" s="418">
        <v>35106000</v>
      </c>
      <c r="AQ246" s="394" t="s">
        <v>965</v>
      </c>
      <c r="AR246" s="395" t="s">
        <v>1816</v>
      </c>
      <c r="AS246" s="396" t="s">
        <v>1290</v>
      </c>
      <c r="AT246" s="397" t="s">
        <v>679</v>
      </c>
      <c r="AU246" s="548" t="s">
        <v>1028</v>
      </c>
      <c r="AV246" s="399">
        <v>51</v>
      </c>
      <c r="AW246" s="399">
        <v>387</v>
      </c>
      <c r="AX246" s="399"/>
      <c r="AY246" s="399">
        <v>516</v>
      </c>
      <c r="AZ246" s="399" t="s">
        <v>772</v>
      </c>
      <c r="BA246" s="400">
        <v>118</v>
      </c>
      <c r="BB246" s="401">
        <v>1.7</v>
      </c>
      <c r="BC246" s="402">
        <v>0.8</v>
      </c>
      <c r="BD246" s="402">
        <v>0.97</v>
      </c>
      <c r="BE246" s="402">
        <v>1.89</v>
      </c>
      <c r="BF246" s="403">
        <v>4266</v>
      </c>
      <c r="BG246" s="401">
        <v>371.9</v>
      </c>
      <c r="BH246" s="404">
        <v>82</v>
      </c>
      <c r="BI246" s="404">
        <v>63.36</v>
      </c>
      <c r="BJ246" s="404">
        <v>80.680000000000007</v>
      </c>
      <c r="BK246" s="405">
        <v>1.7</v>
      </c>
      <c r="BL246" s="405">
        <v>0.8</v>
      </c>
      <c r="BM246" s="405">
        <v>0.97</v>
      </c>
      <c r="BN246" s="405">
        <v>1.89</v>
      </c>
      <c r="BO246" s="406">
        <v>9</v>
      </c>
      <c r="BP246" s="407"/>
      <c r="BQ246" s="407"/>
      <c r="BR246" s="407"/>
      <c r="BS246" s="407"/>
      <c r="BT246" s="407"/>
      <c r="BU246" s="407"/>
      <c r="BV246" s="407"/>
      <c r="BW246" s="407"/>
      <c r="BX246" s="407"/>
      <c r="BY246" s="407"/>
      <c r="BZ246" s="407">
        <v>1</v>
      </c>
      <c r="CA246" s="407"/>
      <c r="CB246" s="407"/>
      <c r="CC246" s="407"/>
      <c r="CD246" s="407">
        <v>1</v>
      </c>
      <c r="CE246" s="407"/>
      <c r="CF246" s="407"/>
      <c r="CG246" s="407"/>
      <c r="CH246" s="407"/>
      <c r="CI246" s="407"/>
      <c r="CJ246" s="408" t="s">
        <v>1817</v>
      </c>
      <c r="CK246" s="408"/>
      <c r="CL246" s="408"/>
      <c r="CM246" s="408"/>
      <c r="CN246" s="408"/>
      <c r="CO246" s="409"/>
      <c r="CP246" s="409"/>
      <c r="CQ246" s="409"/>
      <c r="CR246" s="410">
        <v>355</v>
      </c>
      <c r="CS246" s="411">
        <v>73.900000000000006</v>
      </c>
      <c r="CT246" s="411">
        <v>53.52</v>
      </c>
      <c r="CU246" s="411">
        <v>61.51</v>
      </c>
      <c r="CV246" s="411">
        <v>15.2</v>
      </c>
      <c r="CW246" s="411">
        <v>7.3</v>
      </c>
      <c r="CX246" s="411">
        <v>8.8699999999999992</v>
      </c>
      <c r="CY246" s="411">
        <v>17.28</v>
      </c>
      <c r="CZ246" s="411">
        <v>48.65</v>
      </c>
      <c r="DA246" s="411">
        <v>49.78</v>
      </c>
      <c r="DB246" s="409" t="s">
        <v>1275</v>
      </c>
      <c r="DC246" s="409">
        <v>1</v>
      </c>
      <c r="DD246" s="409"/>
      <c r="DE246" s="409"/>
    </row>
    <row r="247" spans="1:109" ht="21" customHeight="1">
      <c r="A247" s="376">
        <v>245</v>
      </c>
      <c r="B247" s="377" t="s">
        <v>1818</v>
      </c>
      <c r="C247" s="378" t="s">
        <v>1819</v>
      </c>
      <c r="D247" s="562" t="s">
        <v>150</v>
      </c>
      <c r="E247" s="528" t="s">
        <v>151</v>
      </c>
      <c r="F247" s="392"/>
      <c r="G247" s="392"/>
      <c r="H247" s="392">
        <v>85</v>
      </c>
      <c r="I247" s="392">
        <v>25</v>
      </c>
      <c r="J247" s="392">
        <v>29</v>
      </c>
      <c r="K247" s="392">
        <v>38</v>
      </c>
      <c r="L247" s="392">
        <v>54</v>
      </c>
      <c r="M247" s="392">
        <v>69</v>
      </c>
      <c r="N247" s="392">
        <v>300</v>
      </c>
      <c r="O247" s="382">
        <v>4161</v>
      </c>
      <c r="P247" s="383">
        <v>391.1</v>
      </c>
      <c r="Q247" s="384">
        <v>81.47</v>
      </c>
      <c r="R247" s="384">
        <v>52.12</v>
      </c>
      <c r="S247" s="384">
        <v>46.85</v>
      </c>
      <c r="T247" s="384">
        <v>4.5</v>
      </c>
      <c r="U247" s="385">
        <v>23000</v>
      </c>
      <c r="V247" s="385">
        <v>37500</v>
      </c>
      <c r="W247" s="385">
        <v>60000</v>
      </c>
      <c r="X247" s="387">
        <v>90000</v>
      </c>
      <c r="Y247" s="387">
        <v>130000</v>
      </c>
      <c r="Z247" s="387">
        <v>182000</v>
      </c>
      <c r="AA247" s="392">
        <v>255000</v>
      </c>
      <c r="AB247" s="392">
        <v>356500</v>
      </c>
      <c r="AC247" s="424">
        <v>499500</v>
      </c>
      <c r="AD247" s="424">
        <v>699000</v>
      </c>
      <c r="AE247" s="493">
        <v>979000</v>
      </c>
      <c r="AF247" s="493">
        <v>1370000</v>
      </c>
      <c r="AG247" s="529">
        <v>2250000</v>
      </c>
      <c r="AH247" s="382">
        <v>27726000</v>
      </c>
      <c r="AI247" s="390">
        <v>45000</v>
      </c>
      <c r="AJ247" s="390">
        <v>7</v>
      </c>
      <c r="AK247" s="391">
        <v>90000</v>
      </c>
      <c r="AL247" s="391">
        <v>5</v>
      </c>
      <c r="AM247" s="392">
        <v>270000</v>
      </c>
      <c r="AN247" s="392">
        <v>4</v>
      </c>
      <c r="AO247" s="382">
        <v>7380000</v>
      </c>
      <c r="AP247" s="418">
        <v>35106000</v>
      </c>
      <c r="AQ247" s="394" t="s">
        <v>1182</v>
      </c>
      <c r="AR247" s="395" t="s">
        <v>1298</v>
      </c>
      <c r="AS247" s="396" t="s">
        <v>1026</v>
      </c>
      <c r="AT247" s="397" t="s">
        <v>1820</v>
      </c>
      <c r="AU247" s="548" t="s">
        <v>1028</v>
      </c>
      <c r="AV247" s="399"/>
      <c r="AW247" s="399">
        <v>406</v>
      </c>
      <c r="AX247" s="399"/>
      <c r="AY247" s="399">
        <v>549</v>
      </c>
      <c r="AZ247" s="399" t="s">
        <v>1821</v>
      </c>
      <c r="BA247" s="419">
        <v>118</v>
      </c>
      <c r="BB247" s="401">
        <v>1.2</v>
      </c>
      <c r="BC247" s="402">
        <v>0.53</v>
      </c>
      <c r="BD247" s="402">
        <v>1.32</v>
      </c>
      <c r="BE247" s="402">
        <v>1.6</v>
      </c>
      <c r="BF247" s="403">
        <v>4279</v>
      </c>
      <c r="BG247" s="401">
        <v>392.3</v>
      </c>
      <c r="BH247" s="404">
        <v>82</v>
      </c>
      <c r="BI247" s="404">
        <v>53.44</v>
      </c>
      <c r="BJ247" s="404">
        <v>48.45</v>
      </c>
      <c r="BK247" s="405">
        <v>1.2</v>
      </c>
      <c r="BL247" s="405">
        <v>0.53</v>
      </c>
      <c r="BM247" s="405">
        <v>1.32</v>
      </c>
      <c r="BN247" s="405">
        <v>1.6</v>
      </c>
      <c r="BO247" s="406">
        <v>1</v>
      </c>
      <c r="BP247" s="407"/>
      <c r="BQ247" s="407"/>
      <c r="BR247" s="407"/>
      <c r="BS247" s="407"/>
      <c r="BT247" s="407"/>
      <c r="BU247" s="407"/>
      <c r="BV247" s="407"/>
      <c r="BW247" s="407"/>
      <c r="BX247" s="407"/>
      <c r="BY247" s="407"/>
      <c r="BZ247" s="407"/>
      <c r="CA247" s="407"/>
      <c r="CB247" s="407"/>
      <c r="CC247" s="407"/>
      <c r="CD247" s="407"/>
      <c r="CE247" s="407"/>
      <c r="CF247" s="407"/>
      <c r="CG247" s="407"/>
      <c r="CH247" s="407"/>
      <c r="CI247" s="407"/>
      <c r="CJ247" s="408"/>
      <c r="CK247" s="408"/>
      <c r="CL247" s="408"/>
      <c r="CM247" s="408"/>
      <c r="CN247" s="408"/>
      <c r="CO247" s="409"/>
      <c r="CP247" s="409"/>
      <c r="CQ247" s="409"/>
      <c r="CR247" s="410"/>
      <c r="CS247" s="411"/>
      <c r="CT247" s="411"/>
      <c r="CU247" s="411"/>
      <c r="CV247" s="411"/>
      <c r="CW247" s="411"/>
      <c r="CX247" s="411"/>
      <c r="CY247" s="411"/>
      <c r="CZ247" s="411"/>
      <c r="DA247" s="411"/>
      <c r="DB247" s="409" t="s">
        <v>1275</v>
      </c>
      <c r="DC247" s="409">
        <v>1</v>
      </c>
      <c r="DD247" s="409"/>
      <c r="DE247" s="409"/>
    </row>
    <row r="248" spans="1:109" ht="21" customHeight="1" thickBot="1">
      <c r="A248" s="412">
        <v>246</v>
      </c>
      <c r="B248" s="413" t="s">
        <v>1822</v>
      </c>
      <c r="C248" s="378" t="s">
        <v>1823</v>
      </c>
      <c r="D248" s="562" t="s">
        <v>150</v>
      </c>
      <c r="E248" s="528" t="s">
        <v>151</v>
      </c>
      <c r="F248" s="446"/>
      <c r="G248" s="446"/>
      <c r="H248" s="464" t="s">
        <v>403</v>
      </c>
      <c r="I248" s="392">
        <v>40</v>
      </c>
      <c r="J248" s="392">
        <v>45</v>
      </c>
      <c r="K248" s="392">
        <v>60</v>
      </c>
      <c r="L248" s="392">
        <v>70</v>
      </c>
      <c r="M248" s="392">
        <v>85</v>
      </c>
      <c r="N248" s="444">
        <v>300</v>
      </c>
      <c r="O248" s="382">
        <v>4173</v>
      </c>
      <c r="P248" s="383">
        <v>383.2</v>
      </c>
      <c r="Q248" s="384">
        <v>75.17</v>
      </c>
      <c r="R248" s="384">
        <v>60.57</v>
      </c>
      <c r="S248" s="384">
        <v>82.21</v>
      </c>
      <c r="T248" s="384"/>
      <c r="U248" s="385">
        <v>23000</v>
      </c>
      <c r="V248" s="385">
        <v>37500</v>
      </c>
      <c r="W248" s="385">
        <v>60000</v>
      </c>
      <c r="X248" s="387">
        <v>90000</v>
      </c>
      <c r="Y248" s="387">
        <v>130000</v>
      </c>
      <c r="Z248" s="387">
        <v>182000</v>
      </c>
      <c r="AA248" s="392">
        <v>255000</v>
      </c>
      <c r="AB248" s="392">
        <v>356500</v>
      </c>
      <c r="AC248" s="424">
        <v>499500</v>
      </c>
      <c r="AD248" s="424">
        <v>699000</v>
      </c>
      <c r="AE248" s="493">
        <v>979000</v>
      </c>
      <c r="AF248" s="493">
        <v>1370000</v>
      </c>
      <c r="AG248" s="529">
        <v>2250000</v>
      </c>
      <c r="AH248" s="382">
        <v>27726000</v>
      </c>
      <c r="AI248" s="390">
        <v>45000</v>
      </c>
      <c r="AJ248" s="390">
        <v>7</v>
      </c>
      <c r="AK248" s="391">
        <v>90000</v>
      </c>
      <c r="AL248" s="391">
        <v>5</v>
      </c>
      <c r="AM248" s="392">
        <v>270000</v>
      </c>
      <c r="AN248" s="392">
        <v>4</v>
      </c>
      <c r="AO248" s="382">
        <v>7380000</v>
      </c>
      <c r="AP248" s="418">
        <v>35106000</v>
      </c>
      <c r="AQ248" s="394" t="s">
        <v>1097</v>
      </c>
      <c r="AR248" s="395" t="s">
        <v>1824</v>
      </c>
      <c r="AS248" s="396" t="s">
        <v>983</v>
      </c>
      <c r="AT248" s="397" t="s">
        <v>1825</v>
      </c>
      <c r="AU248" s="548" t="s">
        <v>1028</v>
      </c>
      <c r="AV248" s="399"/>
      <c r="AW248" s="399">
        <v>398</v>
      </c>
      <c r="AX248" s="399"/>
      <c r="AY248" s="399">
        <v>535</v>
      </c>
      <c r="AZ248" s="399" t="s">
        <v>773</v>
      </c>
      <c r="BA248" s="400">
        <v>119</v>
      </c>
      <c r="BB248" s="401">
        <v>1.7</v>
      </c>
      <c r="BC248" s="402">
        <v>0.53</v>
      </c>
      <c r="BD248" s="402">
        <v>1.1299999999999999</v>
      </c>
      <c r="BE248" s="402">
        <v>1.62</v>
      </c>
      <c r="BF248" s="403">
        <v>4292</v>
      </c>
      <c r="BG248" s="401">
        <v>384.9</v>
      </c>
      <c r="BH248" s="404">
        <v>75.7</v>
      </c>
      <c r="BI248" s="404">
        <v>61.7</v>
      </c>
      <c r="BJ248" s="404">
        <v>83.83</v>
      </c>
      <c r="BK248" s="405">
        <v>1.7</v>
      </c>
      <c r="BL248" s="405">
        <v>0.53</v>
      </c>
      <c r="BM248" s="405">
        <v>1.1299999999999999</v>
      </c>
      <c r="BN248" s="405">
        <v>1.62</v>
      </c>
      <c r="BO248" s="406">
        <v>4</v>
      </c>
      <c r="BP248" s="407"/>
      <c r="BQ248" s="407"/>
      <c r="BR248" s="407"/>
      <c r="BS248" s="407"/>
      <c r="BT248" s="407"/>
      <c r="BU248" s="407"/>
      <c r="BV248" s="407"/>
      <c r="BW248" s="407"/>
      <c r="BX248" s="407"/>
      <c r="BY248" s="407"/>
      <c r="BZ248" s="407"/>
      <c r="CA248" s="407">
        <v>1</v>
      </c>
      <c r="CB248" s="407"/>
      <c r="CC248" s="407">
        <v>1</v>
      </c>
      <c r="CD248" s="407">
        <v>1</v>
      </c>
      <c r="CE248" s="407"/>
      <c r="CF248" s="407"/>
      <c r="CG248" s="407"/>
      <c r="CH248" s="407"/>
      <c r="CI248" s="407"/>
      <c r="CJ248" s="408" t="s">
        <v>241</v>
      </c>
      <c r="CK248" s="408"/>
      <c r="CL248" s="408"/>
      <c r="CM248" s="408"/>
      <c r="CN248" s="408"/>
      <c r="CO248" s="409"/>
      <c r="CP248" s="409"/>
      <c r="CQ248" s="409"/>
      <c r="CR248" s="410"/>
      <c r="CS248" s="411"/>
      <c r="CT248" s="411"/>
      <c r="CU248" s="411"/>
      <c r="CV248" s="411"/>
      <c r="CW248" s="411"/>
      <c r="CX248" s="411"/>
      <c r="CY248" s="411"/>
      <c r="CZ248" s="411"/>
      <c r="DA248" s="411"/>
      <c r="DB248" s="409" t="s">
        <v>1275</v>
      </c>
      <c r="DC248" s="409">
        <v>1</v>
      </c>
      <c r="DD248" s="409"/>
      <c r="DE248" s="409"/>
    </row>
    <row r="249" spans="1:109" ht="21" customHeight="1">
      <c r="A249" s="376">
        <v>247</v>
      </c>
      <c r="B249" s="377" t="s">
        <v>183</v>
      </c>
      <c r="C249" s="378" t="s">
        <v>266</v>
      </c>
      <c r="D249" s="562" t="s">
        <v>150</v>
      </c>
      <c r="E249" s="528" t="s">
        <v>151</v>
      </c>
      <c r="F249" s="392"/>
      <c r="G249" s="392"/>
      <c r="H249" s="471">
        <v>60</v>
      </c>
      <c r="I249" s="392">
        <v>13</v>
      </c>
      <c r="J249" s="392">
        <v>16</v>
      </c>
      <c r="K249" s="392">
        <v>25</v>
      </c>
      <c r="L249" s="392">
        <v>38</v>
      </c>
      <c r="M249" s="392">
        <v>48</v>
      </c>
      <c r="N249" s="471">
        <v>200</v>
      </c>
      <c r="O249" s="382">
        <v>4213</v>
      </c>
      <c r="P249" s="383">
        <v>366.4</v>
      </c>
      <c r="Q249" s="384">
        <v>84.48</v>
      </c>
      <c r="R249" s="384">
        <v>61.54</v>
      </c>
      <c r="S249" s="384">
        <v>72.02</v>
      </c>
      <c r="T249" s="384">
        <v>7.52</v>
      </c>
      <c r="U249" s="385">
        <v>5640</v>
      </c>
      <c r="V249" s="385">
        <v>9200</v>
      </c>
      <c r="W249" s="385">
        <v>14700</v>
      </c>
      <c r="X249" s="387">
        <v>22100</v>
      </c>
      <c r="Y249" s="387">
        <v>31900</v>
      </c>
      <c r="Z249" s="387">
        <v>44500</v>
      </c>
      <c r="AA249" s="392">
        <v>62500</v>
      </c>
      <c r="AB249" s="392">
        <v>87500</v>
      </c>
      <c r="AC249" s="424">
        <v>122500</v>
      </c>
      <c r="AD249" s="424">
        <v>171500</v>
      </c>
      <c r="AE249" s="493">
        <v>240000</v>
      </c>
      <c r="AF249" s="493">
        <v>336000</v>
      </c>
      <c r="AG249" s="529">
        <v>551500</v>
      </c>
      <c r="AH249" s="382">
        <v>6798160</v>
      </c>
      <c r="AI249" s="390">
        <v>45000</v>
      </c>
      <c r="AJ249" s="390">
        <v>7</v>
      </c>
      <c r="AK249" s="391">
        <v>90000</v>
      </c>
      <c r="AL249" s="391">
        <v>5</v>
      </c>
      <c r="AM249" s="392">
        <v>270000</v>
      </c>
      <c r="AN249" s="392">
        <v>4</v>
      </c>
      <c r="AO249" s="382">
        <v>7380000</v>
      </c>
      <c r="AP249" s="418">
        <v>14178160</v>
      </c>
      <c r="AQ249" s="394" t="s">
        <v>965</v>
      </c>
      <c r="AR249" s="395" t="s">
        <v>1826</v>
      </c>
      <c r="AS249" s="396" t="s">
        <v>881</v>
      </c>
      <c r="AT249" s="397" t="s">
        <v>600</v>
      </c>
      <c r="AU249" s="548" t="s">
        <v>1028</v>
      </c>
      <c r="AV249" s="399"/>
      <c r="AW249" s="399">
        <v>381</v>
      </c>
      <c r="AX249" s="399"/>
      <c r="AY249" s="399">
        <v>506</v>
      </c>
      <c r="AZ249" s="399" t="s">
        <v>766</v>
      </c>
      <c r="BA249" s="400">
        <v>119</v>
      </c>
      <c r="BB249" s="401">
        <v>1.8</v>
      </c>
      <c r="BC249" s="402">
        <v>0.67</v>
      </c>
      <c r="BD249" s="402">
        <v>1.36</v>
      </c>
      <c r="BE249" s="402">
        <v>0.66</v>
      </c>
      <c r="BF249" s="403">
        <v>4332</v>
      </c>
      <c r="BG249" s="401">
        <v>368.2</v>
      </c>
      <c r="BH249" s="404">
        <v>85.15</v>
      </c>
      <c r="BI249" s="404">
        <v>62.9</v>
      </c>
      <c r="BJ249" s="404">
        <v>72.680000000000007</v>
      </c>
      <c r="BK249" s="405">
        <v>1.8</v>
      </c>
      <c r="BL249" s="405">
        <v>0.67</v>
      </c>
      <c r="BM249" s="405">
        <v>1.36</v>
      </c>
      <c r="BN249" s="405">
        <v>0.66</v>
      </c>
      <c r="BO249" s="406">
        <v>7</v>
      </c>
      <c r="BP249" s="407"/>
      <c r="BQ249" s="407"/>
      <c r="BR249" s="407"/>
      <c r="BS249" s="407"/>
      <c r="BT249" s="407">
        <v>1</v>
      </c>
      <c r="BU249" s="407"/>
      <c r="BV249" s="407"/>
      <c r="BW249" s="407"/>
      <c r="BX249" s="407"/>
      <c r="BY249" s="407"/>
      <c r="BZ249" s="407"/>
      <c r="CA249" s="407"/>
      <c r="CB249" s="407"/>
      <c r="CC249" s="407"/>
      <c r="CD249" s="407"/>
      <c r="CE249" s="407"/>
      <c r="CF249" s="407"/>
      <c r="CG249" s="407"/>
      <c r="CH249" s="407"/>
      <c r="CI249" s="407"/>
      <c r="CJ249" s="408" t="s">
        <v>1827</v>
      </c>
      <c r="CK249" s="408"/>
      <c r="CL249" s="408"/>
      <c r="CM249" s="408"/>
      <c r="CN249" s="408"/>
      <c r="CO249" s="409">
        <v>1</v>
      </c>
      <c r="CP249" s="409"/>
      <c r="CQ249" s="409"/>
      <c r="CR249" s="410">
        <v>350</v>
      </c>
      <c r="CS249" s="411">
        <v>78.400000000000006</v>
      </c>
      <c r="CT249" s="411">
        <v>49.16</v>
      </c>
      <c r="CU249" s="411">
        <v>65.98</v>
      </c>
      <c r="CV249" s="411">
        <v>16.399999999999999</v>
      </c>
      <c r="CW249" s="411">
        <v>6.08</v>
      </c>
      <c r="CX249" s="411">
        <v>12.38</v>
      </c>
      <c r="CY249" s="411">
        <v>6.04</v>
      </c>
      <c r="CZ249" s="411">
        <v>40.9</v>
      </c>
      <c r="DA249" s="411">
        <v>37.61</v>
      </c>
      <c r="DB249" s="409" t="s">
        <v>1521</v>
      </c>
      <c r="DC249" s="409">
        <v>4</v>
      </c>
      <c r="DD249" s="409"/>
      <c r="DE249" s="409"/>
    </row>
    <row r="250" spans="1:109" ht="21" customHeight="1" thickBot="1">
      <c r="A250" s="412">
        <v>248</v>
      </c>
      <c r="B250" s="413" t="s">
        <v>1828</v>
      </c>
      <c r="C250" s="378" t="s">
        <v>1829</v>
      </c>
      <c r="D250" s="562" t="s">
        <v>150</v>
      </c>
      <c r="E250" s="528" t="s">
        <v>151</v>
      </c>
      <c r="F250" s="446"/>
      <c r="G250" s="446"/>
      <c r="H250" s="464" t="s">
        <v>403</v>
      </c>
      <c r="I250" s="392">
        <v>40</v>
      </c>
      <c r="J250" s="392">
        <v>45</v>
      </c>
      <c r="K250" s="392">
        <v>60</v>
      </c>
      <c r="L250" s="392">
        <v>70</v>
      </c>
      <c r="M250" s="392">
        <v>85</v>
      </c>
      <c r="N250" s="444">
        <v>300</v>
      </c>
      <c r="O250" s="382">
        <v>4239</v>
      </c>
      <c r="P250" s="383">
        <v>404.5</v>
      </c>
      <c r="Q250" s="384">
        <v>75.17</v>
      </c>
      <c r="R250" s="384">
        <v>51.92</v>
      </c>
      <c r="S250" s="384">
        <v>54.42</v>
      </c>
      <c r="T250" s="384"/>
      <c r="U250" s="385">
        <v>23000</v>
      </c>
      <c r="V250" s="385">
        <v>37500</v>
      </c>
      <c r="W250" s="385">
        <v>60000</v>
      </c>
      <c r="X250" s="387">
        <v>90000</v>
      </c>
      <c r="Y250" s="387">
        <v>130000</v>
      </c>
      <c r="Z250" s="387">
        <v>182000</v>
      </c>
      <c r="AA250" s="392">
        <v>255000</v>
      </c>
      <c r="AB250" s="392">
        <v>356500</v>
      </c>
      <c r="AC250" s="424">
        <v>499500</v>
      </c>
      <c r="AD250" s="424">
        <v>699000</v>
      </c>
      <c r="AE250" s="493">
        <v>979000</v>
      </c>
      <c r="AF250" s="493">
        <v>1370000</v>
      </c>
      <c r="AG250" s="529">
        <v>2250000</v>
      </c>
      <c r="AH250" s="382">
        <v>27726000</v>
      </c>
      <c r="AI250" s="390">
        <v>90000</v>
      </c>
      <c r="AJ250" s="390">
        <v>7</v>
      </c>
      <c r="AK250" s="391">
        <v>180000</v>
      </c>
      <c r="AL250" s="391">
        <v>5</v>
      </c>
      <c r="AM250" s="392">
        <v>540000</v>
      </c>
      <c r="AN250" s="392">
        <v>4</v>
      </c>
      <c r="AO250" s="382">
        <v>14760000</v>
      </c>
      <c r="AP250" s="418">
        <v>42486000</v>
      </c>
      <c r="AQ250" s="394" t="s">
        <v>974</v>
      </c>
      <c r="AR250" s="395" t="s">
        <v>1830</v>
      </c>
      <c r="AS250" s="396" t="s">
        <v>960</v>
      </c>
      <c r="AT250" s="397" t="s">
        <v>1831</v>
      </c>
      <c r="AU250" s="548" t="s">
        <v>1028</v>
      </c>
      <c r="AV250" s="399"/>
      <c r="AW250" s="399">
        <v>420</v>
      </c>
      <c r="AX250" s="399"/>
      <c r="AY250" s="399">
        <v>558</v>
      </c>
      <c r="AZ250" s="399" t="s">
        <v>773</v>
      </c>
      <c r="BA250" s="400">
        <v>120</v>
      </c>
      <c r="BB250" s="401">
        <v>1.6</v>
      </c>
      <c r="BC250" s="402">
        <v>0.53</v>
      </c>
      <c r="BD250" s="402">
        <v>1.22</v>
      </c>
      <c r="BE250" s="402">
        <v>2.13</v>
      </c>
      <c r="BF250" s="403">
        <v>4359</v>
      </c>
      <c r="BG250" s="401">
        <v>406.1</v>
      </c>
      <c r="BH250" s="404">
        <v>75.7</v>
      </c>
      <c r="BI250" s="404">
        <v>53.14</v>
      </c>
      <c r="BJ250" s="404">
        <v>56.55</v>
      </c>
      <c r="BK250" s="405">
        <v>1.6</v>
      </c>
      <c r="BL250" s="405">
        <v>0.53</v>
      </c>
      <c r="BM250" s="405">
        <v>1.22</v>
      </c>
      <c r="BN250" s="405">
        <v>2.13</v>
      </c>
      <c r="BO250" s="406">
        <v>15</v>
      </c>
      <c r="BP250" s="407"/>
      <c r="BQ250" s="407"/>
      <c r="BR250" s="407"/>
      <c r="BS250" s="407"/>
      <c r="BT250" s="407"/>
      <c r="BU250" s="407"/>
      <c r="BV250" s="407"/>
      <c r="BW250" s="407"/>
      <c r="BX250" s="407"/>
      <c r="BY250" s="407"/>
      <c r="BZ250" s="407"/>
      <c r="CA250" s="407"/>
      <c r="CB250" s="407"/>
      <c r="CC250" s="407">
        <v>1</v>
      </c>
      <c r="CD250" s="407"/>
      <c r="CE250" s="407"/>
      <c r="CF250" s="407"/>
      <c r="CG250" s="407"/>
      <c r="CH250" s="407"/>
      <c r="CI250" s="407"/>
      <c r="CJ250" s="408" t="s">
        <v>977</v>
      </c>
      <c r="CK250" s="408"/>
      <c r="CL250" s="408"/>
      <c r="CM250" s="408"/>
      <c r="CN250" s="408"/>
      <c r="CO250" s="409"/>
      <c r="CP250" s="409"/>
      <c r="CQ250" s="409"/>
      <c r="CR250" s="410"/>
      <c r="CS250" s="411"/>
      <c r="CT250" s="411"/>
      <c r="CU250" s="411"/>
      <c r="CV250" s="411"/>
      <c r="CW250" s="411"/>
      <c r="CX250" s="411"/>
      <c r="CY250" s="411"/>
      <c r="CZ250" s="411"/>
      <c r="DA250" s="411"/>
      <c r="DB250" s="409"/>
      <c r="DC250" s="409"/>
      <c r="DD250" s="409"/>
      <c r="DE250" s="409"/>
    </row>
    <row r="251" spans="1:109" ht="21" customHeight="1">
      <c r="A251" s="376">
        <v>249</v>
      </c>
      <c r="B251" s="377" t="s">
        <v>1832</v>
      </c>
      <c r="C251" s="378" t="s">
        <v>1833</v>
      </c>
      <c r="D251" s="562" t="s">
        <v>150</v>
      </c>
      <c r="E251" s="528" t="s">
        <v>151</v>
      </c>
      <c r="F251" s="392"/>
      <c r="G251" s="392"/>
      <c r="H251" s="471">
        <v>85</v>
      </c>
      <c r="I251" s="392">
        <v>25</v>
      </c>
      <c r="J251" s="392">
        <v>29</v>
      </c>
      <c r="K251" s="392">
        <v>38</v>
      </c>
      <c r="L251" s="392">
        <v>54</v>
      </c>
      <c r="M251" s="392">
        <v>69</v>
      </c>
      <c r="N251" s="471">
        <v>300</v>
      </c>
      <c r="O251" s="382">
        <v>4241</v>
      </c>
      <c r="P251" s="383">
        <v>399.1</v>
      </c>
      <c r="Q251" s="384">
        <v>74.900000000000006</v>
      </c>
      <c r="R251" s="384">
        <v>66.52</v>
      </c>
      <c r="S251" s="384">
        <v>63.39</v>
      </c>
      <c r="T251" s="384"/>
      <c r="U251" s="385">
        <v>23000</v>
      </c>
      <c r="V251" s="385">
        <v>37500</v>
      </c>
      <c r="W251" s="385">
        <v>60000</v>
      </c>
      <c r="X251" s="387">
        <v>90000</v>
      </c>
      <c r="Y251" s="387">
        <v>130000</v>
      </c>
      <c r="Z251" s="387">
        <v>182000</v>
      </c>
      <c r="AA251" s="392">
        <v>255000</v>
      </c>
      <c r="AB251" s="392">
        <v>356500</v>
      </c>
      <c r="AC251" s="424">
        <v>499500</v>
      </c>
      <c r="AD251" s="424">
        <v>699000</v>
      </c>
      <c r="AE251" s="493">
        <v>979000</v>
      </c>
      <c r="AF251" s="493">
        <v>1370000</v>
      </c>
      <c r="AG251" s="529">
        <v>2250000</v>
      </c>
      <c r="AH251" s="382">
        <v>27726000</v>
      </c>
      <c r="AI251" s="390">
        <v>90000</v>
      </c>
      <c r="AJ251" s="390">
        <v>7</v>
      </c>
      <c r="AK251" s="391">
        <v>180000</v>
      </c>
      <c r="AL251" s="391">
        <v>5</v>
      </c>
      <c r="AM251" s="392">
        <v>540000</v>
      </c>
      <c r="AN251" s="392">
        <v>4</v>
      </c>
      <c r="AO251" s="382">
        <v>14760000</v>
      </c>
      <c r="AP251" s="418">
        <v>42486000</v>
      </c>
      <c r="AQ251" s="394" t="s">
        <v>1834</v>
      </c>
      <c r="AR251" s="395" t="s">
        <v>1833</v>
      </c>
      <c r="AS251" s="396" t="s">
        <v>991</v>
      </c>
      <c r="AT251" s="397" t="s">
        <v>1835</v>
      </c>
      <c r="AU251" s="548" t="s">
        <v>1028</v>
      </c>
      <c r="AV251" s="399"/>
      <c r="AW251" s="399">
        <v>415</v>
      </c>
      <c r="AX251" s="399"/>
      <c r="AY251" s="399">
        <v>555</v>
      </c>
      <c r="AZ251" s="399" t="s">
        <v>772</v>
      </c>
      <c r="BA251" s="419">
        <v>118</v>
      </c>
      <c r="BB251" s="401">
        <v>1.5</v>
      </c>
      <c r="BC251" s="402">
        <v>0.8</v>
      </c>
      <c r="BD251" s="402">
        <v>1.27</v>
      </c>
      <c r="BE251" s="402">
        <v>1.59</v>
      </c>
      <c r="BF251" s="403">
        <v>4359</v>
      </c>
      <c r="BG251" s="401">
        <v>400.6</v>
      </c>
      <c r="BH251" s="404">
        <v>75.7</v>
      </c>
      <c r="BI251" s="404">
        <v>67.790000000000006</v>
      </c>
      <c r="BJ251" s="404">
        <v>64.98</v>
      </c>
      <c r="BK251" s="405">
        <v>1.5</v>
      </c>
      <c r="BL251" s="405">
        <v>0.8</v>
      </c>
      <c r="BM251" s="405">
        <v>1.27</v>
      </c>
      <c r="BN251" s="405">
        <v>1.59</v>
      </c>
      <c r="BO251" s="406">
        <v>1</v>
      </c>
      <c r="BP251" s="407"/>
      <c r="BQ251" s="407"/>
      <c r="BR251" s="407"/>
      <c r="BS251" s="407"/>
      <c r="BT251" s="407"/>
      <c r="BU251" s="407"/>
      <c r="BV251" s="407"/>
      <c r="BW251" s="407"/>
      <c r="BX251" s="407"/>
      <c r="BY251" s="407"/>
      <c r="BZ251" s="407">
        <v>1</v>
      </c>
      <c r="CA251" s="407"/>
      <c r="CB251" s="407"/>
      <c r="CC251" s="407"/>
      <c r="CD251" s="407"/>
      <c r="CE251" s="407"/>
      <c r="CF251" s="407"/>
      <c r="CG251" s="407"/>
      <c r="CH251" s="407"/>
      <c r="CI251" s="407"/>
      <c r="CJ251" s="408" t="s">
        <v>1836</v>
      </c>
      <c r="CK251" s="408"/>
      <c r="CL251" s="408"/>
      <c r="CM251" s="408"/>
      <c r="CN251" s="408"/>
      <c r="CO251" s="409"/>
      <c r="CP251" s="409"/>
      <c r="CQ251" s="409"/>
      <c r="CR251" s="410"/>
      <c r="CS251" s="411"/>
      <c r="CT251" s="411"/>
      <c r="CU251" s="411"/>
      <c r="CV251" s="411"/>
      <c r="CW251" s="411"/>
      <c r="CX251" s="411"/>
      <c r="CY251" s="411"/>
      <c r="CZ251" s="411"/>
      <c r="DA251" s="411"/>
      <c r="DB251" s="409"/>
      <c r="DC251" s="409"/>
      <c r="DD251" s="409"/>
      <c r="DE251" s="409"/>
    </row>
    <row r="252" spans="1:109" ht="21" customHeight="1" thickBot="1">
      <c r="A252" s="412">
        <v>250</v>
      </c>
      <c r="B252" s="413" t="s">
        <v>188</v>
      </c>
      <c r="C252" s="378" t="s">
        <v>267</v>
      </c>
      <c r="D252" s="562" t="s">
        <v>150</v>
      </c>
      <c r="E252" s="528" t="s">
        <v>151</v>
      </c>
      <c r="F252" s="392"/>
      <c r="G252" s="392"/>
      <c r="H252" s="392">
        <v>60</v>
      </c>
      <c r="I252" s="392">
        <v>13</v>
      </c>
      <c r="J252" s="392">
        <v>16</v>
      </c>
      <c r="K252" s="392">
        <v>25</v>
      </c>
      <c r="L252" s="392">
        <v>38</v>
      </c>
      <c r="M252" s="392">
        <v>48</v>
      </c>
      <c r="N252" s="392">
        <v>200</v>
      </c>
      <c r="O252" s="382">
        <v>4344</v>
      </c>
      <c r="P252" s="383">
        <v>450.7</v>
      </c>
      <c r="Q252" s="384">
        <v>79.98</v>
      </c>
      <c r="R252" s="384">
        <v>48.49</v>
      </c>
      <c r="S252" s="384">
        <v>44.79</v>
      </c>
      <c r="T252" s="384">
        <v>4.2699999999999996</v>
      </c>
      <c r="U252" s="385">
        <v>5640</v>
      </c>
      <c r="V252" s="385">
        <v>9200</v>
      </c>
      <c r="W252" s="385">
        <v>14700</v>
      </c>
      <c r="X252" s="387">
        <v>22100</v>
      </c>
      <c r="Y252" s="387">
        <v>31900</v>
      </c>
      <c r="Z252" s="387">
        <v>44500</v>
      </c>
      <c r="AA252" s="392">
        <v>62500</v>
      </c>
      <c r="AB252" s="392">
        <v>87500</v>
      </c>
      <c r="AC252" s="424">
        <v>122500</v>
      </c>
      <c r="AD252" s="424">
        <v>171500</v>
      </c>
      <c r="AE252" s="493">
        <v>240000</v>
      </c>
      <c r="AF252" s="493">
        <v>336000</v>
      </c>
      <c r="AG252" s="529">
        <v>551500</v>
      </c>
      <c r="AH252" s="382">
        <v>6798160</v>
      </c>
      <c r="AI252" s="390">
        <v>45000</v>
      </c>
      <c r="AJ252" s="390">
        <v>7</v>
      </c>
      <c r="AK252" s="391">
        <v>90000</v>
      </c>
      <c r="AL252" s="391">
        <v>5</v>
      </c>
      <c r="AM252" s="392">
        <v>270000</v>
      </c>
      <c r="AN252" s="392">
        <v>4</v>
      </c>
      <c r="AO252" s="382">
        <v>7380000</v>
      </c>
      <c r="AP252" s="418">
        <v>14178160</v>
      </c>
      <c r="AQ252" s="394" t="s">
        <v>1837</v>
      </c>
      <c r="AR252" s="395" t="s">
        <v>1838</v>
      </c>
      <c r="AS252" s="396" t="s">
        <v>881</v>
      </c>
      <c r="AT252" s="397" t="s">
        <v>621</v>
      </c>
      <c r="AU252" s="548" t="s">
        <v>1028</v>
      </c>
      <c r="AV252" s="399"/>
      <c r="AW252" s="399">
        <v>475</v>
      </c>
      <c r="AX252" s="399"/>
      <c r="AY252" s="399">
        <v>582</v>
      </c>
      <c r="AZ252" s="399" t="s">
        <v>766</v>
      </c>
      <c r="BA252" s="400">
        <v>122</v>
      </c>
      <c r="BB252" s="401">
        <v>1.8</v>
      </c>
      <c r="BC252" s="402">
        <v>0.67</v>
      </c>
      <c r="BD252" s="402">
        <v>0.99</v>
      </c>
      <c r="BE252" s="402">
        <v>1.04</v>
      </c>
      <c r="BF252" s="403">
        <v>4466</v>
      </c>
      <c r="BG252" s="401">
        <v>452.5</v>
      </c>
      <c r="BH252" s="404">
        <v>80.650000000000006</v>
      </c>
      <c r="BI252" s="404">
        <v>49.48</v>
      </c>
      <c r="BJ252" s="404">
        <v>45.83</v>
      </c>
      <c r="BK252" s="405">
        <v>1.8</v>
      </c>
      <c r="BL252" s="405">
        <v>0.67</v>
      </c>
      <c r="BM252" s="405">
        <v>0.99</v>
      </c>
      <c r="BN252" s="405">
        <v>1.04</v>
      </c>
      <c r="BO252" s="406">
        <v>10</v>
      </c>
      <c r="BP252" s="407"/>
      <c r="BQ252" s="407"/>
      <c r="BR252" s="407"/>
      <c r="BS252" s="407"/>
      <c r="BT252" s="407">
        <v>1</v>
      </c>
      <c r="BU252" s="407"/>
      <c r="BV252" s="407"/>
      <c r="BW252" s="407"/>
      <c r="BX252" s="407"/>
      <c r="BY252" s="407"/>
      <c r="BZ252" s="407"/>
      <c r="CA252" s="407"/>
      <c r="CB252" s="407"/>
      <c r="CC252" s="407"/>
      <c r="CD252" s="407"/>
      <c r="CE252" s="407"/>
      <c r="CF252" s="407"/>
      <c r="CG252" s="407"/>
      <c r="CH252" s="407"/>
      <c r="CI252" s="407"/>
      <c r="CJ252" s="408" t="s">
        <v>267</v>
      </c>
      <c r="CK252" s="408"/>
      <c r="CL252" s="408"/>
      <c r="CM252" s="408"/>
      <c r="CN252" s="408"/>
      <c r="CO252" s="409">
        <v>1</v>
      </c>
      <c r="CP252" s="409"/>
      <c r="CQ252" s="409"/>
      <c r="CR252" s="410">
        <v>434</v>
      </c>
      <c r="CS252" s="411">
        <v>73.900000000000006</v>
      </c>
      <c r="CT252" s="411">
        <v>39.450000000000003</v>
      </c>
      <c r="CU252" s="411">
        <v>35.29</v>
      </c>
      <c r="CV252" s="411">
        <v>16.7</v>
      </c>
      <c r="CW252" s="411">
        <v>6.08</v>
      </c>
      <c r="CX252" s="411">
        <v>9.0399999999999991</v>
      </c>
      <c r="CY252" s="411">
        <v>9.5</v>
      </c>
      <c r="CZ252" s="411">
        <v>41.32</v>
      </c>
      <c r="DA252" s="411">
        <v>38.36</v>
      </c>
      <c r="DB252" s="409" t="s">
        <v>1521</v>
      </c>
      <c r="DC252" s="409">
        <v>3</v>
      </c>
      <c r="DD252" s="409"/>
      <c r="DE252" s="409"/>
    </row>
    <row r="253" spans="1:109" ht="21" customHeight="1">
      <c r="A253" s="376">
        <v>251</v>
      </c>
      <c r="B253" s="377" t="s">
        <v>1839</v>
      </c>
      <c r="C253" s="378" t="s">
        <v>1840</v>
      </c>
      <c r="D253" s="562" t="s">
        <v>150</v>
      </c>
      <c r="E253" s="528" t="s">
        <v>151</v>
      </c>
      <c r="F253" s="392"/>
      <c r="G253" s="392"/>
      <c r="H253" s="392">
        <v>85</v>
      </c>
      <c r="I253" s="392">
        <v>25</v>
      </c>
      <c r="J253" s="392">
        <v>29</v>
      </c>
      <c r="K253" s="392">
        <v>38</v>
      </c>
      <c r="L253" s="392">
        <v>54</v>
      </c>
      <c r="M253" s="392">
        <v>69</v>
      </c>
      <c r="N253" s="392">
        <v>300</v>
      </c>
      <c r="O253" s="382">
        <v>4373</v>
      </c>
      <c r="P253" s="383">
        <v>383.7</v>
      </c>
      <c r="Q253" s="384">
        <v>81.2</v>
      </c>
      <c r="R253" s="384">
        <v>59.72</v>
      </c>
      <c r="S253" s="384">
        <v>69.97</v>
      </c>
      <c r="T253" s="384"/>
      <c r="U253" s="385">
        <v>23000</v>
      </c>
      <c r="V253" s="385">
        <v>37500</v>
      </c>
      <c r="W253" s="385">
        <v>60000</v>
      </c>
      <c r="X253" s="387">
        <v>90000</v>
      </c>
      <c r="Y253" s="387">
        <v>130000</v>
      </c>
      <c r="Z253" s="387">
        <v>182000</v>
      </c>
      <c r="AA253" s="392">
        <v>255000</v>
      </c>
      <c r="AB253" s="392">
        <v>356500</v>
      </c>
      <c r="AC253" s="424">
        <v>499500</v>
      </c>
      <c r="AD253" s="424">
        <v>699000</v>
      </c>
      <c r="AE253" s="493">
        <v>979000</v>
      </c>
      <c r="AF253" s="493">
        <v>1370000</v>
      </c>
      <c r="AG253" s="529">
        <v>2250000</v>
      </c>
      <c r="AH253" s="382">
        <v>27726000</v>
      </c>
      <c r="AI253" s="390">
        <v>90000</v>
      </c>
      <c r="AJ253" s="390">
        <v>7</v>
      </c>
      <c r="AK253" s="391">
        <v>180000</v>
      </c>
      <c r="AL253" s="391">
        <v>5</v>
      </c>
      <c r="AM253" s="392">
        <v>540000</v>
      </c>
      <c r="AN253" s="392">
        <v>4</v>
      </c>
      <c r="AO253" s="382">
        <v>14760000</v>
      </c>
      <c r="AP253" s="418">
        <v>42486000</v>
      </c>
      <c r="AQ253" s="394" t="s">
        <v>1841</v>
      </c>
      <c r="AR253" s="395" t="s">
        <v>1842</v>
      </c>
      <c r="AS253" s="396" t="s">
        <v>1109</v>
      </c>
      <c r="AT253" s="397" t="s">
        <v>1843</v>
      </c>
      <c r="AU253" s="548" t="s">
        <v>1028</v>
      </c>
      <c r="AV253" s="399"/>
      <c r="AW253" s="399">
        <v>399</v>
      </c>
      <c r="AX253" s="399"/>
      <c r="AY253" s="399">
        <v>536</v>
      </c>
      <c r="AZ253" s="399" t="s">
        <v>772</v>
      </c>
      <c r="BA253" s="400">
        <v>134</v>
      </c>
      <c r="BB253" s="401">
        <v>1.2</v>
      </c>
      <c r="BC253" s="402">
        <v>0.8</v>
      </c>
      <c r="BD253" s="402">
        <v>1.1599999999999999</v>
      </c>
      <c r="BE253" s="402">
        <v>1.84</v>
      </c>
      <c r="BF253" s="403">
        <v>4507</v>
      </c>
      <c r="BG253" s="401">
        <v>384.9</v>
      </c>
      <c r="BH253" s="404">
        <v>82</v>
      </c>
      <c r="BI253" s="404">
        <v>60.88</v>
      </c>
      <c r="BJ253" s="404">
        <v>71.81</v>
      </c>
      <c r="BK253" s="405">
        <v>1.2</v>
      </c>
      <c r="BL253" s="405">
        <v>0.8</v>
      </c>
      <c r="BM253" s="405">
        <v>1.1599999999999999</v>
      </c>
      <c r="BN253" s="405">
        <v>1.84</v>
      </c>
      <c r="BO253" s="406">
        <v>5</v>
      </c>
      <c r="BP253" s="407"/>
      <c r="BQ253" s="407"/>
      <c r="BR253" s="407"/>
      <c r="BS253" s="407"/>
      <c r="BT253" s="407"/>
      <c r="BU253" s="407"/>
      <c r="BV253" s="407"/>
      <c r="BW253" s="407"/>
      <c r="BX253" s="407"/>
      <c r="BY253" s="407"/>
      <c r="BZ253" s="407">
        <v>1</v>
      </c>
      <c r="CA253" s="407"/>
      <c r="CB253" s="407"/>
      <c r="CC253" s="407"/>
      <c r="CD253" s="407"/>
      <c r="CE253" s="407"/>
      <c r="CF253" s="407"/>
      <c r="CG253" s="407"/>
      <c r="CH253" s="407"/>
      <c r="CI253" s="407"/>
      <c r="CJ253" s="408"/>
      <c r="CK253" s="408"/>
      <c r="CL253" s="408"/>
      <c r="CM253" s="408"/>
      <c r="CN253" s="408"/>
      <c r="CO253" s="409"/>
      <c r="CP253" s="409"/>
      <c r="CQ253" s="409"/>
      <c r="CR253" s="410"/>
      <c r="CS253" s="411"/>
      <c r="CT253" s="411"/>
      <c r="CU253" s="411"/>
      <c r="CV253" s="411"/>
      <c r="CW253" s="411"/>
      <c r="CX253" s="411"/>
      <c r="CY253" s="411"/>
      <c r="CZ253" s="411"/>
      <c r="DA253" s="411"/>
      <c r="DB253" s="409" t="s">
        <v>1521</v>
      </c>
      <c r="DC253" s="409">
        <v>2</v>
      </c>
      <c r="DD253" s="409"/>
      <c r="DE253" s="409"/>
    </row>
    <row r="254" spans="1:109" ht="21" customHeight="1" thickBot="1">
      <c r="A254" s="412">
        <v>252</v>
      </c>
      <c r="B254" s="413" t="s">
        <v>1844</v>
      </c>
      <c r="C254" s="378" t="s">
        <v>1845</v>
      </c>
      <c r="D254" s="562" t="s">
        <v>150</v>
      </c>
      <c r="E254" s="528" t="s">
        <v>151</v>
      </c>
      <c r="F254" s="392"/>
      <c r="G254" s="392"/>
      <c r="H254" s="392">
        <v>85</v>
      </c>
      <c r="I254" s="392">
        <v>25</v>
      </c>
      <c r="J254" s="392">
        <v>29</v>
      </c>
      <c r="K254" s="392">
        <v>38</v>
      </c>
      <c r="L254" s="392">
        <v>54</v>
      </c>
      <c r="M254" s="392">
        <v>69</v>
      </c>
      <c r="N254" s="392">
        <v>300</v>
      </c>
      <c r="O254" s="382">
        <v>4382</v>
      </c>
      <c r="P254" s="383">
        <v>361.4</v>
      </c>
      <c r="Q254" s="384">
        <v>87.55</v>
      </c>
      <c r="R254" s="384">
        <v>89.35</v>
      </c>
      <c r="S254" s="384">
        <v>67.55</v>
      </c>
      <c r="T254" s="384"/>
      <c r="U254" s="385">
        <v>23000</v>
      </c>
      <c r="V254" s="385">
        <v>37500</v>
      </c>
      <c r="W254" s="385">
        <v>60000</v>
      </c>
      <c r="X254" s="387">
        <v>90000</v>
      </c>
      <c r="Y254" s="387">
        <v>130000</v>
      </c>
      <c r="Z254" s="387">
        <v>182000</v>
      </c>
      <c r="AA254" s="392">
        <v>255000</v>
      </c>
      <c r="AB254" s="392">
        <v>356500</v>
      </c>
      <c r="AC254" s="424">
        <v>499500</v>
      </c>
      <c r="AD254" s="424">
        <v>699000</v>
      </c>
      <c r="AE254" s="493">
        <v>979000</v>
      </c>
      <c r="AF254" s="493">
        <v>1370000</v>
      </c>
      <c r="AG254" s="529">
        <v>2250000</v>
      </c>
      <c r="AH254" s="382">
        <v>27726000</v>
      </c>
      <c r="AI254" s="390">
        <v>90000</v>
      </c>
      <c r="AJ254" s="390">
        <v>7</v>
      </c>
      <c r="AK254" s="391">
        <v>180000</v>
      </c>
      <c r="AL254" s="391">
        <v>5</v>
      </c>
      <c r="AM254" s="392">
        <v>540000</v>
      </c>
      <c r="AN254" s="392">
        <v>4</v>
      </c>
      <c r="AO254" s="382">
        <v>14760000</v>
      </c>
      <c r="AP254" s="418">
        <v>42486000</v>
      </c>
      <c r="AQ254" s="394" t="s">
        <v>893</v>
      </c>
      <c r="AR254" s="395" t="s">
        <v>1846</v>
      </c>
      <c r="AS254" s="396" t="s">
        <v>1256</v>
      </c>
      <c r="AT254" s="397" t="s">
        <v>1847</v>
      </c>
      <c r="AU254" s="548" t="s">
        <v>1028</v>
      </c>
      <c r="AV254" s="399"/>
      <c r="AW254" s="399"/>
      <c r="AX254" s="399"/>
      <c r="AY254" s="399"/>
      <c r="AZ254" s="399" t="s">
        <v>772</v>
      </c>
      <c r="BA254" s="400">
        <v>207</v>
      </c>
      <c r="BB254" s="401">
        <v>3.1</v>
      </c>
      <c r="BC254" s="402">
        <v>1.2</v>
      </c>
      <c r="BD254" s="402">
        <v>4.59</v>
      </c>
      <c r="BE254" s="402">
        <v>3.55</v>
      </c>
      <c r="BF254" s="403">
        <v>4589</v>
      </c>
      <c r="BG254" s="401">
        <v>364.5</v>
      </c>
      <c r="BH254" s="404">
        <v>88.75</v>
      </c>
      <c r="BI254" s="404">
        <v>93.94</v>
      </c>
      <c r="BJ254" s="404">
        <v>71.099999999999994</v>
      </c>
      <c r="BK254" s="405">
        <v>3.1</v>
      </c>
      <c r="BL254" s="405">
        <v>1.2</v>
      </c>
      <c r="BM254" s="405">
        <v>4.59</v>
      </c>
      <c r="BN254" s="405">
        <v>3.55</v>
      </c>
      <c r="BO254" s="406">
        <v>6</v>
      </c>
      <c r="BP254" s="407"/>
      <c r="BQ254" s="407"/>
      <c r="BR254" s="407"/>
      <c r="BS254" s="407"/>
      <c r="BT254" s="407"/>
      <c r="BU254" s="407"/>
      <c r="BV254" s="407"/>
      <c r="BW254" s="407"/>
      <c r="BX254" s="407"/>
      <c r="BY254" s="407"/>
      <c r="BZ254" s="407">
        <v>1</v>
      </c>
      <c r="CA254" s="407"/>
      <c r="CB254" s="407"/>
      <c r="CC254" s="407"/>
      <c r="CD254" s="407"/>
      <c r="CE254" s="407"/>
      <c r="CF254" s="407"/>
      <c r="CG254" s="407"/>
      <c r="CH254" s="407"/>
      <c r="CI254" s="407"/>
      <c r="CJ254" s="408" t="s">
        <v>1848</v>
      </c>
      <c r="CK254" s="408"/>
      <c r="CL254" s="408"/>
      <c r="CM254" s="408"/>
      <c r="CN254" s="408"/>
      <c r="CO254" s="409"/>
      <c r="CP254" s="409"/>
      <c r="CQ254" s="409"/>
      <c r="CR254" s="410"/>
      <c r="CS254" s="411"/>
      <c r="CT254" s="411"/>
      <c r="CU254" s="411"/>
      <c r="CV254" s="411"/>
      <c r="CW254" s="411"/>
      <c r="CX254" s="411"/>
      <c r="CY254" s="411"/>
      <c r="CZ254" s="411"/>
      <c r="DA254" s="411"/>
      <c r="DB254" s="409" t="s">
        <v>1521</v>
      </c>
      <c r="DC254" s="409">
        <v>3</v>
      </c>
      <c r="DD254" s="409"/>
      <c r="DE254" s="409"/>
    </row>
    <row r="255" spans="1:109" ht="21" customHeight="1">
      <c r="A255" s="376">
        <v>253</v>
      </c>
      <c r="B255" s="377" t="s">
        <v>1849</v>
      </c>
      <c r="C255" s="378" t="s">
        <v>1850</v>
      </c>
      <c r="D255" s="562" t="s">
        <v>150</v>
      </c>
      <c r="E255" s="528" t="s">
        <v>151</v>
      </c>
      <c r="F255" s="392"/>
      <c r="G255" s="392"/>
      <c r="H255" s="392">
        <v>60</v>
      </c>
      <c r="I255" s="392">
        <v>25</v>
      </c>
      <c r="J255" s="392">
        <v>30</v>
      </c>
      <c r="K255" s="392">
        <v>35</v>
      </c>
      <c r="L255" s="392">
        <v>45</v>
      </c>
      <c r="M255" s="392">
        <v>55</v>
      </c>
      <c r="N255" s="392">
        <v>250</v>
      </c>
      <c r="O255" s="382">
        <v>4395</v>
      </c>
      <c r="P255" s="383">
        <v>355.4</v>
      </c>
      <c r="Q255" s="384">
        <v>86.83</v>
      </c>
      <c r="R255" s="384">
        <v>93.51</v>
      </c>
      <c r="S255" s="384">
        <v>69.900000000000006</v>
      </c>
      <c r="T255" s="384">
        <v>7.33</v>
      </c>
      <c r="U255" s="385">
        <v>23000</v>
      </c>
      <c r="V255" s="385">
        <v>37500</v>
      </c>
      <c r="W255" s="385">
        <v>60000</v>
      </c>
      <c r="X255" s="387">
        <v>90000</v>
      </c>
      <c r="Y255" s="387">
        <v>130000</v>
      </c>
      <c r="Z255" s="387">
        <v>182000</v>
      </c>
      <c r="AA255" s="392">
        <v>255000</v>
      </c>
      <c r="AB255" s="392">
        <v>356500</v>
      </c>
      <c r="AC255" s="424">
        <v>499500</v>
      </c>
      <c r="AD255" s="424">
        <v>699000</v>
      </c>
      <c r="AE255" s="493">
        <v>979000</v>
      </c>
      <c r="AF255" s="493">
        <v>1370000</v>
      </c>
      <c r="AG255" s="529">
        <v>2250000</v>
      </c>
      <c r="AH255" s="382">
        <v>27726000</v>
      </c>
      <c r="AI255" s="390">
        <v>90000</v>
      </c>
      <c r="AJ255" s="390">
        <v>7</v>
      </c>
      <c r="AK255" s="391">
        <v>180000</v>
      </c>
      <c r="AL255" s="391">
        <v>5</v>
      </c>
      <c r="AM255" s="392">
        <v>540000</v>
      </c>
      <c r="AN255" s="392">
        <v>4</v>
      </c>
      <c r="AO255" s="382">
        <v>14760000</v>
      </c>
      <c r="AP255" s="418">
        <v>42486000</v>
      </c>
      <c r="AQ255" s="394" t="s">
        <v>1176</v>
      </c>
      <c r="AR255" s="395" t="s">
        <v>1851</v>
      </c>
      <c r="AS255" s="396" t="s">
        <v>647</v>
      </c>
      <c r="AT255" s="397" t="s">
        <v>680</v>
      </c>
      <c r="AU255" s="548" t="s">
        <v>1028</v>
      </c>
      <c r="AV255" s="399">
        <v>55</v>
      </c>
      <c r="AW255" s="399">
        <v>370</v>
      </c>
      <c r="AX255" s="399">
        <v>379</v>
      </c>
      <c r="AY255" s="399">
        <v>501</v>
      </c>
      <c r="AZ255" s="399" t="s">
        <v>772</v>
      </c>
      <c r="BA255" s="419">
        <v>161</v>
      </c>
      <c r="BB255" s="401">
        <v>1.7</v>
      </c>
      <c r="BC255" s="402">
        <v>1.02</v>
      </c>
      <c r="BD255" s="402">
        <v>2.91</v>
      </c>
      <c r="BE255" s="402">
        <v>2.2200000000000002</v>
      </c>
      <c r="BF255" s="403">
        <v>4556</v>
      </c>
      <c r="BG255" s="401">
        <v>357.1</v>
      </c>
      <c r="BH255" s="404">
        <v>87.85</v>
      </c>
      <c r="BI255" s="404">
        <v>96.42</v>
      </c>
      <c r="BJ255" s="404">
        <v>72.12</v>
      </c>
      <c r="BK255" s="405">
        <v>1.7</v>
      </c>
      <c r="BL255" s="405">
        <v>1.02</v>
      </c>
      <c r="BM255" s="405">
        <v>2.91</v>
      </c>
      <c r="BN255" s="405">
        <v>2.2200000000000002</v>
      </c>
      <c r="BO255" s="406">
        <v>1</v>
      </c>
      <c r="BP255" s="407"/>
      <c r="BQ255" s="407"/>
      <c r="BR255" s="407"/>
      <c r="BS255" s="407"/>
      <c r="BT255" s="407"/>
      <c r="BU255" s="407"/>
      <c r="BV255" s="407"/>
      <c r="BW255" s="407"/>
      <c r="BX255" s="407"/>
      <c r="BY255" s="407"/>
      <c r="BZ255" s="407">
        <v>1</v>
      </c>
      <c r="CA255" s="407"/>
      <c r="CB255" s="407"/>
      <c r="CC255" s="407"/>
      <c r="CD255" s="407">
        <v>1</v>
      </c>
      <c r="CE255" s="407"/>
      <c r="CF255" s="407"/>
      <c r="CG255" s="407"/>
      <c r="CH255" s="407"/>
      <c r="CI255" s="407"/>
      <c r="CJ255" s="408" t="s">
        <v>1705</v>
      </c>
      <c r="CK255" s="408"/>
      <c r="CL255" s="408"/>
      <c r="CM255" s="408"/>
      <c r="CN255" s="408"/>
      <c r="CO255" s="409"/>
      <c r="CP255" s="409"/>
      <c r="CQ255" s="409">
        <v>1</v>
      </c>
      <c r="CR255" s="410">
        <v>340</v>
      </c>
      <c r="CS255" s="411">
        <v>77.5</v>
      </c>
      <c r="CT255" s="411">
        <v>66.86</v>
      </c>
      <c r="CU255" s="411">
        <v>49.64</v>
      </c>
      <c r="CV255" s="411">
        <v>15.4</v>
      </c>
      <c r="CW255" s="411">
        <v>9.33</v>
      </c>
      <c r="CX255" s="411">
        <v>26.65</v>
      </c>
      <c r="CY255" s="411">
        <v>20.260000000000002</v>
      </c>
      <c r="CZ255" s="411">
        <v>71.64</v>
      </c>
      <c r="DA255" s="411">
        <v>77.3</v>
      </c>
      <c r="DB255" s="409"/>
      <c r="DC255" s="409"/>
      <c r="DD255" s="409"/>
      <c r="DE255" s="409"/>
    </row>
    <row r="256" spans="1:109" ht="21" customHeight="1" thickBot="1">
      <c r="A256" s="412">
        <v>254</v>
      </c>
      <c r="B256" s="413" t="s">
        <v>1852</v>
      </c>
      <c r="C256" s="378" t="s">
        <v>1853</v>
      </c>
      <c r="D256" s="562" t="s">
        <v>150</v>
      </c>
      <c r="E256" s="528" t="s">
        <v>151</v>
      </c>
      <c r="F256" s="446"/>
      <c r="G256" s="446"/>
      <c r="H256" s="444" t="s">
        <v>403</v>
      </c>
      <c r="I256" s="392">
        <v>40</v>
      </c>
      <c r="J256" s="392">
        <v>45</v>
      </c>
      <c r="K256" s="392">
        <v>60</v>
      </c>
      <c r="L256" s="392">
        <v>70</v>
      </c>
      <c r="M256" s="392">
        <v>85</v>
      </c>
      <c r="N256" s="392">
        <v>300</v>
      </c>
      <c r="O256" s="382">
        <v>4398</v>
      </c>
      <c r="P256" s="383">
        <v>391.3</v>
      </c>
      <c r="Q256" s="384">
        <v>85.7</v>
      </c>
      <c r="R256" s="384">
        <v>56.68</v>
      </c>
      <c r="S256" s="384">
        <v>47.35</v>
      </c>
      <c r="T256" s="384">
        <v>3.3</v>
      </c>
      <c r="U256" s="385">
        <v>23000</v>
      </c>
      <c r="V256" s="385">
        <v>37500</v>
      </c>
      <c r="W256" s="385">
        <v>60000</v>
      </c>
      <c r="X256" s="387">
        <v>90000</v>
      </c>
      <c r="Y256" s="387">
        <v>130000</v>
      </c>
      <c r="Z256" s="387">
        <v>182000</v>
      </c>
      <c r="AA256" s="392">
        <v>255000</v>
      </c>
      <c r="AB256" s="392">
        <v>356500</v>
      </c>
      <c r="AC256" s="424">
        <v>499500</v>
      </c>
      <c r="AD256" s="424">
        <v>699000</v>
      </c>
      <c r="AE256" s="493">
        <v>979000</v>
      </c>
      <c r="AF256" s="493">
        <v>1370000</v>
      </c>
      <c r="AG256" s="529">
        <v>2250000</v>
      </c>
      <c r="AH256" s="382">
        <v>27726000</v>
      </c>
      <c r="AI256" s="390">
        <v>90000</v>
      </c>
      <c r="AJ256" s="390">
        <v>7</v>
      </c>
      <c r="AK256" s="391">
        <v>180000</v>
      </c>
      <c r="AL256" s="391">
        <v>5</v>
      </c>
      <c r="AM256" s="392">
        <v>540000</v>
      </c>
      <c r="AN256" s="392">
        <v>4</v>
      </c>
      <c r="AO256" s="382">
        <v>14760000</v>
      </c>
      <c r="AP256" s="418">
        <v>42486000</v>
      </c>
      <c r="AQ256" s="394" t="s">
        <v>1499</v>
      </c>
      <c r="AR256" s="395" t="s">
        <v>1854</v>
      </c>
      <c r="AS256" s="396" t="s">
        <v>904</v>
      </c>
      <c r="AT256" s="397" t="s">
        <v>1855</v>
      </c>
      <c r="AU256" s="548" t="s">
        <v>1028</v>
      </c>
      <c r="AV256" s="399"/>
      <c r="AW256" s="399">
        <v>407</v>
      </c>
      <c r="AX256" s="399"/>
      <c r="AY256" s="399">
        <v>549</v>
      </c>
      <c r="AZ256" s="399" t="s">
        <v>773</v>
      </c>
      <c r="BA256" s="419">
        <v>123</v>
      </c>
      <c r="BB256" s="401">
        <v>1</v>
      </c>
      <c r="BC256" s="402">
        <v>0.8</v>
      </c>
      <c r="BD256" s="402">
        <v>0.91</v>
      </c>
      <c r="BE256" s="402">
        <v>3.32</v>
      </c>
      <c r="BF256" s="403">
        <v>4521</v>
      </c>
      <c r="BG256" s="401">
        <v>392.3</v>
      </c>
      <c r="BH256" s="404">
        <v>86.5</v>
      </c>
      <c r="BI256" s="404">
        <v>57.59</v>
      </c>
      <c r="BJ256" s="404">
        <v>50.67</v>
      </c>
      <c r="BK256" s="405">
        <v>1</v>
      </c>
      <c r="BL256" s="405">
        <v>0.8</v>
      </c>
      <c r="BM256" s="405">
        <v>0.91</v>
      </c>
      <c r="BN256" s="405">
        <v>3.32</v>
      </c>
      <c r="BO256" s="406">
        <v>1</v>
      </c>
      <c r="BP256" s="407"/>
      <c r="BQ256" s="407"/>
      <c r="BR256" s="407"/>
      <c r="BS256" s="407"/>
      <c r="BT256" s="407"/>
      <c r="BU256" s="407"/>
      <c r="BV256" s="407"/>
      <c r="BW256" s="407"/>
      <c r="BX256" s="407"/>
      <c r="BY256" s="407"/>
      <c r="BZ256" s="407"/>
      <c r="CA256" s="407">
        <v>1</v>
      </c>
      <c r="CB256" s="407"/>
      <c r="CC256" s="407">
        <v>1</v>
      </c>
      <c r="CD256" s="407"/>
      <c r="CE256" s="407"/>
      <c r="CF256" s="407"/>
      <c r="CG256" s="407"/>
      <c r="CH256" s="407"/>
      <c r="CI256" s="407"/>
      <c r="CJ256" s="408" t="s">
        <v>1856</v>
      </c>
      <c r="CK256" s="408"/>
      <c r="CL256" s="408"/>
      <c r="CM256" s="408"/>
      <c r="CN256" s="408"/>
      <c r="CO256" s="409"/>
      <c r="CP256" s="409"/>
      <c r="CQ256" s="409"/>
      <c r="CR256" s="410"/>
      <c r="CS256" s="411"/>
      <c r="CT256" s="411"/>
      <c r="CU256" s="411"/>
      <c r="CV256" s="411"/>
      <c r="CW256" s="411"/>
      <c r="CX256" s="411"/>
      <c r="CY256" s="411"/>
      <c r="CZ256" s="411"/>
      <c r="DA256" s="411"/>
      <c r="DB256" s="409" t="s">
        <v>1521</v>
      </c>
      <c r="DC256" s="409">
        <v>2</v>
      </c>
      <c r="DD256" s="409"/>
      <c r="DE256" s="409"/>
    </row>
    <row r="257" spans="1:109" ht="21" customHeight="1">
      <c r="A257" s="376">
        <v>255</v>
      </c>
      <c r="B257" s="377" t="s">
        <v>292</v>
      </c>
      <c r="C257" s="378" t="s">
        <v>1857</v>
      </c>
      <c r="D257" s="562" t="s">
        <v>150</v>
      </c>
      <c r="E257" s="528" t="s">
        <v>151</v>
      </c>
      <c r="F257" s="392"/>
      <c r="G257" s="392"/>
      <c r="H257" s="471">
        <v>60</v>
      </c>
      <c r="I257" s="392">
        <v>13</v>
      </c>
      <c r="J257" s="392">
        <v>16</v>
      </c>
      <c r="K257" s="392">
        <v>25</v>
      </c>
      <c r="L257" s="392">
        <v>38</v>
      </c>
      <c r="M257" s="392">
        <v>48</v>
      </c>
      <c r="N257" s="392">
        <v>200</v>
      </c>
      <c r="O257" s="382">
        <v>4406</v>
      </c>
      <c r="P257" s="383">
        <v>358.7</v>
      </c>
      <c r="Q257" s="384">
        <v>82.91</v>
      </c>
      <c r="R257" s="384">
        <v>101.81</v>
      </c>
      <c r="S257" s="384">
        <v>78.25</v>
      </c>
      <c r="T257" s="384">
        <v>9.15</v>
      </c>
      <c r="U257" s="385">
        <v>23000</v>
      </c>
      <c r="V257" s="385">
        <v>37500</v>
      </c>
      <c r="W257" s="385">
        <v>60000</v>
      </c>
      <c r="X257" s="387">
        <v>90000</v>
      </c>
      <c r="Y257" s="387">
        <v>130000</v>
      </c>
      <c r="Z257" s="387">
        <v>182000</v>
      </c>
      <c r="AA257" s="392">
        <v>255000</v>
      </c>
      <c r="AB257" s="392">
        <v>356500</v>
      </c>
      <c r="AC257" s="424">
        <v>499500</v>
      </c>
      <c r="AD257" s="424">
        <v>699000</v>
      </c>
      <c r="AE257" s="493">
        <v>979000</v>
      </c>
      <c r="AF257" s="493">
        <v>1370000</v>
      </c>
      <c r="AG257" s="529">
        <v>2250000</v>
      </c>
      <c r="AH257" s="382">
        <v>27726000</v>
      </c>
      <c r="AI257" s="390">
        <v>90000</v>
      </c>
      <c r="AJ257" s="390">
        <v>7</v>
      </c>
      <c r="AK257" s="391">
        <v>180000</v>
      </c>
      <c r="AL257" s="391">
        <v>5</v>
      </c>
      <c r="AM257" s="392">
        <v>540000</v>
      </c>
      <c r="AN257" s="392">
        <v>4</v>
      </c>
      <c r="AO257" s="382">
        <v>14760000</v>
      </c>
      <c r="AP257" s="418">
        <v>42486000</v>
      </c>
      <c r="AQ257" s="394" t="s">
        <v>1297</v>
      </c>
      <c r="AR257" s="395" t="s">
        <v>383</v>
      </c>
      <c r="AS257" s="396" t="s">
        <v>1013</v>
      </c>
      <c r="AT257" s="397" t="s">
        <v>587</v>
      </c>
      <c r="AU257" s="548" t="s">
        <v>1028</v>
      </c>
      <c r="AV257" s="399">
        <v>57</v>
      </c>
      <c r="AW257" s="399">
        <v>373</v>
      </c>
      <c r="AX257" s="399"/>
      <c r="AY257" s="399">
        <v>493</v>
      </c>
      <c r="AZ257" s="399" t="s">
        <v>772</v>
      </c>
      <c r="BA257" s="400">
        <v>170</v>
      </c>
      <c r="BB257" s="401">
        <v>2.1</v>
      </c>
      <c r="BC257" s="402">
        <v>0.89</v>
      </c>
      <c r="BD257" s="402">
        <v>3.09</v>
      </c>
      <c r="BE257" s="402">
        <v>2.75</v>
      </c>
      <c r="BF257" s="403">
        <v>4576</v>
      </c>
      <c r="BG257" s="401">
        <v>360.8</v>
      </c>
      <c r="BH257" s="404">
        <v>83.8</v>
      </c>
      <c r="BI257" s="404">
        <v>104.9</v>
      </c>
      <c r="BJ257" s="404">
        <v>81</v>
      </c>
      <c r="BK257" s="405">
        <v>2.1</v>
      </c>
      <c r="BL257" s="405">
        <v>0.89</v>
      </c>
      <c r="BM257" s="405">
        <v>3.09</v>
      </c>
      <c r="BN257" s="405">
        <v>2.75</v>
      </c>
      <c r="BO257" s="406">
        <v>7</v>
      </c>
      <c r="BP257" s="407"/>
      <c r="BQ257" s="407"/>
      <c r="BR257" s="407"/>
      <c r="BS257" s="407"/>
      <c r="BT257" s="407"/>
      <c r="BU257" s="407"/>
      <c r="BV257" s="407"/>
      <c r="BW257" s="407"/>
      <c r="BX257" s="407"/>
      <c r="BY257" s="407"/>
      <c r="BZ257" s="407">
        <v>1</v>
      </c>
      <c r="CA257" s="407"/>
      <c r="CB257" s="407"/>
      <c r="CC257" s="407"/>
      <c r="CD257" s="407">
        <v>1</v>
      </c>
      <c r="CE257" s="407"/>
      <c r="CF257" s="407">
        <v>1</v>
      </c>
      <c r="CG257" s="407"/>
      <c r="CH257" s="407"/>
      <c r="CI257" s="407"/>
      <c r="CJ257" s="408" t="s">
        <v>1858</v>
      </c>
      <c r="CK257" s="408"/>
      <c r="CL257" s="408"/>
      <c r="CM257" s="408"/>
      <c r="CN257" s="408"/>
      <c r="CO257" s="409"/>
      <c r="CP257" s="409"/>
      <c r="CQ257" s="409"/>
      <c r="CR257" s="410">
        <v>340</v>
      </c>
      <c r="CS257" s="411">
        <v>74.8</v>
      </c>
      <c r="CT257" s="411">
        <v>73.569999999999993</v>
      </c>
      <c r="CU257" s="411">
        <v>53.07</v>
      </c>
      <c r="CV257" s="411">
        <v>18.7</v>
      </c>
      <c r="CW257" s="411">
        <v>8.11</v>
      </c>
      <c r="CX257" s="411">
        <v>28.24</v>
      </c>
      <c r="CY257" s="411">
        <v>25.18</v>
      </c>
      <c r="CZ257" s="411">
        <v>80.23</v>
      </c>
      <c r="DA257" s="411">
        <v>84.32</v>
      </c>
      <c r="DB257" s="409" t="s">
        <v>1521</v>
      </c>
      <c r="DC257" s="409">
        <v>2</v>
      </c>
      <c r="DD257" s="409"/>
      <c r="DE257" s="409"/>
    </row>
    <row r="258" spans="1:109" ht="21" customHeight="1" thickBot="1">
      <c r="A258" s="412">
        <v>256</v>
      </c>
      <c r="B258" s="413" t="s">
        <v>1859</v>
      </c>
      <c r="C258" s="378" t="s">
        <v>1860</v>
      </c>
      <c r="D258" s="562" t="s">
        <v>150</v>
      </c>
      <c r="E258" s="528" t="s">
        <v>151</v>
      </c>
      <c r="F258" s="392"/>
      <c r="G258" s="392"/>
      <c r="H258" s="392">
        <v>85</v>
      </c>
      <c r="I258" s="392">
        <v>25</v>
      </c>
      <c r="J258" s="392">
        <v>29</v>
      </c>
      <c r="K258" s="392">
        <v>38</v>
      </c>
      <c r="L258" s="392">
        <v>54</v>
      </c>
      <c r="M258" s="392">
        <v>69</v>
      </c>
      <c r="N258" s="392">
        <v>300</v>
      </c>
      <c r="O258" s="382">
        <v>4406</v>
      </c>
      <c r="P258" s="383">
        <v>419</v>
      </c>
      <c r="Q258" s="384">
        <v>81.06</v>
      </c>
      <c r="R258" s="384">
        <v>49.15</v>
      </c>
      <c r="S258" s="384">
        <v>50.72</v>
      </c>
      <c r="T258" s="384"/>
      <c r="U258" s="385">
        <v>23000</v>
      </c>
      <c r="V258" s="385">
        <v>37500</v>
      </c>
      <c r="W258" s="385">
        <v>60000</v>
      </c>
      <c r="X258" s="387">
        <v>90000</v>
      </c>
      <c r="Y258" s="387">
        <v>130000</v>
      </c>
      <c r="Z258" s="387">
        <v>182000</v>
      </c>
      <c r="AA258" s="392">
        <v>255000</v>
      </c>
      <c r="AB258" s="392">
        <v>356500</v>
      </c>
      <c r="AC258" s="424">
        <v>499500</v>
      </c>
      <c r="AD258" s="424">
        <v>699000</v>
      </c>
      <c r="AE258" s="493">
        <v>979000</v>
      </c>
      <c r="AF258" s="493">
        <v>1370000</v>
      </c>
      <c r="AG258" s="529">
        <v>2250000</v>
      </c>
      <c r="AH258" s="382">
        <v>27726000</v>
      </c>
      <c r="AI258" s="390">
        <v>90000</v>
      </c>
      <c r="AJ258" s="390">
        <v>7</v>
      </c>
      <c r="AK258" s="391">
        <v>180000</v>
      </c>
      <c r="AL258" s="391">
        <v>5</v>
      </c>
      <c r="AM258" s="392">
        <v>540000</v>
      </c>
      <c r="AN258" s="392">
        <v>4</v>
      </c>
      <c r="AO258" s="382">
        <v>14760000</v>
      </c>
      <c r="AP258" s="418">
        <v>42486000</v>
      </c>
      <c r="AQ258" s="394" t="s">
        <v>1281</v>
      </c>
      <c r="AR258" s="395" t="s">
        <v>1861</v>
      </c>
      <c r="AS258" s="396" t="s">
        <v>549</v>
      </c>
      <c r="AT258" s="397" t="s">
        <v>1862</v>
      </c>
      <c r="AU258" s="548" t="s">
        <v>1028</v>
      </c>
      <c r="AV258" s="399">
        <v>59</v>
      </c>
      <c r="AW258" s="399">
        <v>441</v>
      </c>
      <c r="AX258" s="399"/>
      <c r="AY258" s="399">
        <v>568</v>
      </c>
      <c r="AZ258" s="399" t="s">
        <v>772</v>
      </c>
      <c r="BA258" s="400">
        <v>142</v>
      </c>
      <c r="BB258" s="401">
        <v>1</v>
      </c>
      <c r="BC258" s="402">
        <v>0.49</v>
      </c>
      <c r="BD258" s="402">
        <v>0.97</v>
      </c>
      <c r="BE258" s="402">
        <v>1.45</v>
      </c>
      <c r="BF258" s="403">
        <v>4548</v>
      </c>
      <c r="BG258" s="401">
        <v>420</v>
      </c>
      <c r="BH258" s="404">
        <v>81.55</v>
      </c>
      <c r="BI258" s="404">
        <v>50.12</v>
      </c>
      <c r="BJ258" s="404">
        <v>52.17</v>
      </c>
      <c r="BK258" s="405">
        <v>1</v>
      </c>
      <c r="BL258" s="405">
        <v>0.49</v>
      </c>
      <c r="BM258" s="405">
        <v>0.97</v>
      </c>
      <c r="BN258" s="405">
        <v>1.45</v>
      </c>
      <c r="BO258" s="406">
        <v>9</v>
      </c>
      <c r="BP258" s="407"/>
      <c r="BQ258" s="407"/>
      <c r="BR258" s="407"/>
      <c r="BS258" s="407"/>
      <c r="BT258" s="407"/>
      <c r="BU258" s="407"/>
      <c r="BV258" s="407"/>
      <c r="BW258" s="407"/>
      <c r="BX258" s="407"/>
      <c r="BY258" s="407"/>
      <c r="BZ258" s="407">
        <v>1</v>
      </c>
      <c r="CA258" s="407"/>
      <c r="CB258" s="407"/>
      <c r="CC258" s="407"/>
      <c r="CD258" s="407">
        <v>1</v>
      </c>
      <c r="CE258" s="407"/>
      <c r="CF258" s="407"/>
      <c r="CG258" s="407" t="s">
        <v>1104</v>
      </c>
      <c r="CH258" s="407"/>
      <c r="CI258" s="407"/>
      <c r="CJ258" s="408" t="s">
        <v>1863</v>
      </c>
      <c r="CK258" s="408"/>
      <c r="CL258" s="408"/>
      <c r="CM258" s="408"/>
      <c r="CN258" s="408"/>
      <c r="CO258" s="409"/>
      <c r="CP258" s="409"/>
      <c r="CQ258" s="409"/>
      <c r="CR258" s="410"/>
      <c r="CS258" s="411"/>
      <c r="CT258" s="411"/>
      <c r="CU258" s="411"/>
      <c r="CV258" s="411"/>
      <c r="CW258" s="411"/>
      <c r="CX258" s="411"/>
      <c r="CY258" s="411"/>
      <c r="CZ258" s="411"/>
      <c r="DA258" s="411"/>
      <c r="DB258" s="409"/>
      <c r="DC258" s="409"/>
      <c r="DD258" s="409"/>
      <c r="DE258" s="409"/>
    </row>
    <row r="259" spans="1:109" ht="21" customHeight="1">
      <c r="A259" s="376">
        <v>257</v>
      </c>
      <c r="B259" s="377" t="s">
        <v>193</v>
      </c>
      <c r="C259" s="378" t="s">
        <v>268</v>
      </c>
      <c r="D259" s="562" t="s">
        <v>150</v>
      </c>
      <c r="E259" s="528" t="s">
        <v>151</v>
      </c>
      <c r="F259" s="392"/>
      <c r="G259" s="392"/>
      <c r="H259" s="392">
        <v>60</v>
      </c>
      <c r="I259" s="392">
        <v>13</v>
      </c>
      <c r="J259" s="392">
        <v>16</v>
      </c>
      <c r="K259" s="392">
        <v>25</v>
      </c>
      <c r="L259" s="392">
        <v>38</v>
      </c>
      <c r="M259" s="392">
        <v>48</v>
      </c>
      <c r="N259" s="392">
        <v>200</v>
      </c>
      <c r="O259" s="382">
        <v>4411</v>
      </c>
      <c r="P259" s="383">
        <v>394.3</v>
      </c>
      <c r="Q259" s="384">
        <v>82.77</v>
      </c>
      <c r="R259" s="384">
        <v>52.84</v>
      </c>
      <c r="S259" s="384">
        <v>69.290000000000006</v>
      </c>
      <c r="T259" s="384">
        <v>6.55</v>
      </c>
      <c r="U259" s="385">
        <v>23000</v>
      </c>
      <c r="V259" s="385">
        <v>37500</v>
      </c>
      <c r="W259" s="385">
        <v>60000</v>
      </c>
      <c r="X259" s="387">
        <v>90000</v>
      </c>
      <c r="Y259" s="387">
        <v>130000</v>
      </c>
      <c r="Z259" s="387">
        <v>182000</v>
      </c>
      <c r="AA259" s="392">
        <v>255000</v>
      </c>
      <c r="AB259" s="392">
        <v>356500</v>
      </c>
      <c r="AC259" s="424">
        <v>499500</v>
      </c>
      <c r="AD259" s="424">
        <v>699000</v>
      </c>
      <c r="AE259" s="493">
        <v>979000</v>
      </c>
      <c r="AF259" s="493">
        <v>1370000</v>
      </c>
      <c r="AG259" s="529">
        <v>2250000</v>
      </c>
      <c r="AH259" s="382">
        <v>27726000</v>
      </c>
      <c r="AI259" s="390">
        <v>90000</v>
      </c>
      <c r="AJ259" s="390">
        <v>7</v>
      </c>
      <c r="AK259" s="391">
        <v>180000</v>
      </c>
      <c r="AL259" s="391">
        <v>5</v>
      </c>
      <c r="AM259" s="392">
        <v>540000</v>
      </c>
      <c r="AN259" s="392">
        <v>4</v>
      </c>
      <c r="AO259" s="382">
        <v>14760000</v>
      </c>
      <c r="AP259" s="418">
        <v>42486000</v>
      </c>
      <c r="AQ259" s="394" t="s">
        <v>965</v>
      </c>
      <c r="AR259" s="395" t="s">
        <v>1864</v>
      </c>
      <c r="AS259" s="396" t="s">
        <v>1663</v>
      </c>
      <c r="AT259" s="397" t="s">
        <v>613</v>
      </c>
      <c r="AU259" s="548" t="s">
        <v>1028</v>
      </c>
      <c r="AV259" s="399">
        <v>36</v>
      </c>
      <c r="AW259" s="399">
        <v>410</v>
      </c>
      <c r="AX259" s="399"/>
      <c r="AY259" s="399">
        <v>551</v>
      </c>
      <c r="AZ259" s="399" t="s">
        <v>896</v>
      </c>
      <c r="BA259" s="419">
        <v>123</v>
      </c>
      <c r="BB259" s="401">
        <v>1.7</v>
      </c>
      <c r="BC259" s="402">
        <v>0.57999999999999996</v>
      </c>
      <c r="BD259" s="402">
        <v>0.97</v>
      </c>
      <c r="BE259" s="402">
        <v>1.82</v>
      </c>
      <c r="BF259" s="403">
        <v>4534</v>
      </c>
      <c r="BG259" s="401">
        <v>396</v>
      </c>
      <c r="BH259" s="404">
        <v>83.35</v>
      </c>
      <c r="BI259" s="404">
        <v>53.81</v>
      </c>
      <c r="BJ259" s="404">
        <v>71.11</v>
      </c>
      <c r="BK259" s="405">
        <v>1.7</v>
      </c>
      <c r="BL259" s="405">
        <v>0.57999999999999996</v>
      </c>
      <c r="BM259" s="405">
        <v>0.97</v>
      </c>
      <c r="BN259" s="405">
        <v>1.82</v>
      </c>
      <c r="BO259" s="406">
        <v>1</v>
      </c>
      <c r="BP259" s="407"/>
      <c r="BQ259" s="407"/>
      <c r="BR259" s="407"/>
      <c r="BS259" s="407">
        <v>1</v>
      </c>
      <c r="BT259" s="407"/>
      <c r="BU259" s="407"/>
      <c r="BV259" s="407"/>
      <c r="BW259" s="407"/>
      <c r="BX259" s="407"/>
      <c r="BY259" s="407"/>
      <c r="BZ259" s="407">
        <v>1</v>
      </c>
      <c r="CA259" s="407"/>
      <c r="CB259" s="407"/>
      <c r="CC259" s="407"/>
      <c r="CD259" s="407">
        <v>1</v>
      </c>
      <c r="CE259" s="407"/>
      <c r="CF259" s="407"/>
      <c r="CG259" s="407"/>
      <c r="CH259" s="407"/>
      <c r="CI259" s="407">
        <v>1</v>
      </c>
      <c r="CJ259" s="408" t="s">
        <v>1865</v>
      </c>
      <c r="CK259" s="408"/>
      <c r="CL259" s="408"/>
      <c r="CM259" s="408"/>
      <c r="CN259" s="408"/>
      <c r="CO259" s="409">
        <v>1</v>
      </c>
      <c r="CP259" s="409"/>
      <c r="CQ259" s="409"/>
      <c r="CR259" s="410">
        <v>380.8</v>
      </c>
      <c r="CS259" s="411">
        <v>78.19</v>
      </c>
      <c r="CT259" s="411">
        <v>45.16</v>
      </c>
      <c r="CU259" s="411">
        <v>54.79</v>
      </c>
      <c r="CV259" s="411">
        <v>13.5</v>
      </c>
      <c r="CW259" s="411">
        <v>4.58</v>
      </c>
      <c r="CX259" s="411">
        <v>7.68</v>
      </c>
      <c r="CY259" s="411">
        <v>14.5</v>
      </c>
      <c r="CZ259" s="411">
        <v>40.26</v>
      </c>
      <c r="DA259" s="411">
        <v>39.57</v>
      </c>
      <c r="DB259" s="409" t="s">
        <v>1521</v>
      </c>
      <c r="DC259" s="409">
        <v>2</v>
      </c>
      <c r="DD259" s="409"/>
      <c r="DE259" s="409"/>
    </row>
    <row r="260" spans="1:109" ht="21" customHeight="1" thickBot="1">
      <c r="A260" s="412">
        <v>258</v>
      </c>
      <c r="B260" s="413" t="s">
        <v>1866</v>
      </c>
      <c r="C260" s="378" t="s">
        <v>1867</v>
      </c>
      <c r="D260" s="562" t="s">
        <v>150</v>
      </c>
      <c r="E260" s="528" t="s">
        <v>151</v>
      </c>
      <c r="F260" s="392"/>
      <c r="G260" s="392"/>
      <c r="H260" s="392">
        <v>85</v>
      </c>
      <c r="I260" s="392">
        <v>25</v>
      </c>
      <c r="J260" s="392">
        <v>29</v>
      </c>
      <c r="K260" s="392">
        <v>38</v>
      </c>
      <c r="L260" s="392">
        <v>54</v>
      </c>
      <c r="M260" s="392">
        <v>69</v>
      </c>
      <c r="N260" s="392">
        <v>300</v>
      </c>
      <c r="O260" s="382">
        <v>4435</v>
      </c>
      <c r="P260" s="383">
        <v>390.2</v>
      </c>
      <c r="Q260" s="384">
        <v>81.290000000000006</v>
      </c>
      <c r="R260" s="384">
        <v>59.91</v>
      </c>
      <c r="S260" s="384">
        <v>72.19</v>
      </c>
      <c r="T260" s="384"/>
      <c r="U260" s="385">
        <v>23000</v>
      </c>
      <c r="V260" s="385">
        <v>37500</v>
      </c>
      <c r="W260" s="385">
        <v>60000</v>
      </c>
      <c r="X260" s="387">
        <v>90000</v>
      </c>
      <c r="Y260" s="387">
        <v>130000</v>
      </c>
      <c r="Z260" s="387">
        <v>182000</v>
      </c>
      <c r="AA260" s="392">
        <v>255000</v>
      </c>
      <c r="AB260" s="392">
        <v>356500</v>
      </c>
      <c r="AC260" s="424">
        <v>499500</v>
      </c>
      <c r="AD260" s="424">
        <v>699000</v>
      </c>
      <c r="AE260" s="493">
        <v>979000</v>
      </c>
      <c r="AF260" s="493">
        <v>1370000</v>
      </c>
      <c r="AG260" s="529">
        <v>2250000</v>
      </c>
      <c r="AH260" s="382">
        <v>27726000</v>
      </c>
      <c r="AI260" s="390">
        <v>90000</v>
      </c>
      <c r="AJ260" s="390">
        <v>7</v>
      </c>
      <c r="AK260" s="391">
        <v>180000</v>
      </c>
      <c r="AL260" s="391">
        <v>5</v>
      </c>
      <c r="AM260" s="392">
        <v>540000</v>
      </c>
      <c r="AN260" s="392">
        <v>4</v>
      </c>
      <c r="AO260" s="382">
        <v>14760000</v>
      </c>
      <c r="AP260" s="418">
        <v>42486000</v>
      </c>
      <c r="AQ260" s="394" t="s">
        <v>1868</v>
      </c>
      <c r="AR260" s="395">
        <v>1789</v>
      </c>
      <c r="AS260" s="396" t="s">
        <v>1125</v>
      </c>
      <c r="AT260" s="397" t="s">
        <v>1867</v>
      </c>
      <c r="AU260" s="548" t="s">
        <v>1028</v>
      </c>
      <c r="AV260" s="399">
        <v>37</v>
      </c>
      <c r="AW260" s="399">
        <v>405</v>
      </c>
      <c r="AX260" s="399"/>
      <c r="AY260" s="399">
        <v>547</v>
      </c>
      <c r="AZ260" s="399" t="s">
        <v>1869</v>
      </c>
      <c r="BA260" s="419">
        <v>132</v>
      </c>
      <c r="BB260" s="401">
        <v>1.1000000000000001</v>
      </c>
      <c r="BC260" s="402">
        <v>0.71</v>
      </c>
      <c r="BD260" s="402">
        <v>1.73</v>
      </c>
      <c r="BE260" s="402">
        <v>2.73</v>
      </c>
      <c r="BF260" s="403">
        <v>4567</v>
      </c>
      <c r="BG260" s="401">
        <v>391.3</v>
      </c>
      <c r="BH260" s="404">
        <v>82</v>
      </c>
      <c r="BI260" s="404">
        <v>61.64</v>
      </c>
      <c r="BJ260" s="404">
        <v>74.92</v>
      </c>
      <c r="BK260" s="405">
        <v>1.1000000000000001</v>
      </c>
      <c r="BL260" s="405">
        <v>0.71</v>
      </c>
      <c r="BM260" s="405">
        <v>1.73</v>
      </c>
      <c r="BN260" s="405">
        <v>2.73</v>
      </c>
      <c r="BO260" s="406">
        <v>1</v>
      </c>
      <c r="BP260" s="407"/>
      <c r="BQ260" s="407"/>
      <c r="BR260" s="407"/>
      <c r="BS260" s="407"/>
      <c r="BT260" s="407"/>
      <c r="BU260" s="407"/>
      <c r="BV260" s="407"/>
      <c r="BW260" s="407"/>
      <c r="BX260" s="407">
        <v>1</v>
      </c>
      <c r="BY260" s="407"/>
      <c r="BZ260" s="407"/>
      <c r="CA260" s="407"/>
      <c r="CB260" s="407"/>
      <c r="CC260" s="407"/>
      <c r="CD260" s="407"/>
      <c r="CE260" s="407"/>
      <c r="CF260" s="407"/>
      <c r="CG260" s="407"/>
      <c r="CH260" s="407"/>
      <c r="CI260" s="407"/>
      <c r="CJ260" s="408"/>
      <c r="CK260" s="408"/>
      <c r="CL260" s="408"/>
      <c r="CM260" s="408"/>
      <c r="CN260" s="408"/>
      <c r="CO260" s="409"/>
      <c r="CP260" s="409"/>
      <c r="CQ260" s="409"/>
      <c r="CR260" s="410"/>
      <c r="CS260" s="411"/>
      <c r="CT260" s="411"/>
      <c r="CU260" s="411"/>
      <c r="CV260" s="411"/>
      <c r="CW260" s="411"/>
      <c r="CX260" s="411"/>
      <c r="CY260" s="411"/>
      <c r="CZ260" s="411"/>
      <c r="DA260" s="411"/>
      <c r="DB260" s="409" t="s">
        <v>1521</v>
      </c>
      <c r="DC260" s="409">
        <v>2</v>
      </c>
      <c r="DD260" s="409"/>
      <c r="DE260" s="409"/>
    </row>
    <row r="261" spans="1:109" ht="21" customHeight="1">
      <c r="A261" s="376">
        <v>259</v>
      </c>
      <c r="B261" s="377" t="s">
        <v>1870</v>
      </c>
      <c r="C261" s="378" t="s">
        <v>1871</v>
      </c>
      <c r="D261" s="562" t="s">
        <v>150</v>
      </c>
      <c r="E261" s="528" t="s">
        <v>151</v>
      </c>
      <c r="F261" s="392"/>
      <c r="G261" s="392"/>
      <c r="H261" s="392">
        <v>85</v>
      </c>
      <c r="I261" s="392">
        <v>25</v>
      </c>
      <c r="J261" s="392">
        <v>29</v>
      </c>
      <c r="K261" s="392">
        <v>38</v>
      </c>
      <c r="L261" s="392">
        <v>54</v>
      </c>
      <c r="M261" s="392">
        <v>69</v>
      </c>
      <c r="N261" s="392">
        <v>300</v>
      </c>
      <c r="O261" s="382">
        <v>4473</v>
      </c>
      <c r="P261" s="383">
        <v>422.9</v>
      </c>
      <c r="Q261" s="384">
        <v>77.14</v>
      </c>
      <c r="R261" s="384">
        <v>55.74</v>
      </c>
      <c r="S261" s="384">
        <v>51.7</v>
      </c>
      <c r="T261" s="384"/>
      <c r="U261" s="385">
        <v>23000</v>
      </c>
      <c r="V261" s="385">
        <v>37500</v>
      </c>
      <c r="W261" s="385">
        <v>60000</v>
      </c>
      <c r="X261" s="387">
        <v>90000</v>
      </c>
      <c r="Y261" s="387">
        <v>130000</v>
      </c>
      <c r="Z261" s="387">
        <v>182000</v>
      </c>
      <c r="AA261" s="392">
        <v>255000</v>
      </c>
      <c r="AB261" s="392">
        <v>356500</v>
      </c>
      <c r="AC261" s="424">
        <v>499500</v>
      </c>
      <c r="AD261" s="424">
        <v>699000</v>
      </c>
      <c r="AE261" s="493">
        <v>979000</v>
      </c>
      <c r="AF261" s="493">
        <v>1370000</v>
      </c>
      <c r="AG261" s="529">
        <v>2250000</v>
      </c>
      <c r="AH261" s="382">
        <v>27726000</v>
      </c>
      <c r="AI261" s="390">
        <v>90000</v>
      </c>
      <c r="AJ261" s="390">
        <v>7</v>
      </c>
      <c r="AK261" s="391">
        <v>180000</v>
      </c>
      <c r="AL261" s="391">
        <v>5</v>
      </c>
      <c r="AM261" s="392">
        <v>540000</v>
      </c>
      <c r="AN261" s="392">
        <v>4</v>
      </c>
      <c r="AO261" s="382">
        <v>14760000</v>
      </c>
      <c r="AP261" s="418">
        <v>42486000</v>
      </c>
      <c r="AQ261" s="394" t="s">
        <v>1131</v>
      </c>
      <c r="AR261" s="395" t="s">
        <v>1872</v>
      </c>
      <c r="AS261" s="396" t="s">
        <v>1063</v>
      </c>
      <c r="AT261" s="397" t="s">
        <v>1873</v>
      </c>
      <c r="AU261" s="548" t="s">
        <v>1028</v>
      </c>
      <c r="AV261" s="399"/>
      <c r="AW261" s="399"/>
      <c r="AX261" s="399"/>
      <c r="AY261" s="399"/>
      <c r="AZ261" s="399" t="s">
        <v>772</v>
      </c>
      <c r="BA261" s="419">
        <v>144</v>
      </c>
      <c r="BB261" s="401">
        <v>2.2999999999999998</v>
      </c>
      <c r="BC261" s="402">
        <v>0.36</v>
      </c>
      <c r="BD261" s="402">
        <v>0.88</v>
      </c>
      <c r="BE261" s="402">
        <v>1.99</v>
      </c>
      <c r="BF261" s="403">
        <v>4617</v>
      </c>
      <c r="BG261" s="401">
        <v>425.2</v>
      </c>
      <c r="BH261" s="404">
        <v>77.5</v>
      </c>
      <c r="BI261" s="404">
        <v>56.62</v>
      </c>
      <c r="BJ261" s="404">
        <v>53.69</v>
      </c>
      <c r="BK261" s="405">
        <v>2.2999999999999998</v>
      </c>
      <c r="BL261" s="405">
        <v>0.36</v>
      </c>
      <c r="BM261" s="405">
        <v>0.88</v>
      </c>
      <c r="BN261" s="405">
        <v>1.99</v>
      </c>
      <c r="BO261" s="406">
        <v>12</v>
      </c>
      <c r="BP261" s="407"/>
      <c r="BQ261" s="407"/>
      <c r="BR261" s="407"/>
      <c r="BS261" s="407"/>
      <c r="BT261" s="407"/>
      <c r="BU261" s="407"/>
      <c r="BV261" s="407"/>
      <c r="BW261" s="407"/>
      <c r="BX261" s="407"/>
      <c r="BY261" s="407"/>
      <c r="BZ261" s="407"/>
      <c r="CA261" s="407"/>
      <c r="CB261" s="407"/>
      <c r="CC261" s="407"/>
      <c r="CD261" s="407"/>
      <c r="CE261" s="407"/>
      <c r="CF261" s="407"/>
      <c r="CG261" s="407"/>
      <c r="CH261" s="407"/>
      <c r="CI261" s="407"/>
      <c r="CJ261" s="408"/>
      <c r="CK261" s="408"/>
      <c r="CL261" s="408"/>
      <c r="CM261" s="408"/>
      <c r="CN261" s="408"/>
      <c r="CO261" s="409"/>
      <c r="CP261" s="409"/>
      <c r="CQ261" s="409"/>
      <c r="CR261" s="410"/>
      <c r="CS261" s="411"/>
      <c r="CT261" s="411"/>
      <c r="CU261" s="411"/>
      <c r="CV261" s="411"/>
      <c r="CW261" s="411"/>
      <c r="CX261" s="411"/>
      <c r="CY261" s="411"/>
      <c r="CZ261" s="411"/>
      <c r="DA261" s="411"/>
      <c r="DB261" s="409"/>
      <c r="DC261" s="409"/>
      <c r="DD261" s="409"/>
      <c r="DE261" s="409"/>
    </row>
    <row r="262" spans="1:109" ht="21" customHeight="1" thickBot="1">
      <c r="A262" s="412">
        <v>260</v>
      </c>
      <c r="B262" s="413" t="s">
        <v>198</v>
      </c>
      <c r="C262" s="378" t="s">
        <v>269</v>
      </c>
      <c r="D262" s="562" t="s">
        <v>150</v>
      </c>
      <c r="E262" s="528" t="s">
        <v>151</v>
      </c>
      <c r="F262" s="392"/>
      <c r="G262" s="392"/>
      <c r="H262" s="392">
        <v>60</v>
      </c>
      <c r="I262" s="392">
        <v>13</v>
      </c>
      <c r="J262" s="392">
        <v>16</v>
      </c>
      <c r="K262" s="392">
        <v>25</v>
      </c>
      <c r="L262" s="392">
        <v>38</v>
      </c>
      <c r="M262" s="392">
        <v>48</v>
      </c>
      <c r="N262" s="392">
        <v>200</v>
      </c>
      <c r="O262" s="382">
        <v>4479</v>
      </c>
      <c r="P262" s="383">
        <v>416.9</v>
      </c>
      <c r="Q262" s="384">
        <v>82.19</v>
      </c>
      <c r="R262" s="384">
        <v>43.24</v>
      </c>
      <c r="S262" s="384">
        <v>68.599999999999994</v>
      </c>
      <c r="T262" s="384">
        <v>6.1</v>
      </c>
      <c r="U262" s="385">
        <v>5640</v>
      </c>
      <c r="V262" s="385">
        <v>9200</v>
      </c>
      <c r="W262" s="385">
        <v>14700</v>
      </c>
      <c r="X262" s="387">
        <v>22100</v>
      </c>
      <c r="Y262" s="387">
        <v>31900</v>
      </c>
      <c r="Z262" s="387">
        <v>44500</v>
      </c>
      <c r="AA262" s="392">
        <v>62500</v>
      </c>
      <c r="AB262" s="392">
        <v>87500</v>
      </c>
      <c r="AC262" s="424">
        <v>122500</v>
      </c>
      <c r="AD262" s="424">
        <v>171500</v>
      </c>
      <c r="AE262" s="493">
        <v>240000</v>
      </c>
      <c r="AF262" s="493">
        <v>336000</v>
      </c>
      <c r="AG262" s="529">
        <v>551500</v>
      </c>
      <c r="AH262" s="382">
        <v>6798160</v>
      </c>
      <c r="AI262" s="390">
        <v>45000</v>
      </c>
      <c r="AJ262" s="390">
        <v>7</v>
      </c>
      <c r="AK262" s="391">
        <v>90000</v>
      </c>
      <c r="AL262" s="391">
        <v>5</v>
      </c>
      <c r="AM262" s="392">
        <v>270000</v>
      </c>
      <c r="AN262" s="392">
        <v>4</v>
      </c>
      <c r="AO262" s="382">
        <v>7380000</v>
      </c>
      <c r="AP262" s="418">
        <v>14178160</v>
      </c>
      <c r="AQ262" s="394" t="s">
        <v>1807</v>
      </c>
      <c r="AR262" s="395" t="s">
        <v>1874</v>
      </c>
      <c r="AS262" s="396" t="s">
        <v>881</v>
      </c>
      <c r="AT262" s="397" t="s">
        <v>616</v>
      </c>
      <c r="AU262" s="548" t="s">
        <v>1028</v>
      </c>
      <c r="AV262" s="399"/>
      <c r="AW262" s="399">
        <v>438</v>
      </c>
      <c r="AX262" s="399"/>
      <c r="AY262" s="399">
        <v>566</v>
      </c>
      <c r="AZ262" s="399" t="s">
        <v>1242</v>
      </c>
      <c r="BA262" s="419">
        <v>124</v>
      </c>
      <c r="BB262" s="401">
        <v>1.3</v>
      </c>
      <c r="BC262" s="402">
        <v>0.71</v>
      </c>
      <c r="BD262" s="402">
        <v>0.61</v>
      </c>
      <c r="BE262" s="402">
        <v>0.83</v>
      </c>
      <c r="BF262" s="403">
        <v>4603</v>
      </c>
      <c r="BG262" s="401">
        <v>418.2</v>
      </c>
      <c r="BH262" s="404">
        <v>82.9</v>
      </c>
      <c r="BI262" s="404">
        <v>43.85</v>
      </c>
      <c r="BJ262" s="404">
        <v>69.430000000000007</v>
      </c>
      <c r="BK262" s="405">
        <v>1.3</v>
      </c>
      <c r="BL262" s="405">
        <v>0.71</v>
      </c>
      <c r="BM262" s="405">
        <v>0.61</v>
      </c>
      <c r="BN262" s="405">
        <v>0.83</v>
      </c>
      <c r="BO262" s="406">
        <v>1</v>
      </c>
      <c r="BP262" s="407"/>
      <c r="BQ262" s="407"/>
      <c r="BR262" s="407"/>
      <c r="BS262" s="407"/>
      <c r="BT262" s="407"/>
      <c r="BU262" s="407"/>
      <c r="BV262" s="407"/>
      <c r="BW262" s="407"/>
      <c r="BX262" s="407">
        <v>1</v>
      </c>
      <c r="BY262" s="407"/>
      <c r="BZ262" s="407"/>
      <c r="CA262" s="407"/>
      <c r="CB262" s="407"/>
      <c r="CC262" s="407"/>
      <c r="CD262" s="407"/>
      <c r="CE262" s="407"/>
      <c r="CF262" s="407"/>
      <c r="CG262" s="407"/>
      <c r="CH262" s="407"/>
      <c r="CI262" s="407"/>
      <c r="CJ262" s="408" t="s">
        <v>1875</v>
      </c>
      <c r="CK262" s="408"/>
      <c r="CL262" s="408"/>
      <c r="CM262" s="408"/>
      <c r="CN262" s="408"/>
      <c r="CO262" s="409"/>
      <c r="CP262" s="409"/>
      <c r="CQ262" s="409"/>
      <c r="CR262" s="410">
        <v>405</v>
      </c>
      <c r="CS262" s="411">
        <v>75.7</v>
      </c>
      <c r="CT262" s="411">
        <v>37.700000000000003</v>
      </c>
      <c r="CU262" s="411">
        <v>60.97</v>
      </c>
      <c r="CV262" s="411">
        <v>11.9</v>
      </c>
      <c r="CW262" s="411">
        <v>6.49</v>
      </c>
      <c r="CX262" s="411">
        <v>5.54</v>
      </c>
      <c r="CY262" s="411">
        <v>7.63</v>
      </c>
      <c r="CZ262" s="411">
        <v>31.56</v>
      </c>
      <c r="DA262" s="411">
        <v>31.19</v>
      </c>
      <c r="DB262" s="409"/>
      <c r="DC262" s="409"/>
      <c r="DD262" s="409"/>
      <c r="DE262" s="409"/>
    </row>
    <row r="263" spans="1:109" ht="21" customHeight="1">
      <c r="A263" s="376">
        <v>261</v>
      </c>
      <c r="B263" s="377" t="s">
        <v>1622</v>
      </c>
      <c r="C263" s="378" t="s">
        <v>1876</v>
      </c>
      <c r="D263" s="562" t="s">
        <v>150</v>
      </c>
      <c r="E263" s="528" t="s">
        <v>151</v>
      </c>
      <c r="F263" s="392"/>
      <c r="G263" s="392"/>
      <c r="H263" s="392">
        <v>85</v>
      </c>
      <c r="I263" s="392">
        <v>25</v>
      </c>
      <c r="J263" s="392">
        <v>29</v>
      </c>
      <c r="K263" s="392">
        <v>38</v>
      </c>
      <c r="L263" s="392">
        <v>54</v>
      </c>
      <c r="M263" s="392">
        <v>69</v>
      </c>
      <c r="N263" s="392">
        <v>300</v>
      </c>
      <c r="O263" s="382">
        <v>4488</v>
      </c>
      <c r="P263" s="383">
        <v>378.2</v>
      </c>
      <c r="Q263" s="384">
        <v>80.3</v>
      </c>
      <c r="R263" s="384">
        <v>77.91</v>
      </c>
      <c r="S263" s="384">
        <v>76.7</v>
      </c>
      <c r="T263" s="384">
        <v>8</v>
      </c>
      <c r="U263" s="385">
        <v>23000</v>
      </c>
      <c r="V263" s="385">
        <v>37500</v>
      </c>
      <c r="W263" s="385">
        <v>60000</v>
      </c>
      <c r="X263" s="387">
        <v>90000</v>
      </c>
      <c r="Y263" s="387">
        <v>130000</v>
      </c>
      <c r="Z263" s="387">
        <v>182000</v>
      </c>
      <c r="AA263" s="392">
        <v>255000</v>
      </c>
      <c r="AB263" s="392">
        <v>356500</v>
      </c>
      <c r="AC263" s="424">
        <v>499500</v>
      </c>
      <c r="AD263" s="424">
        <v>699000</v>
      </c>
      <c r="AE263" s="493">
        <v>979000</v>
      </c>
      <c r="AF263" s="493">
        <v>1370000</v>
      </c>
      <c r="AG263" s="529">
        <v>2250000</v>
      </c>
      <c r="AH263" s="382">
        <v>27726000</v>
      </c>
      <c r="AI263" s="390">
        <v>90000</v>
      </c>
      <c r="AJ263" s="390">
        <v>7</v>
      </c>
      <c r="AK263" s="391">
        <v>180000</v>
      </c>
      <c r="AL263" s="391">
        <v>5</v>
      </c>
      <c r="AM263" s="392">
        <v>540000</v>
      </c>
      <c r="AN263" s="392">
        <v>4</v>
      </c>
      <c r="AO263" s="382">
        <v>14760000</v>
      </c>
      <c r="AP263" s="418">
        <v>42486000</v>
      </c>
      <c r="AQ263" s="394" t="s">
        <v>1043</v>
      </c>
      <c r="AR263" s="395" t="s">
        <v>1877</v>
      </c>
      <c r="AS263" s="396" t="s">
        <v>1204</v>
      </c>
      <c r="AT263" s="397" t="s">
        <v>1878</v>
      </c>
      <c r="AU263" s="548" t="s">
        <v>1028</v>
      </c>
      <c r="AV263" s="399">
        <v>40</v>
      </c>
      <c r="AW263" s="399">
        <v>393</v>
      </c>
      <c r="AX263" s="399"/>
      <c r="AY263" s="399">
        <v>527</v>
      </c>
      <c r="AZ263" s="399" t="s">
        <v>772</v>
      </c>
      <c r="BA263" s="419">
        <v>143</v>
      </c>
      <c r="BB263" s="401">
        <v>2</v>
      </c>
      <c r="BC263" s="402">
        <v>0.8</v>
      </c>
      <c r="BD263" s="402">
        <v>2.74</v>
      </c>
      <c r="BE263" s="402">
        <v>2.0499999999999998</v>
      </c>
      <c r="BF263" s="403">
        <v>4631</v>
      </c>
      <c r="BG263" s="401">
        <v>380.2</v>
      </c>
      <c r="BH263" s="404">
        <v>81.099999999999994</v>
      </c>
      <c r="BI263" s="404">
        <v>80.650000000000006</v>
      </c>
      <c r="BJ263" s="404">
        <v>78.75</v>
      </c>
      <c r="BK263" s="405">
        <v>2</v>
      </c>
      <c r="BL263" s="405">
        <v>0.8</v>
      </c>
      <c r="BM263" s="405">
        <v>2.74</v>
      </c>
      <c r="BN263" s="405">
        <v>2.0499999999999998</v>
      </c>
      <c r="BO263" s="406">
        <v>1</v>
      </c>
      <c r="BP263" s="407"/>
      <c r="BQ263" s="407"/>
      <c r="BR263" s="407"/>
      <c r="BS263" s="407"/>
      <c r="BT263" s="407"/>
      <c r="BU263" s="407"/>
      <c r="BV263" s="407"/>
      <c r="BW263" s="407"/>
      <c r="BX263" s="407"/>
      <c r="BY263" s="407"/>
      <c r="BZ263" s="407">
        <v>1</v>
      </c>
      <c r="CA263" s="407"/>
      <c r="CB263" s="407"/>
      <c r="CC263" s="407"/>
      <c r="CD263" s="407">
        <v>1</v>
      </c>
      <c r="CE263" s="407"/>
      <c r="CF263" s="407"/>
      <c r="CG263" s="407"/>
      <c r="CH263" s="407"/>
      <c r="CI263" s="407"/>
      <c r="CJ263" s="408" t="s">
        <v>1879</v>
      </c>
      <c r="CK263" s="408"/>
      <c r="CL263" s="408"/>
      <c r="CM263" s="408"/>
      <c r="CN263" s="408"/>
      <c r="CO263" s="409"/>
      <c r="CP263" s="409"/>
      <c r="CQ263" s="409"/>
      <c r="CR263" s="410">
        <v>360</v>
      </c>
      <c r="CS263" s="411">
        <v>73</v>
      </c>
      <c r="CT263" s="411">
        <v>52.9</v>
      </c>
      <c r="CU263" s="411">
        <v>57.97</v>
      </c>
      <c r="CV263" s="411">
        <v>18.2</v>
      </c>
      <c r="CW263" s="411">
        <v>7.3</v>
      </c>
      <c r="CX263" s="411">
        <v>25.01</v>
      </c>
      <c r="CY263" s="411">
        <v>18.73</v>
      </c>
      <c r="CZ263" s="411">
        <v>69.239999999999995</v>
      </c>
      <c r="DA263" s="411">
        <v>70.83</v>
      </c>
      <c r="DB263" s="409" t="s">
        <v>1521</v>
      </c>
      <c r="DC263" s="409">
        <v>2</v>
      </c>
      <c r="DD263" s="409"/>
      <c r="DE263" s="409"/>
    </row>
    <row r="264" spans="1:109" ht="21" customHeight="1" thickBot="1">
      <c r="A264" s="412">
        <v>262</v>
      </c>
      <c r="B264" s="413" t="s">
        <v>203</v>
      </c>
      <c r="C264" s="378" t="s">
        <v>270</v>
      </c>
      <c r="D264" s="562" t="s">
        <v>150</v>
      </c>
      <c r="E264" s="528" t="s">
        <v>151</v>
      </c>
      <c r="F264" s="392"/>
      <c r="G264" s="392"/>
      <c r="H264" s="392">
        <v>60</v>
      </c>
      <c r="I264" s="392">
        <v>13</v>
      </c>
      <c r="J264" s="392">
        <v>16</v>
      </c>
      <c r="K264" s="392">
        <v>25</v>
      </c>
      <c r="L264" s="392">
        <v>38</v>
      </c>
      <c r="M264" s="392">
        <v>48</v>
      </c>
      <c r="N264" s="392">
        <v>200</v>
      </c>
      <c r="O264" s="382">
        <v>4514</v>
      </c>
      <c r="P264" s="383">
        <v>418.2</v>
      </c>
      <c r="Q264" s="384">
        <v>81.290000000000006</v>
      </c>
      <c r="R264" s="384">
        <v>46.66</v>
      </c>
      <c r="S264" s="384">
        <v>63.43</v>
      </c>
      <c r="T264" s="384">
        <v>5.57</v>
      </c>
      <c r="U264" s="385">
        <v>23000</v>
      </c>
      <c r="V264" s="385">
        <v>37500</v>
      </c>
      <c r="W264" s="385">
        <v>60000</v>
      </c>
      <c r="X264" s="387">
        <v>90000</v>
      </c>
      <c r="Y264" s="387">
        <v>130000</v>
      </c>
      <c r="Z264" s="387">
        <v>182000</v>
      </c>
      <c r="AA264" s="392">
        <v>255000</v>
      </c>
      <c r="AB264" s="392">
        <v>356500</v>
      </c>
      <c r="AC264" s="424">
        <v>499500</v>
      </c>
      <c r="AD264" s="424">
        <v>699000</v>
      </c>
      <c r="AE264" s="493">
        <v>979000</v>
      </c>
      <c r="AF264" s="493">
        <v>1370000</v>
      </c>
      <c r="AG264" s="529">
        <v>2250000</v>
      </c>
      <c r="AH264" s="382">
        <v>27726000</v>
      </c>
      <c r="AI264" s="390">
        <v>90000</v>
      </c>
      <c r="AJ264" s="390">
        <v>7</v>
      </c>
      <c r="AK264" s="391">
        <v>180000</v>
      </c>
      <c r="AL264" s="391">
        <v>5</v>
      </c>
      <c r="AM264" s="392">
        <v>540000</v>
      </c>
      <c r="AN264" s="392">
        <v>4</v>
      </c>
      <c r="AO264" s="382">
        <v>14760000</v>
      </c>
      <c r="AP264" s="418">
        <v>42486000</v>
      </c>
      <c r="AQ264" s="394" t="s">
        <v>1509</v>
      </c>
      <c r="AR264" s="395" t="s">
        <v>1880</v>
      </c>
      <c r="AS264" s="396" t="s">
        <v>1013</v>
      </c>
      <c r="AT264" s="397" t="s">
        <v>617</v>
      </c>
      <c r="AU264" s="548" t="s">
        <v>1028</v>
      </c>
      <c r="AV264" s="399"/>
      <c r="AW264" s="399">
        <v>443</v>
      </c>
      <c r="AX264" s="399"/>
      <c r="AY264" s="399">
        <v>568</v>
      </c>
      <c r="AZ264" s="399" t="s">
        <v>1242</v>
      </c>
      <c r="BA264" s="419">
        <v>158</v>
      </c>
      <c r="BB264" s="401">
        <v>1.8</v>
      </c>
      <c r="BC264" s="402">
        <v>0.71</v>
      </c>
      <c r="BD264" s="402">
        <v>1</v>
      </c>
      <c r="BE264" s="402">
        <v>1.79</v>
      </c>
      <c r="BF264" s="403">
        <v>4672</v>
      </c>
      <c r="BG264" s="401">
        <v>420</v>
      </c>
      <c r="BH264" s="404">
        <v>82</v>
      </c>
      <c r="BI264" s="404">
        <v>47.66</v>
      </c>
      <c r="BJ264" s="404">
        <v>65.22</v>
      </c>
      <c r="BK264" s="405">
        <v>1.8</v>
      </c>
      <c r="BL264" s="405">
        <v>0.71</v>
      </c>
      <c r="BM264" s="405">
        <v>1</v>
      </c>
      <c r="BN264" s="405">
        <v>1.79</v>
      </c>
      <c r="BO264" s="406">
        <v>4</v>
      </c>
      <c r="BP264" s="407"/>
      <c r="BQ264" s="407"/>
      <c r="BR264" s="407"/>
      <c r="BS264" s="407"/>
      <c r="BT264" s="407"/>
      <c r="BU264" s="407"/>
      <c r="BV264" s="407"/>
      <c r="BW264" s="407"/>
      <c r="BX264" s="407">
        <v>1</v>
      </c>
      <c r="BY264" s="407"/>
      <c r="BZ264" s="407">
        <v>1</v>
      </c>
      <c r="CA264" s="407"/>
      <c r="CB264" s="407"/>
      <c r="CC264" s="407"/>
      <c r="CD264" s="407"/>
      <c r="CE264" s="407"/>
      <c r="CF264" s="407"/>
      <c r="CG264" s="407"/>
      <c r="CH264" s="407"/>
      <c r="CI264" s="407"/>
      <c r="CJ264" s="408" t="s">
        <v>1881</v>
      </c>
      <c r="CK264" s="408"/>
      <c r="CL264" s="408"/>
      <c r="CM264" s="408"/>
      <c r="CN264" s="408"/>
      <c r="CO264" s="409"/>
      <c r="CP264" s="409"/>
      <c r="CQ264" s="409"/>
      <c r="CR264" s="410">
        <v>402</v>
      </c>
      <c r="CS264" s="411">
        <v>74.8</v>
      </c>
      <c r="CT264" s="411">
        <v>37.49</v>
      </c>
      <c r="CU264" s="411">
        <v>47.09</v>
      </c>
      <c r="CV264" s="411">
        <v>16.2</v>
      </c>
      <c r="CW264" s="411">
        <v>6.49</v>
      </c>
      <c r="CX264" s="411">
        <v>9.17</v>
      </c>
      <c r="CY264" s="411">
        <v>16.34</v>
      </c>
      <c r="CZ264" s="411">
        <v>48.2</v>
      </c>
      <c r="DA264" s="411">
        <v>47.82</v>
      </c>
      <c r="DB264" s="409" t="s">
        <v>1521</v>
      </c>
      <c r="DC264" s="409">
        <v>1</v>
      </c>
      <c r="DD264" s="409"/>
      <c r="DE264" s="409"/>
    </row>
    <row r="265" spans="1:109" ht="21" customHeight="1">
      <c r="A265" s="376">
        <v>263</v>
      </c>
      <c r="B265" s="377" t="s">
        <v>1882</v>
      </c>
      <c r="C265" s="378" t="s">
        <v>1883</v>
      </c>
      <c r="D265" s="562" t="s">
        <v>150</v>
      </c>
      <c r="E265" s="528" t="s">
        <v>151</v>
      </c>
      <c r="F265" s="392"/>
      <c r="G265" s="392"/>
      <c r="H265" s="392">
        <v>85</v>
      </c>
      <c r="I265" s="392">
        <v>25</v>
      </c>
      <c r="J265" s="392">
        <v>29</v>
      </c>
      <c r="K265" s="392">
        <v>38</v>
      </c>
      <c r="L265" s="392">
        <v>54</v>
      </c>
      <c r="M265" s="392">
        <v>69</v>
      </c>
      <c r="N265" s="392">
        <v>300</v>
      </c>
      <c r="O265" s="382">
        <v>4528</v>
      </c>
      <c r="P265" s="383">
        <v>376.3</v>
      </c>
      <c r="Q265" s="384">
        <v>84.53</v>
      </c>
      <c r="R265" s="384">
        <v>79.09</v>
      </c>
      <c r="S265" s="384">
        <v>69.86</v>
      </c>
      <c r="T265" s="384"/>
      <c r="U265" s="385">
        <v>23000</v>
      </c>
      <c r="V265" s="385">
        <v>37500</v>
      </c>
      <c r="W265" s="385">
        <v>60000</v>
      </c>
      <c r="X265" s="387">
        <v>90000</v>
      </c>
      <c r="Y265" s="387">
        <v>130000</v>
      </c>
      <c r="Z265" s="387">
        <v>182000</v>
      </c>
      <c r="AA265" s="392">
        <v>255000</v>
      </c>
      <c r="AB265" s="392">
        <v>356500</v>
      </c>
      <c r="AC265" s="424">
        <v>499500</v>
      </c>
      <c r="AD265" s="424">
        <v>699000</v>
      </c>
      <c r="AE265" s="493">
        <v>979000</v>
      </c>
      <c r="AF265" s="493">
        <v>1370000</v>
      </c>
      <c r="AG265" s="529">
        <v>2250000</v>
      </c>
      <c r="AH265" s="382">
        <v>27726000</v>
      </c>
      <c r="AI265" s="390">
        <v>90000</v>
      </c>
      <c r="AJ265" s="390">
        <v>7</v>
      </c>
      <c r="AK265" s="391">
        <v>180000</v>
      </c>
      <c r="AL265" s="391">
        <v>5</v>
      </c>
      <c r="AM265" s="392">
        <v>540000</v>
      </c>
      <c r="AN265" s="392">
        <v>4</v>
      </c>
      <c r="AO265" s="382">
        <v>14760000</v>
      </c>
      <c r="AP265" s="418">
        <v>42486000</v>
      </c>
      <c r="AQ265" s="394" t="s">
        <v>1748</v>
      </c>
      <c r="AR265" s="395" t="s">
        <v>1884</v>
      </c>
      <c r="AS265" s="396" t="s">
        <v>1068</v>
      </c>
      <c r="AT265" s="397" t="s">
        <v>1885</v>
      </c>
      <c r="AU265" s="548" t="s">
        <v>1028</v>
      </c>
      <c r="AV265" s="399"/>
      <c r="AW265" s="399">
        <v>391</v>
      </c>
      <c r="AX265" s="399"/>
      <c r="AY265" s="399">
        <v>523</v>
      </c>
      <c r="AZ265" s="399" t="s">
        <v>772</v>
      </c>
      <c r="BA265" s="419">
        <v>158</v>
      </c>
      <c r="BB265" s="401">
        <v>1.2</v>
      </c>
      <c r="BC265" s="402">
        <v>0.62</v>
      </c>
      <c r="BD265" s="402">
        <v>3.55</v>
      </c>
      <c r="BE265" s="402">
        <v>3.08</v>
      </c>
      <c r="BF265" s="403">
        <v>4686</v>
      </c>
      <c r="BG265" s="401">
        <v>377.5</v>
      </c>
      <c r="BH265" s="404">
        <v>85.15</v>
      </c>
      <c r="BI265" s="404">
        <v>82.64</v>
      </c>
      <c r="BJ265" s="404">
        <v>72.94</v>
      </c>
      <c r="BK265" s="405">
        <v>1.2</v>
      </c>
      <c r="BL265" s="405">
        <v>0.62</v>
      </c>
      <c r="BM265" s="405">
        <v>3.55</v>
      </c>
      <c r="BN265" s="405">
        <v>3.08</v>
      </c>
      <c r="BO265" s="406">
        <v>4</v>
      </c>
      <c r="BP265" s="407"/>
      <c r="BQ265" s="407"/>
      <c r="BR265" s="407"/>
      <c r="BS265" s="407"/>
      <c r="BT265" s="407"/>
      <c r="BU265" s="407"/>
      <c r="BV265" s="407"/>
      <c r="BW265" s="407"/>
      <c r="BX265" s="407"/>
      <c r="BY265" s="407"/>
      <c r="BZ265" s="407">
        <v>1</v>
      </c>
      <c r="CA265" s="407"/>
      <c r="CB265" s="407"/>
      <c r="CC265" s="407"/>
      <c r="CD265" s="407"/>
      <c r="CE265" s="407"/>
      <c r="CF265" s="407"/>
      <c r="CG265" s="407"/>
      <c r="CH265" s="407"/>
      <c r="CI265" s="407"/>
      <c r="CJ265" s="408"/>
      <c r="CK265" s="408"/>
      <c r="CL265" s="408"/>
      <c r="CM265" s="408"/>
      <c r="CN265" s="408"/>
      <c r="CO265" s="409"/>
      <c r="CP265" s="409"/>
      <c r="CQ265" s="409"/>
      <c r="CR265" s="410"/>
      <c r="CS265" s="411"/>
      <c r="CT265" s="411"/>
      <c r="CU265" s="411"/>
      <c r="CV265" s="411"/>
      <c r="CW265" s="411"/>
      <c r="CX265" s="411"/>
      <c r="CY265" s="411"/>
      <c r="CZ265" s="411"/>
      <c r="DA265" s="411"/>
      <c r="DB265" s="409"/>
      <c r="DC265" s="409"/>
      <c r="DD265" s="409"/>
      <c r="DE265" s="409"/>
    </row>
    <row r="266" spans="1:109" ht="21" customHeight="1" thickBot="1">
      <c r="A266" s="412">
        <v>264</v>
      </c>
      <c r="B266" s="413" t="s">
        <v>341</v>
      </c>
      <c r="C266" s="378" t="s">
        <v>384</v>
      </c>
      <c r="D266" s="562" t="s">
        <v>150</v>
      </c>
      <c r="E266" s="528" t="s">
        <v>151</v>
      </c>
      <c r="F266" s="392"/>
      <c r="G266" s="392"/>
      <c r="H266" s="392">
        <v>60</v>
      </c>
      <c r="I266" s="392">
        <v>25</v>
      </c>
      <c r="J266" s="392">
        <v>35</v>
      </c>
      <c r="K266" s="392">
        <v>46</v>
      </c>
      <c r="L266" s="392">
        <v>58</v>
      </c>
      <c r="M266" s="392">
        <v>76</v>
      </c>
      <c r="N266" s="392">
        <v>300</v>
      </c>
      <c r="O266" s="382">
        <v>4550</v>
      </c>
      <c r="P266" s="383">
        <v>368.5</v>
      </c>
      <c r="Q266" s="384">
        <v>88.49</v>
      </c>
      <c r="R266" s="384">
        <v>80.45</v>
      </c>
      <c r="S266" s="384">
        <v>78.260000000000005</v>
      </c>
      <c r="T266" s="384">
        <v>8.6300000000000008</v>
      </c>
      <c r="U266" s="385">
        <v>23000</v>
      </c>
      <c r="V266" s="385">
        <v>37500</v>
      </c>
      <c r="W266" s="385">
        <v>60000</v>
      </c>
      <c r="X266" s="387">
        <v>90000</v>
      </c>
      <c r="Y266" s="387">
        <v>130000</v>
      </c>
      <c r="Z266" s="387">
        <v>182000</v>
      </c>
      <c r="AA266" s="392">
        <v>255000</v>
      </c>
      <c r="AB266" s="392">
        <v>356500</v>
      </c>
      <c r="AC266" s="424">
        <v>499500</v>
      </c>
      <c r="AD266" s="424">
        <v>699000</v>
      </c>
      <c r="AE266" s="493">
        <v>979000</v>
      </c>
      <c r="AF266" s="493">
        <v>1370000</v>
      </c>
      <c r="AG266" s="529">
        <v>2250000</v>
      </c>
      <c r="AH266" s="382">
        <v>27726000</v>
      </c>
      <c r="AI266" s="390">
        <v>90000</v>
      </c>
      <c r="AJ266" s="390">
        <v>7</v>
      </c>
      <c r="AK266" s="391">
        <v>180000</v>
      </c>
      <c r="AL266" s="391">
        <v>5</v>
      </c>
      <c r="AM266" s="392">
        <v>540000</v>
      </c>
      <c r="AN266" s="392">
        <v>4</v>
      </c>
      <c r="AO266" s="382">
        <v>14760000</v>
      </c>
      <c r="AP266" s="418">
        <v>42486000</v>
      </c>
      <c r="AQ266" s="394" t="s">
        <v>1657</v>
      </c>
      <c r="AR266" s="395" t="s">
        <v>1886</v>
      </c>
      <c r="AS266" s="396" t="s">
        <v>1462</v>
      </c>
      <c r="AT266" s="397" t="s">
        <v>605</v>
      </c>
      <c r="AU266" s="548" t="s">
        <v>1028</v>
      </c>
      <c r="AV266" s="399">
        <v>39</v>
      </c>
      <c r="AW266" s="399">
        <v>383</v>
      </c>
      <c r="AX266" s="399"/>
      <c r="AY266" s="399">
        <v>509</v>
      </c>
      <c r="AZ266" s="399" t="s">
        <v>772</v>
      </c>
      <c r="BA266" s="400">
        <v>156</v>
      </c>
      <c r="BB266" s="401">
        <v>2</v>
      </c>
      <c r="BC266" s="402">
        <v>0.71</v>
      </c>
      <c r="BD266" s="402">
        <v>2.59</v>
      </c>
      <c r="BE266" s="402">
        <v>2.57</v>
      </c>
      <c r="BF266" s="403">
        <v>4706</v>
      </c>
      <c r="BG266" s="401">
        <v>370.5</v>
      </c>
      <c r="BH266" s="404">
        <v>89.2</v>
      </c>
      <c r="BI266" s="404">
        <v>83.04</v>
      </c>
      <c r="BJ266" s="404">
        <v>80.83</v>
      </c>
      <c r="BK266" s="405">
        <v>2</v>
      </c>
      <c r="BL266" s="405">
        <v>0.71</v>
      </c>
      <c r="BM266" s="405">
        <v>2.59</v>
      </c>
      <c r="BN266" s="405">
        <v>2.57</v>
      </c>
      <c r="BO266" s="406">
        <v>4</v>
      </c>
      <c r="BP266" s="407"/>
      <c r="BQ266" s="407"/>
      <c r="BR266" s="407"/>
      <c r="BS266" s="407"/>
      <c r="BT266" s="407"/>
      <c r="BU266" s="407"/>
      <c r="BV266" s="407"/>
      <c r="BW266" s="407"/>
      <c r="BX266" s="407"/>
      <c r="BY266" s="407"/>
      <c r="BZ266" s="407">
        <v>1</v>
      </c>
      <c r="CA266" s="407"/>
      <c r="CB266" s="407"/>
      <c r="CC266" s="407"/>
      <c r="CD266" s="407">
        <v>1</v>
      </c>
      <c r="CE266" s="407"/>
      <c r="CF266" s="407"/>
      <c r="CG266" s="407"/>
      <c r="CH266" s="407"/>
      <c r="CI266" s="407"/>
      <c r="CJ266" s="408" t="s">
        <v>1887</v>
      </c>
      <c r="CK266" s="408"/>
      <c r="CL266" s="408"/>
      <c r="CM266" s="408"/>
      <c r="CN266" s="408"/>
      <c r="CO266" s="409"/>
      <c r="CP266" s="409"/>
      <c r="CQ266" s="409">
        <v>1</v>
      </c>
      <c r="CR266" s="410">
        <v>350</v>
      </c>
      <c r="CS266" s="411">
        <v>82</v>
      </c>
      <c r="CT266" s="411">
        <v>56.8</v>
      </c>
      <c r="CU266" s="411">
        <v>54.76</v>
      </c>
      <c r="CV266" s="411">
        <v>18.5</v>
      </c>
      <c r="CW266" s="411">
        <v>6.49</v>
      </c>
      <c r="CX266" s="411">
        <v>23.65</v>
      </c>
      <c r="CY266" s="411">
        <v>23.5</v>
      </c>
      <c r="CZ266" s="411">
        <v>72.14</v>
      </c>
      <c r="DA266" s="411">
        <v>74.08</v>
      </c>
      <c r="DB266" s="409" t="s">
        <v>1521</v>
      </c>
      <c r="DC266" s="409">
        <v>1</v>
      </c>
      <c r="DD266" s="409"/>
      <c r="DE266" s="409"/>
    </row>
    <row r="267" spans="1:109" ht="21" customHeight="1">
      <c r="A267" s="376">
        <v>265</v>
      </c>
      <c r="B267" s="377" t="s">
        <v>1888</v>
      </c>
      <c r="C267" s="378" t="s">
        <v>1889</v>
      </c>
      <c r="D267" s="562" t="s">
        <v>150</v>
      </c>
      <c r="E267" s="528" t="s">
        <v>151</v>
      </c>
      <c r="F267" s="446"/>
      <c r="G267" s="446"/>
      <c r="H267" s="444">
        <v>85</v>
      </c>
      <c r="I267" s="392">
        <v>25</v>
      </c>
      <c r="J267" s="392">
        <v>29</v>
      </c>
      <c r="K267" s="392">
        <v>38</v>
      </c>
      <c r="L267" s="392">
        <v>54</v>
      </c>
      <c r="M267" s="392">
        <v>69</v>
      </c>
      <c r="N267" s="392">
        <v>300</v>
      </c>
      <c r="O267" s="382">
        <v>4566</v>
      </c>
      <c r="P267" s="383">
        <v>383.4</v>
      </c>
      <c r="Q267" s="384">
        <v>85.79</v>
      </c>
      <c r="R267" s="384">
        <v>67.31</v>
      </c>
      <c r="S267" s="384">
        <v>65.58</v>
      </c>
      <c r="T267" s="384"/>
      <c r="U267" s="385">
        <v>23000</v>
      </c>
      <c r="V267" s="385">
        <v>37500</v>
      </c>
      <c r="W267" s="385">
        <v>60000</v>
      </c>
      <c r="X267" s="387">
        <v>90000</v>
      </c>
      <c r="Y267" s="387">
        <v>130000</v>
      </c>
      <c r="Z267" s="387">
        <v>182000</v>
      </c>
      <c r="AA267" s="392">
        <v>255000</v>
      </c>
      <c r="AB267" s="392">
        <v>356500</v>
      </c>
      <c r="AC267" s="424">
        <v>499500</v>
      </c>
      <c r="AD267" s="424">
        <v>699000</v>
      </c>
      <c r="AE267" s="493">
        <v>979000</v>
      </c>
      <c r="AF267" s="493">
        <v>1370000</v>
      </c>
      <c r="AG267" s="529">
        <v>2250000</v>
      </c>
      <c r="AH267" s="382">
        <v>27726000</v>
      </c>
      <c r="AI267" s="390">
        <v>90000</v>
      </c>
      <c r="AJ267" s="390">
        <v>7</v>
      </c>
      <c r="AK267" s="391">
        <v>180000</v>
      </c>
      <c r="AL267" s="391">
        <v>5</v>
      </c>
      <c r="AM267" s="392">
        <v>540000</v>
      </c>
      <c r="AN267" s="392">
        <v>4</v>
      </c>
      <c r="AO267" s="382">
        <v>14760000</v>
      </c>
      <c r="AP267" s="418">
        <v>42486000</v>
      </c>
      <c r="AQ267" s="394" t="s">
        <v>1890</v>
      </c>
      <c r="AR267" s="395" t="s">
        <v>1891</v>
      </c>
      <c r="AS267" s="396" t="s">
        <v>726</v>
      </c>
      <c r="AT267" s="397" t="s">
        <v>1892</v>
      </c>
      <c r="AU267" s="548" t="s">
        <v>1028</v>
      </c>
      <c r="AV267" s="399">
        <v>58</v>
      </c>
      <c r="AW267" s="399">
        <v>398</v>
      </c>
      <c r="AX267" s="399"/>
      <c r="AY267" s="399">
        <v>536</v>
      </c>
      <c r="AZ267" s="399" t="s">
        <v>772</v>
      </c>
      <c r="BA267" s="400">
        <v>148</v>
      </c>
      <c r="BB267" s="401">
        <v>1.5</v>
      </c>
      <c r="BC267" s="402">
        <v>0.71</v>
      </c>
      <c r="BD267" s="402">
        <v>1.77</v>
      </c>
      <c r="BE267" s="402">
        <v>1.86</v>
      </c>
      <c r="BF267" s="403">
        <v>4714</v>
      </c>
      <c r="BG267" s="401">
        <v>384.9</v>
      </c>
      <c r="BH267" s="404">
        <v>86.5</v>
      </c>
      <c r="BI267" s="404">
        <v>69.08</v>
      </c>
      <c r="BJ267" s="404">
        <v>67.44</v>
      </c>
      <c r="BK267" s="405">
        <v>1.5</v>
      </c>
      <c r="BL267" s="405">
        <v>0.71</v>
      </c>
      <c r="BM267" s="405">
        <v>1.77</v>
      </c>
      <c r="BN267" s="405">
        <v>1.86</v>
      </c>
      <c r="BO267" s="406">
        <v>4</v>
      </c>
      <c r="BP267" s="407"/>
      <c r="BQ267" s="407"/>
      <c r="BR267" s="407"/>
      <c r="BS267" s="407"/>
      <c r="BT267" s="407"/>
      <c r="BU267" s="407"/>
      <c r="BV267" s="407"/>
      <c r="BW267" s="407"/>
      <c r="BX267" s="407"/>
      <c r="BY267" s="407"/>
      <c r="BZ267" s="407">
        <v>1</v>
      </c>
      <c r="CA267" s="407"/>
      <c r="CB267" s="407"/>
      <c r="CC267" s="407"/>
      <c r="CD267" s="407"/>
      <c r="CE267" s="407"/>
      <c r="CF267" s="407"/>
      <c r="CG267" s="407"/>
      <c r="CH267" s="407"/>
      <c r="CI267" s="407"/>
      <c r="CJ267" s="408" t="s">
        <v>1889</v>
      </c>
      <c r="CK267" s="408"/>
      <c r="CL267" s="408"/>
      <c r="CM267" s="408"/>
      <c r="CN267" s="408"/>
      <c r="CO267" s="409"/>
      <c r="CP267" s="409"/>
      <c r="CQ267" s="409"/>
      <c r="CR267" s="410"/>
      <c r="CS267" s="411"/>
      <c r="CT267" s="411"/>
      <c r="CU267" s="411"/>
      <c r="CV267" s="411"/>
      <c r="CW267" s="411"/>
      <c r="CX267" s="411"/>
      <c r="CY267" s="411"/>
      <c r="CZ267" s="411"/>
      <c r="DA267" s="411"/>
      <c r="DB267" s="409" t="s">
        <v>1521</v>
      </c>
      <c r="DC267" s="409">
        <v>1</v>
      </c>
      <c r="DD267" s="409"/>
      <c r="DE267" s="409"/>
    </row>
    <row r="268" spans="1:109" ht="21" customHeight="1" thickBot="1">
      <c r="A268" s="412">
        <v>266</v>
      </c>
      <c r="B268" s="413" t="s">
        <v>1893</v>
      </c>
      <c r="C268" s="378" t="s">
        <v>1894</v>
      </c>
      <c r="D268" s="562" t="s">
        <v>150</v>
      </c>
      <c r="E268" s="528" t="s">
        <v>151</v>
      </c>
      <c r="F268" s="446"/>
      <c r="G268" s="446"/>
      <c r="H268" s="444">
        <v>85</v>
      </c>
      <c r="I268" s="392">
        <v>25</v>
      </c>
      <c r="J268" s="392">
        <v>29</v>
      </c>
      <c r="K268" s="392">
        <v>38</v>
      </c>
      <c r="L268" s="392">
        <v>54</v>
      </c>
      <c r="M268" s="392">
        <v>69</v>
      </c>
      <c r="N268" s="392">
        <v>300</v>
      </c>
      <c r="O268" s="382">
        <v>4593</v>
      </c>
      <c r="P268" s="383">
        <v>416.7</v>
      </c>
      <c r="Q268" s="384">
        <v>81.11</v>
      </c>
      <c r="R268" s="384">
        <v>56.65</v>
      </c>
      <c r="S268" s="384">
        <v>74.2</v>
      </c>
      <c r="T268" s="384">
        <v>6.77</v>
      </c>
      <c r="U268" s="385">
        <v>23000</v>
      </c>
      <c r="V268" s="385">
        <v>37500</v>
      </c>
      <c r="W268" s="385">
        <v>60000</v>
      </c>
      <c r="X268" s="387">
        <v>90000</v>
      </c>
      <c r="Y268" s="387">
        <v>130000</v>
      </c>
      <c r="Z268" s="387">
        <v>182000</v>
      </c>
      <c r="AA268" s="392">
        <v>255000</v>
      </c>
      <c r="AB268" s="392">
        <v>356500</v>
      </c>
      <c r="AC268" s="424">
        <v>499500</v>
      </c>
      <c r="AD268" s="424">
        <v>699000</v>
      </c>
      <c r="AE268" s="493">
        <v>979000</v>
      </c>
      <c r="AF268" s="493">
        <v>1370000</v>
      </c>
      <c r="AG268" s="529">
        <v>2250000</v>
      </c>
      <c r="AH268" s="382">
        <v>27726000</v>
      </c>
      <c r="AI268" s="390">
        <v>90000</v>
      </c>
      <c r="AJ268" s="390">
        <v>7</v>
      </c>
      <c r="AK268" s="391">
        <v>180000</v>
      </c>
      <c r="AL268" s="391">
        <v>5</v>
      </c>
      <c r="AM268" s="392">
        <v>540000</v>
      </c>
      <c r="AN268" s="392">
        <v>4</v>
      </c>
      <c r="AO268" s="382">
        <v>14760000</v>
      </c>
      <c r="AP268" s="418">
        <v>42486000</v>
      </c>
      <c r="AQ268" s="394" t="s">
        <v>1297</v>
      </c>
      <c r="AR268" s="395" t="s">
        <v>1895</v>
      </c>
      <c r="AS268" s="396" t="s">
        <v>1018</v>
      </c>
      <c r="AT268" s="397" t="s">
        <v>615</v>
      </c>
      <c r="AU268" s="548" t="s">
        <v>1028</v>
      </c>
      <c r="AV268" s="399">
        <v>32</v>
      </c>
      <c r="AW268" s="399">
        <v>438</v>
      </c>
      <c r="AX268" s="399"/>
      <c r="AY268" s="399">
        <v>566</v>
      </c>
      <c r="AZ268" s="399" t="s">
        <v>772</v>
      </c>
      <c r="BA268" s="400">
        <v>130</v>
      </c>
      <c r="BB268" s="401">
        <v>1.5</v>
      </c>
      <c r="BC268" s="402">
        <v>0.89</v>
      </c>
      <c r="BD268" s="402">
        <v>1.1599999999999999</v>
      </c>
      <c r="BE268" s="402">
        <v>2.21</v>
      </c>
      <c r="BF268" s="403">
        <v>4723</v>
      </c>
      <c r="BG268" s="401">
        <v>418.2</v>
      </c>
      <c r="BH268" s="404">
        <v>82</v>
      </c>
      <c r="BI268" s="404">
        <v>57.81</v>
      </c>
      <c r="BJ268" s="404">
        <v>76.41</v>
      </c>
      <c r="BK268" s="405">
        <v>1.5</v>
      </c>
      <c r="BL268" s="405">
        <v>0.89</v>
      </c>
      <c r="BM268" s="405">
        <v>1.1599999999999999</v>
      </c>
      <c r="BN268" s="405">
        <v>2.21</v>
      </c>
      <c r="BO268" s="406">
        <v>8</v>
      </c>
      <c r="BP268" s="407"/>
      <c r="BQ268" s="407"/>
      <c r="BR268" s="407"/>
      <c r="BS268" s="407"/>
      <c r="BT268" s="407"/>
      <c r="BU268" s="407"/>
      <c r="BV268" s="407"/>
      <c r="BW268" s="407"/>
      <c r="BX268" s="407"/>
      <c r="BY268" s="407"/>
      <c r="BZ268" s="407">
        <v>1</v>
      </c>
      <c r="CA268" s="407"/>
      <c r="CB268" s="407"/>
      <c r="CC268" s="407"/>
      <c r="CD268" s="407">
        <v>1</v>
      </c>
      <c r="CE268" s="407"/>
      <c r="CF268" s="407"/>
      <c r="CG268" s="407"/>
      <c r="CH268" s="407"/>
      <c r="CI268" s="407"/>
      <c r="CJ268" s="408" t="s">
        <v>1896</v>
      </c>
      <c r="CK268" s="408"/>
      <c r="CL268" s="408"/>
      <c r="CM268" s="408"/>
      <c r="CN268" s="408"/>
      <c r="CO268" s="409"/>
      <c r="CP268" s="409"/>
      <c r="CQ268" s="409"/>
      <c r="CR268" s="410">
        <v>403</v>
      </c>
      <c r="CS268" s="411">
        <v>73</v>
      </c>
      <c r="CT268" s="411">
        <v>46.04</v>
      </c>
      <c r="CU268" s="411">
        <v>53.96</v>
      </c>
      <c r="CV268" s="411">
        <v>13.7</v>
      </c>
      <c r="CW268" s="411">
        <v>8.11</v>
      </c>
      <c r="CX268" s="411">
        <v>10.61</v>
      </c>
      <c r="CY268" s="411">
        <v>20.239999999999998</v>
      </c>
      <c r="CZ268" s="411">
        <v>52.66</v>
      </c>
      <c r="DA268" s="411">
        <v>56.47</v>
      </c>
      <c r="DB268" s="409" t="s">
        <v>1521</v>
      </c>
      <c r="DC268" s="409">
        <v>1</v>
      </c>
      <c r="DD268" s="409"/>
      <c r="DE268" s="409"/>
    </row>
    <row r="269" spans="1:109" ht="21" customHeight="1">
      <c r="A269" s="376">
        <v>267</v>
      </c>
      <c r="B269" s="377" t="s">
        <v>1897</v>
      </c>
      <c r="C269" s="378" t="s">
        <v>1898</v>
      </c>
      <c r="D269" s="562" t="s">
        <v>150</v>
      </c>
      <c r="E269" s="528" t="s">
        <v>151</v>
      </c>
      <c r="F269" s="446"/>
      <c r="G269" s="446"/>
      <c r="H269" s="444">
        <v>85</v>
      </c>
      <c r="I269" s="392">
        <v>25</v>
      </c>
      <c r="J269" s="392">
        <v>29</v>
      </c>
      <c r="K269" s="392">
        <v>38</v>
      </c>
      <c r="L269" s="392">
        <v>54</v>
      </c>
      <c r="M269" s="392">
        <v>69</v>
      </c>
      <c r="N269" s="392">
        <v>300</v>
      </c>
      <c r="O269" s="382">
        <v>4602</v>
      </c>
      <c r="P269" s="383">
        <v>423</v>
      </c>
      <c r="Q269" s="384">
        <v>86.06</v>
      </c>
      <c r="R269" s="384">
        <v>42.83</v>
      </c>
      <c r="S269" s="384">
        <v>51.7</v>
      </c>
      <c r="T269" s="384"/>
      <c r="U269" s="385">
        <v>23000</v>
      </c>
      <c r="V269" s="385">
        <v>37500</v>
      </c>
      <c r="W269" s="385">
        <v>60000</v>
      </c>
      <c r="X269" s="387">
        <v>90000</v>
      </c>
      <c r="Y269" s="387">
        <v>130000</v>
      </c>
      <c r="Z269" s="387">
        <v>182000</v>
      </c>
      <c r="AA269" s="392">
        <v>255000</v>
      </c>
      <c r="AB269" s="392">
        <v>356500</v>
      </c>
      <c r="AC269" s="424">
        <v>499500</v>
      </c>
      <c r="AD269" s="424">
        <v>699000</v>
      </c>
      <c r="AE269" s="493">
        <v>979000</v>
      </c>
      <c r="AF269" s="493">
        <v>1370000</v>
      </c>
      <c r="AG269" s="529">
        <v>2250000</v>
      </c>
      <c r="AH269" s="382">
        <v>27726000</v>
      </c>
      <c r="AI269" s="390">
        <v>90000</v>
      </c>
      <c r="AJ269" s="390">
        <v>7</v>
      </c>
      <c r="AK269" s="391">
        <v>180000</v>
      </c>
      <c r="AL269" s="391">
        <v>5</v>
      </c>
      <c r="AM269" s="392">
        <v>540000</v>
      </c>
      <c r="AN269" s="392">
        <v>4</v>
      </c>
      <c r="AO269" s="382">
        <v>14760000</v>
      </c>
      <c r="AP269" s="418">
        <v>42486000</v>
      </c>
      <c r="AQ269" s="394" t="s">
        <v>1899</v>
      </c>
      <c r="AR269" s="395" t="s">
        <v>1900</v>
      </c>
      <c r="AS269" s="396" t="s">
        <v>1109</v>
      </c>
      <c r="AT269" s="397" t="s">
        <v>1901</v>
      </c>
      <c r="AU269" s="548" t="s">
        <v>1028</v>
      </c>
      <c r="AV269" s="399"/>
      <c r="AW269" s="399">
        <v>445</v>
      </c>
      <c r="AX269" s="399"/>
      <c r="AY269" s="399">
        <v>569</v>
      </c>
      <c r="AZ269" s="399" t="s">
        <v>1902</v>
      </c>
      <c r="BA269" s="400">
        <v>129</v>
      </c>
      <c r="BB269" s="401">
        <v>2.2000000000000002</v>
      </c>
      <c r="BC269" s="402">
        <v>0.44</v>
      </c>
      <c r="BD269" s="402">
        <v>0.57999999999999996</v>
      </c>
      <c r="BE269" s="402">
        <v>1.99</v>
      </c>
      <c r="BF269" s="403">
        <v>4731</v>
      </c>
      <c r="BG269" s="401">
        <v>425.2</v>
      </c>
      <c r="BH269" s="404">
        <v>86.5</v>
      </c>
      <c r="BI269" s="404">
        <v>43.41</v>
      </c>
      <c r="BJ269" s="404">
        <v>53.69</v>
      </c>
      <c r="BK269" s="405">
        <v>2.2000000000000002</v>
      </c>
      <c r="BL269" s="405">
        <v>0.44</v>
      </c>
      <c r="BM269" s="405">
        <v>0.57999999999999996</v>
      </c>
      <c r="BN269" s="405">
        <v>1.99</v>
      </c>
      <c r="BO269" s="406">
        <v>9</v>
      </c>
      <c r="BP269" s="407"/>
      <c r="BQ269" s="407"/>
      <c r="BR269" s="407"/>
      <c r="BS269" s="407"/>
      <c r="BT269" s="407"/>
      <c r="BU269" s="407"/>
      <c r="BV269" s="407"/>
      <c r="BW269" s="407"/>
      <c r="BX269" s="407"/>
      <c r="BY269" s="407"/>
      <c r="BZ269" s="407"/>
      <c r="CA269" s="407"/>
      <c r="CB269" s="407"/>
      <c r="CC269" s="407"/>
      <c r="CD269" s="407"/>
      <c r="CE269" s="407"/>
      <c r="CF269" s="407"/>
      <c r="CG269" s="407"/>
      <c r="CH269" s="407"/>
      <c r="CI269" s="407"/>
      <c r="CJ269" s="408" t="s">
        <v>1903</v>
      </c>
      <c r="CK269" s="408"/>
      <c r="CL269" s="408"/>
      <c r="CM269" s="408"/>
      <c r="CN269" s="408"/>
      <c r="CO269" s="409"/>
      <c r="CP269" s="409"/>
      <c r="CQ269" s="409"/>
      <c r="CR269" s="410"/>
      <c r="CS269" s="411"/>
      <c r="CT269" s="411"/>
      <c r="CU269" s="411"/>
      <c r="CV269" s="411"/>
      <c r="CW269" s="411"/>
      <c r="CX269" s="411"/>
      <c r="CY269" s="411"/>
      <c r="CZ269" s="411"/>
      <c r="DA269" s="411"/>
      <c r="DB269" s="409" t="s">
        <v>1521</v>
      </c>
      <c r="DC269" s="409">
        <v>1</v>
      </c>
      <c r="DD269" s="409"/>
      <c r="DE269" s="409"/>
    </row>
    <row r="270" spans="1:109" ht="21" customHeight="1" thickBot="1">
      <c r="A270" s="412">
        <v>268</v>
      </c>
      <c r="B270" s="413" t="s">
        <v>208</v>
      </c>
      <c r="C270" s="378" t="s">
        <v>1904</v>
      </c>
      <c r="D270" s="562" t="s">
        <v>150</v>
      </c>
      <c r="E270" s="528" t="s">
        <v>151</v>
      </c>
      <c r="F270" s="392"/>
      <c r="G270" s="392"/>
      <c r="H270" s="471">
        <v>60</v>
      </c>
      <c r="I270" s="392">
        <v>13</v>
      </c>
      <c r="J270" s="392">
        <v>16</v>
      </c>
      <c r="K270" s="392">
        <v>25</v>
      </c>
      <c r="L270" s="392">
        <v>38</v>
      </c>
      <c r="M270" s="392">
        <v>48</v>
      </c>
      <c r="N270" s="392">
        <v>200</v>
      </c>
      <c r="O270" s="382">
        <v>4616</v>
      </c>
      <c r="P270" s="383">
        <v>457.1</v>
      </c>
      <c r="Q270" s="384">
        <v>80.88</v>
      </c>
      <c r="R270" s="384">
        <v>48.75</v>
      </c>
      <c r="S270" s="384">
        <v>52.48</v>
      </c>
      <c r="T270" s="384">
        <v>4.62</v>
      </c>
      <c r="U270" s="385">
        <v>23000</v>
      </c>
      <c r="V270" s="385">
        <v>37500</v>
      </c>
      <c r="W270" s="385">
        <v>60000</v>
      </c>
      <c r="X270" s="387">
        <v>90000</v>
      </c>
      <c r="Y270" s="387">
        <v>130000</v>
      </c>
      <c r="Z270" s="387">
        <v>182000</v>
      </c>
      <c r="AA270" s="392">
        <v>255000</v>
      </c>
      <c r="AB270" s="392">
        <v>356500</v>
      </c>
      <c r="AC270" s="424">
        <v>499500</v>
      </c>
      <c r="AD270" s="424">
        <v>699000</v>
      </c>
      <c r="AE270" s="493">
        <v>979000</v>
      </c>
      <c r="AF270" s="493">
        <v>1370000</v>
      </c>
      <c r="AG270" s="529">
        <v>2250000</v>
      </c>
      <c r="AH270" s="382">
        <v>27726000</v>
      </c>
      <c r="AI270" s="390">
        <v>90000</v>
      </c>
      <c r="AJ270" s="390">
        <v>7</v>
      </c>
      <c r="AK270" s="391">
        <v>180000</v>
      </c>
      <c r="AL270" s="391">
        <v>5</v>
      </c>
      <c r="AM270" s="392">
        <v>540000</v>
      </c>
      <c r="AN270" s="392">
        <v>4</v>
      </c>
      <c r="AO270" s="382">
        <v>14760000</v>
      </c>
      <c r="AP270" s="418">
        <v>42486000</v>
      </c>
      <c r="AQ270" s="394" t="s">
        <v>1905</v>
      </c>
      <c r="AR270" s="395" t="s">
        <v>1906</v>
      </c>
      <c r="AS270" s="396" t="s">
        <v>1217</v>
      </c>
      <c r="AT270" s="397" t="s">
        <v>271</v>
      </c>
      <c r="AU270" s="548" t="s">
        <v>1028</v>
      </c>
      <c r="AV270" s="399">
        <v>18</v>
      </c>
      <c r="AW270" s="399">
        <v>481</v>
      </c>
      <c r="AX270" s="399"/>
      <c r="AY270" s="399">
        <v>585</v>
      </c>
      <c r="AZ270" s="399" t="s">
        <v>765</v>
      </c>
      <c r="BA270" s="400">
        <v>126</v>
      </c>
      <c r="BB270" s="401">
        <v>1.9</v>
      </c>
      <c r="BC270" s="402">
        <v>0.67</v>
      </c>
      <c r="BD270" s="402">
        <v>0.79</v>
      </c>
      <c r="BE270" s="402">
        <v>1.07</v>
      </c>
      <c r="BF270" s="403">
        <v>4742</v>
      </c>
      <c r="BG270" s="401">
        <v>459</v>
      </c>
      <c r="BH270" s="404">
        <v>81.55</v>
      </c>
      <c r="BI270" s="404">
        <v>49.54</v>
      </c>
      <c r="BJ270" s="404">
        <v>53.55</v>
      </c>
      <c r="BK270" s="405">
        <v>1.9</v>
      </c>
      <c r="BL270" s="405">
        <v>0.67</v>
      </c>
      <c r="BM270" s="405">
        <v>0.79</v>
      </c>
      <c r="BN270" s="405">
        <v>1.07</v>
      </c>
      <c r="BO270" s="406">
        <v>12</v>
      </c>
      <c r="BP270" s="407"/>
      <c r="BQ270" s="407"/>
      <c r="BR270" s="407"/>
      <c r="BS270" s="407">
        <v>1</v>
      </c>
      <c r="BT270" s="407"/>
      <c r="BU270" s="407"/>
      <c r="BV270" s="407"/>
      <c r="BW270" s="407"/>
      <c r="BX270" s="407"/>
      <c r="BY270" s="407"/>
      <c r="BZ270" s="407">
        <v>1</v>
      </c>
      <c r="CA270" s="407"/>
      <c r="CB270" s="407"/>
      <c r="CC270" s="407"/>
      <c r="CD270" s="407">
        <v>1</v>
      </c>
      <c r="CE270" s="407"/>
      <c r="CF270" s="407"/>
      <c r="CG270" s="407"/>
      <c r="CH270" s="407"/>
      <c r="CI270" s="407">
        <v>1</v>
      </c>
      <c r="CJ270" s="408" t="s">
        <v>1907</v>
      </c>
      <c r="CK270" s="408"/>
      <c r="CL270" s="408"/>
      <c r="CM270" s="408"/>
      <c r="CN270" s="408"/>
      <c r="CO270" s="409"/>
      <c r="CP270" s="409"/>
      <c r="CQ270" s="409"/>
      <c r="CR270" s="410">
        <v>440.9</v>
      </c>
      <c r="CS270" s="411">
        <v>75.19</v>
      </c>
      <c r="CT270" s="411">
        <v>42</v>
      </c>
      <c r="CU270" s="411">
        <v>43.35</v>
      </c>
      <c r="CV270" s="411">
        <v>16.2</v>
      </c>
      <c r="CW270" s="411">
        <v>5.69</v>
      </c>
      <c r="CX270" s="411">
        <v>6.75</v>
      </c>
      <c r="CY270" s="411">
        <v>9.1300000000000008</v>
      </c>
      <c r="CZ270" s="411">
        <v>37.770000000000003</v>
      </c>
      <c r="DA270" s="411">
        <v>34.46</v>
      </c>
      <c r="DB270" s="409" t="s">
        <v>1521</v>
      </c>
      <c r="DC270" s="409">
        <v>1</v>
      </c>
      <c r="DD270" s="409"/>
      <c r="DE270" s="409"/>
    </row>
    <row r="271" spans="1:109" ht="21" customHeight="1">
      <c r="A271" s="376">
        <v>269</v>
      </c>
      <c r="B271" s="431" t="s">
        <v>1908</v>
      </c>
      <c r="C271" s="378" t="s">
        <v>1909</v>
      </c>
      <c r="D271" s="562" t="s">
        <v>150</v>
      </c>
      <c r="E271" s="528" t="s">
        <v>151</v>
      </c>
      <c r="F271" s="446"/>
      <c r="G271" s="446"/>
      <c r="H271" s="444" t="s">
        <v>403</v>
      </c>
      <c r="I271" s="392">
        <v>40</v>
      </c>
      <c r="J271" s="392">
        <v>45</v>
      </c>
      <c r="K271" s="392">
        <v>60</v>
      </c>
      <c r="L271" s="392">
        <v>70</v>
      </c>
      <c r="M271" s="392">
        <v>85</v>
      </c>
      <c r="N271" s="392">
        <v>300</v>
      </c>
      <c r="O271" s="432">
        <v>4629</v>
      </c>
      <c r="P271" s="433">
        <v>429.9</v>
      </c>
      <c r="Q271" s="434">
        <v>69.5</v>
      </c>
      <c r="R271" s="434">
        <v>68.97</v>
      </c>
      <c r="S271" s="434">
        <v>77.31</v>
      </c>
      <c r="T271" s="434">
        <v>6.9</v>
      </c>
      <c r="U271" s="385">
        <v>23000</v>
      </c>
      <c r="V271" s="385">
        <v>37500</v>
      </c>
      <c r="W271" s="385">
        <v>60000</v>
      </c>
      <c r="X271" s="387">
        <v>90000</v>
      </c>
      <c r="Y271" s="387">
        <v>130000</v>
      </c>
      <c r="Z271" s="387">
        <v>182000</v>
      </c>
      <c r="AA271" s="392">
        <v>255000</v>
      </c>
      <c r="AB271" s="392">
        <v>356500</v>
      </c>
      <c r="AC271" s="424">
        <v>499500</v>
      </c>
      <c r="AD271" s="424">
        <v>699000</v>
      </c>
      <c r="AE271" s="493">
        <v>979000</v>
      </c>
      <c r="AF271" s="493">
        <v>1370000</v>
      </c>
      <c r="AG271" s="529">
        <v>2250000</v>
      </c>
      <c r="AH271" s="382">
        <v>27726000</v>
      </c>
      <c r="AI271" s="390">
        <v>90000</v>
      </c>
      <c r="AJ271" s="390">
        <v>7</v>
      </c>
      <c r="AK271" s="391">
        <v>180000</v>
      </c>
      <c r="AL271" s="391">
        <v>5</v>
      </c>
      <c r="AM271" s="392">
        <v>540000</v>
      </c>
      <c r="AN271" s="392">
        <v>4</v>
      </c>
      <c r="AO271" s="382">
        <v>14760000</v>
      </c>
      <c r="AP271" s="418">
        <v>42486000</v>
      </c>
      <c r="AQ271" s="394" t="s">
        <v>1142</v>
      </c>
      <c r="AR271" s="395" t="s">
        <v>1910</v>
      </c>
      <c r="AS271" s="396" t="s">
        <v>1001</v>
      </c>
      <c r="AT271" s="397" t="s">
        <v>1911</v>
      </c>
      <c r="AU271" s="548" t="s">
        <v>1028</v>
      </c>
      <c r="AV271" s="399"/>
      <c r="AW271" s="399">
        <v>452</v>
      </c>
      <c r="AX271" s="399"/>
      <c r="AY271" s="399">
        <v>572</v>
      </c>
      <c r="AZ271" s="399" t="s">
        <v>772</v>
      </c>
      <c r="BA271" s="419">
        <v>127</v>
      </c>
      <c r="BB271" s="401">
        <v>3.1</v>
      </c>
      <c r="BC271" s="402">
        <v>0.8</v>
      </c>
      <c r="BD271" s="402">
        <v>0.67</v>
      </c>
      <c r="BE271" s="402">
        <v>1.82</v>
      </c>
      <c r="BF271" s="403">
        <v>4756</v>
      </c>
      <c r="BG271" s="401">
        <v>433</v>
      </c>
      <c r="BH271" s="404">
        <v>70.3</v>
      </c>
      <c r="BI271" s="404">
        <v>69.64</v>
      </c>
      <c r="BJ271" s="404">
        <v>79.13</v>
      </c>
      <c r="BK271" s="405">
        <v>3.1</v>
      </c>
      <c r="BL271" s="405">
        <v>0.8</v>
      </c>
      <c r="BM271" s="405">
        <v>0.67</v>
      </c>
      <c r="BN271" s="405">
        <v>1.82</v>
      </c>
      <c r="BO271" s="406">
        <v>1</v>
      </c>
      <c r="BP271" s="407"/>
      <c r="BQ271" s="407"/>
      <c r="BR271" s="407"/>
      <c r="BS271" s="407"/>
      <c r="BT271" s="407"/>
      <c r="BU271" s="407"/>
      <c r="BV271" s="407"/>
      <c r="BW271" s="407"/>
      <c r="BX271" s="407"/>
      <c r="BY271" s="407"/>
      <c r="BZ271" s="407">
        <v>1</v>
      </c>
      <c r="CA271" s="407"/>
      <c r="CB271" s="407"/>
      <c r="CC271" s="407">
        <v>1</v>
      </c>
      <c r="CD271" s="407"/>
      <c r="CE271" s="407"/>
      <c r="CF271" s="407"/>
      <c r="CG271" s="407"/>
      <c r="CH271" s="407"/>
      <c r="CI271" s="407"/>
      <c r="CJ271" s="408" t="s">
        <v>1912</v>
      </c>
      <c r="CK271" s="408"/>
      <c r="CL271" s="408"/>
      <c r="CM271" s="408"/>
      <c r="CN271" s="408"/>
      <c r="CO271" s="409"/>
      <c r="CP271" s="409"/>
      <c r="CQ271" s="409"/>
      <c r="CR271" s="410"/>
      <c r="CS271" s="411"/>
      <c r="CT271" s="411"/>
      <c r="CU271" s="411"/>
      <c r="CV271" s="411"/>
      <c r="CW271" s="411"/>
      <c r="CX271" s="411"/>
      <c r="CY271" s="411"/>
      <c r="CZ271" s="411"/>
      <c r="DA271" s="411"/>
      <c r="DB271" s="409" t="s">
        <v>1913</v>
      </c>
      <c r="DC271" s="409">
        <v>1</v>
      </c>
      <c r="DD271" s="409"/>
      <c r="DE271" s="409"/>
    </row>
    <row r="272" spans="1:109" ht="21" customHeight="1" thickBot="1">
      <c r="A272" s="412">
        <v>270</v>
      </c>
      <c r="B272" s="440" t="s">
        <v>1914</v>
      </c>
      <c r="C272" s="378" t="s">
        <v>1915</v>
      </c>
      <c r="D272" s="562" t="s">
        <v>150</v>
      </c>
      <c r="E272" s="528" t="s">
        <v>151</v>
      </c>
      <c r="F272" s="446"/>
      <c r="G272" s="446"/>
      <c r="H272" s="444" t="s">
        <v>403</v>
      </c>
      <c r="I272" s="392">
        <v>40</v>
      </c>
      <c r="J272" s="392">
        <v>45</v>
      </c>
      <c r="K272" s="392">
        <v>60</v>
      </c>
      <c r="L272" s="392">
        <v>70</v>
      </c>
      <c r="M272" s="392">
        <v>85</v>
      </c>
      <c r="N272" s="392">
        <v>300</v>
      </c>
      <c r="O272" s="437">
        <v>4644</v>
      </c>
      <c r="P272" s="438">
        <v>418.2</v>
      </c>
      <c r="Q272" s="439">
        <v>81.38</v>
      </c>
      <c r="R272" s="439">
        <v>63.54</v>
      </c>
      <c r="S272" s="439">
        <v>63.24</v>
      </c>
      <c r="T272" s="439"/>
      <c r="U272" s="385">
        <v>23000</v>
      </c>
      <c r="V272" s="385">
        <v>37500</v>
      </c>
      <c r="W272" s="385">
        <v>60000</v>
      </c>
      <c r="X272" s="387">
        <v>90000</v>
      </c>
      <c r="Y272" s="387">
        <v>130000</v>
      </c>
      <c r="Z272" s="387">
        <v>182000</v>
      </c>
      <c r="AA272" s="392">
        <v>255000</v>
      </c>
      <c r="AB272" s="392">
        <v>356500</v>
      </c>
      <c r="AC272" s="424">
        <v>499500</v>
      </c>
      <c r="AD272" s="424">
        <v>699000</v>
      </c>
      <c r="AE272" s="493">
        <v>979000</v>
      </c>
      <c r="AF272" s="493">
        <v>1370000</v>
      </c>
      <c r="AG272" s="529">
        <v>2250000</v>
      </c>
      <c r="AH272" s="382">
        <v>27726000</v>
      </c>
      <c r="AI272" s="390">
        <v>90000</v>
      </c>
      <c r="AJ272" s="390">
        <v>7</v>
      </c>
      <c r="AK272" s="391">
        <v>180000</v>
      </c>
      <c r="AL272" s="391">
        <v>5</v>
      </c>
      <c r="AM272" s="392">
        <v>540000</v>
      </c>
      <c r="AN272" s="392">
        <v>4</v>
      </c>
      <c r="AO272" s="382">
        <v>14760000</v>
      </c>
      <c r="AP272" s="418">
        <v>42486000</v>
      </c>
      <c r="AQ272" s="394" t="s">
        <v>1916</v>
      </c>
      <c r="AR272" s="395" t="s">
        <v>1917</v>
      </c>
      <c r="AS272" s="396" t="s">
        <v>983</v>
      </c>
      <c r="AT272" s="397" t="s">
        <v>1918</v>
      </c>
      <c r="AU272" s="548" t="s">
        <v>1028</v>
      </c>
      <c r="AV272" s="399"/>
      <c r="AW272" s="399">
        <v>440</v>
      </c>
      <c r="AX272" s="399"/>
      <c r="AY272" s="399">
        <v>567</v>
      </c>
      <c r="AZ272" s="399" t="s">
        <v>772</v>
      </c>
      <c r="BA272" s="400">
        <v>127</v>
      </c>
      <c r="BB272" s="401">
        <v>1.8</v>
      </c>
      <c r="BC272" s="402">
        <v>0.62</v>
      </c>
      <c r="BD272" s="402">
        <v>1.46</v>
      </c>
      <c r="BE272" s="402">
        <v>1.76</v>
      </c>
      <c r="BF272" s="403">
        <v>4771</v>
      </c>
      <c r="BG272" s="401">
        <v>420</v>
      </c>
      <c r="BH272" s="404">
        <v>82</v>
      </c>
      <c r="BI272" s="404">
        <v>65</v>
      </c>
      <c r="BJ272" s="404">
        <v>65</v>
      </c>
      <c r="BK272" s="405">
        <v>1.8</v>
      </c>
      <c r="BL272" s="405">
        <v>0.62</v>
      </c>
      <c r="BM272" s="405">
        <v>1.46</v>
      </c>
      <c r="BN272" s="405">
        <v>1.76</v>
      </c>
      <c r="BO272" s="406">
        <v>5</v>
      </c>
      <c r="BP272" s="407"/>
      <c r="BQ272" s="407"/>
      <c r="BR272" s="407"/>
      <c r="BS272" s="407"/>
      <c r="BT272" s="407"/>
      <c r="BU272" s="407"/>
      <c r="BV272" s="407"/>
      <c r="BW272" s="407"/>
      <c r="BX272" s="407"/>
      <c r="BY272" s="407"/>
      <c r="BZ272" s="407">
        <v>1</v>
      </c>
      <c r="CA272" s="407"/>
      <c r="CB272" s="407"/>
      <c r="CC272" s="407">
        <v>1</v>
      </c>
      <c r="CD272" s="407">
        <v>1</v>
      </c>
      <c r="CE272" s="407"/>
      <c r="CF272" s="407"/>
      <c r="CG272" s="407"/>
      <c r="CH272" s="407"/>
      <c r="CI272" s="407"/>
      <c r="CJ272" s="408" t="s">
        <v>1919</v>
      </c>
      <c r="CK272" s="408"/>
      <c r="CL272" s="408"/>
      <c r="CM272" s="408"/>
      <c r="CN272" s="408"/>
      <c r="CO272" s="409"/>
      <c r="CP272" s="409"/>
      <c r="CQ272" s="409"/>
      <c r="CR272" s="410"/>
      <c r="CS272" s="411"/>
      <c r="CT272" s="411"/>
      <c r="CU272" s="411"/>
      <c r="CV272" s="411"/>
      <c r="CW272" s="411"/>
      <c r="CX272" s="411"/>
      <c r="CY272" s="411"/>
      <c r="CZ272" s="411"/>
      <c r="DA272" s="411"/>
      <c r="DB272" s="409" t="s">
        <v>1913</v>
      </c>
      <c r="DC272" s="409">
        <v>1</v>
      </c>
      <c r="DD272" s="409"/>
      <c r="DE272" s="409"/>
    </row>
    <row r="273" spans="1:109" ht="21" customHeight="1">
      <c r="A273" s="376">
        <v>271</v>
      </c>
      <c r="B273" s="436" t="s">
        <v>471</v>
      </c>
      <c r="C273" s="378" t="s">
        <v>1920</v>
      </c>
      <c r="D273" s="562" t="s">
        <v>150</v>
      </c>
      <c r="E273" s="528" t="s">
        <v>151</v>
      </c>
      <c r="F273" s="446"/>
      <c r="G273" s="446"/>
      <c r="H273" s="444">
        <v>85</v>
      </c>
      <c r="I273" s="392">
        <v>25</v>
      </c>
      <c r="J273" s="392">
        <v>29</v>
      </c>
      <c r="K273" s="392">
        <v>38</v>
      </c>
      <c r="L273" s="392">
        <v>54</v>
      </c>
      <c r="M273" s="392">
        <v>69</v>
      </c>
      <c r="N273" s="392">
        <v>300</v>
      </c>
      <c r="O273" s="437">
        <v>4685</v>
      </c>
      <c r="P273" s="438">
        <v>368.1</v>
      </c>
      <c r="Q273" s="439">
        <v>82.1</v>
      </c>
      <c r="R273" s="439">
        <v>92.35</v>
      </c>
      <c r="S273" s="439">
        <v>81.180000000000007</v>
      </c>
      <c r="T273" s="439">
        <v>9.57</v>
      </c>
      <c r="U273" s="385">
        <v>23000</v>
      </c>
      <c r="V273" s="385">
        <v>37500</v>
      </c>
      <c r="W273" s="385">
        <v>60000</v>
      </c>
      <c r="X273" s="387">
        <v>90000</v>
      </c>
      <c r="Y273" s="387">
        <v>130000</v>
      </c>
      <c r="Z273" s="387">
        <v>182000</v>
      </c>
      <c r="AA273" s="392">
        <v>255000</v>
      </c>
      <c r="AB273" s="392">
        <v>356500</v>
      </c>
      <c r="AC273" s="424">
        <v>499500</v>
      </c>
      <c r="AD273" s="424">
        <v>699000</v>
      </c>
      <c r="AE273" s="493">
        <v>979000</v>
      </c>
      <c r="AF273" s="493">
        <v>1370000</v>
      </c>
      <c r="AG273" s="529">
        <v>2250000</v>
      </c>
      <c r="AH273" s="382">
        <v>27726000</v>
      </c>
      <c r="AI273" s="390">
        <v>90000</v>
      </c>
      <c r="AJ273" s="390">
        <v>7</v>
      </c>
      <c r="AK273" s="391">
        <v>180000</v>
      </c>
      <c r="AL273" s="391">
        <v>5</v>
      </c>
      <c r="AM273" s="392">
        <v>540000</v>
      </c>
      <c r="AN273" s="392">
        <v>4</v>
      </c>
      <c r="AO273" s="382">
        <v>14760000</v>
      </c>
      <c r="AP273" s="418">
        <v>42486000</v>
      </c>
      <c r="AQ273" s="394" t="s">
        <v>965</v>
      </c>
      <c r="AR273" s="395" t="s">
        <v>1921</v>
      </c>
      <c r="AS273" s="396" t="s">
        <v>1290</v>
      </c>
      <c r="AT273" s="397" t="s">
        <v>604</v>
      </c>
      <c r="AU273" s="548" t="s">
        <v>1028</v>
      </c>
      <c r="AV273" s="399">
        <v>60</v>
      </c>
      <c r="AW273" s="399">
        <v>383</v>
      </c>
      <c r="AX273" s="399">
        <v>393</v>
      </c>
      <c r="AY273" s="399">
        <v>523</v>
      </c>
      <c r="AZ273" s="399" t="s">
        <v>772</v>
      </c>
      <c r="BA273" s="400">
        <v>128</v>
      </c>
      <c r="BB273" s="401">
        <v>1.9</v>
      </c>
      <c r="BC273" s="402">
        <v>0.8</v>
      </c>
      <c r="BD273" s="402">
        <v>2.63</v>
      </c>
      <c r="BE273" s="402">
        <v>1.33</v>
      </c>
      <c r="BF273" s="403">
        <v>4813</v>
      </c>
      <c r="BG273" s="401">
        <v>370</v>
      </c>
      <c r="BH273" s="404">
        <v>82.9</v>
      </c>
      <c r="BI273" s="404">
        <v>94.98</v>
      </c>
      <c r="BJ273" s="404">
        <v>82.51</v>
      </c>
      <c r="BK273" s="405">
        <v>1.9</v>
      </c>
      <c r="BL273" s="405">
        <v>0.8</v>
      </c>
      <c r="BM273" s="405">
        <v>2.63</v>
      </c>
      <c r="BN273" s="405">
        <v>1.33</v>
      </c>
      <c r="BO273" s="406">
        <v>14</v>
      </c>
      <c r="BP273" s="407"/>
      <c r="BQ273" s="407"/>
      <c r="BR273" s="407"/>
      <c r="BS273" s="407"/>
      <c r="BT273" s="407"/>
      <c r="BU273" s="407"/>
      <c r="BV273" s="407"/>
      <c r="BW273" s="407"/>
      <c r="BX273" s="407"/>
      <c r="BY273" s="407"/>
      <c r="BZ273" s="407">
        <v>1</v>
      </c>
      <c r="CA273" s="407"/>
      <c r="CB273" s="407"/>
      <c r="CC273" s="407"/>
      <c r="CD273" s="407">
        <v>1</v>
      </c>
      <c r="CE273" s="407"/>
      <c r="CF273" s="407"/>
      <c r="CG273" s="407"/>
      <c r="CH273" s="407"/>
      <c r="CI273" s="407"/>
      <c r="CJ273" s="408" t="s">
        <v>1922</v>
      </c>
      <c r="CK273" s="408"/>
      <c r="CL273" s="408"/>
      <c r="CM273" s="408"/>
      <c r="CN273" s="408"/>
      <c r="CO273" s="409"/>
      <c r="CP273" s="409"/>
      <c r="CQ273" s="409"/>
      <c r="CR273" s="410">
        <v>350</v>
      </c>
      <c r="CS273" s="411">
        <v>74.8</v>
      </c>
      <c r="CT273" s="411">
        <v>68.27</v>
      </c>
      <c r="CU273" s="411">
        <v>69.040000000000006</v>
      </c>
      <c r="CV273" s="411">
        <v>18.100000000000001</v>
      </c>
      <c r="CW273" s="411">
        <v>7.3</v>
      </c>
      <c r="CX273" s="411">
        <v>24.08</v>
      </c>
      <c r="CY273" s="411">
        <v>12.14</v>
      </c>
      <c r="CZ273" s="411">
        <v>61.62</v>
      </c>
      <c r="DA273" s="411">
        <v>61.32</v>
      </c>
      <c r="DB273" s="409"/>
      <c r="DC273" s="409"/>
      <c r="DD273" s="409"/>
      <c r="DE273" s="409"/>
    </row>
    <row r="274" spans="1:109" ht="21" customHeight="1" thickBot="1">
      <c r="A274" s="412">
        <v>272</v>
      </c>
      <c r="B274" s="436" t="s">
        <v>1923</v>
      </c>
      <c r="C274" s="378" t="s">
        <v>1924</v>
      </c>
      <c r="D274" s="562" t="s">
        <v>150</v>
      </c>
      <c r="E274" s="528" t="s">
        <v>151</v>
      </c>
      <c r="F274" s="446"/>
      <c r="G274" s="446"/>
      <c r="H274" s="444">
        <v>35</v>
      </c>
      <c r="I274" s="392">
        <v>40</v>
      </c>
      <c r="J274" s="392">
        <v>45</v>
      </c>
      <c r="K274" s="392">
        <v>50</v>
      </c>
      <c r="L274" s="392">
        <v>60</v>
      </c>
      <c r="M274" s="392">
        <v>70</v>
      </c>
      <c r="N274" s="392">
        <v>300</v>
      </c>
      <c r="O274" s="437">
        <v>4693</v>
      </c>
      <c r="P274" s="438">
        <v>415</v>
      </c>
      <c r="Q274" s="439">
        <v>78.77</v>
      </c>
      <c r="R274" s="439">
        <v>54.9</v>
      </c>
      <c r="S274" s="439">
        <v>74.41</v>
      </c>
      <c r="T274" s="439"/>
      <c r="U274" s="385"/>
      <c r="V274" s="385"/>
      <c r="W274" s="385"/>
      <c r="X274" s="387"/>
      <c r="Y274" s="387"/>
      <c r="Z274" s="387"/>
      <c r="AA274" s="392"/>
      <c r="AB274" s="392"/>
      <c r="AC274" s="424"/>
      <c r="AD274" s="424"/>
      <c r="AE274" s="493"/>
      <c r="AF274" s="493"/>
      <c r="AG274" s="529"/>
      <c r="AH274" s="382"/>
      <c r="AI274" s="390"/>
      <c r="AJ274" s="390"/>
      <c r="AK274" s="391"/>
      <c r="AL274" s="391"/>
      <c r="AM274" s="392"/>
      <c r="AN274" s="392"/>
      <c r="AO274" s="382"/>
      <c r="AP274" s="418"/>
      <c r="AQ274" s="394" t="s">
        <v>969</v>
      </c>
      <c r="AR274" s="395" t="s">
        <v>1925</v>
      </c>
      <c r="AS274" s="396" t="s">
        <v>953</v>
      </c>
      <c r="AT274" s="397" t="s">
        <v>1926</v>
      </c>
      <c r="AU274" s="548" t="s">
        <v>1028</v>
      </c>
      <c r="AV274" s="399"/>
      <c r="AW274" s="399"/>
      <c r="AX274" s="399"/>
      <c r="AY274" s="399"/>
      <c r="AZ274" s="399" t="s">
        <v>772</v>
      </c>
      <c r="BA274" s="400"/>
      <c r="BB274" s="401"/>
      <c r="BC274" s="402"/>
      <c r="BD274" s="402"/>
      <c r="BE274" s="402"/>
      <c r="BF274" s="403"/>
      <c r="BG274" s="401"/>
      <c r="BH274" s="404"/>
      <c r="BI274" s="404"/>
      <c r="BJ274" s="404"/>
      <c r="BK274" s="405"/>
      <c r="BL274" s="405"/>
      <c r="BM274" s="405"/>
      <c r="BN274" s="405"/>
      <c r="BO274" s="406"/>
      <c r="BP274" s="407"/>
      <c r="BQ274" s="407"/>
      <c r="BR274" s="407"/>
      <c r="BS274" s="407"/>
      <c r="BT274" s="407"/>
      <c r="BU274" s="407"/>
      <c r="BV274" s="407"/>
      <c r="BW274" s="407"/>
      <c r="BX274" s="407"/>
      <c r="BY274" s="407"/>
      <c r="BZ274" s="407"/>
      <c r="CA274" s="407"/>
      <c r="CB274" s="407"/>
      <c r="CC274" s="407"/>
      <c r="CD274" s="407"/>
      <c r="CE274" s="407"/>
      <c r="CF274" s="407"/>
      <c r="CG274" s="407"/>
      <c r="CH274" s="407"/>
      <c r="CI274" s="407"/>
      <c r="CJ274" s="408" t="s">
        <v>1070</v>
      </c>
      <c r="CK274" s="408"/>
      <c r="CL274" s="408"/>
      <c r="CM274" s="408"/>
      <c r="CN274" s="408"/>
      <c r="CO274" s="409"/>
      <c r="CP274" s="409"/>
      <c r="CQ274" s="409"/>
      <c r="CR274" s="410"/>
      <c r="CS274" s="411"/>
      <c r="CT274" s="411"/>
      <c r="CU274" s="411"/>
      <c r="CV274" s="411"/>
      <c r="CW274" s="411"/>
      <c r="CX274" s="411"/>
      <c r="CY274" s="411"/>
      <c r="CZ274" s="411"/>
      <c r="DA274" s="411"/>
      <c r="DB274" s="409"/>
      <c r="DC274" s="409"/>
      <c r="DD274" s="409"/>
      <c r="DE274" s="409"/>
    </row>
    <row r="275" spans="1:109" ht="21" customHeight="1">
      <c r="A275" s="376">
        <v>273</v>
      </c>
      <c r="B275" s="440" t="s">
        <v>1927</v>
      </c>
      <c r="C275" s="378" t="s">
        <v>1928</v>
      </c>
      <c r="D275" s="562" t="s">
        <v>150</v>
      </c>
      <c r="E275" s="528" t="s">
        <v>151</v>
      </c>
      <c r="F275" s="446"/>
      <c r="G275" s="446"/>
      <c r="H275" s="444">
        <v>85</v>
      </c>
      <c r="I275" s="392">
        <v>25</v>
      </c>
      <c r="J275" s="392">
        <v>29</v>
      </c>
      <c r="K275" s="392">
        <v>38</v>
      </c>
      <c r="L275" s="392">
        <v>54</v>
      </c>
      <c r="M275" s="392">
        <v>69</v>
      </c>
      <c r="N275" s="392">
        <v>300</v>
      </c>
      <c r="O275" s="437">
        <v>4702</v>
      </c>
      <c r="P275" s="438">
        <v>441</v>
      </c>
      <c r="Q275" s="439">
        <v>81.56</v>
      </c>
      <c r="R275" s="439">
        <v>47.91</v>
      </c>
      <c r="S275" s="439">
        <v>60.58</v>
      </c>
      <c r="T275" s="439"/>
      <c r="U275" s="385">
        <v>23000</v>
      </c>
      <c r="V275" s="385">
        <v>37500</v>
      </c>
      <c r="W275" s="385">
        <v>60000</v>
      </c>
      <c r="X275" s="387">
        <v>90000</v>
      </c>
      <c r="Y275" s="387">
        <v>130000</v>
      </c>
      <c r="Z275" s="387">
        <v>182000</v>
      </c>
      <c r="AA275" s="392">
        <v>255000</v>
      </c>
      <c r="AB275" s="392">
        <v>356500</v>
      </c>
      <c r="AC275" s="424">
        <v>499500</v>
      </c>
      <c r="AD275" s="424">
        <v>699000</v>
      </c>
      <c r="AE275" s="493">
        <v>979000</v>
      </c>
      <c r="AF275" s="493">
        <v>1370000</v>
      </c>
      <c r="AG275" s="529">
        <v>2250000</v>
      </c>
      <c r="AH275" s="382">
        <v>27726000</v>
      </c>
      <c r="AI275" s="390">
        <v>90000</v>
      </c>
      <c r="AJ275" s="390">
        <v>7</v>
      </c>
      <c r="AK275" s="391">
        <v>180000</v>
      </c>
      <c r="AL275" s="391">
        <v>5</v>
      </c>
      <c r="AM275" s="392">
        <v>540000</v>
      </c>
      <c r="AN275" s="392">
        <v>4</v>
      </c>
      <c r="AO275" s="382">
        <v>14760000</v>
      </c>
      <c r="AP275" s="418">
        <v>42486000</v>
      </c>
      <c r="AQ275" s="394" t="s">
        <v>1929</v>
      </c>
      <c r="AR275" s="395" t="s">
        <v>1930</v>
      </c>
      <c r="AS275" s="396" t="s">
        <v>931</v>
      </c>
      <c r="AT275" s="397" t="s">
        <v>1931</v>
      </c>
      <c r="AU275" s="548" t="s">
        <v>1028</v>
      </c>
      <c r="AV275" s="399"/>
      <c r="AW275" s="399">
        <v>464</v>
      </c>
      <c r="AX275" s="399"/>
      <c r="AY275" s="399">
        <v>578</v>
      </c>
      <c r="AZ275" s="399" t="s">
        <v>772</v>
      </c>
      <c r="BA275" s="419">
        <v>128</v>
      </c>
      <c r="BB275" s="401">
        <v>2.4</v>
      </c>
      <c r="BC275" s="402">
        <v>0.44</v>
      </c>
      <c r="BD275" s="402">
        <v>1.01</v>
      </c>
      <c r="BE275" s="402">
        <v>1.56</v>
      </c>
      <c r="BF275" s="403">
        <v>4830</v>
      </c>
      <c r="BG275" s="401">
        <v>443.4</v>
      </c>
      <c r="BH275" s="404">
        <v>82</v>
      </c>
      <c r="BI275" s="404">
        <v>48.92</v>
      </c>
      <c r="BJ275" s="404">
        <v>62.14</v>
      </c>
      <c r="BK275" s="405">
        <v>2.4</v>
      </c>
      <c r="BL275" s="405">
        <v>0.44</v>
      </c>
      <c r="BM275" s="405">
        <v>1.01</v>
      </c>
      <c r="BN275" s="405">
        <v>1.56</v>
      </c>
      <c r="BO275" s="406">
        <v>1</v>
      </c>
      <c r="BP275" s="407"/>
      <c r="BQ275" s="407"/>
      <c r="BR275" s="407"/>
      <c r="BS275" s="407"/>
      <c r="BT275" s="407"/>
      <c r="BU275" s="407"/>
      <c r="BV275" s="407"/>
      <c r="BW275" s="407"/>
      <c r="BX275" s="407"/>
      <c r="BY275" s="407"/>
      <c r="BZ275" s="407">
        <v>1</v>
      </c>
      <c r="CA275" s="407"/>
      <c r="CB275" s="407"/>
      <c r="CC275" s="407"/>
      <c r="CD275" s="407"/>
      <c r="CE275" s="407"/>
      <c r="CF275" s="407"/>
      <c r="CG275" s="407"/>
      <c r="CH275" s="407"/>
      <c r="CI275" s="407"/>
      <c r="CJ275" s="408" t="s">
        <v>1932</v>
      </c>
      <c r="CK275" s="408"/>
      <c r="CL275" s="408"/>
      <c r="CM275" s="408"/>
      <c r="CN275" s="408"/>
      <c r="CO275" s="409"/>
      <c r="CP275" s="409"/>
      <c r="CQ275" s="409"/>
      <c r="CR275" s="410"/>
      <c r="CS275" s="411"/>
      <c r="CT275" s="411"/>
      <c r="CU275" s="411"/>
      <c r="CV275" s="411"/>
      <c r="CW275" s="411"/>
      <c r="CX275" s="411"/>
      <c r="CY275" s="411"/>
      <c r="CZ275" s="411"/>
      <c r="DA275" s="411"/>
      <c r="DB275" s="409"/>
      <c r="DC275" s="409"/>
      <c r="DD275" s="409"/>
      <c r="DE275" s="409"/>
    </row>
    <row r="276" spans="1:109" ht="21" customHeight="1" thickBot="1">
      <c r="A276" s="412">
        <v>274</v>
      </c>
      <c r="B276" s="436" t="s">
        <v>1933</v>
      </c>
      <c r="C276" s="378" t="s">
        <v>1934</v>
      </c>
      <c r="D276" s="562" t="s">
        <v>150</v>
      </c>
      <c r="E276" s="528" t="s">
        <v>151</v>
      </c>
      <c r="F276" s="446"/>
      <c r="G276" s="446"/>
      <c r="H276" s="444">
        <v>85</v>
      </c>
      <c r="I276" s="392">
        <v>25</v>
      </c>
      <c r="J276" s="392">
        <v>29</v>
      </c>
      <c r="K276" s="392">
        <v>38</v>
      </c>
      <c r="L276" s="392">
        <v>54</v>
      </c>
      <c r="M276" s="392">
        <v>69</v>
      </c>
      <c r="N276" s="392">
        <v>300</v>
      </c>
      <c r="O276" s="437">
        <v>4722</v>
      </c>
      <c r="P276" s="438">
        <v>412.6</v>
      </c>
      <c r="Q276" s="439">
        <v>83.05</v>
      </c>
      <c r="R276" s="439">
        <v>54.88</v>
      </c>
      <c r="S276" s="439">
        <v>76.62</v>
      </c>
      <c r="T276" s="439">
        <v>7</v>
      </c>
      <c r="U276" s="385">
        <v>23000</v>
      </c>
      <c r="V276" s="385">
        <v>37500</v>
      </c>
      <c r="W276" s="385">
        <v>60000</v>
      </c>
      <c r="X276" s="387">
        <v>90000</v>
      </c>
      <c r="Y276" s="387">
        <v>130000</v>
      </c>
      <c r="Z276" s="387">
        <v>182000</v>
      </c>
      <c r="AA276" s="392">
        <v>255000</v>
      </c>
      <c r="AB276" s="392">
        <v>356500</v>
      </c>
      <c r="AC276" s="424">
        <v>499500</v>
      </c>
      <c r="AD276" s="424">
        <v>699000</v>
      </c>
      <c r="AE276" s="493">
        <v>979000</v>
      </c>
      <c r="AF276" s="493">
        <v>1370000</v>
      </c>
      <c r="AG276" s="529">
        <v>2250000</v>
      </c>
      <c r="AH276" s="382">
        <v>27726000</v>
      </c>
      <c r="AI276" s="390">
        <v>90000</v>
      </c>
      <c r="AJ276" s="390">
        <v>7</v>
      </c>
      <c r="AK276" s="391">
        <v>180000</v>
      </c>
      <c r="AL276" s="391">
        <v>5</v>
      </c>
      <c r="AM276" s="392">
        <v>540000</v>
      </c>
      <c r="AN276" s="392">
        <v>4</v>
      </c>
      <c r="AO276" s="382">
        <v>14760000</v>
      </c>
      <c r="AP276" s="418">
        <v>42486000</v>
      </c>
      <c r="AQ276" s="394" t="s">
        <v>1935</v>
      </c>
      <c r="AR276" s="395" t="s">
        <v>1936</v>
      </c>
      <c r="AS276" s="396" t="s">
        <v>649</v>
      </c>
      <c r="AT276" s="397" t="s">
        <v>682</v>
      </c>
      <c r="AU276" s="548" t="s">
        <v>1028</v>
      </c>
      <c r="AV276" s="399"/>
      <c r="AW276" s="399">
        <v>432</v>
      </c>
      <c r="AX276" s="399"/>
      <c r="AY276" s="399">
        <v>563</v>
      </c>
      <c r="AZ276" s="399" t="s">
        <v>772</v>
      </c>
      <c r="BA276" s="400"/>
      <c r="BB276" s="401"/>
      <c r="BC276" s="402"/>
      <c r="BD276" s="402"/>
      <c r="BE276" s="402"/>
      <c r="BF276" s="403"/>
      <c r="BG276" s="401"/>
      <c r="BH276" s="404"/>
      <c r="BI276" s="404"/>
      <c r="BJ276" s="404"/>
      <c r="BK276" s="405"/>
      <c r="BL276" s="405"/>
      <c r="BM276" s="405"/>
      <c r="BN276" s="405"/>
      <c r="BO276" s="406"/>
      <c r="BP276" s="407"/>
      <c r="BQ276" s="407"/>
      <c r="BR276" s="407"/>
      <c r="BS276" s="407"/>
      <c r="BT276" s="407"/>
      <c r="BU276" s="407"/>
      <c r="BV276" s="407"/>
      <c r="BW276" s="407"/>
      <c r="BX276" s="407"/>
      <c r="BY276" s="407"/>
      <c r="BZ276" s="407">
        <v>1</v>
      </c>
      <c r="CA276" s="407"/>
      <c r="CB276" s="407"/>
      <c r="CC276" s="407"/>
      <c r="CD276" s="407">
        <v>1</v>
      </c>
      <c r="CE276" s="407"/>
      <c r="CF276" s="407"/>
      <c r="CG276" s="407"/>
      <c r="CH276" s="407"/>
      <c r="CI276" s="407"/>
      <c r="CJ276" s="408" t="s">
        <v>1937</v>
      </c>
      <c r="CK276" s="408"/>
      <c r="CL276" s="408"/>
      <c r="CM276" s="408"/>
      <c r="CN276" s="408"/>
      <c r="CO276" s="409"/>
      <c r="CP276" s="409"/>
      <c r="CQ276" s="409">
        <v>1</v>
      </c>
      <c r="CR276" s="410">
        <v>395</v>
      </c>
      <c r="CS276" s="411">
        <v>75.7</v>
      </c>
      <c r="CT276" s="411">
        <v>47.45</v>
      </c>
      <c r="CU276" s="411">
        <v>62.07</v>
      </c>
      <c r="CV276" s="411">
        <v>17.600000000000001</v>
      </c>
      <c r="CW276" s="411">
        <v>7.35</v>
      </c>
      <c r="CX276" s="411">
        <v>7.43</v>
      </c>
      <c r="CY276" s="411">
        <v>14.55</v>
      </c>
      <c r="CZ276" s="411">
        <v>46.93</v>
      </c>
      <c r="DA276" s="411">
        <v>45.51</v>
      </c>
      <c r="DB276" s="409"/>
      <c r="DC276" s="409"/>
      <c r="DD276" s="409"/>
      <c r="DE276" s="409"/>
    </row>
    <row r="277" spans="1:109" ht="21" customHeight="1">
      <c r="A277" s="376">
        <v>275</v>
      </c>
      <c r="B277" s="440" t="s">
        <v>1938</v>
      </c>
      <c r="C277" s="378" t="s">
        <v>1939</v>
      </c>
      <c r="D277" s="562" t="s">
        <v>150</v>
      </c>
      <c r="E277" s="528" t="s">
        <v>151</v>
      </c>
      <c r="F277" s="446"/>
      <c r="G277" s="446"/>
      <c r="H277" s="444" t="s">
        <v>403</v>
      </c>
      <c r="I277" s="392">
        <v>40</v>
      </c>
      <c r="J277" s="392">
        <v>45</v>
      </c>
      <c r="K277" s="392">
        <v>60</v>
      </c>
      <c r="L277" s="392">
        <v>70</v>
      </c>
      <c r="M277" s="392">
        <v>85</v>
      </c>
      <c r="N277" s="392">
        <v>300</v>
      </c>
      <c r="O277" s="437">
        <v>4741</v>
      </c>
      <c r="P277" s="438">
        <v>405.3</v>
      </c>
      <c r="Q277" s="439">
        <v>82.28</v>
      </c>
      <c r="R277" s="439">
        <v>62.3</v>
      </c>
      <c r="S277" s="439">
        <v>75.81</v>
      </c>
      <c r="T277" s="439"/>
      <c r="U277" s="385">
        <v>23000</v>
      </c>
      <c r="V277" s="385">
        <v>37500</v>
      </c>
      <c r="W277" s="385">
        <v>60000</v>
      </c>
      <c r="X277" s="387">
        <v>90000</v>
      </c>
      <c r="Y277" s="387">
        <v>130000</v>
      </c>
      <c r="Z277" s="387">
        <v>182000</v>
      </c>
      <c r="AA277" s="392">
        <v>255000</v>
      </c>
      <c r="AB277" s="392">
        <v>356500</v>
      </c>
      <c r="AC277" s="424">
        <v>499500</v>
      </c>
      <c r="AD277" s="424">
        <v>699000</v>
      </c>
      <c r="AE277" s="493">
        <v>979000</v>
      </c>
      <c r="AF277" s="493">
        <v>1370000</v>
      </c>
      <c r="AG277" s="529">
        <v>2250000</v>
      </c>
      <c r="AH277" s="382">
        <v>27726000</v>
      </c>
      <c r="AI277" s="390">
        <v>90000</v>
      </c>
      <c r="AJ277" s="390">
        <v>7</v>
      </c>
      <c r="AK277" s="391">
        <v>180000</v>
      </c>
      <c r="AL277" s="391">
        <v>5</v>
      </c>
      <c r="AM277" s="392">
        <v>540000</v>
      </c>
      <c r="AN277" s="392">
        <v>4</v>
      </c>
      <c r="AO277" s="382">
        <v>14760000</v>
      </c>
      <c r="AP277" s="418">
        <v>42486000</v>
      </c>
      <c r="AQ277" s="394" t="s">
        <v>1940</v>
      </c>
      <c r="AR277" s="395" t="s">
        <v>1941</v>
      </c>
      <c r="AS277" s="396" t="s">
        <v>1109</v>
      </c>
      <c r="AT277" s="397" t="s">
        <v>1942</v>
      </c>
      <c r="AU277" s="548" t="s">
        <v>1028</v>
      </c>
      <c r="AV277" s="399"/>
      <c r="AW277" s="399">
        <v>422</v>
      </c>
      <c r="AX277" s="399"/>
      <c r="AY277" s="399">
        <v>559</v>
      </c>
      <c r="AZ277" s="399" t="s">
        <v>772</v>
      </c>
      <c r="BA277" s="400">
        <v>129</v>
      </c>
      <c r="BB277" s="401">
        <v>1.8</v>
      </c>
      <c r="BC277" s="402">
        <v>0.62</v>
      </c>
      <c r="BD277" s="402">
        <v>1.18</v>
      </c>
      <c r="BE277" s="402">
        <v>1.35</v>
      </c>
      <c r="BF277" s="403">
        <v>4870</v>
      </c>
      <c r="BG277" s="401">
        <v>407.1</v>
      </c>
      <c r="BH277" s="404">
        <v>82.9</v>
      </c>
      <c r="BI277" s="404">
        <v>63.48</v>
      </c>
      <c r="BJ277" s="404">
        <v>77.16</v>
      </c>
      <c r="BK277" s="405">
        <v>1.8</v>
      </c>
      <c r="BL277" s="405">
        <v>0.62</v>
      </c>
      <c r="BM277" s="405">
        <v>1.18</v>
      </c>
      <c r="BN277" s="405">
        <v>1.35</v>
      </c>
      <c r="BO277" s="406">
        <v>11</v>
      </c>
      <c r="BP277" s="407"/>
      <c r="BQ277" s="407"/>
      <c r="BR277" s="407"/>
      <c r="BS277" s="407"/>
      <c r="BT277" s="407"/>
      <c r="BU277" s="407"/>
      <c r="BV277" s="407"/>
      <c r="BW277" s="407"/>
      <c r="BX277" s="407"/>
      <c r="BY277" s="407"/>
      <c r="BZ277" s="407">
        <v>1</v>
      </c>
      <c r="CA277" s="407"/>
      <c r="CB277" s="407"/>
      <c r="CC277" s="407">
        <v>1</v>
      </c>
      <c r="CD277" s="407"/>
      <c r="CE277" s="407"/>
      <c r="CF277" s="407"/>
      <c r="CG277" s="407"/>
      <c r="CH277" s="407"/>
      <c r="CI277" s="407"/>
      <c r="CJ277" s="408"/>
      <c r="CK277" s="408"/>
      <c r="CL277" s="408"/>
      <c r="CM277" s="408"/>
      <c r="CN277" s="408"/>
      <c r="CO277" s="409"/>
      <c r="CP277" s="409"/>
      <c r="CQ277" s="409"/>
      <c r="CR277" s="410"/>
      <c r="CS277" s="411"/>
      <c r="CT277" s="411"/>
      <c r="CU277" s="411"/>
      <c r="CV277" s="411"/>
      <c r="CW277" s="411"/>
      <c r="CX277" s="411"/>
      <c r="CY277" s="411"/>
      <c r="CZ277" s="411"/>
      <c r="DA277" s="411"/>
      <c r="DB277" s="409" t="s">
        <v>1913</v>
      </c>
      <c r="DC277" s="409">
        <v>1</v>
      </c>
      <c r="DD277" s="409"/>
      <c r="DE277" s="409"/>
    </row>
    <row r="278" spans="1:109" ht="21" customHeight="1" thickBot="1">
      <c r="A278" s="412">
        <v>276</v>
      </c>
      <c r="B278" s="436" t="s">
        <v>149</v>
      </c>
      <c r="C278" s="378" t="s">
        <v>1943</v>
      </c>
      <c r="D278" s="562" t="s">
        <v>150</v>
      </c>
      <c r="E278" s="528" t="s">
        <v>151</v>
      </c>
      <c r="F278" s="446"/>
      <c r="G278" s="446"/>
      <c r="H278" s="444">
        <v>60</v>
      </c>
      <c r="I278" s="392">
        <v>13</v>
      </c>
      <c r="J278" s="392">
        <v>16</v>
      </c>
      <c r="K278" s="392">
        <v>25</v>
      </c>
      <c r="L278" s="392">
        <v>38</v>
      </c>
      <c r="M278" s="392">
        <v>48</v>
      </c>
      <c r="N278" s="392">
        <v>200</v>
      </c>
      <c r="O278" s="437">
        <v>4755</v>
      </c>
      <c r="P278" s="438">
        <v>443.4</v>
      </c>
      <c r="Q278" s="439">
        <v>84.4</v>
      </c>
      <c r="R278" s="439">
        <v>45.62</v>
      </c>
      <c r="S278" s="439">
        <v>63.63</v>
      </c>
      <c r="T278" s="439">
        <v>5.43</v>
      </c>
      <c r="U278" s="385">
        <v>23000</v>
      </c>
      <c r="V278" s="385">
        <v>37500</v>
      </c>
      <c r="W278" s="385">
        <v>60000</v>
      </c>
      <c r="X278" s="387">
        <v>90000</v>
      </c>
      <c r="Y278" s="387">
        <v>130000</v>
      </c>
      <c r="Z278" s="387">
        <v>182000</v>
      </c>
      <c r="AA278" s="392">
        <v>255000</v>
      </c>
      <c r="AB278" s="392">
        <v>356500</v>
      </c>
      <c r="AC278" s="424">
        <v>499500</v>
      </c>
      <c r="AD278" s="424">
        <v>699000</v>
      </c>
      <c r="AE278" s="493">
        <v>979000</v>
      </c>
      <c r="AF278" s="493">
        <v>1370000</v>
      </c>
      <c r="AG278" s="529">
        <v>2250000</v>
      </c>
      <c r="AH278" s="382">
        <v>27726000</v>
      </c>
      <c r="AI278" s="390">
        <v>90000</v>
      </c>
      <c r="AJ278" s="390">
        <v>7</v>
      </c>
      <c r="AK278" s="391">
        <v>180000</v>
      </c>
      <c r="AL278" s="391">
        <v>5</v>
      </c>
      <c r="AM278" s="392">
        <v>540000</v>
      </c>
      <c r="AN278" s="392">
        <v>4</v>
      </c>
      <c r="AO278" s="382">
        <v>14760000</v>
      </c>
      <c r="AP278" s="418">
        <v>42486000</v>
      </c>
      <c r="AQ278" s="394" t="s">
        <v>1281</v>
      </c>
      <c r="AR278" s="395" t="s">
        <v>1944</v>
      </c>
      <c r="AS278" s="396" t="s">
        <v>1152</v>
      </c>
      <c r="AT278" s="397" t="s">
        <v>619</v>
      </c>
      <c r="AU278" s="548" t="s">
        <v>1028</v>
      </c>
      <c r="AV278" s="399">
        <v>20</v>
      </c>
      <c r="AW278" s="399">
        <v>467</v>
      </c>
      <c r="AX278" s="399"/>
      <c r="AY278" s="399">
        <v>579</v>
      </c>
      <c r="AZ278" s="399" t="s">
        <v>765</v>
      </c>
      <c r="BA278" s="419">
        <v>129</v>
      </c>
      <c r="BB278" s="401">
        <v>2.6</v>
      </c>
      <c r="BC278" s="402">
        <v>0.75</v>
      </c>
      <c r="BD278" s="402">
        <v>0.75</v>
      </c>
      <c r="BE278" s="402">
        <v>1.1299999999999999</v>
      </c>
      <c r="BF278" s="403">
        <v>4884</v>
      </c>
      <c r="BG278" s="401">
        <v>446</v>
      </c>
      <c r="BH278" s="404">
        <v>85.15</v>
      </c>
      <c r="BI278" s="404">
        <v>46.37</v>
      </c>
      <c r="BJ278" s="404">
        <v>64.760000000000005</v>
      </c>
      <c r="BK278" s="405">
        <v>2.6</v>
      </c>
      <c r="BL278" s="405">
        <v>0.75</v>
      </c>
      <c r="BM278" s="405">
        <v>0.75</v>
      </c>
      <c r="BN278" s="405">
        <v>1.1299999999999999</v>
      </c>
      <c r="BO278" s="406">
        <v>1</v>
      </c>
      <c r="BP278" s="407"/>
      <c r="BQ278" s="407"/>
      <c r="BR278" s="407"/>
      <c r="BS278" s="407">
        <v>1</v>
      </c>
      <c r="BT278" s="407"/>
      <c r="BU278" s="407"/>
      <c r="BV278" s="407"/>
      <c r="BW278" s="407"/>
      <c r="BX278" s="407"/>
      <c r="BY278" s="407"/>
      <c r="BZ278" s="407">
        <v>1</v>
      </c>
      <c r="CA278" s="407"/>
      <c r="CB278" s="407"/>
      <c r="CC278" s="407"/>
      <c r="CD278" s="407">
        <v>1</v>
      </c>
      <c r="CE278" s="407"/>
      <c r="CF278" s="407">
        <v>1</v>
      </c>
      <c r="CG278" s="407"/>
      <c r="CH278" s="407"/>
      <c r="CI278" s="407">
        <v>1</v>
      </c>
      <c r="CJ278" s="408" t="s">
        <v>1945</v>
      </c>
      <c r="CK278" s="408"/>
      <c r="CL278" s="408"/>
      <c r="CM278" s="408"/>
      <c r="CN278" s="408"/>
      <c r="CO278" s="409"/>
      <c r="CP278" s="409"/>
      <c r="CQ278" s="409"/>
      <c r="CR278" s="410">
        <v>420</v>
      </c>
      <c r="CS278" s="411">
        <v>77.5</v>
      </c>
      <c r="CT278" s="411">
        <v>38.75</v>
      </c>
      <c r="CU278" s="411">
        <v>53.33</v>
      </c>
      <c r="CV278" s="411">
        <v>23.4</v>
      </c>
      <c r="CW278" s="411">
        <v>6.9</v>
      </c>
      <c r="CX278" s="411">
        <v>6.87</v>
      </c>
      <c r="CY278" s="411">
        <v>10.3</v>
      </c>
      <c r="CZ278" s="411">
        <v>47.47</v>
      </c>
      <c r="DA278" s="411">
        <v>40.51</v>
      </c>
      <c r="DB278" s="409" t="s">
        <v>1913</v>
      </c>
      <c r="DC278" s="409">
        <v>1</v>
      </c>
      <c r="DD278" s="409"/>
      <c r="DE278" s="409"/>
    </row>
    <row r="279" spans="1:109" ht="21" customHeight="1">
      <c r="A279" s="376">
        <v>277</v>
      </c>
      <c r="B279" s="440" t="s">
        <v>1946</v>
      </c>
      <c r="C279" s="378" t="s">
        <v>1947</v>
      </c>
      <c r="D279" s="562" t="s">
        <v>150</v>
      </c>
      <c r="E279" s="528" t="s">
        <v>151</v>
      </c>
      <c r="F279" s="446"/>
      <c r="G279" s="446"/>
      <c r="H279" s="444">
        <v>85</v>
      </c>
      <c r="I279" s="392">
        <v>25</v>
      </c>
      <c r="J279" s="392">
        <v>29</v>
      </c>
      <c r="K279" s="392">
        <v>38</v>
      </c>
      <c r="L279" s="392">
        <v>54</v>
      </c>
      <c r="M279" s="392">
        <v>69</v>
      </c>
      <c r="N279" s="392">
        <v>300</v>
      </c>
      <c r="O279" s="437">
        <v>4764</v>
      </c>
      <c r="P279" s="438">
        <v>449.5</v>
      </c>
      <c r="Q279" s="439">
        <v>80.48</v>
      </c>
      <c r="R279" s="439">
        <v>46.87</v>
      </c>
      <c r="S279" s="439">
        <v>70.66</v>
      </c>
      <c r="T279" s="439">
        <v>5.97</v>
      </c>
      <c r="U279" s="385">
        <v>23000</v>
      </c>
      <c r="V279" s="385">
        <v>37500</v>
      </c>
      <c r="W279" s="385">
        <v>60000</v>
      </c>
      <c r="X279" s="387">
        <v>90000</v>
      </c>
      <c r="Y279" s="387">
        <v>130000</v>
      </c>
      <c r="Z279" s="387">
        <v>182000</v>
      </c>
      <c r="AA279" s="392">
        <v>255000</v>
      </c>
      <c r="AB279" s="392">
        <v>356500</v>
      </c>
      <c r="AC279" s="424">
        <v>499500</v>
      </c>
      <c r="AD279" s="424">
        <v>699000</v>
      </c>
      <c r="AE279" s="493">
        <v>979000</v>
      </c>
      <c r="AF279" s="493">
        <v>1370000</v>
      </c>
      <c r="AG279" s="529">
        <v>2250000</v>
      </c>
      <c r="AH279" s="382">
        <v>27726000</v>
      </c>
      <c r="AI279" s="390">
        <v>90000</v>
      </c>
      <c r="AJ279" s="390">
        <v>7</v>
      </c>
      <c r="AK279" s="391">
        <v>180000</v>
      </c>
      <c r="AL279" s="391">
        <v>5</v>
      </c>
      <c r="AM279" s="392">
        <v>540000</v>
      </c>
      <c r="AN279" s="392">
        <v>4</v>
      </c>
      <c r="AO279" s="382">
        <v>14760000</v>
      </c>
      <c r="AP279" s="418">
        <v>42486000</v>
      </c>
      <c r="AQ279" s="394" t="s">
        <v>1947</v>
      </c>
      <c r="AR279" s="395" t="s">
        <v>1948</v>
      </c>
      <c r="AS279" s="396" t="s">
        <v>1039</v>
      </c>
      <c r="AT279" s="397" t="s">
        <v>620</v>
      </c>
      <c r="AU279" s="548" t="s">
        <v>1028</v>
      </c>
      <c r="AV279" s="399"/>
      <c r="AW279" s="399">
        <v>473</v>
      </c>
      <c r="AX279" s="399"/>
      <c r="AY279" s="399">
        <v>582</v>
      </c>
      <c r="AZ279" s="399" t="s">
        <v>772</v>
      </c>
      <c r="BA279" s="419">
        <v>155</v>
      </c>
      <c r="BB279" s="401">
        <v>1.7</v>
      </c>
      <c r="BC279" s="402">
        <v>0.62</v>
      </c>
      <c r="BD279" s="402">
        <v>0.71</v>
      </c>
      <c r="BE279" s="402">
        <v>1.79</v>
      </c>
      <c r="BF279" s="403">
        <v>4919</v>
      </c>
      <c r="BG279" s="401">
        <v>451.2</v>
      </c>
      <c r="BH279" s="404">
        <v>81.099999999999994</v>
      </c>
      <c r="BI279" s="404">
        <v>47.58</v>
      </c>
      <c r="BJ279" s="404">
        <v>72.45</v>
      </c>
      <c r="BK279" s="405">
        <v>1.7</v>
      </c>
      <c r="BL279" s="405">
        <v>0.62</v>
      </c>
      <c r="BM279" s="405">
        <v>0.71</v>
      </c>
      <c r="BN279" s="405">
        <v>1.79</v>
      </c>
      <c r="BO279" s="406">
        <v>4</v>
      </c>
      <c r="BP279" s="407"/>
      <c r="BQ279" s="407"/>
      <c r="BR279" s="407"/>
      <c r="BS279" s="407"/>
      <c r="BT279" s="407"/>
      <c r="BU279" s="407"/>
      <c r="BV279" s="407"/>
      <c r="BW279" s="407"/>
      <c r="BX279" s="407"/>
      <c r="BY279" s="407"/>
      <c r="BZ279" s="407">
        <v>1</v>
      </c>
      <c r="CA279" s="407"/>
      <c r="CB279" s="407"/>
      <c r="CC279" s="407"/>
      <c r="CD279" s="407"/>
      <c r="CE279" s="407"/>
      <c r="CF279" s="407"/>
      <c r="CG279" s="407"/>
      <c r="CH279" s="407"/>
      <c r="CI279" s="407"/>
      <c r="CJ279" s="408" t="s">
        <v>1949</v>
      </c>
      <c r="CK279" s="408"/>
      <c r="CL279" s="408"/>
      <c r="CM279" s="408"/>
      <c r="CN279" s="408"/>
      <c r="CO279" s="409"/>
      <c r="CP279" s="409"/>
      <c r="CQ279" s="409"/>
      <c r="CR279" s="410">
        <v>434</v>
      </c>
      <c r="CS279" s="411">
        <v>74.8</v>
      </c>
      <c r="CT279" s="411">
        <v>40.340000000000003</v>
      </c>
      <c r="CU279" s="411">
        <v>40.340000000000003</v>
      </c>
      <c r="CV279" s="411">
        <v>15.5</v>
      </c>
      <c r="CW279" s="411">
        <v>5.68</v>
      </c>
      <c r="CX279" s="411">
        <v>6.53</v>
      </c>
      <c r="CY279" s="411">
        <v>30.32</v>
      </c>
      <c r="CZ279" s="411">
        <v>58.03</v>
      </c>
      <c r="DA279" s="411">
        <v>61.09</v>
      </c>
      <c r="DB279" s="409"/>
      <c r="DC279" s="409"/>
      <c r="DD279" s="409"/>
      <c r="DE279" s="409"/>
    </row>
    <row r="280" spans="1:109" ht="21" customHeight="1" thickBot="1">
      <c r="A280" s="412">
        <v>278</v>
      </c>
      <c r="B280" s="436" t="s">
        <v>1950</v>
      </c>
      <c r="C280" s="378" t="s">
        <v>1951</v>
      </c>
      <c r="D280" s="562" t="s">
        <v>150</v>
      </c>
      <c r="E280" s="528" t="s">
        <v>151</v>
      </c>
      <c r="F280" s="446"/>
      <c r="G280" s="446"/>
      <c r="H280" s="444">
        <v>85</v>
      </c>
      <c r="I280" s="392">
        <v>25</v>
      </c>
      <c r="J280" s="392">
        <v>29</v>
      </c>
      <c r="K280" s="392">
        <v>38</v>
      </c>
      <c r="L280" s="392">
        <v>54</v>
      </c>
      <c r="M280" s="392">
        <v>69</v>
      </c>
      <c r="N280" s="392">
        <v>300</v>
      </c>
      <c r="O280" s="437">
        <v>4773</v>
      </c>
      <c r="P280" s="438">
        <v>396</v>
      </c>
      <c r="Q280" s="439">
        <v>85.7</v>
      </c>
      <c r="R280" s="439">
        <v>61.48</v>
      </c>
      <c r="S280" s="439">
        <v>73.989999999999995</v>
      </c>
      <c r="T280" s="439"/>
      <c r="U280" s="385">
        <v>23000</v>
      </c>
      <c r="V280" s="385">
        <v>37500</v>
      </c>
      <c r="W280" s="385">
        <v>60000</v>
      </c>
      <c r="X280" s="387">
        <v>90000</v>
      </c>
      <c r="Y280" s="387">
        <v>130000</v>
      </c>
      <c r="Z280" s="387">
        <v>182000</v>
      </c>
      <c r="AA280" s="392">
        <v>255000</v>
      </c>
      <c r="AB280" s="392">
        <v>356500</v>
      </c>
      <c r="AC280" s="424">
        <v>499500</v>
      </c>
      <c r="AD280" s="424">
        <v>699000</v>
      </c>
      <c r="AE280" s="493">
        <v>979000</v>
      </c>
      <c r="AF280" s="493">
        <v>1370000</v>
      </c>
      <c r="AG280" s="529">
        <v>2250000</v>
      </c>
      <c r="AH280" s="382">
        <v>27726000</v>
      </c>
      <c r="AI280" s="390">
        <v>90000</v>
      </c>
      <c r="AJ280" s="390">
        <v>7</v>
      </c>
      <c r="AK280" s="391">
        <v>180000</v>
      </c>
      <c r="AL280" s="391">
        <v>5</v>
      </c>
      <c r="AM280" s="392">
        <v>540000</v>
      </c>
      <c r="AN280" s="392">
        <v>4</v>
      </c>
      <c r="AO280" s="382">
        <v>14760000</v>
      </c>
      <c r="AP280" s="418">
        <v>42486000</v>
      </c>
      <c r="AQ280" s="394" t="s">
        <v>1281</v>
      </c>
      <c r="AR280" s="395" t="s">
        <v>1951</v>
      </c>
      <c r="AS280" s="396" t="s">
        <v>648</v>
      </c>
      <c r="AT280" s="397" t="s">
        <v>683</v>
      </c>
      <c r="AU280" s="548" t="s">
        <v>1028</v>
      </c>
      <c r="AV280" s="399"/>
      <c r="AW280" s="399">
        <v>411</v>
      </c>
      <c r="AX280" s="399"/>
      <c r="AY280" s="399">
        <v>552</v>
      </c>
      <c r="AZ280" s="399" t="s">
        <v>772</v>
      </c>
      <c r="BA280" s="400">
        <v>128</v>
      </c>
      <c r="BB280" s="401">
        <v>1.8</v>
      </c>
      <c r="BC280" s="402">
        <v>0.8</v>
      </c>
      <c r="BD280" s="402">
        <v>1.02</v>
      </c>
      <c r="BE280" s="402">
        <v>1.85</v>
      </c>
      <c r="BF280" s="403">
        <v>4901</v>
      </c>
      <c r="BG280" s="401">
        <v>397.8</v>
      </c>
      <c r="BH280" s="404">
        <v>86.5</v>
      </c>
      <c r="BI280" s="404">
        <v>62.5</v>
      </c>
      <c r="BJ280" s="404">
        <v>75.84</v>
      </c>
      <c r="BK280" s="405">
        <v>1.8</v>
      </c>
      <c r="BL280" s="405">
        <v>0.8</v>
      </c>
      <c r="BM280" s="405">
        <v>1.02</v>
      </c>
      <c r="BN280" s="405">
        <v>1.85</v>
      </c>
      <c r="BO280" s="406">
        <v>4</v>
      </c>
      <c r="BP280" s="407"/>
      <c r="BQ280" s="407"/>
      <c r="BR280" s="407"/>
      <c r="BS280" s="407"/>
      <c r="BT280" s="407"/>
      <c r="BU280" s="407"/>
      <c r="BV280" s="407"/>
      <c r="BW280" s="407"/>
      <c r="BX280" s="407"/>
      <c r="BY280" s="407"/>
      <c r="BZ280" s="407">
        <v>1</v>
      </c>
      <c r="CA280" s="407"/>
      <c r="CB280" s="407"/>
      <c r="CC280" s="407"/>
      <c r="CD280" s="407">
        <v>1</v>
      </c>
      <c r="CE280" s="407"/>
      <c r="CF280" s="407"/>
      <c r="CG280" s="407"/>
      <c r="CH280" s="407"/>
      <c r="CI280" s="407"/>
      <c r="CJ280" s="408" t="s">
        <v>1952</v>
      </c>
      <c r="CK280" s="408"/>
      <c r="CL280" s="408"/>
      <c r="CM280" s="408"/>
      <c r="CN280" s="408"/>
      <c r="CO280" s="409"/>
      <c r="CP280" s="409"/>
      <c r="CQ280" s="409">
        <v>1</v>
      </c>
      <c r="CR280" s="410">
        <v>380</v>
      </c>
      <c r="CS280" s="411">
        <v>78.400000000000006</v>
      </c>
      <c r="CT280" s="411">
        <v>52.2</v>
      </c>
      <c r="CU280" s="411">
        <v>57.07</v>
      </c>
      <c r="CV280" s="411">
        <v>16</v>
      </c>
      <c r="CW280" s="411">
        <v>7.3</v>
      </c>
      <c r="CX280" s="411">
        <v>9.2799999999999994</v>
      </c>
      <c r="CY280" s="411">
        <v>16.920000000000002</v>
      </c>
      <c r="CZ280" s="411">
        <v>49.5</v>
      </c>
      <c r="DA280" s="411">
        <v>50.04</v>
      </c>
      <c r="DB280" s="409" t="s">
        <v>1913</v>
      </c>
      <c r="DC280" s="409">
        <v>1</v>
      </c>
      <c r="DD280" s="409"/>
      <c r="DE280" s="409"/>
    </row>
    <row r="281" spans="1:109" ht="21" customHeight="1">
      <c r="A281" s="376">
        <v>279</v>
      </c>
      <c r="B281" s="440" t="s">
        <v>1953</v>
      </c>
      <c r="C281" s="378" t="s">
        <v>1954</v>
      </c>
      <c r="D281" s="562" t="s">
        <v>150</v>
      </c>
      <c r="E281" s="528" t="s">
        <v>151</v>
      </c>
      <c r="F281" s="446"/>
      <c r="G281" s="446"/>
      <c r="H281" s="444">
        <v>85</v>
      </c>
      <c r="I281" s="392">
        <v>25</v>
      </c>
      <c r="J281" s="392">
        <v>29</v>
      </c>
      <c r="K281" s="392">
        <v>38</v>
      </c>
      <c r="L281" s="392">
        <v>54</v>
      </c>
      <c r="M281" s="392">
        <v>69</v>
      </c>
      <c r="N281" s="392">
        <v>300</v>
      </c>
      <c r="O281" s="437">
        <v>4779</v>
      </c>
      <c r="P281" s="438">
        <v>395.2</v>
      </c>
      <c r="Q281" s="439">
        <v>86</v>
      </c>
      <c r="R281" s="439">
        <v>73.709999999999994</v>
      </c>
      <c r="S281" s="439">
        <v>61.51</v>
      </c>
      <c r="T281" s="439">
        <v>5.53</v>
      </c>
      <c r="U281" s="385">
        <v>23000</v>
      </c>
      <c r="V281" s="385">
        <v>37500</v>
      </c>
      <c r="W281" s="385">
        <v>60000</v>
      </c>
      <c r="X281" s="387">
        <v>90000</v>
      </c>
      <c r="Y281" s="387">
        <v>130000</v>
      </c>
      <c r="Z281" s="387">
        <v>182000</v>
      </c>
      <c r="AA281" s="392">
        <v>255000</v>
      </c>
      <c r="AB281" s="392">
        <v>356500</v>
      </c>
      <c r="AC281" s="424">
        <v>499500</v>
      </c>
      <c r="AD281" s="424">
        <v>699000</v>
      </c>
      <c r="AE281" s="493">
        <v>979000</v>
      </c>
      <c r="AF281" s="493">
        <v>1370000</v>
      </c>
      <c r="AG281" s="529">
        <v>2250000</v>
      </c>
      <c r="AH281" s="382">
        <v>27726000</v>
      </c>
      <c r="AI281" s="390">
        <v>90000</v>
      </c>
      <c r="AJ281" s="390">
        <v>7</v>
      </c>
      <c r="AK281" s="391">
        <v>180000</v>
      </c>
      <c r="AL281" s="391">
        <v>5</v>
      </c>
      <c r="AM281" s="392">
        <v>540000</v>
      </c>
      <c r="AN281" s="392">
        <v>4</v>
      </c>
      <c r="AO281" s="382">
        <v>14760000</v>
      </c>
      <c r="AP281" s="418">
        <v>42486000</v>
      </c>
      <c r="AQ281" s="394" t="s">
        <v>1955</v>
      </c>
      <c r="AR281" s="395" t="s">
        <v>1956</v>
      </c>
      <c r="AS281" s="396" t="s">
        <v>1125</v>
      </c>
      <c r="AT281" s="397" t="s">
        <v>1957</v>
      </c>
      <c r="AU281" s="548" t="s">
        <v>1028</v>
      </c>
      <c r="AV281" s="399"/>
      <c r="AW281" s="399">
        <v>411</v>
      </c>
      <c r="AX281" s="399"/>
      <c r="AY281" s="399">
        <v>552</v>
      </c>
      <c r="AZ281" s="399" t="s">
        <v>772</v>
      </c>
      <c r="BA281" s="419">
        <v>151</v>
      </c>
      <c r="BB281" s="401">
        <v>1.7</v>
      </c>
      <c r="BC281" s="402">
        <v>0.73</v>
      </c>
      <c r="BD281" s="402">
        <v>2</v>
      </c>
      <c r="BE281" s="402">
        <v>1.9</v>
      </c>
      <c r="BF281" s="403">
        <v>4930</v>
      </c>
      <c r="BG281" s="401">
        <v>396.9</v>
      </c>
      <c r="BH281" s="404">
        <v>86.73</v>
      </c>
      <c r="BI281" s="404">
        <v>75.709999999999994</v>
      </c>
      <c r="BJ281" s="404">
        <v>63.41</v>
      </c>
      <c r="BK281" s="405">
        <v>1.7</v>
      </c>
      <c r="BL281" s="405">
        <v>0.73</v>
      </c>
      <c r="BM281" s="405">
        <v>2</v>
      </c>
      <c r="BN281" s="405">
        <v>1.9</v>
      </c>
      <c r="BO281" s="406">
        <v>1</v>
      </c>
      <c r="BP281" s="407"/>
      <c r="BQ281" s="407"/>
      <c r="BR281" s="407"/>
      <c r="BS281" s="407"/>
      <c r="BT281" s="407"/>
      <c r="BU281" s="407"/>
      <c r="BV281" s="407"/>
      <c r="BW281" s="407"/>
      <c r="BX281" s="407"/>
      <c r="BY281" s="407"/>
      <c r="BZ281" s="407">
        <v>1</v>
      </c>
      <c r="CA281" s="407"/>
      <c r="CB281" s="407"/>
      <c r="CC281" s="407"/>
      <c r="CD281" s="407"/>
      <c r="CE281" s="407"/>
      <c r="CF281" s="407"/>
      <c r="CG281" s="407"/>
      <c r="CH281" s="407"/>
      <c r="CI281" s="407"/>
      <c r="CJ281" s="408"/>
      <c r="CK281" s="408"/>
      <c r="CL281" s="408"/>
      <c r="CM281" s="408"/>
      <c r="CN281" s="408"/>
      <c r="CO281" s="409"/>
      <c r="CP281" s="409"/>
      <c r="CQ281" s="409"/>
      <c r="CR281" s="410"/>
      <c r="CS281" s="411"/>
      <c r="CT281" s="411"/>
      <c r="CU281" s="411"/>
      <c r="CV281" s="411"/>
      <c r="CW281" s="411"/>
      <c r="CX281" s="411"/>
      <c r="CY281" s="411"/>
      <c r="CZ281" s="411"/>
      <c r="DA281" s="411"/>
      <c r="DB281" s="409" t="s">
        <v>1913</v>
      </c>
      <c r="DC281" s="409">
        <v>1</v>
      </c>
      <c r="DD281" s="409"/>
      <c r="DE281" s="409"/>
    </row>
    <row r="282" spans="1:109" ht="21" customHeight="1" thickBot="1">
      <c r="A282" s="412">
        <v>280</v>
      </c>
      <c r="B282" s="436" t="s">
        <v>1958</v>
      </c>
      <c r="C282" s="378" t="s">
        <v>1959</v>
      </c>
      <c r="D282" s="562" t="s">
        <v>150</v>
      </c>
      <c r="E282" s="528" t="s">
        <v>151</v>
      </c>
      <c r="F282" s="446"/>
      <c r="G282" s="446"/>
      <c r="H282" s="444">
        <v>35</v>
      </c>
      <c r="I282" s="392">
        <v>40</v>
      </c>
      <c r="J282" s="392">
        <v>45</v>
      </c>
      <c r="K282" s="392">
        <v>50</v>
      </c>
      <c r="L282" s="392">
        <v>60</v>
      </c>
      <c r="M282" s="392">
        <v>70</v>
      </c>
      <c r="N282" s="392">
        <v>300</v>
      </c>
      <c r="O282" s="437">
        <v>4781</v>
      </c>
      <c r="P282" s="438">
        <v>428.8</v>
      </c>
      <c r="Q282" s="439">
        <v>79.69</v>
      </c>
      <c r="R282" s="439">
        <v>49.02</v>
      </c>
      <c r="S282" s="439">
        <v>63.89</v>
      </c>
      <c r="T282" s="439"/>
      <c r="U282" s="385">
        <v>23000</v>
      </c>
      <c r="V282" s="385">
        <v>37500</v>
      </c>
      <c r="W282" s="385">
        <v>60000</v>
      </c>
      <c r="X282" s="387">
        <v>90000</v>
      </c>
      <c r="Y282" s="387">
        <v>130000</v>
      </c>
      <c r="Z282" s="387">
        <v>182000</v>
      </c>
      <c r="AA282" s="392">
        <v>255000</v>
      </c>
      <c r="AB282" s="392">
        <v>356500</v>
      </c>
      <c r="AC282" s="424">
        <v>499500</v>
      </c>
      <c r="AD282" s="424">
        <v>699000</v>
      </c>
      <c r="AE282" s="493">
        <v>979000</v>
      </c>
      <c r="AF282" s="493">
        <v>1370000</v>
      </c>
      <c r="AG282" s="529">
        <v>2250000</v>
      </c>
      <c r="AH282" s="382">
        <v>27726000</v>
      </c>
      <c r="AI282" s="390">
        <v>90000</v>
      </c>
      <c r="AJ282" s="390">
        <v>7</v>
      </c>
      <c r="AK282" s="391">
        <v>180000</v>
      </c>
      <c r="AL282" s="391">
        <v>5</v>
      </c>
      <c r="AM282" s="392">
        <v>540000</v>
      </c>
      <c r="AN282" s="392">
        <v>4</v>
      </c>
      <c r="AO282" s="382">
        <v>14760000</v>
      </c>
      <c r="AP282" s="418">
        <v>42486000</v>
      </c>
      <c r="AQ282" s="394" t="s">
        <v>1960</v>
      </c>
      <c r="AR282" s="395" t="s">
        <v>1961</v>
      </c>
      <c r="AS282" s="396" t="s">
        <v>1033</v>
      </c>
      <c r="AT282" s="397" t="s">
        <v>1962</v>
      </c>
      <c r="AU282" s="548" t="s">
        <v>1028</v>
      </c>
      <c r="AV282" s="399"/>
      <c r="AW282" s="399"/>
      <c r="AX282" s="399"/>
      <c r="AY282" s="399"/>
      <c r="AZ282" s="399" t="s">
        <v>772</v>
      </c>
      <c r="BA282" s="419">
        <v>132</v>
      </c>
      <c r="BB282" s="401">
        <v>1.6</v>
      </c>
      <c r="BC282" s="402">
        <v>0.51</v>
      </c>
      <c r="BD282" s="402">
        <v>0.89</v>
      </c>
      <c r="BE282" s="402">
        <v>1.98</v>
      </c>
      <c r="BF282" s="403">
        <v>4913</v>
      </c>
      <c r="BG282" s="401">
        <v>430.4</v>
      </c>
      <c r="BH282" s="404">
        <v>80.2</v>
      </c>
      <c r="BI282" s="404">
        <v>49.91</v>
      </c>
      <c r="BJ282" s="404">
        <v>65.87</v>
      </c>
      <c r="BK282" s="405">
        <v>1.6</v>
      </c>
      <c r="BL282" s="405">
        <v>0.51</v>
      </c>
      <c r="BM282" s="405">
        <v>0.89</v>
      </c>
      <c r="BN282" s="405">
        <v>1.98</v>
      </c>
      <c r="BO282" s="406">
        <v>17</v>
      </c>
      <c r="BP282" s="407"/>
      <c r="BQ282" s="407"/>
      <c r="BR282" s="407"/>
      <c r="BS282" s="407"/>
      <c r="BT282" s="407"/>
      <c r="BU282" s="407"/>
      <c r="BV282" s="407"/>
      <c r="BW282" s="407"/>
      <c r="BX282" s="407"/>
      <c r="BY282" s="407"/>
      <c r="BZ282" s="407"/>
      <c r="CA282" s="407"/>
      <c r="CB282" s="407"/>
      <c r="CC282" s="407"/>
      <c r="CD282" s="407"/>
      <c r="CE282" s="407"/>
      <c r="CF282" s="407"/>
      <c r="CG282" s="407"/>
      <c r="CH282" s="407"/>
      <c r="CI282" s="407"/>
      <c r="CJ282" s="408"/>
      <c r="CK282" s="408"/>
      <c r="CL282" s="408"/>
      <c r="CM282" s="408"/>
      <c r="CN282" s="408"/>
      <c r="CO282" s="409"/>
      <c r="CP282" s="409"/>
      <c r="CQ282" s="409"/>
      <c r="CR282" s="410"/>
      <c r="CS282" s="411"/>
      <c r="CT282" s="411"/>
      <c r="CU282" s="411"/>
      <c r="CV282" s="411"/>
      <c r="CW282" s="411"/>
      <c r="CX282" s="411"/>
      <c r="CY282" s="411"/>
      <c r="CZ282" s="411"/>
      <c r="DA282" s="411"/>
      <c r="DB282" s="409"/>
      <c r="DC282" s="409"/>
      <c r="DD282" s="409"/>
      <c r="DE282" s="409"/>
    </row>
    <row r="283" spans="1:109" ht="21" customHeight="1">
      <c r="A283" s="376">
        <v>281</v>
      </c>
      <c r="B283" s="440" t="s">
        <v>1963</v>
      </c>
      <c r="C283" s="378" t="s">
        <v>1964</v>
      </c>
      <c r="D283" s="562" t="s">
        <v>150</v>
      </c>
      <c r="E283" s="528" t="s">
        <v>151</v>
      </c>
      <c r="F283" s="446"/>
      <c r="G283" s="446"/>
      <c r="H283" s="444">
        <v>85</v>
      </c>
      <c r="I283" s="392">
        <v>25</v>
      </c>
      <c r="J283" s="392">
        <v>29</v>
      </c>
      <c r="K283" s="392">
        <v>38</v>
      </c>
      <c r="L283" s="392">
        <v>54</v>
      </c>
      <c r="M283" s="392">
        <v>69</v>
      </c>
      <c r="N283" s="392">
        <v>300</v>
      </c>
      <c r="O283" s="437">
        <v>4796</v>
      </c>
      <c r="P283" s="438">
        <v>412.5</v>
      </c>
      <c r="Q283" s="439">
        <v>82.6</v>
      </c>
      <c r="R283" s="439">
        <v>63.86</v>
      </c>
      <c r="S283" s="439">
        <v>64.86</v>
      </c>
      <c r="T283" s="439"/>
      <c r="U283" s="385">
        <v>23000</v>
      </c>
      <c r="V283" s="385">
        <v>37500</v>
      </c>
      <c r="W283" s="385">
        <v>60000</v>
      </c>
      <c r="X283" s="387">
        <v>90000</v>
      </c>
      <c r="Y283" s="387">
        <v>130000</v>
      </c>
      <c r="Z283" s="387">
        <v>182000</v>
      </c>
      <c r="AA283" s="392">
        <v>255000</v>
      </c>
      <c r="AB283" s="392">
        <v>356500</v>
      </c>
      <c r="AC283" s="424">
        <v>499500</v>
      </c>
      <c r="AD283" s="424">
        <v>699000</v>
      </c>
      <c r="AE283" s="493">
        <v>979000</v>
      </c>
      <c r="AF283" s="493">
        <v>1370000</v>
      </c>
      <c r="AG283" s="529">
        <v>2250000</v>
      </c>
      <c r="AH283" s="382">
        <v>27726000</v>
      </c>
      <c r="AI283" s="390">
        <v>90000</v>
      </c>
      <c r="AJ283" s="390">
        <v>7</v>
      </c>
      <c r="AK283" s="391">
        <v>180000</v>
      </c>
      <c r="AL283" s="391">
        <v>5</v>
      </c>
      <c r="AM283" s="392">
        <v>540000</v>
      </c>
      <c r="AN283" s="392">
        <v>4</v>
      </c>
      <c r="AO283" s="382">
        <v>14760000</v>
      </c>
      <c r="AP283" s="418">
        <v>42486000</v>
      </c>
      <c r="AQ283" s="394" t="s">
        <v>1965</v>
      </c>
      <c r="AR283" s="395" t="s">
        <v>1966</v>
      </c>
      <c r="AS283" s="396" t="s">
        <v>923</v>
      </c>
      <c r="AT283" s="397" t="s">
        <v>684</v>
      </c>
      <c r="AU283" s="548" t="s">
        <v>1028</v>
      </c>
      <c r="AV283" s="399"/>
      <c r="AW283" s="399">
        <v>432</v>
      </c>
      <c r="AX283" s="399"/>
      <c r="AY283" s="399">
        <v>563</v>
      </c>
      <c r="AZ283" s="399" t="s">
        <v>772</v>
      </c>
      <c r="BA283" s="400"/>
      <c r="BB283" s="401"/>
      <c r="BC283" s="402"/>
      <c r="BD283" s="402"/>
      <c r="BE283" s="402"/>
      <c r="BF283" s="403"/>
      <c r="BG283" s="401"/>
      <c r="BH283" s="404"/>
      <c r="BI283" s="404"/>
      <c r="BJ283" s="404"/>
      <c r="BK283" s="405"/>
      <c r="BL283" s="405"/>
      <c r="BM283" s="405"/>
      <c r="BN283" s="405"/>
      <c r="BO283" s="406"/>
      <c r="BP283" s="407"/>
      <c r="BQ283" s="407"/>
      <c r="BR283" s="407"/>
      <c r="BS283" s="407"/>
      <c r="BT283" s="407"/>
      <c r="BU283" s="407"/>
      <c r="BV283" s="407"/>
      <c r="BW283" s="407"/>
      <c r="BX283" s="407"/>
      <c r="BY283" s="407"/>
      <c r="BZ283" s="407">
        <v>1</v>
      </c>
      <c r="CA283" s="407"/>
      <c r="CB283" s="407"/>
      <c r="CC283" s="407"/>
      <c r="CD283" s="407">
        <v>1</v>
      </c>
      <c r="CE283" s="407"/>
      <c r="CF283" s="407"/>
      <c r="CG283" s="407"/>
      <c r="CH283" s="407"/>
      <c r="CI283" s="407"/>
      <c r="CJ283" s="408" t="s">
        <v>1967</v>
      </c>
      <c r="CK283" s="408"/>
      <c r="CL283" s="408"/>
      <c r="CM283" s="408"/>
      <c r="CN283" s="408"/>
      <c r="CO283" s="409"/>
      <c r="CP283" s="409"/>
      <c r="CQ283" s="409">
        <v>1</v>
      </c>
      <c r="CR283" s="410">
        <v>403</v>
      </c>
      <c r="CS283" s="411">
        <v>75.7</v>
      </c>
      <c r="CT283" s="411">
        <v>52.41</v>
      </c>
      <c r="CU283" s="411">
        <v>49.44</v>
      </c>
      <c r="CV283" s="411">
        <v>9.5</v>
      </c>
      <c r="CW283" s="411">
        <v>6.9</v>
      </c>
      <c r="CX283" s="411">
        <v>11.45</v>
      </c>
      <c r="CY283" s="411">
        <v>15.42</v>
      </c>
      <c r="CZ283" s="411">
        <v>43.27</v>
      </c>
      <c r="DA283" s="411">
        <v>47.79</v>
      </c>
      <c r="DB283" s="409"/>
      <c r="DC283" s="409"/>
      <c r="DD283" s="409"/>
      <c r="DE283" s="409"/>
    </row>
    <row r="284" spans="1:109" ht="21" customHeight="1" thickBot="1">
      <c r="A284" s="412">
        <v>282</v>
      </c>
      <c r="B284" s="436" t="s">
        <v>1968</v>
      </c>
      <c r="C284" s="378" t="s">
        <v>1969</v>
      </c>
      <c r="D284" s="562" t="s">
        <v>150</v>
      </c>
      <c r="E284" s="528" t="s">
        <v>151</v>
      </c>
      <c r="F284" s="446"/>
      <c r="G284" s="446"/>
      <c r="H284" s="444">
        <v>85</v>
      </c>
      <c r="I284" s="392">
        <v>25</v>
      </c>
      <c r="J284" s="392">
        <v>29</v>
      </c>
      <c r="K284" s="392">
        <v>38</v>
      </c>
      <c r="L284" s="392">
        <v>54</v>
      </c>
      <c r="M284" s="392">
        <v>69</v>
      </c>
      <c r="N284" s="392">
        <v>300</v>
      </c>
      <c r="O284" s="437">
        <v>4806</v>
      </c>
      <c r="P284" s="438">
        <v>460.6</v>
      </c>
      <c r="Q284" s="439">
        <v>81.290000000000006</v>
      </c>
      <c r="R284" s="439">
        <v>60.32</v>
      </c>
      <c r="S284" s="439">
        <v>54.19</v>
      </c>
      <c r="T284" s="439">
        <v>4.5</v>
      </c>
      <c r="U284" s="385">
        <v>23000</v>
      </c>
      <c r="V284" s="385">
        <v>37500</v>
      </c>
      <c r="W284" s="385">
        <v>60000</v>
      </c>
      <c r="X284" s="387">
        <v>90000</v>
      </c>
      <c r="Y284" s="387">
        <v>130000</v>
      </c>
      <c r="Z284" s="387">
        <v>182000</v>
      </c>
      <c r="AA284" s="392">
        <v>255000</v>
      </c>
      <c r="AB284" s="392">
        <v>356500</v>
      </c>
      <c r="AC284" s="424">
        <v>499500</v>
      </c>
      <c r="AD284" s="424">
        <v>699000</v>
      </c>
      <c r="AE284" s="493">
        <v>979000</v>
      </c>
      <c r="AF284" s="493">
        <v>1370000</v>
      </c>
      <c r="AG284" s="529">
        <v>2250000</v>
      </c>
      <c r="AH284" s="382">
        <v>27726000</v>
      </c>
      <c r="AI284" s="390">
        <v>90000</v>
      </c>
      <c r="AJ284" s="390">
        <v>7</v>
      </c>
      <c r="AK284" s="391">
        <v>180000</v>
      </c>
      <c r="AL284" s="391">
        <v>5</v>
      </c>
      <c r="AM284" s="392">
        <v>540000</v>
      </c>
      <c r="AN284" s="392">
        <v>4</v>
      </c>
      <c r="AO284" s="382">
        <v>14760000</v>
      </c>
      <c r="AP284" s="418">
        <v>42486000</v>
      </c>
      <c r="AQ284" s="394" t="s">
        <v>1970</v>
      </c>
      <c r="AR284" s="395" t="s">
        <v>1969</v>
      </c>
      <c r="AS284" s="396" t="s">
        <v>996</v>
      </c>
      <c r="AT284" s="397" t="s">
        <v>1971</v>
      </c>
      <c r="AU284" s="548" t="s">
        <v>1028</v>
      </c>
      <c r="AV284" s="399"/>
      <c r="AW284" s="399">
        <v>485</v>
      </c>
      <c r="AX284" s="399"/>
      <c r="AY284" s="399">
        <v>587</v>
      </c>
      <c r="AZ284" s="399" t="s">
        <v>772</v>
      </c>
      <c r="BA284" s="400"/>
      <c r="BB284" s="401"/>
      <c r="BC284" s="402"/>
      <c r="BD284" s="402"/>
      <c r="BE284" s="402"/>
      <c r="BF284" s="403"/>
      <c r="BG284" s="401"/>
      <c r="BH284" s="404"/>
      <c r="BI284" s="404"/>
      <c r="BJ284" s="404"/>
      <c r="BK284" s="405"/>
      <c r="BL284" s="405"/>
      <c r="BM284" s="405"/>
      <c r="BN284" s="405"/>
      <c r="BO284" s="406"/>
      <c r="BP284" s="407"/>
      <c r="BQ284" s="407"/>
      <c r="BR284" s="407"/>
      <c r="BS284" s="407"/>
      <c r="BT284" s="407"/>
      <c r="BU284" s="407"/>
      <c r="BV284" s="407"/>
      <c r="BW284" s="407"/>
      <c r="BX284" s="407"/>
      <c r="BY284" s="407"/>
      <c r="BZ284" s="407">
        <v>1</v>
      </c>
      <c r="CA284" s="407"/>
      <c r="CB284" s="407"/>
      <c r="CC284" s="407"/>
      <c r="CD284" s="407"/>
      <c r="CE284" s="407"/>
      <c r="CF284" s="407"/>
      <c r="CG284" s="407"/>
      <c r="CH284" s="407"/>
      <c r="CI284" s="407"/>
      <c r="CJ284" s="408" t="s">
        <v>1972</v>
      </c>
      <c r="CK284" s="408"/>
      <c r="CL284" s="408"/>
      <c r="CM284" s="408"/>
      <c r="CN284" s="408"/>
      <c r="CO284" s="409"/>
      <c r="CP284" s="409"/>
      <c r="CQ284" s="409"/>
      <c r="CR284" s="410"/>
      <c r="CS284" s="411"/>
      <c r="CT284" s="411"/>
      <c r="CU284" s="411"/>
      <c r="CV284" s="411"/>
      <c r="CW284" s="411"/>
      <c r="CX284" s="411"/>
      <c r="CY284" s="411"/>
      <c r="CZ284" s="411"/>
      <c r="DA284" s="411"/>
      <c r="DB284" s="409"/>
      <c r="DC284" s="409"/>
      <c r="DD284" s="409"/>
      <c r="DE284" s="409"/>
    </row>
    <row r="285" spans="1:109" ht="21" customHeight="1">
      <c r="A285" s="376">
        <v>283</v>
      </c>
      <c r="B285" s="440" t="s">
        <v>1973</v>
      </c>
      <c r="C285" s="378" t="s">
        <v>1974</v>
      </c>
      <c r="D285" s="562" t="s">
        <v>150</v>
      </c>
      <c r="E285" s="528" t="s">
        <v>151</v>
      </c>
      <c r="F285" s="446"/>
      <c r="G285" s="446"/>
      <c r="H285" s="444">
        <v>85</v>
      </c>
      <c r="I285" s="392">
        <v>25</v>
      </c>
      <c r="J285" s="392">
        <v>29</v>
      </c>
      <c r="K285" s="392">
        <v>38</v>
      </c>
      <c r="L285" s="392">
        <v>54</v>
      </c>
      <c r="M285" s="392">
        <v>69</v>
      </c>
      <c r="N285" s="392">
        <v>300</v>
      </c>
      <c r="O285" s="437">
        <v>4817</v>
      </c>
      <c r="P285" s="438">
        <v>447.1</v>
      </c>
      <c r="Q285" s="439">
        <v>84.34</v>
      </c>
      <c r="R285" s="439">
        <v>61.43</v>
      </c>
      <c r="S285" s="439">
        <v>39.21</v>
      </c>
      <c r="T285" s="439"/>
      <c r="U285" s="385">
        <v>23000</v>
      </c>
      <c r="V285" s="385">
        <v>37500</v>
      </c>
      <c r="W285" s="385">
        <v>60000</v>
      </c>
      <c r="X285" s="387">
        <v>90000</v>
      </c>
      <c r="Y285" s="387">
        <v>130000</v>
      </c>
      <c r="Z285" s="387">
        <v>182000</v>
      </c>
      <c r="AA285" s="392">
        <v>255000</v>
      </c>
      <c r="AB285" s="392">
        <v>356500</v>
      </c>
      <c r="AC285" s="424">
        <v>499500</v>
      </c>
      <c r="AD285" s="424">
        <v>699000</v>
      </c>
      <c r="AE285" s="493">
        <v>979000</v>
      </c>
      <c r="AF285" s="493">
        <v>1370000</v>
      </c>
      <c r="AG285" s="529">
        <v>2250000</v>
      </c>
      <c r="AH285" s="382">
        <v>27726000</v>
      </c>
      <c r="AI285" s="390">
        <v>90000</v>
      </c>
      <c r="AJ285" s="390">
        <v>7</v>
      </c>
      <c r="AK285" s="391">
        <v>180000</v>
      </c>
      <c r="AL285" s="391">
        <v>5</v>
      </c>
      <c r="AM285" s="392">
        <v>540000</v>
      </c>
      <c r="AN285" s="392">
        <v>4</v>
      </c>
      <c r="AO285" s="382">
        <v>14760000</v>
      </c>
      <c r="AP285" s="418">
        <v>42486000</v>
      </c>
      <c r="AQ285" s="394" t="s">
        <v>1935</v>
      </c>
      <c r="AR285" s="395" t="s">
        <v>1975</v>
      </c>
      <c r="AS285" s="396" t="s">
        <v>931</v>
      </c>
      <c r="AT285" s="397" t="s">
        <v>1976</v>
      </c>
      <c r="AU285" s="548" t="s">
        <v>1028</v>
      </c>
      <c r="AV285" s="399"/>
      <c r="AW285" s="399">
        <v>470</v>
      </c>
      <c r="AX285" s="399"/>
      <c r="AY285" s="399">
        <v>581</v>
      </c>
      <c r="AZ285" s="399" t="s">
        <v>772</v>
      </c>
      <c r="BA285" s="400"/>
      <c r="BB285" s="401"/>
      <c r="BC285" s="402"/>
      <c r="BD285" s="402"/>
      <c r="BE285" s="402"/>
      <c r="BF285" s="403"/>
      <c r="BG285" s="401"/>
      <c r="BH285" s="404"/>
      <c r="BI285" s="404"/>
      <c r="BJ285" s="404"/>
      <c r="BK285" s="405"/>
      <c r="BL285" s="405"/>
      <c r="BM285" s="405"/>
      <c r="BN285" s="405"/>
      <c r="BO285" s="406"/>
      <c r="BP285" s="407"/>
      <c r="BQ285" s="407"/>
      <c r="BR285" s="407"/>
      <c r="BS285" s="407"/>
      <c r="BT285" s="407"/>
      <c r="BU285" s="407"/>
      <c r="BV285" s="407"/>
      <c r="BW285" s="407"/>
      <c r="BX285" s="407"/>
      <c r="BY285" s="407"/>
      <c r="BZ285" s="407">
        <v>1</v>
      </c>
      <c r="CA285" s="407"/>
      <c r="CB285" s="407"/>
      <c r="CC285" s="407"/>
      <c r="CD285" s="407"/>
      <c r="CE285" s="407"/>
      <c r="CF285" s="407"/>
      <c r="CG285" s="407"/>
      <c r="CH285" s="407"/>
      <c r="CI285" s="407"/>
      <c r="CJ285" s="408" t="s">
        <v>1977</v>
      </c>
      <c r="CK285" s="408"/>
      <c r="CL285" s="408"/>
      <c r="CM285" s="408"/>
      <c r="CN285" s="408"/>
      <c r="CO285" s="409"/>
      <c r="CP285" s="409"/>
      <c r="CQ285" s="409"/>
      <c r="CR285" s="410"/>
      <c r="CS285" s="411"/>
      <c r="CT285" s="411"/>
      <c r="CU285" s="411"/>
      <c r="CV285" s="411"/>
      <c r="CW285" s="411"/>
      <c r="CX285" s="411"/>
      <c r="CY285" s="411"/>
      <c r="CZ285" s="411"/>
      <c r="DA285" s="411"/>
      <c r="DB285" s="409"/>
      <c r="DC285" s="409"/>
      <c r="DD285" s="409"/>
      <c r="DE285" s="409"/>
    </row>
    <row r="286" spans="1:109" ht="21" customHeight="1" thickBot="1">
      <c r="A286" s="412">
        <v>284</v>
      </c>
      <c r="B286" s="436" t="s">
        <v>1978</v>
      </c>
      <c r="C286" s="378" t="s">
        <v>1979</v>
      </c>
      <c r="D286" s="562" t="s">
        <v>150</v>
      </c>
      <c r="E286" s="528" t="s">
        <v>151</v>
      </c>
      <c r="F286" s="446"/>
      <c r="G286" s="446"/>
      <c r="H286" s="563">
        <v>85</v>
      </c>
      <c r="I286" s="392">
        <v>25</v>
      </c>
      <c r="J286" s="392">
        <v>29</v>
      </c>
      <c r="K286" s="392">
        <v>38</v>
      </c>
      <c r="L286" s="392">
        <v>54</v>
      </c>
      <c r="M286" s="392">
        <v>69</v>
      </c>
      <c r="N286" s="392">
        <v>300</v>
      </c>
      <c r="O286" s="437">
        <v>4821</v>
      </c>
      <c r="P286" s="438">
        <v>397.8</v>
      </c>
      <c r="Q286" s="439">
        <v>87.01</v>
      </c>
      <c r="R286" s="439">
        <v>73.62</v>
      </c>
      <c r="S286" s="439">
        <v>65.319999999999993</v>
      </c>
      <c r="T286" s="439"/>
      <c r="U286" s="385">
        <v>23000</v>
      </c>
      <c r="V286" s="385">
        <v>37500</v>
      </c>
      <c r="W286" s="385">
        <v>60000</v>
      </c>
      <c r="X286" s="387">
        <v>90000</v>
      </c>
      <c r="Y286" s="387">
        <v>130000</v>
      </c>
      <c r="Z286" s="387">
        <v>182000</v>
      </c>
      <c r="AA286" s="392">
        <v>255000</v>
      </c>
      <c r="AB286" s="392">
        <v>356500</v>
      </c>
      <c r="AC286" s="424">
        <v>499500</v>
      </c>
      <c r="AD286" s="424">
        <v>699000</v>
      </c>
      <c r="AE286" s="493">
        <v>979000</v>
      </c>
      <c r="AF286" s="493">
        <v>1370000</v>
      </c>
      <c r="AG286" s="529">
        <v>2250000</v>
      </c>
      <c r="AH286" s="382">
        <v>27726000</v>
      </c>
      <c r="AI286" s="390">
        <v>90000</v>
      </c>
      <c r="AJ286" s="390">
        <v>7</v>
      </c>
      <c r="AK286" s="391">
        <v>180000</v>
      </c>
      <c r="AL286" s="391">
        <v>5</v>
      </c>
      <c r="AM286" s="392">
        <v>540000</v>
      </c>
      <c r="AN286" s="392">
        <v>4</v>
      </c>
      <c r="AO286" s="382">
        <v>14760000</v>
      </c>
      <c r="AP286" s="418">
        <v>42486000</v>
      </c>
      <c r="AQ286" s="394" t="s">
        <v>1281</v>
      </c>
      <c r="AR286" s="395" t="s">
        <v>1980</v>
      </c>
      <c r="AS286" s="396" t="s">
        <v>1167</v>
      </c>
      <c r="AT286" s="397" t="s">
        <v>1981</v>
      </c>
      <c r="AU286" s="548" t="s">
        <v>1028</v>
      </c>
      <c r="AV286" s="399"/>
      <c r="AW286" s="399"/>
      <c r="AX286" s="399"/>
      <c r="AY286" s="399"/>
      <c r="AZ286" s="399" t="s">
        <v>772</v>
      </c>
      <c r="BA286" s="400">
        <v>132</v>
      </c>
      <c r="BB286" s="401">
        <v>1.9</v>
      </c>
      <c r="BC286" s="402">
        <v>0.84</v>
      </c>
      <c r="BD286" s="402">
        <v>1.64</v>
      </c>
      <c r="BE286" s="402">
        <v>2.92</v>
      </c>
      <c r="BF286" s="403">
        <v>4953</v>
      </c>
      <c r="BG286" s="401">
        <v>399.7</v>
      </c>
      <c r="BH286" s="404">
        <v>87.85</v>
      </c>
      <c r="BI286" s="404">
        <v>75.260000000000005</v>
      </c>
      <c r="BJ286" s="404">
        <v>68.239999999999995</v>
      </c>
      <c r="BK286" s="405">
        <v>1.9</v>
      </c>
      <c r="BL286" s="405">
        <v>0.84</v>
      </c>
      <c r="BM286" s="405">
        <v>1.64</v>
      </c>
      <c r="BN286" s="405">
        <v>2.92</v>
      </c>
      <c r="BO286" s="406">
        <v>8</v>
      </c>
      <c r="BP286" s="407"/>
      <c r="BQ286" s="407"/>
      <c r="BR286" s="407"/>
      <c r="BS286" s="407"/>
      <c r="BT286" s="407"/>
      <c r="BU286" s="407"/>
      <c r="BV286" s="407"/>
      <c r="BW286" s="407"/>
      <c r="BX286" s="407"/>
      <c r="BY286" s="407"/>
      <c r="BZ286" s="407">
        <v>1</v>
      </c>
      <c r="CA286" s="407"/>
      <c r="CB286" s="407"/>
      <c r="CC286" s="407"/>
      <c r="CD286" s="407"/>
      <c r="CE286" s="407"/>
      <c r="CF286" s="407"/>
      <c r="CG286" s="407"/>
      <c r="CH286" s="407"/>
      <c r="CI286" s="407"/>
      <c r="CJ286" s="408" t="s">
        <v>1945</v>
      </c>
      <c r="CK286" s="408"/>
      <c r="CL286" s="408"/>
      <c r="CM286" s="408"/>
      <c r="CN286" s="408"/>
      <c r="CO286" s="409"/>
      <c r="CP286" s="409"/>
      <c r="CQ286" s="409"/>
      <c r="CR286" s="410"/>
      <c r="CS286" s="411"/>
      <c r="CT286" s="411"/>
      <c r="CU286" s="411"/>
      <c r="CV286" s="411"/>
      <c r="CW286" s="411"/>
      <c r="CX286" s="411"/>
      <c r="CY286" s="411"/>
      <c r="CZ286" s="411"/>
      <c r="DA286" s="411"/>
      <c r="DB286" s="409" t="s">
        <v>1913</v>
      </c>
      <c r="DC286" s="409">
        <v>1</v>
      </c>
      <c r="DD286" s="409"/>
      <c r="DE286" s="409"/>
    </row>
    <row r="287" spans="1:109" ht="21" customHeight="1" thickTop="1">
      <c r="A287" s="376">
        <v>285</v>
      </c>
      <c r="B287" s="440" t="s">
        <v>370</v>
      </c>
      <c r="C287" s="378" t="s">
        <v>273</v>
      </c>
      <c r="D287" s="562" t="s">
        <v>150</v>
      </c>
      <c r="E287" s="528" t="s">
        <v>151</v>
      </c>
      <c r="F287" s="446"/>
      <c r="G287" s="446"/>
      <c r="H287" s="444" t="s">
        <v>403</v>
      </c>
      <c r="I287" s="392">
        <v>40</v>
      </c>
      <c r="J287" s="392">
        <v>45</v>
      </c>
      <c r="K287" s="392">
        <v>60</v>
      </c>
      <c r="L287" s="392">
        <v>70</v>
      </c>
      <c r="M287" s="392">
        <v>85</v>
      </c>
      <c r="N287" s="392">
        <v>300</v>
      </c>
      <c r="O287" s="437">
        <v>4826</v>
      </c>
      <c r="P287" s="438">
        <v>496.6</v>
      </c>
      <c r="Q287" s="439">
        <v>80.069999999999993</v>
      </c>
      <c r="R287" s="439">
        <v>48.19</v>
      </c>
      <c r="S287" s="439">
        <v>58.23</v>
      </c>
      <c r="T287" s="439">
        <v>4.8</v>
      </c>
      <c r="U287" s="385">
        <v>23000</v>
      </c>
      <c r="V287" s="385">
        <v>37500</v>
      </c>
      <c r="W287" s="385">
        <v>60000</v>
      </c>
      <c r="X287" s="387">
        <v>90000</v>
      </c>
      <c r="Y287" s="387">
        <v>130000</v>
      </c>
      <c r="Z287" s="387">
        <v>182000</v>
      </c>
      <c r="AA287" s="392">
        <v>255000</v>
      </c>
      <c r="AB287" s="392">
        <v>356500</v>
      </c>
      <c r="AC287" s="424">
        <v>499500</v>
      </c>
      <c r="AD287" s="424">
        <v>699000</v>
      </c>
      <c r="AE287" s="493">
        <v>979000</v>
      </c>
      <c r="AF287" s="493">
        <v>1370000</v>
      </c>
      <c r="AG287" s="529">
        <v>2250000</v>
      </c>
      <c r="AH287" s="382">
        <v>27726000</v>
      </c>
      <c r="AI287" s="390">
        <v>90000</v>
      </c>
      <c r="AJ287" s="390">
        <v>7</v>
      </c>
      <c r="AK287" s="391">
        <v>180000</v>
      </c>
      <c r="AL287" s="391">
        <v>5</v>
      </c>
      <c r="AM287" s="392">
        <v>540000</v>
      </c>
      <c r="AN287" s="392">
        <v>4</v>
      </c>
      <c r="AO287" s="382">
        <v>14760000</v>
      </c>
      <c r="AP287" s="418">
        <v>42486000</v>
      </c>
      <c r="AQ287" s="394" t="s">
        <v>1905</v>
      </c>
      <c r="AR287" s="395" t="s">
        <v>1982</v>
      </c>
      <c r="AS287" s="396" t="s">
        <v>980</v>
      </c>
      <c r="AT287" s="397" t="s">
        <v>623</v>
      </c>
      <c r="AU287" s="548" t="s">
        <v>1028</v>
      </c>
      <c r="AV287" s="399"/>
      <c r="AW287" s="399">
        <v>522</v>
      </c>
      <c r="AX287" s="399"/>
      <c r="AY287" s="399">
        <v>600</v>
      </c>
      <c r="AZ287" s="399" t="s">
        <v>774</v>
      </c>
      <c r="BA287" s="419">
        <v>130</v>
      </c>
      <c r="BB287" s="401">
        <v>1.4</v>
      </c>
      <c r="BC287" s="402">
        <v>0.57999999999999996</v>
      </c>
      <c r="BD287" s="402">
        <v>0.69</v>
      </c>
      <c r="BE287" s="402">
        <v>1.72</v>
      </c>
      <c r="BF287" s="403">
        <v>4956</v>
      </c>
      <c r="BG287" s="401">
        <v>498</v>
      </c>
      <c r="BH287" s="404">
        <v>80.650000000000006</v>
      </c>
      <c r="BI287" s="404">
        <v>48.88</v>
      </c>
      <c r="BJ287" s="404">
        <v>59.95</v>
      </c>
      <c r="BK287" s="405">
        <v>1.4</v>
      </c>
      <c r="BL287" s="405">
        <v>0.57999999999999996</v>
      </c>
      <c r="BM287" s="405">
        <v>0.69</v>
      </c>
      <c r="BN287" s="405">
        <v>1.72</v>
      </c>
      <c r="BO287" s="406">
        <v>1</v>
      </c>
      <c r="BP287" s="407"/>
      <c r="BQ287" s="407"/>
      <c r="BR287" s="407"/>
      <c r="BS287" s="407"/>
      <c r="BT287" s="407"/>
      <c r="BU287" s="407"/>
      <c r="BV287" s="407"/>
      <c r="BW287" s="407"/>
      <c r="BX287" s="407"/>
      <c r="BY287" s="407"/>
      <c r="BZ287" s="407"/>
      <c r="CA287" s="407"/>
      <c r="CB287" s="407">
        <v>1</v>
      </c>
      <c r="CC287" s="407">
        <v>1</v>
      </c>
      <c r="CD287" s="407">
        <v>1</v>
      </c>
      <c r="CE287" s="407"/>
      <c r="CF287" s="407"/>
      <c r="CG287" s="407"/>
      <c r="CH287" s="407"/>
      <c r="CI287" s="407"/>
      <c r="CJ287" s="408" t="s">
        <v>1983</v>
      </c>
      <c r="CK287" s="408"/>
      <c r="CL287" s="408"/>
      <c r="CM287" s="408"/>
      <c r="CN287" s="408"/>
      <c r="CO287" s="409"/>
      <c r="CP287" s="409"/>
      <c r="CQ287" s="409"/>
      <c r="CR287" s="410">
        <v>484</v>
      </c>
      <c r="CS287" s="411">
        <v>74.8</v>
      </c>
      <c r="CT287" s="411">
        <v>41.93</v>
      </c>
      <c r="CU287" s="411">
        <v>42.56</v>
      </c>
      <c r="CV287" s="411">
        <v>12.6</v>
      </c>
      <c r="CW287" s="411">
        <v>5.27</v>
      </c>
      <c r="CX287" s="411">
        <v>6.26</v>
      </c>
      <c r="CY287" s="411">
        <v>15.67</v>
      </c>
      <c r="CZ287" s="411">
        <v>39.799999999999997</v>
      </c>
      <c r="DA287" s="411">
        <v>40.39</v>
      </c>
      <c r="DB287" s="409"/>
      <c r="DC287" s="409"/>
      <c r="DD287" s="409"/>
      <c r="DE287" s="409"/>
    </row>
    <row r="288" spans="1:109" ht="21" customHeight="1" thickBot="1">
      <c r="A288" s="412">
        <v>286</v>
      </c>
      <c r="B288" s="436" t="s">
        <v>1984</v>
      </c>
      <c r="C288" s="378" t="s">
        <v>1985</v>
      </c>
      <c r="D288" s="562" t="s">
        <v>150</v>
      </c>
      <c r="E288" s="528" t="s">
        <v>151</v>
      </c>
      <c r="F288" s="446"/>
      <c r="G288" s="446"/>
      <c r="H288" s="444" t="s">
        <v>403</v>
      </c>
      <c r="I288" s="392">
        <v>40</v>
      </c>
      <c r="J288" s="392">
        <v>45</v>
      </c>
      <c r="K288" s="392">
        <v>60</v>
      </c>
      <c r="L288" s="392">
        <v>70</v>
      </c>
      <c r="M288" s="392">
        <v>85</v>
      </c>
      <c r="N288" s="392">
        <v>300</v>
      </c>
      <c r="O288" s="437">
        <v>4835</v>
      </c>
      <c r="P288" s="438">
        <v>409.7</v>
      </c>
      <c r="Q288" s="439">
        <v>89.13</v>
      </c>
      <c r="R288" s="439">
        <v>63.68</v>
      </c>
      <c r="S288" s="439">
        <v>45.99</v>
      </c>
      <c r="T288" s="439"/>
      <c r="U288" s="385">
        <v>23000</v>
      </c>
      <c r="V288" s="385">
        <v>37500</v>
      </c>
      <c r="W288" s="385">
        <v>60000</v>
      </c>
      <c r="X288" s="387">
        <v>90000</v>
      </c>
      <c r="Y288" s="387">
        <v>130000</v>
      </c>
      <c r="Z288" s="387">
        <v>182000</v>
      </c>
      <c r="AA288" s="392">
        <v>255000</v>
      </c>
      <c r="AB288" s="392">
        <v>356500</v>
      </c>
      <c r="AC288" s="424">
        <v>499500</v>
      </c>
      <c r="AD288" s="424">
        <v>699000</v>
      </c>
      <c r="AE288" s="493">
        <v>979000</v>
      </c>
      <c r="AF288" s="493">
        <v>1370000</v>
      </c>
      <c r="AG288" s="529">
        <v>2250000</v>
      </c>
      <c r="AH288" s="382">
        <v>27726000</v>
      </c>
      <c r="AI288" s="390">
        <v>90000</v>
      </c>
      <c r="AJ288" s="390">
        <v>7</v>
      </c>
      <c r="AK288" s="391">
        <v>180000</v>
      </c>
      <c r="AL288" s="391">
        <v>5</v>
      </c>
      <c r="AM288" s="392">
        <v>540000</v>
      </c>
      <c r="AN288" s="392">
        <v>4</v>
      </c>
      <c r="AO288" s="382">
        <v>14760000</v>
      </c>
      <c r="AP288" s="418">
        <v>42486000</v>
      </c>
      <c r="AQ288" s="394" t="s">
        <v>1748</v>
      </c>
      <c r="AR288" s="395" t="s">
        <v>1986</v>
      </c>
      <c r="AS288" s="396" t="s">
        <v>1659</v>
      </c>
      <c r="AT288" s="397" t="s">
        <v>1987</v>
      </c>
      <c r="AU288" s="548" t="s">
        <v>1028</v>
      </c>
      <c r="AV288" s="399"/>
      <c r="AW288" s="399"/>
      <c r="AX288" s="399"/>
      <c r="AY288" s="399"/>
      <c r="AZ288" s="399" t="s">
        <v>768</v>
      </c>
      <c r="BA288" s="419">
        <v>130</v>
      </c>
      <c r="BB288" s="401">
        <v>1.1000000000000001</v>
      </c>
      <c r="BC288" s="402">
        <v>0.52</v>
      </c>
      <c r="BD288" s="402">
        <v>1.96</v>
      </c>
      <c r="BE288" s="402">
        <v>1.87</v>
      </c>
      <c r="BF288" s="403">
        <v>4965</v>
      </c>
      <c r="BG288" s="401">
        <v>410.8</v>
      </c>
      <c r="BH288" s="404">
        <v>89.65</v>
      </c>
      <c r="BI288" s="404">
        <v>65.64</v>
      </c>
      <c r="BJ288" s="404">
        <v>47.86</v>
      </c>
      <c r="BK288" s="405">
        <v>1.1000000000000001</v>
      </c>
      <c r="BL288" s="405">
        <v>0.52</v>
      </c>
      <c r="BM288" s="405">
        <v>1.96</v>
      </c>
      <c r="BN288" s="405">
        <v>1.87</v>
      </c>
      <c r="BO288" s="406">
        <v>11</v>
      </c>
      <c r="BP288" s="407"/>
      <c r="BQ288" s="407"/>
      <c r="BR288" s="407"/>
      <c r="BS288" s="407"/>
      <c r="BT288" s="407"/>
      <c r="BU288" s="407"/>
      <c r="BV288" s="407"/>
      <c r="BW288" s="407"/>
      <c r="BX288" s="407"/>
      <c r="BY288" s="407"/>
      <c r="BZ288" s="407"/>
      <c r="CA288" s="407"/>
      <c r="CB288" s="407"/>
      <c r="CC288" s="407">
        <v>1</v>
      </c>
      <c r="CD288" s="407"/>
      <c r="CE288" s="407"/>
      <c r="CF288" s="407"/>
      <c r="CG288" s="407"/>
      <c r="CH288" s="407"/>
      <c r="CI288" s="407"/>
      <c r="CJ288" s="408" t="s">
        <v>1988</v>
      </c>
      <c r="CK288" s="408"/>
      <c r="CL288" s="408"/>
      <c r="CM288" s="408"/>
      <c r="CN288" s="408"/>
      <c r="CO288" s="409"/>
      <c r="CP288" s="409"/>
      <c r="CQ288" s="409"/>
      <c r="CR288" s="410"/>
      <c r="CS288" s="411"/>
      <c r="CT288" s="411"/>
      <c r="CU288" s="411"/>
      <c r="CV288" s="411"/>
      <c r="CW288" s="411"/>
      <c r="CX288" s="411"/>
      <c r="CY288" s="411"/>
      <c r="CZ288" s="411"/>
      <c r="DA288" s="411"/>
      <c r="DB288" s="409"/>
      <c r="DC288" s="409"/>
      <c r="DD288" s="409"/>
      <c r="DE288" s="409"/>
    </row>
    <row r="289" spans="1:109" ht="21" customHeight="1">
      <c r="A289" s="376">
        <v>287</v>
      </c>
      <c r="B289" s="440" t="s">
        <v>1989</v>
      </c>
      <c r="C289" s="378" t="s">
        <v>1990</v>
      </c>
      <c r="D289" s="562" t="s">
        <v>150</v>
      </c>
      <c r="E289" s="528" t="s">
        <v>151</v>
      </c>
      <c r="F289" s="446"/>
      <c r="G289" s="446"/>
      <c r="H289" s="444" t="s">
        <v>403</v>
      </c>
      <c r="I289" s="392">
        <v>40</v>
      </c>
      <c r="J289" s="392">
        <v>45</v>
      </c>
      <c r="K289" s="392">
        <v>60</v>
      </c>
      <c r="L289" s="392">
        <v>70</v>
      </c>
      <c r="M289" s="392">
        <v>85</v>
      </c>
      <c r="N289" s="392">
        <v>300</v>
      </c>
      <c r="O289" s="437">
        <v>4843</v>
      </c>
      <c r="P289" s="438">
        <v>402.7</v>
      </c>
      <c r="Q289" s="439">
        <v>86.51</v>
      </c>
      <c r="R289" s="439">
        <v>62.58</v>
      </c>
      <c r="S289" s="439">
        <v>77.09</v>
      </c>
      <c r="T289" s="439">
        <v>7.3</v>
      </c>
      <c r="U289" s="385">
        <v>23000</v>
      </c>
      <c r="V289" s="385">
        <v>37500</v>
      </c>
      <c r="W289" s="385">
        <v>60000</v>
      </c>
      <c r="X289" s="387">
        <v>90000</v>
      </c>
      <c r="Y289" s="387">
        <v>130000</v>
      </c>
      <c r="Z289" s="387">
        <v>182000</v>
      </c>
      <c r="AA289" s="392">
        <v>255000</v>
      </c>
      <c r="AB289" s="392">
        <v>356500</v>
      </c>
      <c r="AC289" s="424">
        <v>499500</v>
      </c>
      <c r="AD289" s="424">
        <v>699000</v>
      </c>
      <c r="AE289" s="493">
        <v>979000</v>
      </c>
      <c r="AF289" s="493">
        <v>1370000</v>
      </c>
      <c r="AG289" s="529">
        <v>2250000</v>
      </c>
      <c r="AH289" s="382">
        <v>27726000</v>
      </c>
      <c r="AI289" s="390">
        <v>90000</v>
      </c>
      <c r="AJ289" s="390">
        <v>7</v>
      </c>
      <c r="AK289" s="391">
        <v>180000</v>
      </c>
      <c r="AL289" s="391">
        <v>5</v>
      </c>
      <c r="AM289" s="392">
        <v>540000</v>
      </c>
      <c r="AN289" s="392">
        <v>4</v>
      </c>
      <c r="AO289" s="382">
        <v>14760000</v>
      </c>
      <c r="AP289" s="418">
        <v>42486000</v>
      </c>
      <c r="AQ289" s="394" t="s">
        <v>1281</v>
      </c>
      <c r="AR289" s="395" t="s">
        <v>1991</v>
      </c>
      <c r="AS289" s="396" t="s">
        <v>915</v>
      </c>
      <c r="AT289" s="397" t="s">
        <v>1992</v>
      </c>
      <c r="AU289" s="548" t="s">
        <v>1028</v>
      </c>
      <c r="AV289" s="399"/>
      <c r="AW289" s="399">
        <v>418</v>
      </c>
      <c r="AX289" s="399"/>
      <c r="AY289" s="399">
        <v>557</v>
      </c>
      <c r="AZ289" s="399" t="s">
        <v>774</v>
      </c>
      <c r="BA289" s="400">
        <v>130</v>
      </c>
      <c r="BB289" s="401">
        <v>2.5</v>
      </c>
      <c r="BC289" s="402">
        <v>0.89</v>
      </c>
      <c r="BD289" s="402">
        <v>0.69</v>
      </c>
      <c r="BE289" s="402">
        <v>2.0699999999999998</v>
      </c>
      <c r="BF289" s="403">
        <v>4973</v>
      </c>
      <c r="BG289" s="401">
        <v>405.2</v>
      </c>
      <c r="BH289" s="404">
        <v>87.4</v>
      </c>
      <c r="BI289" s="404">
        <v>63.27</v>
      </c>
      <c r="BJ289" s="404">
        <v>79.16</v>
      </c>
      <c r="BK289" s="405">
        <v>2.5</v>
      </c>
      <c r="BL289" s="405">
        <v>0.89</v>
      </c>
      <c r="BM289" s="405">
        <v>0.69</v>
      </c>
      <c r="BN289" s="405">
        <v>2.0699999999999998</v>
      </c>
      <c r="BO289" s="406">
        <v>9</v>
      </c>
      <c r="BP289" s="407"/>
      <c r="BQ289" s="407"/>
      <c r="BR289" s="407"/>
      <c r="BS289" s="407"/>
      <c r="BT289" s="407"/>
      <c r="BU289" s="407"/>
      <c r="BV289" s="407"/>
      <c r="BW289" s="407"/>
      <c r="BX289" s="407"/>
      <c r="BY289" s="407"/>
      <c r="BZ289" s="407"/>
      <c r="CA289" s="407"/>
      <c r="CB289" s="407">
        <v>1</v>
      </c>
      <c r="CC289" s="407">
        <v>1</v>
      </c>
      <c r="CD289" s="407">
        <v>1</v>
      </c>
      <c r="CE289" s="407"/>
      <c r="CF289" s="407"/>
      <c r="CG289" s="407"/>
      <c r="CH289" s="407"/>
      <c r="CI289" s="407"/>
      <c r="CJ289" s="408" t="s">
        <v>1993</v>
      </c>
      <c r="CK289" s="408"/>
      <c r="CL289" s="408"/>
      <c r="CM289" s="408"/>
      <c r="CN289" s="408"/>
      <c r="CO289" s="409"/>
      <c r="CP289" s="409"/>
      <c r="CQ289" s="409"/>
      <c r="CR289" s="410"/>
      <c r="CS289" s="411"/>
      <c r="CT289" s="411"/>
      <c r="CU289" s="411"/>
      <c r="CV289" s="411"/>
      <c r="CW289" s="411"/>
      <c r="CX289" s="411"/>
      <c r="CY289" s="411"/>
      <c r="CZ289" s="411"/>
      <c r="DA289" s="411"/>
      <c r="DB289" s="409" t="s">
        <v>1913</v>
      </c>
      <c r="DC289" s="409">
        <v>1</v>
      </c>
      <c r="DD289" s="409"/>
      <c r="DE289" s="409"/>
    </row>
    <row r="290" spans="1:109" ht="21" customHeight="1" thickBot="1">
      <c r="A290" s="412">
        <v>288</v>
      </c>
      <c r="B290" s="436" t="s">
        <v>1994</v>
      </c>
      <c r="C290" s="378" t="s">
        <v>1995</v>
      </c>
      <c r="D290" s="562" t="s">
        <v>150</v>
      </c>
      <c r="E290" s="528" t="s">
        <v>151</v>
      </c>
      <c r="F290" s="446"/>
      <c r="G290" s="446"/>
      <c r="H290" s="563" t="s">
        <v>403</v>
      </c>
      <c r="I290" s="564">
        <v>40</v>
      </c>
      <c r="J290" s="564">
        <v>45</v>
      </c>
      <c r="K290" s="564">
        <v>60</v>
      </c>
      <c r="L290" s="564">
        <v>70</v>
      </c>
      <c r="M290" s="564">
        <v>85</v>
      </c>
      <c r="N290" s="564">
        <v>300</v>
      </c>
      <c r="O290" s="437">
        <v>4845</v>
      </c>
      <c r="P290" s="438">
        <v>429.3</v>
      </c>
      <c r="Q290" s="439">
        <v>82.91</v>
      </c>
      <c r="R290" s="439">
        <v>52.87</v>
      </c>
      <c r="S290" s="439">
        <v>65.41</v>
      </c>
      <c r="T290" s="439">
        <v>5.5</v>
      </c>
      <c r="U290" s="565">
        <v>23000</v>
      </c>
      <c r="V290" s="565">
        <v>37500</v>
      </c>
      <c r="W290" s="565">
        <v>60000</v>
      </c>
      <c r="X290" s="566">
        <v>90000</v>
      </c>
      <c r="Y290" s="566">
        <v>130000</v>
      </c>
      <c r="Z290" s="567">
        <v>182000</v>
      </c>
      <c r="AA290" s="564">
        <v>255000</v>
      </c>
      <c r="AB290" s="564">
        <v>356500</v>
      </c>
      <c r="AC290" s="568">
        <v>499500</v>
      </c>
      <c r="AD290" s="568">
        <v>699000</v>
      </c>
      <c r="AE290" s="569">
        <v>979000</v>
      </c>
      <c r="AF290" s="569">
        <v>1370000</v>
      </c>
      <c r="AG290" s="570">
        <v>2250000</v>
      </c>
      <c r="AH290" s="571">
        <v>27726000</v>
      </c>
      <c r="AI290" s="572">
        <v>90000</v>
      </c>
      <c r="AJ290" s="572">
        <v>7</v>
      </c>
      <c r="AK290" s="573">
        <v>180000</v>
      </c>
      <c r="AL290" s="573">
        <v>5</v>
      </c>
      <c r="AM290" s="574">
        <v>540000</v>
      </c>
      <c r="AN290" s="574">
        <v>4</v>
      </c>
      <c r="AO290" s="571">
        <v>14760000</v>
      </c>
      <c r="AP290" s="575">
        <v>42486000</v>
      </c>
      <c r="AQ290" s="394" t="s">
        <v>1807</v>
      </c>
      <c r="AR290" s="395" t="s">
        <v>1996</v>
      </c>
      <c r="AS290" s="396" t="s">
        <v>1026</v>
      </c>
      <c r="AT290" s="397" t="s">
        <v>1997</v>
      </c>
      <c r="AU290" s="548" t="s">
        <v>1028</v>
      </c>
      <c r="AV290" s="399"/>
      <c r="AW290" s="399">
        <v>451</v>
      </c>
      <c r="AX290" s="399"/>
      <c r="AY290" s="399">
        <v>572</v>
      </c>
      <c r="AZ290" s="399" t="s">
        <v>772</v>
      </c>
      <c r="BA290" s="419">
        <v>198</v>
      </c>
      <c r="BB290" s="401">
        <v>3.7</v>
      </c>
      <c r="BC290" s="402">
        <v>0.89</v>
      </c>
      <c r="BD290" s="402">
        <v>1.65</v>
      </c>
      <c r="BE290" s="402">
        <v>3.05</v>
      </c>
      <c r="BF290" s="403">
        <v>5043</v>
      </c>
      <c r="BG290" s="401">
        <v>433</v>
      </c>
      <c r="BH290" s="404">
        <v>83.8</v>
      </c>
      <c r="BI290" s="404">
        <v>54.52</v>
      </c>
      <c r="BJ290" s="404">
        <v>68.459999999999994</v>
      </c>
      <c r="BK290" s="405">
        <v>3.7</v>
      </c>
      <c r="BL290" s="405">
        <v>0.89</v>
      </c>
      <c r="BM290" s="405">
        <v>1.65</v>
      </c>
      <c r="BN290" s="405">
        <v>3.05</v>
      </c>
      <c r="BO290" s="406">
        <v>1</v>
      </c>
      <c r="BP290" s="407"/>
      <c r="BQ290" s="407"/>
      <c r="BR290" s="407"/>
      <c r="BS290" s="407"/>
      <c r="BT290" s="407"/>
      <c r="BU290" s="407"/>
      <c r="BV290" s="407"/>
      <c r="BW290" s="407"/>
      <c r="BX290" s="407"/>
      <c r="BY290" s="407"/>
      <c r="BZ290" s="407">
        <v>1</v>
      </c>
      <c r="CA290" s="407"/>
      <c r="CB290" s="407"/>
      <c r="CC290" s="407">
        <v>1</v>
      </c>
      <c r="CD290" s="407"/>
      <c r="CE290" s="407"/>
      <c r="CF290" s="407"/>
      <c r="CG290" s="407"/>
      <c r="CH290" s="407"/>
      <c r="CI290" s="407"/>
      <c r="CJ290" s="408" t="s">
        <v>1998</v>
      </c>
      <c r="CK290" s="408"/>
      <c r="CL290" s="408"/>
      <c r="CM290" s="408"/>
      <c r="CN290" s="408"/>
      <c r="CO290" s="409"/>
      <c r="CP290" s="409"/>
      <c r="CQ290" s="409"/>
      <c r="CR290" s="410"/>
      <c r="CS290" s="411"/>
      <c r="CT290" s="411"/>
      <c r="CU290" s="411"/>
      <c r="CV290" s="411"/>
      <c r="CW290" s="411"/>
      <c r="CX290" s="411"/>
      <c r="CY290" s="411"/>
      <c r="CZ290" s="411"/>
      <c r="DA290" s="411"/>
      <c r="DB290" s="409" t="s">
        <v>1913</v>
      </c>
      <c r="DC290" s="409">
        <v>1</v>
      </c>
      <c r="DD290" s="409"/>
      <c r="DE290" s="409"/>
    </row>
    <row r="291" spans="1:109" ht="21" customHeight="1" thickTop="1">
      <c r="A291" s="376">
        <v>289</v>
      </c>
      <c r="B291" s="440" t="s">
        <v>1999</v>
      </c>
      <c r="C291" s="378" t="s">
        <v>2000</v>
      </c>
      <c r="D291" s="562" t="s">
        <v>150</v>
      </c>
      <c r="E291" s="528" t="s">
        <v>151</v>
      </c>
      <c r="F291" s="446"/>
      <c r="G291" s="446"/>
      <c r="H291" s="444">
        <v>85</v>
      </c>
      <c r="I291" s="471">
        <v>25</v>
      </c>
      <c r="J291" s="471">
        <v>29</v>
      </c>
      <c r="K291" s="471">
        <v>38</v>
      </c>
      <c r="L291" s="471">
        <v>54</v>
      </c>
      <c r="M291" s="471">
        <v>69</v>
      </c>
      <c r="N291" s="471">
        <v>300</v>
      </c>
      <c r="O291" s="437">
        <v>4859</v>
      </c>
      <c r="P291" s="438">
        <v>459.8</v>
      </c>
      <c r="Q291" s="439">
        <v>81.56</v>
      </c>
      <c r="R291" s="439">
        <v>57.68</v>
      </c>
      <c r="S291" s="439">
        <v>50.42</v>
      </c>
      <c r="T291" s="439"/>
      <c r="U291" s="429">
        <v>23000</v>
      </c>
      <c r="V291" s="429">
        <v>37500</v>
      </c>
      <c r="W291" s="429">
        <v>60000</v>
      </c>
      <c r="X291" s="534">
        <v>90000</v>
      </c>
      <c r="Y291" s="534">
        <v>130000</v>
      </c>
      <c r="Z291" s="534">
        <v>182000</v>
      </c>
      <c r="AA291" s="471">
        <v>255000</v>
      </c>
      <c r="AB291" s="471">
        <v>356500</v>
      </c>
      <c r="AC291" s="535">
        <v>499500</v>
      </c>
      <c r="AD291" s="535">
        <v>699000</v>
      </c>
      <c r="AE291" s="536">
        <v>979000</v>
      </c>
      <c r="AF291" s="536">
        <v>1370000</v>
      </c>
      <c r="AG291" s="537">
        <v>2250000</v>
      </c>
      <c r="AH291" s="495">
        <v>27726000</v>
      </c>
      <c r="AI291" s="430">
        <v>90000</v>
      </c>
      <c r="AJ291" s="430">
        <v>7</v>
      </c>
      <c r="AK291" s="428">
        <v>180000</v>
      </c>
      <c r="AL291" s="428">
        <v>5</v>
      </c>
      <c r="AM291" s="471">
        <v>540000</v>
      </c>
      <c r="AN291" s="471">
        <v>4</v>
      </c>
      <c r="AO291" s="495">
        <v>14760000</v>
      </c>
      <c r="AP291" s="416">
        <v>42486000</v>
      </c>
      <c r="AQ291" s="394" t="s">
        <v>1281</v>
      </c>
      <c r="AR291" s="395" t="s">
        <v>2001</v>
      </c>
      <c r="AS291" s="396" t="s">
        <v>1659</v>
      </c>
      <c r="AT291" s="397" t="s">
        <v>2002</v>
      </c>
      <c r="AU291" s="548" t="s">
        <v>1028</v>
      </c>
      <c r="AV291" s="399"/>
      <c r="AW291" s="399"/>
      <c r="AX291" s="399"/>
      <c r="AY291" s="399"/>
      <c r="AZ291" s="399" t="s">
        <v>772</v>
      </c>
      <c r="BA291" s="419">
        <v>199</v>
      </c>
      <c r="BB291" s="401">
        <v>4.4000000000000004</v>
      </c>
      <c r="BC291" s="402">
        <v>0.44</v>
      </c>
      <c r="BD291" s="402">
        <v>0.83</v>
      </c>
      <c r="BE291" s="402">
        <v>2.2400000000000002</v>
      </c>
      <c r="BF291" s="403">
        <v>5058</v>
      </c>
      <c r="BG291" s="401">
        <v>464.2</v>
      </c>
      <c r="BH291" s="404">
        <v>82</v>
      </c>
      <c r="BI291" s="404">
        <v>58.51</v>
      </c>
      <c r="BJ291" s="404">
        <v>52.66</v>
      </c>
      <c r="BK291" s="405">
        <v>4.4000000000000004</v>
      </c>
      <c r="BL291" s="405">
        <v>0.44</v>
      </c>
      <c r="BM291" s="405">
        <v>0.83</v>
      </c>
      <c r="BN291" s="405">
        <v>2.2400000000000002</v>
      </c>
      <c r="BO291" s="406">
        <v>11</v>
      </c>
      <c r="BP291" s="407"/>
      <c r="BQ291" s="407"/>
      <c r="BR291" s="407"/>
      <c r="BS291" s="407"/>
      <c r="BT291" s="407"/>
      <c r="BU291" s="407"/>
      <c r="BV291" s="407"/>
      <c r="BW291" s="407"/>
      <c r="BX291" s="407"/>
      <c r="BY291" s="407"/>
      <c r="BZ291" s="407">
        <v>1</v>
      </c>
      <c r="CA291" s="407"/>
      <c r="CB291" s="407"/>
      <c r="CC291" s="407"/>
      <c r="CD291" s="407"/>
      <c r="CE291" s="407"/>
      <c r="CF291" s="407"/>
      <c r="CG291" s="407"/>
      <c r="CH291" s="407"/>
      <c r="CI291" s="407"/>
      <c r="CJ291" s="408" t="s">
        <v>2003</v>
      </c>
      <c r="CK291" s="408"/>
      <c r="CL291" s="408"/>
      <c r="CM291" s="408"/>
      <c r="CN291" s="408"/>
      <c r="CO291" s="409"/>
      <c r="CP291" s="409"/>
      <c r="CQ291" s="409"/>
      <c r="CR291" s="410"/>
      <c r="CS291" s="411"/>
      <c r="CT291" s="411"/>
      <c r="CU291" s="411"/>
      <c r="CV291" s="411"/>
      <c r="CW291" s="411"/>
      <c r="CX291" s="411"/>
      <c r="CY291" s="411"/>
      <c r="CZ291" s="411"/>
      <c r="DA291" s="411"/>
      <c r="DB291" s="409"/>
      <c r="DC291" s="409"/>
      <c r="DD291" s="409"/>
      <c r="DE291" s="409"/>
    </row>
    <row r="292" spans="1:109" ht="21" customHeight="1" thickBot="1">
      <c r="A292" s="412">
        <v>290</v>
      </c>
      <c r="B292" s="436" t="s">
        <v>2004</v>
      </c>
      <c r="C292" s="378" t="s">
        <v>2005</v>
      </c>
      <c r="D292" s="562" t="s">
        <v>150</v>
      </c>
      <c r="E292" s="528" t="s">
        <v>151</v>
      </c>
      <c r="F292" s="446"/>
      <c r="G292" s="446"/>
      <c r="H292" s="444">
        <v>85</v>
      </c>
      <c r="I292" s="392">
        <v>25</v>
      </c>
      <c r="J292" s="392">
        <v>29</v>
      </c>
      <c r="K292" s="392">
        <v>38</v>
      </c>
      <c r="L292" s="392">
        <v>54</v>
      </c>
      <c r="M292" s="392">
        <v>69</v>
      </c>
      <c r="N292" s="392">
        <v>300</v>
      </c>
      <c r="O292" s="437">
        <v>4863</v>
      </c>
      <c r="P292" s="438">
        <v>414.7</v>
      </c>
      <c r="Q292" s="439">
        <v>89.4</v>
      </c>
      <c r="R292" s="439">
        <v>51.75</v>
      </c>
      <c r="S292" s="439">
        <v>51.27</v>
      </c>
      <c r="T292" s="439">
        <v>4.5</v>
      </c>
      <c r="U292" s="385">
        <v>23000</v>
      </c>
      <c r="V292" s="385">
        <v>37500</v>
      </c>
      <c r="W292" s="385">
        <v>60000</v>
      </c>
      <c r="X292" s="387">
        <v>90000</v>
      </c>
      <c r="Y292" s="387">
        <v>130000</v>
      </c>
      <c r="Z292" s="387">
        <v>182000</v>
      </c>
      <c r="AA292" s="392">
        <v>255000</v>
      </c>
      <c r="AB292" s="392">
        <v>356500</v>
      </c>
      <c r="AC292" s="424">
        <v>499500</v>
      </c>
      <c r="AD292" s="424">
        <v>699000</v>
      </c>
      <c r="AE292" s="493">
        <v>979000</v>
      </c>
      <c r="AF292" s="493">
        <v>1370000</v>
      </c>
      <c r="AG292" s="529">
        <v>2250000</v>
      </c>
      <c r="AH292" s="382">
        <v>27726000</v>
      </c>
      <c r="AI292" s="390">
        <v>90000</v>
      </c>
      <c r="AJ292" s="390">
        <v>7</v>
      </c>
      <c r="AK292" s="391">
        <v>180000</v>
      </c>
      <c r="AL292" s="391">
        <v>5</v>
      </c>
      <c r="AM292" s="392">
        <v>540000</v>
      </c>
      <c r="AN292" s="392">
        <v>4</v>
      </c>
      <c r="AO292" s="382">
        <v>14760000</v>
      </c>
      <c r="AP292" s="418">
        <v>42486000</v>
      </c>
      <c r="AQ292" s="394" t="s">
        <v>2006</v>
      </c>
      <c r="AR292" s="395" t="s">
        <v>2007</v>
      </c>
      <c r="AS292" s="396" t="s">
        <v>649</v>
      </c>
      <c r="AT292" s="397" t="s">
        <v>685</v>
      </c>
      <c r="AU292" s="548" t="s">
        <v>1028</v>
      </c>
      <c r="AV292" s="399"/>
      <c r="AW292" s="399">
        <v>435</v>
      </c>
      <c r="AX292" s="399"/>
      <c r="AY292" s="399">
        <v>565</v>
      </c>
      <c r="AZ292" s="399" t="s">
        <v>772</v>
      </c>
      <c r="BA292" s="419">
        <v>131</v>
      </c>
      <c r="BB292" s="401">
        <v>1.6</v>
      </c>
      <c r="BC292" s="402">
        <v>0.7</v>
      </c>
      <c r="BD292" s="402">
        <v>0.65</v>
      </c>
      <c r="BE292" s="402">
        <v>1.71</v>
      </c>
      <c r="BF292" s="403">
        <v>4994</v>
      </c>
      <c r="BG292" s="401">
        <v>416.3</v>
      </c>
      <c r="BH292" s="404">
        <v>90.1</v>
      </c>
      <c r="BI292" s="404">
        <v>52.4</v>
      </c>
      <c r="BJ292" s="404">
        <v>52.98</v>
      </c>
      <c r="BK292" s="405">
        <v>1.6</v>
      </c>
      <c r="BL292" s="405">
        <v>0.7</v>
      </c>
      <c r="BM292" s="405">
        <v>0.65</v>
      </c>
      <c r="BN292" s="405">
        <v>1.71</v>
      </c>
      <c r="BO292" s="406">
        <v>1</v>
      </c>
      <c r="BP292" s="407"/>
      <c r="BQ292" s="407"/>
      <c r="BR292" s="407"/>
      <c r="BS292" s="407"/>
      <c r="BT292" s="407"/>
      <c r="BU292" s="407"/>
      <c r="BV292" s="407"/>
      <c r="BW292" s="407"/>
      <c r="BX292" s="407"/>
      <c r="BY292" s="407"/>
      <c r="BZ292" s="407">
        <v>1</v>
      </c>
      <c r="CA292" s="407"/>
      <c r="CB292" s="407"/>
      <c r="CC292" s="407"/>
      <c r="CD292" s="407">
        <v>1</v>
      </c>
      <c r="CE292" s="407"/>
      <c r="CF292" s="407"/>
      <c r="CG292" s="407"/>
      <c r="CH292" s="407"/>
      <c r="CI292" s="407"/>
      <c r="CJ292" s="408" t="s">
        <v>2005</v>
      </c>
      <c r="CK292" s="408"/>
      <c r="CL292" s="408"/>
      <c r="CM292" s="408"/>
      <c r="CN292" s="408"/>
      <c r="CO292" s="409"/>
      <c r="CP292" s="409"/>
      <c r="CQ292" s="409">
        <v>1</v>
      </c>
      <c r="CR292" s="410">
        <v>400</v>
      </c>
      <c r="CS292" s="411">
        <v>82.99</v>
      </c>
      <c r="CT292" s="411">
        <v>45.79</v>
      </c>
      <c r="CU292" s="411">
        <v>35.67</v>
      </c>
      <c r="CV292" s="411">
        <v>14.7</v>
      </c>
      <c r="CW292" s="411">
        <v>6.41</v>
      </c>
      <c r="CX292" s="411">
        <v>5.96</v>
      </c>
      <c r="CY292" s="411">
        <v>15.6</v>
      </c>
      <c r="CZ292" s="411">
        <v>42.67</v>
      </c>
      <c r="DA292" s="411">
        <v>42.62</v>
      </c>
      <c r="DB292" s="409"/>
      <c r="DC292" s="409"/>
      <c r="DD292" s="409"/>
      <c r="DE292" s="409"/>
    </row>
    <row r="293" spans="1:109" ht="21" customHeight="1">
      <c r="A293" s="376">
        <v>291</v>
      </c>
      <c r="B293" s="436" t="s">
        <v>2008</v>
      </c>
      <c r="C293" s="378" t="s">
        <v>2009</v>
      </c>
      <c r="D293" s="562" t="s">
        <v>150</v>
      </c>
      <c r="E293" s="528" t="s">
        <v>151</v>
      </c>
      <c r="F293" s="446"/>
      <c r="G293" s="446"/>
      <c r="H293" s="444">
        <v>35</v>
      </c>
      <c r="I293" s="392">
        <v>40</v>
      </c>
      <c r="J293" s="392">
        <v>45</v>
      </c>
      <c r="K293" s="392">
        <v>50</v>
      </c>
      <c r="L293" s="392">
        <v>60</v>
      </c>
      <c r="M293" s="392">
        <v>70</v>
      </c>
      <c r="N293" s="392">
        <v>300</v>
      </c>
      <c r="O293" s="437">
        <v>4880</v>
      </c>
      <c r="P293" s="438">
        <v>439.3</v>
      </c>
      <c r="Q293" s="439">
        <v>85.88</v>
      </c>
      <c r="R293" s="439">
        <v>47.8</v>
      </c>
      <c r="S293" s="439">
        <v>46.08</v>
      </c>
      <c r="T293" s="439"/>
      <c r="U293" s="423"/>
      <c r="V293" s="423"/>
      <c r="W293" s="423"/>
      <c r="X293" s="443"/>
      <c r="Y293" s="443"/>
      <c r="Z293" s="443"/>
      <c r="AA293" s="446"/>
      <c r="AB293" s="446"/>
      <c r="AC293" s="576"/>
      <c r="AD293" s="576"/>
      <c r="AE293" s="577"/>
      <c r="AF293" s="577"/>
      <c r="AG293" s="578"/>
      <c r="AH293" s="432"/>
      <c r="AI293" s="425"/>
      <c r="AJ293" s="425"/>
      <c r="AK293" s="421"/>
      <c r="AL293" s="421"/>
      <c r="AM293" s="446"/>
      <c r="AN293" s="446"/>
      <c r="AO293" s="432"/>
      <c r="AP293" s="579"/>
      <c r="AQ293" s="394" t="s">
        <v>1812</v>
      </c>
      <c r="AR293" s="395" t="s">
        <v>2010</v>
      </c>
      <c r="AS293" s="396" t="s">
        <v>953</v>
      </c>
      <c r="AT293" s="397" t="s">
        <v>2011</v>
      </c>
      <c r="AU293" s="548" t="s">
        <v>1028</v>
      </c>
      <c r="AV293" s="399"/>
      <c r="AW293" s="399"/>
      <c r="AX293" s="399"/>
      <c r="AY293" s="399"/>
      <c r="AZ293" s="399" t="s">
        <v>772</v>
      </c>
      <c r="BA293" s="419"/>
      <c r="BB293" s="401"/>
      <c r="BC293" s="402"/>
      <c r="BD293" s="402"/>
      <c r="BE293" s="402"/>
      <c r="BF293" s="403"/>
      <c r="BG293" s="401"/>
      <c r="BH293" s="404"/>
      <c r="BI293" s="404"/>
      <c r="BJ293" s="404"/>
      <c r="BK293" s="405"/>
      <c r="BL293" s="405"/>
      <c r="BM293" s="405"/>
      <c r="BN293" s="405"/>
      <c r="BO293" s="406"/>
      <c r="BP293" s="407"/>
      <c r="BQ293" s="407"/>
      <c r="BR293" s="407"/>
      <c r="BS293" s="407"/>
      <c r="BT293" s="407"/>
      <c r="BU293" s="407"/>
      <c r="BV293" s="407"/>
      <c r="BW293" s="407"/>
      <c r="BX293" s="407"/>
      <c r="BY293" s="407"/>
      <c r="BZ293" s="407"/>
      <c r="CA293" s="407"/>
      <c r="CB293" s="407"/>
      <c r="CC293" s="407"/>
      <c r="CD293" s="407"/>
      <c r="CE293" s="407"/>
      <c r="CF293" s="407"/>
      <c r="CG293" s="407"/>
      <c r="CH293" s="407"/>
      <c r="CI293" s="407"/>
      <c r="CJ293" s="408"/>
      <c r="CK293" s="408"/>
      <c r="CL293" s="408"/>
      <c r="CM293" s="408"/>
      <c r="CN293" s="408"/>
      <c r="CO293" s="409"/>
      <c r="CP293" s="409"/>
      <c r="CQ293" s="409"/>
      <c r="CR293" s="410"/>
      <c r="CS293" s="411"/>
      <c r="CT293" s="411"/>
      <c r="CU293" s="411"/>
      <c r="CV293" s="411"/>
      <c r="CW293" s="411"/>
      <c r="CX293" s="411"/>
      <c r="CY293" s="411"/>
      <c r="CZ293" s="411"/>
      <c r="DA293" s="411"/>
      <c r="DB293" s="409"/>
      <c r="DC293" s="409"/>
      <c r="DD293" s="409"/>
      <c r="DE293" s="409"/>
    </row>
    <row r="294" spans="1:109" ht="21" customHeight="1" thickBot="1">
      <c r="A294" s="412">
        <v>292</v>
      </c>
      <c r="B294" s="440" t="s">
        <v>2012</v>
      </c>
      <c r="C294" s="378" t="s">
        <v>385</v>
      </c>
      <c r="D294" s="580" t="s">
        <v>150</v>
      </c>
      <c r="E294" s="581" t="s">
        <v>151</v>
      </c>
      <c r="F294" s="563"/>
      <c r="G294" s="563"/>
      <c r="H294" s="563" t="s">
        <v>403</v>
      </c>
      <c r="I294" s="564">
        <v>40</v>
      </c>
      <c r="J294" s="564">
        <v>45</v>
      </c>
      <c r="K294" s="564">
        <v>60</v>
      </c>
      <c r="L294" s="564">
        <v>70</v>
      </c>
      <c r="M294" s="564">
        <v>85</v>
      </c>
      <c r="N294" s="564">
        <v>300</v>
      </c>
      <c r="O294" s="437">
        <v>4897</v>
      </c>
      <c r="P294" s="438">
        <v>421.6</v>
      </c>
      <c r="Q294" s="439">
        <v>87.71</v>
      </c>
      <c r="R294" s="439">
        <v>51.33</v>
      </c>
      <c r="S294" s="439">
        <v>56.51</v>
      </c>
      <c r="T294" s="439">
        <v>5</v>
      </c>
      <c r="U294" s="565">
        <v>23000</v>
      </c>
      <c r="V294" s="565">
        <v>37500</v>
      </c>
      <c r="W294" s="565">
        <v>60000</v>
      </c>
      <c r="X294" s="566">
        <v>90000</v>
      </c>
      <c r="Y294" s="566">
        <v>130000</v>
      </c>
      <c r="Z294" s="567">
        <v>182000</v>
      </c>
      <c r="AA294" s="564">
        <v>255000</v>
      </c>
      <c r="AB294" s="564">
        <v>356500</v>
      </c>
      <c r="AC294" s="568">
        <v>499500</v>
      </c>
      <c r="AD294" s="568">
        <v>699000</v>
      </c>
      <c r="AE294" s="569">
        <v>979000</v>
      </c>
      <c r="AF294" s="569">
        <v>1370000</v>
      </c>
      <c r="AG294" s="570">
        <v>2250000</v>
      </c>
      <c r="AH294" s="571">
        <v>27726000</v>
      </c>
      <c r="AI294" s="572">
        <v>90000</v>
      </c>
      <c r="AJ294" s="572">
        <v>7</v>
      </c>
      <c r="AK294" s="573">
        <v>180000</v>
      </c>
      <c r="AL294" s="573">
        <v>5</v>
      </c>
      <c r="AM294" s="574">
        <v>540000</v>
      </c>
      <c r="AN294" s="574">
        <v>4</v>
      </c>
      <c r="AO294" s="571">
        <v>14760000</v>
      </c>
      <c r="AP294" s="575">
        <v>42486000</v>
      </c>
      <c r="AQ294" s="394" t="s">
        <v>1748</v>
      </c>
      <c r="AR294" s="395" t="s">
        <v>2013</v>
      </c>
      <c r="AS294" s="396" t="s">
        <v>895</v>
      </c>
      <c r="AT294" s="397" t="s">
        <v>618</v>
      </c>
      <c r="AU294" s="548" t="s">
        <v>1028</v>
      </c>
      <c r="AV294" s="399"/>
      <c r="AW294" s="399">
        <v>444</v>
      </c>
      <c r="AX294" s="399"/>
      <c r="AY294" s="399">
        <v>569</v>
      </c>
      <c r="AZ294" s="399" t="s">
        <v>774</v>
      </c>
      <c r="BA294" s="419">
        <v>131</v>
      </c>
      <c r="BB294" s="401">
        <v>1</v>
      </c>
      <c r="BC294" s="402">
        <v>0.59</v>
      </c>
      <c r="BD294" s="402">
        <v>1.06</v>
      </c>
      <c r="BE294" s="402">
        <v>2.0699999999999998</v>
      </c>
      <c r="BF294" s="403">
        <v>5028</v>
      </c>
      <c r="BG294" s="401">
        <v>422.6</v>
      </c>
      <c r="BH294" s="404">
        <v>88.3</v>
      </c>
      <c r="BI294" s="404">
        <v>52.39</v>
      </c>
      <c r="BJ294" s="404">
        <v>58.58</v>
      </c>
      <c r="BK294" s="405">
        <v>1</v>
      </c>
      <c r="BL294" s="405">
        <v>0.59</v>
      </c>
      <c r="BM294" s="405">
        <v>1.06</v>
      </c>
      <c r="BN294" s="405">
        <v>2.0699999999999998</v>
      </c>
      <c r="BO294" s="406">
        <v>1</v>
      </c>
      <c r="BP294" s="407"/>
      <c r="BQ294" s="407"/>
      <c r="BR294" s="407"/>
      <c r="BS294" s="407"/>
      <c r="BT294" s="407"/>
      <c r="BU294" s="407"/>
      <c r="BV294" s="407"/>
      <c r="BW294" s="407"/>
      <c r="BX294" s="407"/>
      <c r="BY294" s="407"/>
      <c r="BZ294" s="407"/>
      <c r="CA294" s="407"/>
      <c r="CB294" s="407">
        <v>1</v>
      </c>
      <c r="CC294" s="407">
        <v>1</v>
      </c>
      <c r="CD294" s="407">
        <v>1</v>
      </c>
      <c r="CE294" s="407"/>
      <c r="CF294" s="407"/>
      <c r="CG294" s="407"/>
      <c r="CH294" s="407"/>
      <c r="CI294" s="407"/>
      <c r="CJ294" s="408" t="s">
        <v>1988</v>
      </c>
      <c r="CK294" s="408"/>
      <c r="CL294" s="408"/>
      <c r="CM294" s="408"/>
      <c r="CN294" s="408"/>
      <c r="CO294" s="409"/>
      <c r="CP294" s="409"/>
      <c r="CQ294" s="409"/>
      <c r="CR294" s="410">
        <v>412</v>
      </c>
      <c r="CS294" s="411">
        <v>82.27</v>
      </c>
      <c r="CT294" s="411">
        <v>41.64</v>
      </c>
      <c r="CU294" s="411">
        <v>37.619999999999997</v>
      </c>
      <c r="CV294" s="411">
        <v>9.6</v>
      </c>
      <c r="CW294" s="411">
        <v>5.44</v>
      </c>
      <c r="CX294" s="411">
        <v>9.69</v>
      </c>
      <c r="CY294" s="411">
        <v>18.89</v>
      </c>
      <c r="CZ294" s="411">
        <v>43.62</v>
      </c>
      <c r="DA294" s="411">
        <v>47.72</v>
      </c>
      <c r="DB294" s="409" t="s">
        <v>1913</v>
      </c>
      <c r="DC294" s="409">
        <v>1</v>
      </c>
      <c r="DD294" s="409"/>
      <c r="DE294" s="409"/>
    </row>
    <row r="295" spans="1:109" ht="21" customHeight="1" thickTop="1" thickBot="1">
      <c r="A295" s="376">
        <v>293</v>
      </c>
      <c r="B295" s="409" t="s">
        <v>2014</v>
      </c>
      <c r="C295" s="489" t="s">
        <v>2015</v>
      </c>
      <c r="D295" s="580" t="s">
        <v>150</v>
      </c>
      <c r="E295" s="581" t="s">
        <v>151</v>
      </c>
      <c r="F295" s="563"/>
      <c r="G295" s="563"/>
      <c r="H295" s="563">
        <v>85</v>
      </c>
      <c r="I295" s="471">
        <v>25</v>
      </c>
      <c r="J295" s="471">
        <v>29</v>
      </c>
      <c r="K295" s="471">
        <v>38</v>
      </c>
      <c r="L295" s="471">
        <v>54</v>
      </c>
      <c r="M295" s="471">
        <v>69</v>
      </c>
      <c r="N295" s="471">
        <v>300</v>
      </c>
      <c r="O295" s="490">
        <v>4940</v>
      </c>
      <c r="P295" s="410">
        <v>484.8</v>
      </c>
      <c r="Q295" s="411">
        <v>79.67</v>
      </c>
      <c r="R295" s="411">
        <v>60.03</v>
      </c>
      <c r="S295" s="411">
        <v>58.86</v>
      </c>
      <c r="T295" s="411">
        <v>4.8499999999999996</v>
      </c>
      <c r="U295" s="582">
        <v>23000</v>
      </c>
      <c r="V295" s="565">
        <v>37500</v>
      </c>
      <c r="W295" s="565">
        <v>60000</v>
      </c>
      <c r="X295" s="566">
        <v>90000</v>
      </c>
      <c r="Y295" s="566">
        <v>130000</v>
      </c>
      <c r="Z295" s="567">
        <v>182000</v>
      </c>
      <c r="AA295" s="564">
        <v>255000</v>
      </c>
      <c r="AB295" s="564">
        <v>356500</v>
      </c>
      <c r="AC295" s="568">
        <v>499500</v>
      </c>
      <c r="AD295" s="568">
        <v>699000</v>
      </c>
      <c r="AE295" s="569">
        <v>979000</v>
      </c>
      <c r="AF295" s="569">
        <v>1370000</v>
      </c>
      <c r="AG295" s="570">
        <v>2250000</v>
      </c>
      <c r="AH295" s="571">
        <v>27726000</v>
      </c>
      <c r="AI295" s="572">
        <v>90000</v>
      </c>
      <c r="AJ295" s="572">
        <v>7</v>
      </c>
      <c r="AK295" s="573">
        <v>180000</v>
      </c>
      <c r="AL295" s="573">
        <v>5</v>
      </c>
      <c r="AM295" s="574">
        <v>540000</v>
      </c>
      <c r="AN295" s="574">
        <v>4</v>
      </c>
      <c r="AO295" s="571">
        <v>14760000</v>
      </c>
      <c r="AP295" s="575">
        <v>42486000</v>
      </c>
      <c r="AQ295" s="394" t="s">
        <v>1905</v>
      </c>
      <c r="AR295" s="395" t="s">
        <v>2016</v>
      </c>
      <c r="AS295" s="396" t="s">
        <v>931</v>
      </c>
      <c r="AT295" s="397" t="s">
        <v>2017</v>
      </c>
      <c r="AU295" s="548" t="s">
        <v>1028</v>
      </c>
      <c r="AV295" s="399"/>
      <c r="AW295" s="399">
        <v>510</v>
      </c>
      <c r="AX295" s="399"/>
      <c r="AY295" s="399">
        <v>598</v>
      </c>
      <c r="AZ295" s="399" t="s">
        <v>2018</v>
      </c>
      <c r="BA295" s="400">
        <v>132</v>
      </c>
      <c r="BB295" s="401">
        <v>4.0999999999999996</v>
      </c>
      <c r="BC295" s="402">
        <v>0.53</v>
      </c>
      <c r="BD295" s="402">
        <v>1.19</v>
      </c>
      <c r="BE295" s="402">
        <v>1.72</v>
      </c>
      <c r="BF295" s="403">
        <v>5072</v>
      </c>
      <c r="BG295" s="401">
        <v>488.9</v>
      </c>
      <c r="BH295" s="404">
        <v>80.2</v>
      </c>
      <c r="BI295" s="404">
        <v>61.22</v>
      </c>
      <c r="BJ295" s="404">
        <v>60.58</v>
      </c>
      <c r="BK295" s="405">
        <v>4.0999999999999996</v>
      </c>
      <c r="BL295" s="405">
        <v>0.53</v>
      </c>
      <c r="BM295" s="405">
        <v>1.19</v>
      </c>
      <c r="BN295" s="405">
        <v>1.72</v>
      </c>
      <c r="BO295" s="406">
        <v>9</v>
      </c>
      <c r="BP295" s="407"/>
      <c r="BQ295" s="407"/>
      <c r="BR295" s="407"/>
      <c r="BS295" s="407"/>
      <c r="BT295" s="407"/>
      <c r="BU295" s="407"/>
      <c r="BV295" s="407"/>
      <c r="BW295" s="407"/>
      <c r="BX295" s="407"/>
      <c r="BY295" s="407"/>
      <c r="BZ295" s="407"/>
      <c r="CA295" s="407"/>
      <c r="CB295" s="407"/>
      <c r="CC295" s="407"/>
      <c r="CD295" s="407"/>
      <c r="CE295" s="407"/>
      <c r="CF295" s="407"/>
      <c r="CG295" s="407"/>
      <c r="CH295" s="407"/>
      <c r="CI295" s="407"/>
      <c r="CJ295" s="408" t="s">
        <v>2019</v>
      </c>
      <c r="CK295" s="408"/>
      <c r="CL295" s="408"/>
      <c r="CM295" s="408"/>
      <c r="CN295" s="408"/>
      <c r="CO295" s="409"/>
      <c r="CP295" s="409"/>
      <c r="CQ295" s="409"/>
      <c r="CR295" s="410"/>
      <c r="CS295" s="411"/>
      <c r="CT295" s="411"/>
      <c r="CU295" s="411"/>
      <c r="CV295" s="411"/>
      <c r="CW295" s="411"/>
      <c r="CX295" s="411"/>
      <c r="CY295" s="411"/>
      <c r="CZ295" s="411"/>
      <c r="DA295" s="411"/>
      <c r="DB295" s="409" t="s">
        <v>1913</v>
      </c>
      <c r="DC295" s="409">
        <v>1</v>
      </c>
      <c r="DD295" s="409"/>
      <c r="DE295" s="409"/>
    </row>
    <row r="296" spans="1:109" ht="21" customHeight="1" thickTop="1" thickBot="1">
      <c r="A296" s="412">
        <v>294</v>
      </c>
      <c r="B296" s="409" t="s">
        <v>2020</v>
      </c>
      <c r="C296" s="489" t="s">
        <v>2021</v>
      </c>
      <c r="D296" s="580" t="s">
        <v>150</v>
      </c>
      <c r="E296" s="581" t="s">
        <v>151</v>
      </c>
      <c r="F296" s="563"/>
      <c r="G296" s="563"/>
      <c r="H296" s="563">
        <v>85</v>
      </c>
      <c r="I296" s="392">
        <v>25</v>
      </c>
      <c r="J296" s="392">
        <v>29</v>
      </c>
      <c r="K296" s="392">
        <v>38</v>
      </c>
      <c r="L296" s="392">
        <v>54</v>
      </c>
      <c r="M296" s="392">
        <v>69</v>
      </c>
      <c r="N296" s="392">
        <v>300</v>
      </c>
      <c r="O296" s="490">
        <v>4955</v>
      </c>
      <c r="P296" s="410">
        <v>414.5</v>
      </c>
      <c r="Q296" s="411">
        <v>78.040000000000006</v>
      </c>
      <c r="R296" s="411">
        <v>75.86</v>
      </c>
      <c r="S296" s="411">
        <v>84.58</v>
      </c>
      <c r="T296" s="411"/>
      <c r="U296" s="582">
        <v>23000</v>
      </c>
      <c r="V296" s="565">
        <v>37500</v>
      </c>
      <c r="W296" s="565">
        <v>60000</v>
      </c>
      <c r="X296" s="566">
        <v>90000</v>
      </c>
      <c r="Y296" s="566">
        <v>130000</v>
      </c>
      <c r="Z296" s="567">
        <v>182000</v>
      </c>
      <c r="AA296" s="564">
        <v>255000</v>
      </c>
      <c r="AB296" s="564">
        <v>356500</v>
      </c>
      <c r="AC296" s="568">
        <v>499500</v>
      </c>
      <c r="AD296" s="568">
        <v>699000</v>
      </c>
      <c r="AE296" s="569">
        <v>979000</v>
      </c>
      <c r="AF296" s="569">
        <v>1370000</v>
      </c>
      <c r="AG296" s="570">
        <v>2250000</v>
      </c>
      <c r="AH296" s="571">
        <v>27726000</v>
      </c>
      <c r="AI296" s="572">
        <v>90000</v>
      </c>
      <c r="AJ296" s="572">
        <v>7</v>
      </c>
      <c r="AK296" s="573">
        <v>180000</v>
      </c>
      <c r="AL296" s="573">
        <v>5</v>
      </c>
      <c r="AM296" s="574">
        <v>540000</v>
      </c>
      <c r="AN296" s="574">
        <v>4</v>
      </c>
      <c r="AO296" s="571">
        <v>14760000</v>
      </c>
      <c r="AP296" s="575">
        <v>42486000</v>
      </c>
      <c r="AQ296" s="394" t="s">
        <v>2021</v>
      </c>
      <c r="AR296" s="395" t="s">
        <v>2022</v>
      </c>
      <c r="AS296" s="396" t="s">
        <v>1075</v>
      </c>
      <c r="AT296" s="397" t="s">
        <v>2023</v>
      </c>
      <c r="AU296" s="548" t="s">
        <v>1028</v>
      </c>
      <c r="AV296" s="399"/>
      <c r="AW296" s="399"/>
      <c r="AX296" s="399"/>
      <c r="AY296" s="399"/>
      <c r="AZ296" s="399" t="s">
        <v>772</v>
      </c>
      <c r="BA296" s="400">
        <v>132</v>
      </c>
      <c r="BB296" s="401">
        <v>1.8</v>
      </c>
      <c r="BC296" s="402">
        <v>0.36</v>
      </c>
      <c r="BD296" s="402">
        <v>1.74</v>
      </c>
      <c r="BE296" s="402">
        <v>3.16</v>
      </c>
      <c r="BF296" s="403">
        <v>5087</v>
      </c>
      <c r="BG296" s="401">
        <v>416.3</v>
      </c>
      <c r="BH296" s="404">
        <v>78.400000000000006</v>
      </c>
      <c r="BI296" s="404">
        <v>77.599999999999994</v>
      </c>
      <c r="BJ296" s="404">
        <v>87.74</v>
      </c>
      <c r="BK296" s="405">
        <v>1.8</v>
      </c>
      <c r="BL296" s="405">
        <v>0.36</v>
      </c>
      <c r="BM296" s="405">
        <v>1.74</v>
      </c>
      <c r="BN296" s="405">
        <v>3.16</v>
      </c>
      <c r="BO296" s="406">
        <v>13</v>
      </c>
      <c r="BP296" s="407"/>
      <c r="BQ296" s="407"/>
      <c r="BR296" s="407"/>
      <c r="BS296" s="407"/>
      <c r="BT296" s="407"/>
      <c r="BU296" s="407"/>
      <c r="BV296" s="407"/>
      <c r="BW296" s="407"/>
      <c r="BX296" s="407"/>
      <c r="BY296" s="407"/>
      <c r="BZ296" s="407"/>
      <c r="CA296" s="407"/>
      <c r="CB296" s="407"/>
      <c r="CC296" s="407"/>
      <c r="CD296" s="407"/>
      <c r="CE296" s="407"/>
      <c r="CF296" s="407"/>
      <c r="CG296" s="407"/>
      <c r="CH296" s="407"/>
      <c r="CI296" s="407"/>
      <c r="CJ296" s="408" t="s">
        <v>2024</v>
      </c>
      <c r="CK296" s="408"/>
      <c r="CL296" s="408"/>
      <c r="CM296" s="408"/>
      <c r="CN296" s="408"/>
      <c r="CO296" s="409"/>
      <c r="CP296" s="409"/>
      <c r="CQ296" s="409"/>
      <c r="CR296" s="410"/>
      <c r="CS296" s="411"/>
      <c r="CT296" s="411"/>
      <c r="CU296" s="411"/>
      <c r="CV296" s="411"/>
      <c r="CW296" s="411"/>
      <c r="CX296" s="411"/>
      <c r="CY296" s="411"/>
      <c r="CZ296" s="411"/>
      <c r="DA296" s="411"/>
      <c r="DB296" s="409"/>
      <c r="DC296" s="409"/>
      <c r="DD296" s="409"/>
      <c r="DE296" s="409"/>
    </row>
    <row r="297" spans="1:109" ht="21" customHeight="1" thickTop="1" thickBot="1">
      <c r="A297" s="376">
        <v>295</v>
      </c>
      <c r="B297" s="409" t="s">
        <v>2025</v>
      </c>
      <c r="C297" s="489" t="s">
        <v>2026</v>
      </c>
      <c r="D297" s="580" t="s">
        <v>150</v>
      </c>
      <c r="E297" s="581" t="s">
        <v>151</v>
      </c>
      <c r="F297" s="563"/>
      <c r="G297" s="563"/>
      <c r="H297" s="563" t="s">
        <v>403</v>
      </c>
      <c r="I297" s="564">
        <v>40</v>
      </c>
      <c r="J297" s="564">
        <v>45</v>
      </c>
      <c r="K297" s="564">
        <v>60</v>
      </c>
      <c r="L297" s="564">
        <v>70</v>
      </c>
      <c r="M297" s="564">
        <v>85</v>
      </c>
      <c r="N297" s="564">
        <v>300</v>
      </c>
      <c r="O297" s="490">
        <v>4969</v>
      </c>
      <c r="P297" s="410">
        <v>490.6</v>
      </c>
      <c r="Q297" s="411">
        <v>82.51</v>
      </c>
      <c r="R297" s="411">
        <v>48.77</v>
      </c>
      <c r="S297" s="411">
        <v>62.04</v>
      </c>
      <c r="T297" s="411">
        <v>5.17</v>
      </c>
      <c r="U297" s="582">
        <v>23000</v>
      </c>
      <c r="V297" s="565">
        <v>37500</v>
      </c>
      <c r="W297" s="565">
        <v>60000</v>
      </c>
      <c r="X297" s="566">
        <v>90000</v>
      </c>
      <c r="Y297" s="566">
        <v>130000</v>
      </c>
      <c r="Z297" s="567">
        <v>182000</v>
      </c>
      <c r="AA297" s="564">
        <v>255000</v>
      </c>
      <c r="AB297" s="564">
        <v>356500</v>
      </c>
      <c r="AC297" s="568">
        <v>499500</v>
      </c>
      <c r="AD297" s="568">
        <v>699000</v>
      </c>
      <c r="AE297" s="569">
        <v>979000</v>
      </c>
      <c r="AF297" s="569">
        <v>1370000</v>
      </c>
      <c r="AG297" s="570">
        <v>2250000</v>
      </c>
      <c r="AH297" s="571">
        <v>27726000</v>
      </c>
      <c r="AI297" s="583">
        <v>45000</v>
      </c>
      <c r="AJ297" s="584">
        <v>7</v>
      </c>
      <c r="AK297" s="573">
        <v>90000</v>
      </c>
      <c r="AL297" s="573">
        <v>5</v>
      </c>
      <c r="AM297" s="574">
        <v>270000</v>
      </c>
      <c r="AN297" s="574">
        <v>4</v>
      </c>
      <c r="AO297" s="571">
        <v>7380000</v>
      </c>
      <c r="AP297" s="575">
        <v>35106000</v>
      </c>
      <c r="AQ297" s="394" t="s">
        <v>1960</v>
      </c>
      <c r="AR297" s="395" t="s">
        <v>2027</v>
      </c>
      <c r="AS297" s="396" t="s">
        <v>1039</v>
      </c>
      <c r="AT297" s="397" t="s">
        <v>622</v>
      </c>
      <c r="AU297" s="548" t="s">
        <v>1028</v>
      </c>
      <c r="AV297" s="399"/>
      <c r="AW297" s="399">
        <v>516</v>
      </c>
      <c r="AX297" s="399"/>
      <c r="AY297" s="399">
        <v>600</v>
      </c>
      <c r="AZ297" s="399" t="s">
        <v>772</v>
      </c>
      <c r="BA297" s="400">
        <v>132</v>
      </c>
      <c r="BB297" s="401">
        <v>0.9</v>
      </c>
      <c r="BC297" s="402">
        <v>0.84</v>
      </c>
      <c r="BD297" s="402">
        <v>0.7</v>
      </c>
      <c r="BE297" s="402">
        <v>2.5499999999999998</v>
      </c>
      <c r="BF297" s="403">
        <v>5101</v>
      </c>
      <c r="BG297" s="401">
        <v>491.5</v>
      </c>
      <c r="BH297" s="404">
        <v>83.35</v>
      </c>
      <c r="BI297" s="404">
        <v>49.47</v>
      </c>
      <c r="BJ297" s="404">
        <v>64.59</v>
      </c>
      <c r="BK297" s="405">
        <v>0.9</v>
      </c>
      <c r="BL297" s="405">
        <v>0.84</v>
      </c>
      <c r="BM297" s="405">
        <v>0.7</v>
      </c>
      <c r="BN297" s="405">
        <v>2.5499999999999998</v>
      </c>
      <c r="BO297" s="406">
        <v>5</v>
      </c>
      <c r="BP297" s="407"/>
      <c r="BQ297" s="407"/>
      <c r="BR297" s="407"/>
      <c r="BS297" s="407"/>
      <c r="BT297" s="407"/>
      <c r="BU297" s="407"/>
      <c r="BV297" s="407"/>
      <c r="BW297" s="407"/>
      <c r="BX297" s="407"/>
      <c r="BY297" s="407"/>
      <c r="BZ297" s="407">
        <v>1</v>
      </c>
      <c r="CA297" s="407"/>
      <c r="CB297" s="407"/>
      <c r="CC297" s="407">
        <v>1</v>
      </c>
      <c r="CD297" s="407">
        <v>1</v>
      </c>
      <c r="CE297" s="407"/>
      <c r="CF297" s="407"/>
      <c r="CG297" s="407"/>
      <c r="CH297" s="407"/>
      <c r="CI297" s="407"/>
      <c r="CJ297" s="408" t="s">
        <v>2026</v>
      </c>
      <c r="CK297" s="408"/>
      <c r="CL297" s="408"/>
      <c r="CM297" s="408"/>
      <c r="CN297" s="408"/>
      <c r="CO297" s="409"/>
      <c r="CP297" s="409"/>
      <c r="CQ297" s="409"/>
      <c r="CR297" s="410">
        <v>482.8</v>
      </c>
      <c r="CS297" s="411">
        <v>74.8</v>
      </c>
      <c r="CT297" s="411">
        <v>42.34</v>
      </c>
      <c r="CU297" s="411">
        <v>38.72</v>
      </c>
      <c r="CV297" s="411">
        <v>7.8</v>
      </c>
      <c r="CW297" s="411">
        <v>7.71</v>
      </c>
      <c r="CX297" s="411">
        <v>6.43</v>
      </c>
      <c r="CY297" s="411">
        <v>23.32</v>
      </c>
      <c r="CZ297" s="411">
        <v>45.26</v>
      </c>
      <c r="DA297" s="411">
        <v>53.1</v>
      </c>
      <c r="DB297" s="409" t="s">
        <v>1913</v>
      </c>
      <c r="DC297" s="409">
        <v>1</v>
      </c>
      <c r="DD297" s="409"/>
      <c r="DE297" s="409"/>
    </row>
    <row r="298" spans="1:109" ht="21" customHeight="1" thickTop="1" thickBot="1">
      <c r="A298" s="412">
        <v>296</v>
      </c>
      <c r="B298" s="409" t="s">
        <v>2028</v>
      </c>
      <c r="C298" s="489" t="s">
        <v>2029</v>
      </c>
      <c r="D298" s="580" t="s">
        <v>150</v>
      </c>
      <c r="E298" s="581" t="s">
        <v>151</v>
      </c>
      <c r="F298" s="563"/>
      <c r="G298" s="563"/>
      <c r="H298" s="563">
        <v>85</v>
      </c>
      <c r="I298" s="471">
        <v>25</v>
      </c>
      <c r="J298" s="471">
        <v>29</v>
      </c>
      <c r="K298" s="471">
        <v>38</v>
      </c>
      <c r="L298" s="471">
        <v>54</v>
      </c>
      <c r="M298" s="471">
        <v>69</v>
      </c>
      <c r="N298" s="471">
        <v>300</v>
      </c>
      <c r="O298" s="490">
        <v>4977</v>
      </c>
      <c r="P298" s="410">
        <v>445.8</v>
      </c>
      <c r="Q298" s="411">
        <v>86.33</v>
      </c>
      <c r="R298" s="411">
        <v>61.08</v>
      </c>
      <c r="S298" s="411">
        <v>29.38</v>
      </c>
      <c r="T298" s="411"/>
      <c r="U298" s="585"/>
      <c r="V298" s="565"/>
      <c r="W298" s="565"/>
      <c r="X298" s="566"/>
      <c r="Y298" s="566"/>
      <c r="Z298" s="567"/>
      <c r="AA298" s="564"/>
      <c r="AB298" s="564"/>
      <c r="AC298" s="568"/>
      <c r="AD298" s="568"/>
      <c r="AE298" s="569"/>
      <c r="AF298" s="569"/>
      <c r="AG298" s="570"/>
      <c r="AH298" s="571"/>
      <c r="AI298" s="583"/>
      <c r="AJ298" s="584">
        <v>7</v>
      </c>
      <c r="AK298" s="573"/>
      <c r="AL298" s="573">
        <v>5</v>
      </c>
      <c r="AM298" s="574"/>
      <c r="AN298" s="574">
        <v>4</v>
      </c>
      <c r="AO298" s="571"/>
      <c r="AP298" s="575"/>
      <c r="AQ298" s="394" t="s">
        <v>1807</v>
      </c>
      <c r="AR298" s="395" t="s">
        <v>2030</v>
      </c>
      <c r="AS298" s="396" t="s">
        <v>915</v>
      </c>
      <c r="AT298" s="397" t="s">
        <v>2031</v>
      </c>
      <c r="AU298" s="548" t="s">
        <v>1028</v>
      </c>
      <c r="AV298" s="399"/>
      <c r="AW298" s="399">
        <v>469</v>
      </c>
      <c r="AX298" s="399"/>
      <c r="AY298" s="399">
        <v>580</v>
      </c>
      <c r="AZ298" s="399" t="s">
        <v>774</v>
      </c>
      <c r="BA298" s="400"/>
      <c r="BB298" s="401"/>
      <c r="BC298" s="402"/>
      <c r="BD298" s="402"/>
      <c r="BE298" s="402"/>
      <c r="BF298" s="403"/>
      <c r="BG298" s="401"/>
      <c r="BH298" s="404"/>
      <c r="BI298" s="404"/>
      <c r="BJ298" s="404"/>
      <c r="BK298" s="405"/>
      <c r="BL298" s="405"/>
      <c r="BM298" s="405"/>
      <c r="BN298" s="405"/>
      <c r="BO298" s="406"/>
      <c r="BP298" s="407"/>
      <c r="BQ298" s="407"/>
      <c r="BR298" s="407"/>
      <c r="BS298" s="407"/>
      <c r="BT298" s="407"/>
      <c r="BU298" s="407"/>
      <c r="BV298" s="407"/>
      <c r="BW298" s="407"/>
      <c r="BX298" s="407"/>
      <c r="BY298" s="407"/>
      <c r="BZ298" s="407"/>
      <c r="CA298" s="407"/>
      <c r="CB298" s="407">
        <v>1</v>
      </c>
      <c r="CC298" s="407"/>
      <c r="CD298" s="407"/>
      <c r="CE298" s="407"/>
      <c r="CF298" s="407"/>
      <c r="CG298" s="407"/>
      <c r="CH298" s="407"/>
      <c r="CI298" s="407"/>
      <c r="CJ298" s="408" t="s">
        <v>1527</v>
      </c>
      <c r="CK298" s="408"/>
      <c r="CL298" s="408"/>
      <c r="CM298" s="408"/>
      <c r="CN298" s="408"/>
      <c r="CO298" s="409"/>
      <c r="CP298" s="409"/>
      <c r="CQ298" s="409"/>
      <c r="CR298" s="410"/>
      <c r="CS298" s="411"/>
      <c r="CT298" s="411"/>
      <c r="CU298" s="411"/>
      <c r="CV298" s="411"/>
      <c r="CW298" s="411"/>
      <c r="CX298" s="411"/>
      <c r="CY298" s="411"/>
      <c r="CZ298" s="411"/>
      <c r="DA298" s="411"/>
      <c r="DB298" s="409"/>
      <c r="DC298" s="409"/>
      <c r="DD298" s="409"/>
      <c r="DE298" s="409"/>
    </row>
    <row r="299" spans="1:109" ht="21" customHeight="1" thickTop="1" thickBot="1">
      <c r="A299" s="376">
        <v>297</v>
      </c>
      <c r="B299" s="409" t="s">
        <v>2032</v>
      </c>
      <c r="C299" s="489" t="s">
        <v>2033</v>
      </c>
      <c r="D299" s="580" t="s">
        <v>150</v>
      </c>
      <c r="E299" s="581" t="s">
        <v>151</v>
      </c>
      <c r="F299" s="563"/>
      <c r="G299" s="563"/>
      <c r="H299" s="563" t="s">
        <v>403</v>
      </c>
      <c r="I299" s="564">
        <v>40</v>
      </c>
      <c r="J299" s="564">
        <v>45</v>
      </c>
      <c r="K299" s="564">
        <v>60</v>
      </c>
      <c r="L299" s="564">
        <v>70</v>
      </c>
      <c r="M299" s="564">
        <v>85</v>
      </c>
      <c r="N299" s="564">
        <v>300</v>
      </c>
      <c r="O299" s="490">
        <v>4983</v>
      </c>
      <c r="P299" s="410">
        <v>453.6</v>
      </c>
      <c r="Q299" s="411">
        <v>83.27</v>
      </c>
      <c r="R299" s="411">
        <v>60.63</v>
      </c>
      <c r="S299" s="411">
        <v>41.7</v>
      </c>
      <c r="T299" s="411">
        <v>4</v>
      </c>
      <c r="U299" s="586">
        <v>23000</v>
      </c>
      <c r="V299" s="565">
        <v>37500</v>
      </c>
      <c r="W299" s="565">
        <v>60000</v>
      </c>
      <c r="X299" s="566">
        <v>90000</v>
      </c>
      <c r="Y299" s="566">
        <v>130000</v>
      </c>
      <c r="Z299" s="567">
        <v>182000</v>
      </c>
      <c r="AA299" s="564">
        <v>255000</v>
      </c>
      <c r="AB299" s="564">
        <v>356500</v>
      </c>
      <c r="AC299" s="568">
        <v>499500</v>
      </c>
      <c r="AD299" s="568">
        <v>699000</v>
      </c>
      <c r="AE299" s="569">
        <v>979000</v>
      </c>
      <c r="AF299" s="569">
        <v>1370000</v>
      </c>
      <c r="AG299" s="570">
        <v>2250000</v>
      </c>
      <c r="AH299" s="571">
        <v>27726000</v>
      </c>
      <c r="AI299" s="572">
        <v>90000</v>
      </c>
      <c r="AJ299" s="572">
        <v>7</v>
      </c>
      <c r="AK299" s="573">
        <v>180000</v>
      </c>
      <c r="AL299" s="573">
        <v>5</v>
      </c>
      <c r="AM299" s="574">
        <v>540000</v>
      </c>
      <c r="AN299" s="574">
        <v>4</v>
      </c>
      <c r="AO299" s="571">
        <v>14760000</v>
      </c>
      <c r="AP299" s="575">
        <v>42486000</v>
      </c>
      <c r="AQ299" s="394" t="s">
        <v>1281</v>
      </c>
      <c r="AR299" s="395" t="s">
        <v>2034</v>
      </c>
      <c r="AS299" s="396" t="s">
        <v>1068</v>
      </c>
      <c r="AT299" s="397" t="s">
        <v>2035</v>
      </c>
      <c r="AU299" s="548" t="s">
        <v>1028</v>
      </c>
      <c r="AV299" s="399"/>
      <c r="AW299" s="399">
        <v>478</v>
      </c>
      <c r="AX299" s="399"/>
      <c r="AY299" s="399">
        <v>584</v>
      </c>
      <c r="AZ299" s="399" t="s">
        <v>772</v>
      </c>
      <c r="BA299" s="400">
        <v>133</v>
      </c>
      <c r="BB299" s="401">
        <v>1.5</v>
      </c>
      <c r="BC299" s="402">
        <v>0.53</v>
      </c>
      <c r="BD299" s="402">
        <v>2.08</v>
      </c>
      <c r="BE299" s="402">
        <v>1.84</v>
      </c>
      <c r="BF299" s="403">
        <v>5116</v>
      </c>
      <c r="BG299" s="401">
        <v>455.1</v>
      </c>
      <c r="BH299" s="404">
        <v>83.8</v>
      </c>
      <c r="BI299" s="404">
        <v>62.71</v>
      </c>
      <c r="BJ299" s="404">
        <v>43.54</v>
      </c>
      <c r="BK299" s="405">
        <v>1.5</v>
      </c>
      <c r="BL299" s="405">
        <v>0.53</v>
      </c>
      <c r="BM299" s="405">
        <v>2.08</v>
      </c>
      <c r="BN299" s="405">
        <v>1.84</v>
      </c>
      <c r="BO299" s="406">
        <v>12</v>
      </c>
      <c r="BP299" s="407"/>
      <c r="BQ299" s="407"/>
      <c r="BR299" s="407"/>
      <c r="BS299" s="407"/>
      <c r="BT299" s="407"/>
      <c r="BU299" s="407"/>
      <c r="BV299" s="407"/>
      <c r="BW299" s="407"/>
      <c r="BX299" s="407"/>
      <c r="BY299" s="407"/>
      <c r="BZ299" s="407">
        <v>1</v>
      </c>
      <c r="CA299" s="407"/>
      <c r="CB299" s="407"/>
      <c r="CC299" s="407">
        <v>1</v>
      </c>
      <c r="CD299" s="407"/>
      <c r="CE299" s="407"/>
      <c r="CF299" s="407"/>
      <c r="CG299" s="407"/>
      <c r="CH299" s="407"/>
      <c r="CI299" s="407"/>
      <c r="CJ299" s="408" t="s">
        <v>2036</v>
      </c>
      <c r="CK299" s="408"/>
      <c r="CL299" s="408"/>
      <c r="CM299" s="408"/>
      <c r="CN299" s="408"/>
      <c r="CO299" s="409"/>
      <c r="CP299" s="409"/>
      <c r="CQ299" s="409"/>
      <c r="CR299" s="410"/>
      <c r="CS299" s="411"/>
      <c r="CT299" s="411"/>
      <c r="CU299" s="411"/>
      <c r="CV299" s="411"/>
      <c r="CW299" s="411"/>
      <c r="CX299" s="411"/>
      <c r="CY299" s="411"/>
      <c r="CZ299" s="411"/>
      <c r="DA299" s="411"/>
      <c r="DB299" s="409"/>
      <c r="DC299" s="409"/>
      <c r="DD299" s="409"/>
      <c r="DE299" s="409"/>
    </row>
    <row r="300" spans="1:109" ht="21" customHeight="1" thickTop="1" thickBot="1">
      <c r="A300" s="412">
        <v>298</v>
      </c>
      <c r="B300" s="409" t="s">
        <v>2037</v>
      </c>
      <c r="C300" s="489" t="s">
        <v>2038</v>
      </c>
      <c r="D300" s="580" t="s">
        <v>150</v>
      </c>
      <c r="E300" s="581" t="s">
        <v>151</v>
      </c>
      <c r="F300" s="563"/>
      <c r="G300" s="563"/>
      <c r="H300" s="563" t="s">
        <v>403</v>
      </c>
      <c r="I300" s="564">
        <v>40</v>
      </c>
      <c r="J300" s="564">
        <v>45</v>
      </c>
      <c r="K300" s="564">
        <v>60</v>
      </c>
      <c r="L300" s="564">
        <v>70</v>
      </c>
      <c r="M300" s="564">
        <v>85</v>
      </c>
      <c r="N300" s="564">
        <v>300</v>
      </c>
      <c r="O300" s="490">
        <v>4998</v>
      </c>
      <c r="P300" s="410">
        <v>412.2</v>
      </c>
      <c r="Q300" s="411">
        <v>79.400000000000006</v>
      </c>
      <c r="R300" s="411">
        <v>79.09</v>
      </c>
      <c r="S300" s="411">
        <v>71.510000000000005</v>
      </c>
      <c r="T300" s="411">
        <v>6.4</v>
      </c>
      <c r="U300" s="516">
        <v>23000</v>
      </c>
      <c r="V300" s="565">
        <v>37500</v>
      </c>
      <c r="W300" s="565">
        <v>60000</v>
      </c>
      <c r="X300" s="566">
        <v>90000</v>
      </c>
      <c r="Y300" s="566">
        <v>130000</v>
      </c>
      <c r="Z300" s="567">
        <v>182000</v>
      </c>
      <c r="AA300" s="564">
        <v>255000</v>
      </c>
      <c r="AB300" s="564">
        <v>356500</v>
      </c>
      <c r="AC300" s="568">
        <v>499500</v>
      </c>
      <c r="AD300" s="568">
        <v>699000</v>
      </c>
      <c r="AE300" s="569">
        <v>979000</v>
      </c>
      <c r="AF300" s="569">
        <v>1370000</v>
      </c>
      <c r="AG300" s="570">
        <v>2250000</v>
      </c>
      <c r="AH300" s="571">
        <v>27726000</v>
      </c>
      <c r="AI300" s="572">
        <v>90000</v>
      </c>
      <c r="AJ300" s="572">
        <v>7</v>
      </c>
      <c r="AK300" s="573">
        <v>180000</v>
      </c>
      <c r="AL300" s="573">
        <v>5</v>
      </c>
      <c r="AM300" s="574">
        <v>540000</v>
      </c>
      <c r="AN300" s="574">
        <v>4</v>
      </c>
      <c r="AO300" s="571">
        <v>14760000</v>
      </c>
      <c r="AP300" s="575">
        <v>42486000</v>
      </c>
      <c r="AQ300" s="394" t="s">
        <v>1905</v>
      </c>
      <c r="AR300" s="395" t="s">
        <v>2039</v>
      </c>
      <c r="AS300" s="396" t="s">
        <v>904</v>
      </c>
      <c r="AT300" s="397" t="s">
        <v>2040</v>
      </c>
      <c r="AU300" s="548" t="s">
        <v>1028</v>
      </c>
      <c r="AV300" s="399"/>
      <c r="AW300" s="399">
        <v>432</v>
      </c>
      <c r="AX300" s="399"/>
      <c r="AY300" s="399">
        <v>563</v>
      </c>
      <c r="AZ300" s="399" t="s">
        <v>772</v>
      </c>
      <c r="BA300" s="400">
        <v>133</v>
      </c>
      <c r="BB300" s="401">
        <v>1.3</v>
      </c>
      <c r="BC300" s="402">
        <v>0.8</v>
      </c>
      <c r="BD300" s="402">
        <v>2.4500000000000002</v>
      </c>
      <c r="BE300" s="402">
        <v>1.96</v>
      </c>
      <c r="BF300" s="403">
        <v>5131</v>
      </c>
      <c r="BG300" s="401">
        <v>413.5</v>
      </c>
      <c r="BH300" s="404">
        <v>80.2</v>
      </c>
      <c r="BI300" s="404">
        <v>81.540000000000006</v>
      </c>
      <c r="BJ300" s="404">
        <v>73.47</v>
      </c>
      <c r="BK300" s="405">
        <v>1.3</v>
      </c>
      <c r="BL300" s="405">
        <v>0.8</v>
      </c>
      <c r="BM300" s="405">
        <v>2.4500000000000002</v>
      </c>
      <c r="BN300" s="405">
        <v>1.96</v>
      </c>
      <c r="BO300" s="406">
        <v>12</v>
      </c>
      <c r="BP300" s="407"/>
      <c r="BQ300" s="407"/>
      <c r="BR300" s="407"/>
      <c r="BS300" s="407"/>
      <c r="BT300" s="407"/>
      <c r="BU300" s="407"/>
      <c r="BV300" s="407"/>
      <c r="BW300" s="407"/>
      <c r="BX300" s="407"/>
      <c r="BY300" s="407"/>
      <c r="BZ300" s="407">
        <v>1</v>
      </c>
      <c r="CA300" s="407"/>
      <c r="CB300" s="407"/>
      <c r="CC300" s="407">
        <v>1</v>
      </c>
      <c r="CD300" s="407"/>
      <c r="CE300" s="407"/>
      <c r="CF300" s="407"/>
      <c r="CG300" s="407"/>
      <c r="CH300" s="407"/>
      <c r="CI300" s="407"/>
      <c r="CJ300" s="408" t="s">
        <v>2019</v>
      </c>
      <c r="CK300" s="408"/>
      <c r="CL300" s="408"/>
      <c r="CM300" s="408"/>
      <c r="CN300" s="408"/>
      <c r="CO300" s="409"/>
      <c r="CP300" s="409"/>
      <c r="CQ300" s="409"/>
      <c r="CR300" s="410"/>
      <c r="CS300" s="411"/>
      <c r="CT300" s="411"/>
      <c r="CU300" s="411"/>
      <c r="CV300" s="411"/>
      <c r="CW300" s="411"/>
      <c r="CX300" s="411"/>
      <c r="CY300" s="411"/>
      <c r="CZ300" s="411"/>
      <c r="DA300" s="411"/>
      <c r="DB300" s="409" t="s">
        <v>1913</v>
      </c>
      <c r="DC300" s="409">
        <v>1</v>
      </c>
      <c r="DD300" s="409"/>
      <c r="DE300" s="409"/>
    </row>
    <row r="301" spans="1:109" ht="21" customHeight="1" thickTop="1" thickBot="1">
      <c r="A301" s="376">
        <v>299</v>
      </c>
      <c r="B301" s="409" t="s">
        <v>2041</v>
      </c>
      <c r="C301" s="489" t="s">
        <v>2042</v>
      </c>
      <c r="D301" s="580" t="s">
        <v>150</v>
      </c>
      <c r="E301" s="581" t="s">
        <v>151</v>
      </c>
      <c r="F301" s="563"/>
      <c r="G301" s="563"/>
      <c r="H301" s="563" t="s">
        <v>403</v>
      </c>
      <c r="I301" s="564">
        <v>40</v>
      </c>
      <c r="J301" s="564">
        <v>45</v>
      </c>
      <c r="K301" s="564">
        <v>60</v>
      </c>
      <c r="L301" s="564">
        <v>70</v>
      </c>
      <c r="M301" s="564">
        <v>85</v>
      </c>
      <c r="N301" s="564">
        <v>300</v>
      </c>
      <c r="O301" s="490">
        <v>5041</v>
      </c>
      <c r="P301" s="410">
        <v>443.4</v>
      </c>
      <c r="Q301" s="411">
        <v>84.89</v>
      </c>
      <c r="R301" s="411">
        <v>54.63</v>
      </c>
      <c r="S301" s="411">
        <v>63.79</v>
      </c>
      <c r="T301" s="411"/>
      <c r="U301" s="516">
        <v>23000</v>
      </c>
      <c r="V301" s="565">
        <v>37500</v>
      </c>
      <c r="W301" s="565">
        <v>60000</v>
      </c>
      <c r="X301" s="566">
        <v>90000</v>
      </c>
      <c r="Y301" s="566">
        <v>130000</v>
      </c>
      <c r="Z301" s="567">
        <v>182000</v>
      </c>
      <c r="AA301" s="564">
        <v>255000</v>
      </c>
      <c r="AB301" s="564">
        <v>356500</v>
      </c>
      <c r="AC301" s="568">
        <v>499500</v>
      </c>
      <c r="AD301" s="568">
        <v>699000</v>
      </c>
      <c r="AE301" s="569">
        <v>979000</v>
      </c>
      <c r="AF301" s="569">
        <v>1370000</v>
      </c>
      <c r="AG301" s="570">
        <v>2250000</v>
      </c>
      <c r="AH301" s="571">
        <v>27726000</v>
      </c>
      <c r="AI301" s="572">
        <v>90000</v>
      </c>
      <c r="AJ301" s="572">
        <v>7</v>
      </c>
      <c r="AK301" s="573">
        <v>180000</v>
      </c>
      <c r="AL301" s="573">
        <v>5</v>
      </c>
      <c r="AM301" s="574">
        <v>540000</v>
      </c>
      <c r="AN301" s="574">
        <v>4</v>
      </c>
      <c r="AO301" s="571">
        <v>14760000</v>
      </c>
      <c r="AP301" s="575">
        <v>42486000</v>
      </c>
      <c r="AQ301" s="394" t="s">
        <v>1281</v>
      </c>
      <c r="AR301" s="395" t="s">
        <v>2043</v>
      </c>
      <c r="AS301" s="396" t="s">
        <v>648</v>
      </c>
      <c r="AT301" s="397" t="s">
        <v>686</v>
      </c>
      <c r="AU301" s="548" t="s">
        <v>1028</v>
      </c>
      <c r="AV301" s="399"/>
      <c r="AW301" s="399">
        <v>467</v>
      </c>
      <c r="AX301" s="399"/>
      <c r="AY301" s="399">
        <v>579</v>
      </c>
      <c r="AZ301" s="399" t="s">
        <v>774</v>
      </c>
      <c r="BA301" s="400">
        <v>134</v>
      </c>
      <c r="BB301" s="401">
        <v>2.6</v>
      </c>
      <c r="BC301" s="402">
        <v>0.71</v>
      </c>
      <c r="BD301" s="402">
        <v>0.78</v>
      </c>
      <c r="BE301" s="402">
        <v>2.17</v>
      </c>
      <c r="BF301" s="403">
        <v>5175</v>
      </c>
      <c r="BG301" s="401">
        <v>446</v>
      </c>
      <c r="BH301" s="404">
        <v>85.6</v>
      </c>
      <c r="BI301" s="404">
        <v>55.41</v>
      </c>
      <c r="BJ301" s="404">
        <v>65.959999999999994</v>
      </c>
      <c r="BK301" s="405">
        <v>2.6</v>
      </c>
      <c r="BL301" s="405">
        <v>0.71</v>
      </c>
      <c r="BM301" s="405">
        <v>0.78</v>
      </c>
      <c r="BN301" s="405">
        <v>2.17</v>
      </c>
      <c r="BO301" s="406">
        <v>15</v>
      </c>
      <c r="BP301" s="407"/>
      <c r="BQ301" s="407"/>
      <c r="BR301" s="407"/>
      <c r="BS301" s="407"/>
      <c r="BT301" s="407"/>
      <c r="BU301" s="407"/>
      <c r="BV301" s="407"/>
      <c r="BW301" s="407"/>
      <c r="BX301" s="407"/>
      <c r="BY301" s="407"/>
      <c r="BZ301" s="407"/>
      <c r="CA301" s="407"/>
      <c r="CB301" s="407">
        <v>1</v>
      </c>
      <c r="CC301" s="407">
        <v>1</v>
      </c>
      <c r="CD301" s="407">
        <v>1</v>
      </c>
      <c r="CE301" s="407"/>
      <c r="CF301" s="407"/>
      <c r="CG301" s="407"/>
      <c r="CH301" s="407"/>
      <c r="CI301" s="407"/>
      <c r="CJ301" s="408" t="s">
        <v>2044</v>
      </c>
      <c r="CK301" s="408"/>
      <c r="CL301" s="408"/>
      <c r="CM301" s="408"/>
      <c r="CN301" s="408"/>
      <c r="CO301" s="409"/>
      <c r="CP301" s="409"/>
      <c r="CQ301" s="409"/>
      <c r="CR301" s="410">
        <v>420</v>
      </c>
      <c r="CS301" s="411">
        <v>78.400000000000006</v>
      </c>
      <c r="CT301" s="411">
        <v>47.5</v>
      </c>
      <c r="CU301" s="411">
        <v>44</v>
      </c>
      <c r="CV301" s="411">
        <v>23.4</v>
      </c>
      <c r="CW301" s="411">
        <v>6.49</v>
      </c>
      <c r="CX301" s="411">
        <v>7.13</v>
      </c>
      <c r="CY301" s="411">
        <v>19.79</v>
      </c>
      <c r="CZ301" s="411">
        <v>56.81</v>
      </c>
      <c r="DA301" s="411">
        <v>52.23</v>
      </c>
      <c r="DB301" s="409" t="s">
        <v>1913</v>
      </c>
      <c r="DC301" s="409">
        <v>1</v>
      </c>
      <c r="DD301" s="409"/>
      <c r="DE301" s="409"/>
    </row>
    <row r="302" spans="1:109" ht="21" customHeight="1" thickTop="1" thickBot="1">
      <c r="A302" s="412">
        <v>300</v>
      </c>
      <c r="B302" s="409" t="s">
        <v>2045</v>
      </c>
      <c r="C302" s="489" t="s">
        <v>2046</v>
      </c>
      <c r="D302" s="580" t="s">
        <v>150</v>
      </c>
      <c r="E302" s="581" t="s">
        <v>151</v>
      </c>
      <c r="F302" s="563"/>
      <c r="G302" s="563"/>
      <c r="H302" s="563">
        <v>85</v>
      </c>
      <c r="I302" s="471">
        <v>25</v>
      </c>
      <c r="J302" s="471">
        <v>29</v>
      </c>
      <c r="K302" s="471">
        <v>38</v>
      </c>
      <c r="L302" s="471">
        <v>54</v>
      </c>
      <c r="M302" s="471">
        <v>69</v>
      </c>
      <c r="N302" s="471">
        <v>300</v>
      </c>
      <c r="O302" s="490">
        <v>5059</v>
      </c>
      <c r="P302" s="410">
        <v>423.4</v>
      </c>
      <c r="Q302" s="411">
        <v>89.07</v>
      </c>
      <c r="R302" s="411">
        <v>49.38</v>
      </c>
      <c r="S302" s="411">
        <v>51.51</v>
      </c>
      <c r="T302" s="411"/>
      <c r="U302" s="516">
        <v>23000</v>
      </c>
      <c r="V302" s="565">
        <v>37500</v>
      </c>
      <c r="W302" s="565">
        <v>60000</v>
      </c>
      <c r="X302" s="566">
        <v>90000</v>
      </c>
      <c r="Y302" s="566">
        <v>130000</v>
      </c>
      <c r="Z302" s="567">
        <v>182000</v>
      </c>
      <c r="AA302" s="564">
        <v>255000</v>
      </c>
      <c r="AB302" s="564">
        <v>356500</v>
      </c>
      <c r="AC302" s="568">
        <v>499500</v>
      </c>
      <c r="AD302" s="568">
        <v>699000</v>
      </c>
      <c r="AE302" s="569">
        <v>979000</v>
      </c>
      <c r="AF302" s="569">
        <v>1370000</v>
      </c>
      <c r="AG302" s="570">
        <v>2250000</v>
      </c>
      <c r="AH302" s="571">
        <v>27726000</v>
      </c>
      <c r="AI302" s="572">
        <v>90000</v>
      </c>
      <c r="AJ302" s="572">
        <v>7</v>
      </c>
      <c r="AK302" s="573">
        <v>180000</v>
      </c>
      <c r="AL302" s="573">
        <v>5</v>
      </c>
      <c r="AM302" s="574">
        <v>540000</v>
      </c>
      <c r="AN302" s="574">
        <v>4</v>
      </c>
      <c r="AO302" s="571">
        <v>14760000</v>
      </c>
      <c r="AP302" s="575">
        <v>42486000</v>
      </c>
      <c r="AQ302" s="394" t="s">
        <v>2047</v>
      </c>
      <c r="AR302" s="395" t="s">
        <v>2046</v>
      </c>
      <c r="AS302" s="396" t="s">
        <v>1136</v>
      </c>
      <c r="AT302" s="397" t="s">
        <v>2048</v>
      </c>
      <c r="AU302" s="548" t="s">
        <v>1028</v>
      </c>
      <c r="AV302" s="399"/>
      <c r="AW302" s="399"/>
      <c r="AX302" s="399"/>
      <c r="AY302" s="399"/>
      <c r="AZ302" s="399" t="s">
        <v>772</v>
      </c>
      <c r="BA302" s="400">
        <v>134</v>
      </c>
      <c r="BB302" s="401">
        <v>1.8</v>
      </c>
      <c r="BC302" s="402">
        <v>0.57999999999999996</v>
      </c>
      <c r="BD302" s="402">
        <v>1.08</v>
      </c>
      <c r="BE302" s="402">
        <v>2.1800000000000002</v>
      </c>
      <c r="BF302" s="403">
        <v>5193</v>
      </c>
      <c r="BG302" s="401">
        <v>425.2</v>
      </c>
      <c r="BH302" s="404">
        <v>89.65</v>
      </c>
      <c r="BI302" s="404">
        <v>50.46</v>
      </c>
      <c r="BJ302" s="404">
        <v>53.69</v>
      </c>
      <c r="BK302" s="405">
        <v>1.8</v>
      </c>
      <c r="BL302" s="405">
        <v>0.57999999999999996</v>
      </c>
      <c r="BM302" s="405">
        <v>1.08</v>
      </c>
      <c r="BN302" s="405">
        <v>2.1800000000000002</v>
      </c>
      <c r="BO302" s="406">
        <v>9</v>
      </c>
      <c r="BP302" s="407"/>
      <c r="BQ302" s="407"/>
      <c r="BR302" s="407"/>
      <c r="BS302" s="407"/>
      <c r="BT302" s="407"/>
      <c r="BU302" s="407"/>
      <c r="BV302" s="407"/>
      <c r="BW302" s="407"/>
      <c r="BX302" s="407"/>
      <c r="BY302" s="407"/>
      <c r="BZ302" s="407">
        <v>1</v>
      </c>
      <c r="CA302" s="407"/>
      <c r="CB302" s="407"/>
      <c r="CC302" s="407"/>
      <c r="CD302" s="407"/>
      <c r="CE302" s="407"/>
      <c r="CF302" s="407"/>
      <c r="CG302" s="407"/>
      <c r="CH302" s="407"/>
      <c r="CI302" s="407"/>
      <c r="CJ302" s="408"/>
      <c r="CK302" s="408"/>
      <c r="CL302" s="408"/>
      <c r="CM302" s="408"/>
      <c r="CN302" s="408"/>
      <c r="CO302" s="409"/>
      <c r="CP302" s="409"/>
      <c r="CQ302" s="409"/>
      <c r="CR302" s="410"/>
      <c r="CS302" s="411"/>
      <c r="CT302" s="411"/>
      <c r="CU302" s="411"/>
      <c r="CV302" s="411"/>
      <c r="CW302" s="411"/>
      <c r="CX302" s="411"/>
      <c r="CY302" s="411"/>
      <c r="CZ302" s="411"/>
      <c r="DA302" s="411"/>
      <c r="DB302" s="409"/>
      <c r="DC302" s="409"/>
      <c r="DD302" s="409"/>
      <c r="DE302" s="409"/>
    </row>
    <row r="303" spans="1:109" ht="21" customHeight="1" thickTop="1" thickBot="1">
      <c r="A303" s="376">
        <v>301</v>
      </c>
      <c r="B303" s="409" t="s">
        <v>2049</v>
      </c>
      <c r="C303" s="489" t="s">
        <v>2050</v>
      </c>
      <c r="D303" s="580" t="s">
        <v>150</v>
      </c>
      <c r="E303" s="581" t="s">
        <v>151</v>
      </c>
      <c r="F303" s="587"/>
      <c r="G303" s="587"/>
      <c r="H303" s="587" t="s">
        <v>403</v>
      </c>
      <c r="I303" s="564">
        <v>40</v>
      </c>
      <c r="J303" s="564">
        <v>45</v>
      </c>
      <c r="K303" s="564">
        <v>60</v>
      </c>
      <c r="L303" s="564">
        <v>70</v>
      </c>
      <c r="M303" s="564">
        <v>85</v>
      </c>
      <c r="N303" s="564">
        <v>300</v>
      </c>
      <c r="O303" s="490">
        <v>5070</v>
      </c>
      <c r="P303" s="410">
        <v>459</v>
      </c>
      <c r="Q303" s="411">
        <v>80.64</v>
      </c>
      <c r="R303" s="411">
        <v>58.62</v>
      </c>
      <c r="S303" s="411">
        <v>58.32</v>
      </c>
      <c r="T303" s="411"/>
      <c r="U303" s="516">
        <v>23000</v>
      </c>
      <c r="V303" s="565">
        <v>37500</v>
      </c>
      <c r="W303" s="565">
        <v>60000</v>
      </c>
      <c r="X303" s="566">
        <v>90000</v>
      </c>
      <c r="Y303" s="566">
        <v>130000</v>
      </c>
      <c r="Z303" s="567">
        <v>182000</v>
      </c>
      <c r="AA303" s="564">
        <v>255000</v>
      </c>
      <c r="AB303" s="564">
        <v>356500</v>
      </c>
      <c r="AC303" s="568">
        <v>499500</v>
      </c>
      <c r="AD303" s="568">
        <v>699000</v>
      </c>
      <c r="AE303" s="569">
        <v>979000</v>
      </c>
      <c r="AF303" s="569">
        <v>1370000</v>
      </c>
      <c r="AG303" s="570">
        <v>2250000</v>
      </c>
      <c r="AH303" s="571">
        <v>27726000</v>
      </c>
      <c r="AI303" s="572">
        <v>90000</v>
      </c>
      <c r="AJ303" s="572">
        <v>7</v>
      </c>
      <c r="AK303" s="573">
        <v>180000</v>
      </c>
      <c r="AL303" s="573">
        <v>5</v>
      </c>
      <c r="AM303" s="574">
        <v>540000</v>
      </c>
      <c r="AN303" s="574">
        <v>4</v>
      </c>
      <c r="AO303" s="571">
        <v>14760000</v>
      </c>
      <c r="AP303" s="575">
        <v>42486000</v>
      </c>
      <c r="AQ303" s="394" t="s">
        <v>1960</v>
      </c>
      <c r="AR303" s="395" t="s">
        <v>2051</v>
      </c>
      <c r="AS303" s="396" t="s">
        <v>960</v>
      </c>
      <c r="AT303" s="397" t="s">
        <v>2052</v>
      </c>
      <c r="AU303" s="548" t="s">
        <v>1028</v>
      </c>
      <c r="AV303" s="399"/>
      <c r="AW303" s="399">
        <v>483</v>
      </c>
      <c r="AX303" s="399"/>
      <c r="AY303" s="399">
        <v>586</v>
      </c>
      <c r="AZ303" s="399" t="s">
        <v>774</v>
      </c>
      <c r="BA303" s="400">
        <v>135</v>
      </c>
      <c r="BB303" s="401">
        <v>2.6</v>
      </c>
      <c r="BC303" s="402">
        <v>0.46</v>
      </c>
      <c r="BD303" s="402">
        <v>0.63</v>
      </c>
      <c r="BE303" s="402">
        <v>2.77</v>
      </c>
      <c r="BF303" s="403">
        <v>5205</v>
      </c>
      <c r="BG303" s="401">
        <v>461.6</v>
      </c>
      <c r="BH303" s="404">
        <v>81.099999999999994</v>
      </c>
      <c r="BI303" s="404">
        <v>59.25</v>
      </c>
      <c r="BJ303" s="404">
        <v>61.09</v>
      </c>
      <c r="BK303" s="405">
        <v>2.6</v>
      </c>
      <c r="BL303" s="405">
        <v>0.46</v>
      </c>
      <c r="BM303" s="405">
        <v>0.63</v>
      </c>
      <c r="BN303" s="405">
        <v>2.77</v>
      </c>
      <c r="BO303" s="406">
        <v>15</v>
      </c>
      <c r="BP303" s="407"/>
      <c r="BQ303" s="407"/>
      <c r="BR303" s="407"/>
      <c r="BS303" s="407"/>
      <c r="BT303" s="407"/>
      <c r="BU303" s="407"/>
      <c r="BV303" s="407"/>
      <c r="BW303" s="407"/>
      <c r="BX303" s="407"/>
      <c r="BY303" s="407"/>
      <c r="BZ303" s="407"/>
      <c r="CA303" s="407"/>
      <c r="CB303" s="407"/>
      <c r="CC303" s="407">
        <v>1</v>
      </c>
      <c r="CD303" s="407"/>
      <c r="CE303" s="407"/>
      <c r="CF303" s="407"/>
      <c r="CG303" s="407"/>
      <c r="CH303" s="407"/>
      <c r="CI303" s="407"/>
      <c r="CJ303" s="408" t="s">
        <v>2026</v>
      </c>
      <c r="CK303" s="408"/>
      <c r="CL303" s="408"/>
      <c r="CM303" s="408"/>
      <c r="CN303" s="408"/>
      <c r="CO303" s="409"/>
      <c r="CP303" s="409"/>
      <c r="CQ303" s="409"/>
      <c r="CR303" s="410"/>
      <c r="CS303" s="411"/>
      <c r="CT303" s="411"/>
      <c r="CU303" s="411"/>
      <c r="CV303" s="411"/>
      <c r="CW303" s="411"/>
      <c r="CX303" s="411"/>
      <c r="CY303" s="411"/>
      <c r="CZ303" s="411"/>
      <c r="DA303" s="411"/>
      <c r="DB303" s="409"/>
      <c r="DC303" s="409"/>
      <c r="DD303" s="409"/>
      <c r="DE303" s="409"/>
    </row>
    <row r="304" spans="1:109" ht="21" customHeight="1" thickTop="1" thickBot="1">
      <c r="A304" s="412">
        <v>302</v>
      </c>
      <c r="B304" s="409" t="s">
        <v>2053</v>
      </c>
      <c r="C304" s="489" t="s">
        <v>2054</v>
      </c>
      <c r="D304" s="580" t="s">
        <v>150</v>
      </c>
      <c r="E304" s="581" t="s">
        <v>151</v>
      </c>
      <c r="F304" s="444"/>
      <c r="G304" s="444"/>
      <c r="H304" s="444">
        <v>35</v>
      </c>
      <c r="I304" s="392">
        <v>40</v>
      </c>
      <c r="J304" s="392">
        <v>45</v>
      </c>
      <c r="K304" s="392">
        <v>50</v>
      </c>
      <c r="L304" s="392">
        <v>60</v>
      </c>
      <c r="M304" s="392">
        <v>70</v>
      </c>
      <c r="N304" s="392">
        <v>300</v>
      </c>
      <c r="O304" s="490">
        <v>5076</v>
      </c>
      <c r="P304" s="410">
        <v>454.8</v>
      </c>
      <c r="Q304" s="411">
        <v>83.18</v>
      </c>
      <c r="R304" s="411">
        <v>59.7</v>
      </c>
      <c r="S304" s="411">
        <v>43.83</v>
      </c>
      <c r="T304" s="411"/>
      <c r="U304" s="516"/>
      <c r="V304" s="565"/>
      <c r="W304" s="565"/>
      <c r="X304" s="566"/>
      <c r="Y304" s="566"/>
      <c r="Z304" s="567"/>
      <c r="AA304" s="564"/>
      <c r="AB304" s="564"/>
      <c r="AC304" s="568"/>
      <c r="AD304" s="568"/>
      <c r="AE304" s="569"/>
      <c r="AF304" s="569"/>
      <c r="AG304" s="570"/>
      <c r="AH304" s="571"/>
      <c r="AI304" s="572"/>
      <c r="AJ304" s="572"/>
      <c r="AK304" s="573"/>
      <c r="AL304" s="573"/>
      <c r="AM304" s="574"/>
      <c r="AN304" s="574"/>
      <c r="AO304" s="571"/>
      <c r="AP304" s="575"/>
      <c r="AQ304" s="394" t="s">
        <v>1905</v>
      </c>
      <c r="AR304" s="395" t="s">
        <v>2055</v>
      </c>
      <c r="AS304" s="396" t="s">
        <v>953</v>
      </c>
      <c r="AT304" s="397" t="s">
        <v>2056</v>
      </c>
      <c r="AU304" s="548" t="s">
        <v>1028</v>
      </c>
      <c r="AV304" s="399"/>
      <c r="AW304" s="399"/>
      <c r="AX304" s="399"/>
      <c r="AY304" s="399"/>
      <c r="AZ304" s="399" t="s">
        <v>772</v>
      </c>
      <c r="BA304" s="400"/>
      <c r="BB304" s="401"/>
      <c r="BC304" s="402"/>
      <c r="BD304" s="402"/>
      <c r="BE304" s="402"/>
      <c r="BF304" s="403"/>
      <c r="BG304" s="401"/>
      <c r="BH304" s="404"/>
      <c r="BI304" s="404"/>
      <c r="BJ304" s="404"/>
      <c r="BK304" s="405"/>
      <c r="BL304" s="405"/>
      <c r="BM304" s="405"/>
      <c r="BN304" s="405"/>
      <c r="BO304" s="406"/>
      <c r="BP304" s="407"/>
      <c r="BQ304" s="407"/>
      <c r="BR304" s="407"/>
      <c r="BS304" s="407"/>
      <c r="BT304" s="407"/>
      <c r="BU304" s="407"/>
      <c r="BV304" s="407"/>
      <c r="BW304" s="407"/>
      <c r="BX304" s="407"/>
      <c r="BY304" s="407"/>
      <c r="BZ304" s="407"/>
      <c r="CA304" s="407"/>
      <c r="CB304" s="407"/>
      <c r="CC304" s="407"/>
      <c r="CD304" s="407"/>
      <c r="CE304" s="407"/>
      <c r="CF304" s="407"/>
      <c r="CG304" s="407"/>
      <c r="CH304" s="407"/>
      <c r="CI304" s="407"/>
      <c r="CJ304" s="408" t="s">
        <v>2057</v>
      </c>
      <c r="CK304" s="408"/>
      <c r="CL304" s="408"/>
      <c r="CM304" s="408"/>
      <c r="CN304" s="408"/>
      <c r="CO304" s="409"/>
      <c r="CP304" s="409"/>
      <c r="CQ304" s="409"/>
      <c r="CR304" s="410"/>
      <c r="CS304" s="411"/>
      <c r="CT304" s="411"/>
      <c r="CU304" s="411"/>
      <c r="CV304" s="411"/>
      <c r="CW304" s="411"/>
      <c r="CX304" s="411"/>
      <c r="CY304" s="411"/>
      <c r="CZ304" s="411"/>
      <c r="DA304" s="411"/>
      <c r="DB304" s="409"/>
      <c r="DC304" s="409"/>
      <c r="DD304" s="409"/>
      <c r="DE304" s="409"/>
    </row>
    <row r="305" spans="1:109" ht="21" customHeight="1" thickTop="1" thickBot="1">
      <c r="A305" s="376">
        <v>303</v>
      </c>
      <c r="B305" s="409" t="s">
        <v>2058</v>
      </c>
      <c r="C305" s="489" t="s">
        <v>2059</v>
      </c>
      <c r="D305" s="580" t="s">
        <v>150</v>
      </c>
      <c r="E305" s="581" t="s">
        <v>151</v>
      </c>
      <c r="F305" s="563"/>
      <c r="G305" s="563"/>
      <c r="H305" s="563" t="s">
        <v>403</v>
      </c>
      <c r="I305" s="564">
        <v>40</v>
      </c>
      <c r="J305" s="564">
        <v>45</v>
      </c>
      <c r="K305" s="564">
        <v>60</v>
      </c>
      <c r="L305" s="564">
        <v>70</v>
      </c>
      <c r="M305" s="564">
        <v>85</v>
      </c>
      <c r="N305" s="564">
        <v>300</v>
      </c>
      <c r="O305" s="490">
        <v>5082</v>
      </c>
      <c r="P305" s="410">
        <v>438.7</v>
      </c>
      <c r="Q305" s="411">
        <v>86.55</v>
      </c>
      <c r="R305" s="411">
        <v>47.61</v>
      </c>
      <c r="S305" s="411">
        <v>47.08</v>
      </c>
      <c r="T305" s="411">
        <v>4.3499999999999996</v>
      </c>
      <c r="U305" s="516">
        <v>23000</v>
      </c>
      <c r="V305" s="565">
        <v>37500</v>
      </c>
      <c r="W305" s="565">
        <v>60000</v>
      </c>
      <c r="X305" s="566">
        <v>90000</v>
      </c>
      <c r="Y305" s="566">
        <v>130000</v>
      </c>
      <c r="Z305" s="567">
        <v>182000</v>
      </c>
      <c r="AA305" s="564">
        <v>255000</v>
      </c>
      <c r="AB305" s="564">
        <v>356500</v>
      </c>
      <c r="AC305" s="568">
        <v>499500</v>
      </c>
      <c r="AD305" s="568">
        <v>699000</v>
      </c>
      <c r="AE305" s="569">
        <v>979000</v>
      </c>
      <c r="AF305" s="569">
        <v>1370000</v>
      </c>
      <c r="AG305" s="570">
        <v>2250000</v>
      </c>
      <c r="AH305" s="571">
        <v>27726000</v>
      </c>
      <c r="AI305" s="572">
        <v>90000</v>
      </c>
      <c r="AJ305" s="572">
        <v>7</v>
      </c>
      <c r="AK305" s="573">
        <v>180000</v>
      </c>
      <c r="AL305" s="573">
        <v>5</v>
      </c>
      <c r="AM305" s="574">
        <v>540000</v>
      </c>
      <c r="AN305" s="574">
        <v>4</v>
      </c>
      <c r="AO305" s="571">
        <v>14760000</v>
      </c>
      <c r="AP305" s="575">
        <v>42486000</v>
      </c>
      <c r="AQ305" s="394" t="s">
        <v>2060</v>
      </c>
      <c r="AR305" s="395" t="s">
        <v>2061</v>
      </c>
      <c r="AS305" s="396" t="s">
        <v>1068</v>
      </c>
      <c r="AT305" s="397" t="s">
        <v>2062</v>
      </c>
      <c r="AU305" s="548" t="s">
        <v>1028</v>
      </c>
      <c r="AV305" s="399"/>
      <c r="AW305" s="399">
        <v>462</v>
      </c>
      <c r="AX305" s="399"/>
      <c r="AY305" s="399">
        <v>577</v>
      </c>
      <c r="AZ305" s="399" t="s">
        <v>772</v>
      </c>
      <c r="BA305" s="400">
        <v>135</v>
      </c>
      <c r="BB305" s="401">
        <v>2.1</v>
      </c>
      <c r="BC305" s="402">
        <v>0.4</v>
      </c>
      <c r="BD305" s="402">
        <v>1.1599999999999999</v>
      </c>
      <c r="BE305" s="402">
        <v>2.88</v>
      </c>
      <c r="BF305" s="403">
        <v>5217</v>
      </c>
      <c r="BG305" s="401">
        <v>440.8</v>
      </c>
      <c r="BH305" s="404">
        <v>86.95</v>
      </c>
      <c r="BI305" s="404">
        <v>48.77</v>
      </c>
      <c r="BJ305" s="404">
        <v>49.96</v>
      </c>
      <c r="BK305" s="405">
        <v>2.1</v>
      </c>
      <c r="BL305" s="405">
        <v>0.4</v>
      </c>
      <c r="BM305" s="405">
        <v>1.1599999999999999</v>
      </c>
      <c r="BN305" s="405">
        <v>2.88</v>
      </c>
      <c r="BO305" s="406">
        <v>11</v>
      </c>
      <c r="BP305" s="407"/>
      <c r="BQ305" s="407"/>
      <c r="BR305" s="407"/>
      <c r="BS305" s="407"/>
      <c r="BT305" s="407"/>
      <c r="BU305" s="407"/>
      <c r="BV305" s="407"/>
      <c r="BW305" s="407"/>
      <c r="BX305" s="407"/>
      <c r="BY305" s="407"/>
      <c r="BZ305" s="407">
        <v>1</v>
      </c>
      <c r="CA305" s="407"/>
      <c r="CB305" s="407"/>
      <c r="CC305" s="407">
        <v>1</v>
      </c>
      <c r="CD305" s="407"/>
      <c r="CE305" s="407"/>
      <c r="CF305" s="407"/>
      <c r="CG305" s="407"/>
      <c r="CH305" s="407"/>
      <c r="CI305" s="407"/>
      <c r="CJ305" s="408" t="s">
        <v>2059</v>
      </c>
      <c r="CK305" s="408"/>
      <c r="CL305" s="408"/>
      <c r="CM305" s="408"/>
      <c r="CN305" s="408"/>
      <c r="CO305" s="409"/>
      <c r="CP305" s="409"/>
      <c r="CQ305" s="409"/>
      <c r="CR305" s="410"/>
      <c r="CS305" s="411"/>
      <c r="CT305" s="411"/>
      <c r="CU305" s="411"/>
      <c r="CV305" s="411"/>
      <c r="CW305" s="411"/>
      <c r="CX305" s="411"/>
      <c r="CY305" s="411"/>
      <c r="CZ305" s="411"/>
      <c r="DA305" s="411"/>
      <c r="DB305" s="409" t="s">
        <v>1913</v>
      </c>
      <c r="DC305" s="409">
        <v>1</v>
      </c>
      <c r="DD305" s="409"/>
      <c r="DE305" s="409"/>
    </row>
    <row r="306" spans="1:109" ht="21" customHeight="1" thickTop="1" thickBot="1">
      <c r="A306" s="412">
        <v>304</v>
      </c>
      <c r="B306" s="409" t="s">
        <v>2063</v>
      </c>
      <c r="C306" s="489" t="s">
        <v>2064</v>
      </c>
      <c r="D306" s="580" t="s">
        <v>150</v>
      </c>
      <c r="E306" s="581" t="s">
        <v>151</v>
      </c>
      <c r="F306" s="563"/>
      <c r="G306" s="563"/>
      <c r="H306" s="563" t="s">
        <v>403</v>
      </c>
      <c r="I306" s="564">
        <v>40</v>
      </c>
      <c r="J306" s="564">
        <v>45</v>
      </c>
      <c r="K306" s="564">
        <v>60</v>
      </c>
      <c r="L306" s="564">
        <v>70</v>
      </c>
      <c r="M306" s="564">
        <v>85</v>
      </c>
      <c r="N306" s="564">
        <v>300</v>
      </c>
      <c r="O306" s="490">
        <v>5085</v>
      </c>
      <c r="P306" s="410">
        <v>413.1</v>
      </c>
      <c r="Q306" s="411">
        <v>88.58</v>
      </c>
      <c r="R306" s="411">
        <v>66.06</v>
      </c>
      <c r="S306" s="411">
        <v>48.36</v>
      </c>
      <c r="T306" s="411">
        <v>4.4000000000000004</v>
      </c>
      <c r="U306" s="516">
        <v>23000</v>
      </c>
      <c r="V306" s="565">
        <v>37500</v>
      </c>
      <c r="W306" s="565">
        <v>60000</v>
      </c>
      <c r="X306" s="566">
        <v>90000</v>
      </c>
      <c r="Y306" s="566">
        <v>130000</v>
      </c>
      <c r="Z306" s="567">
        <v>182000</v>
      </c>
      <c r="AA306" s="564">
        <v>255000</v>
      </c>
      <c r="AB306" s="564">
        <v>356500</v>
      </c>
      <c r="AC306" s="568">
        <v>499500</v>
      </c>
      <c r="AD306" s="568">
        <v>699000</v>
      </c>
      <c r="AE306" s="569">
        <v>979000</v>
      </c>
      <c r="AF306" s="569">
        <v>1370000</v>
      </c>
      <c r="AG306" s="570">
        <v>2250000</v>
      </c>
      <c r="AH306" s="571">
        <v>27726000</v>
      </c>
      <c r="AI306" s="430">
        <v>90000</v>
      </c>
      <c r="AJ306" s="572">
        <v>7</v>
      </c>
      <c r="AK306" s="573">
        <v>180000</v>
      </c>
      <c r="AL306" s="573">
        <v>5</v>
      </c>
      <c r="AM306" s="574">
        <v>540000</v>
      </c>
      <c r="AN306" s="574">
        <v>4</v>
      </c>
      <c r="AO306" s="571">
        <v>14760000</v>
      </c>
      <c r="AP306" s="575">
        <v>42486000</v>
      </c>
      <c r="AQ306" s="394" t="s">
        <v>1905</v>
      </c>
      <c r="AR306" s="395" t="s">
        <v>2065</v>
      </c>
      <c r="AS306" s="396" t="s">
        <v>726</v>
      </c>
      <c r="AT306" s="397" t="s">
        <v>2066</v>
      </c>
      <c r="AU306" s="548" t="s">
        <v>1028</v>
      </c>
      <c r="AV306" s="399"/>
      <c r="AW306" s="399">
        <v>433</v>
      </c>
      <c r="AX306" s="399"/>
      <c r="AY306" s="399">
        <v>564</v>
      </c>
      <c r="AZ306" s="399" t="s">
        <v>774</v>
      </c>
      <c r="BA306" s="400">
        <v>135</v>
      </c>
      <c r="BB306" s="401">
        <v>1.4</v>
      </c>
      <c r="BC306" s="402">
        <v>0.62</v>
      </c>
      <c r="BD306" s="402">
        <v>1.76</v>
      </c>
      <c r="BE306" s="402">
        <v>2.13</v>
      </c>
      <c r="BF306" s="403">
        <v>5220</v>
      </c>
      <c r="BG306" s="401">
        <v>414.5</v>
      </c>
      <c r="BH306" s="404">
        <v>89.2</v>
      </c>
      <c r="BI306" s="404">
        <v>67.819999999999993</v>
      </c>
      <c r="BJ306" s="404">
        <v>50.49</v>
      </c>
      <c r="BK306" s="405">
        <v>1.4</v>
      </c>
      <c r="BL306" s="405">
        <v>0.62</v>
      </c>
      <c r="BM306" s="405">
        <v>1.76</v>
      </c>
      <c r="BN306" s="405">
        <v>2.13</v>
      </c>
      <c r="BO306" s="406">
        <v>8</v>
      </c>
      <c r="BP306" s="407"/>
      <c r="BQ306" s="407"/>
      <c r="BR306" s="407"/>
      <c r="BS306" s="407"/>
      <c r="BT306" s="407"/>
      <c r="BU306" s="407"/>
      <c r="BV306" s="407"/>
      <c r="BW306" s="407"/>
      <c r="BX306" s="407"/>
      <c r="BY306" s="407"/>
      <c r="BZ306" s="407"/>
      <c r="CA306" s="407"/>
      <c r="CB306" s="407">
        <v>1</v>
      </c>
      <c r="CC306" s="407">
        <v>1</v>
      </c>
      <c r="CD306" s="407">
        <v>1</v>
      </c>
      <c r="CE306" s="407"/>
      <c r="CF306" s="407"/>
      <c r="CG306" s="407"/>
      <c r="CH306" s="407"/>
      <c r="CI306" s="407"/>
      <c r="CJ306" s="408" t="s">
        <v>2057</v>
      </c>
      <c r="CK306" s="408"/>
      <c r="CL306" s="408"/>
      <c r="CM306" s="408"/>
      <c r="CN306" s="408"/>
      <c r="CO306" s="409"/>
      <c r="CP306" s="409"/>
      <c r="CQ306" s="409"/>
      <c r="CR306" s="410"/>
      <c r="CS306" s="411"/>
      <c r="CT306" s="411"/>
      <c r="CU306" s="411"/>
      <c r="CV306" s="411"/>
      <c r="CW306" s="411"/>
      <c r="CX306" s="411"/>
      <c r="CY306" s="411"/>
      <c r="CZ306" s="411"/>
      <c r="DA306" s="411"/>
      <c r="DB306" s="409"/>
      <c r="DC306" s="409"/>
      <c r="DD306" s="409"/>
      <c r="DE306" s="409"/>
    </row>
    <row r="307" spans="1:109" ht="21" customHeight="1" thickTop="1" thickBot="1">
      <c r="A307" s="376">
        <v>305</v>
      </c>
      <c r="B307" s="409" t="s">
        <v>2067</v>
      </c>
      <c r="C307" s="489" t="s">
        <v>2068</v>
      </c>
      <c r="D307" s="580" t="s">
        <v>150</v>
      </c>
      <c r="E307" s="581" t="s">
        <v>151</v>
      </c>
      <c r="F307" s="563"/>
      <c r="G307" s="563"/>
      <c r="H307" s="563">
        <v>85</v>
      </c>
      <c r="I307" s="471">
        <v>25</v>
      </c>
      <c r="J307" s="471">
        <v>29</v>
      </c>
      <c r="K307" s="471">
        <v>38</v>
      </c>
      <c r="L307" s="471">
        <v>54</v>
      </c>
      <c r="M307" s="471">
        <v>69</v>
      </c>
      <c r="N307" s="471">
        <v>300</v>
      </c>
      <c r="O307" s="490">
        <v>5100</v>
      </c>
      <c r="P307" s="410">
        <v>467.5</v>
      </c>
      <c r="Q307" s="411">
        <v>81.73</v>
      </c>
      <c r="R307" s="411">
        <v>56.53</v>
      </c>
      <c r="S307" s="411">
        <v>42.65</v>
      </c>
      <c r="T307" s="411"/>
      <c r="U307" s="582">
        <v>23000</v>
      </c>
      <c r="V307" s="565">
        <v>37500</v>
      </c>
      <c r="W307" s="565">
        <v>60000</v>
      </c>
      <c r="X307" s="566">
        <v>90000</v>
      </c>
      <c r="Y307" s="566">
        <v>130000</v>
      </c>
      <c r="Z307" s="567">
        <v>182000</v>
      </c>
      <c r="AA307" s="564">
        <v>255000</v>
      </c>
      <c r="AB307" s="564">
        <v>356500</v>
      </c>
      <c r="AC307" s="568">
        <v>499500</v>
      </c>
      <c r="AD307" s="568">
        <v>699000</v>
      </c>
      <c r="AE307" s="569">
        <v>979000</v>
      </c>
      <c r="AF307" s="569">
        <v>1370000</v>
      </c>
      <c r="AG307" s="570">
        <v>2250000</v>
      </c>
      <c r="AH307" s="571">
        <v>27726000</v>
      </c>
      <c r="AI307" s="572">
        <v>90000</v>
      </c>
      <c r="AJ307" s="572">
        <v>7</v>
      </c>
      <c r="AK307" s="573">
        <v>180000</v>
      </c>
      <c r="AL307" s="573">
        <v>5</v>
      </c>
      <c r="AM307" s="574">
        <v>540000</v>
      </c>
      <c r="AN307" s="574">
        <v>4</v>
      </c>
      <c r="AO307" s="571">
        <v>14760000</v>
      </c>
      <c r="AP307" s="575">
        <v>42486000</v>
      </c>
      <c r="AQ307" s="394" t="s">
        <v>1509</v>
      </c>
      <c r="AR307" s="395" t="s">
        <v>2069</v>
      </c>
      <c r="AS307" s="396" t="s">
        <v>938</v>
      </c>
      <c r="AT307" s="397" t="s">
        <v>2070</v>
      </c>
      <c r="AU307" s="548" t="s">
        <v>1028</v>
      </c>
      <c r="AV307" s="399"/>
      <c r="AW307" s="399"/>
      <c r="AX307" s="399"/>
      <c r="AY307" s="399"/>
      <c r="AZ307" s="399" t="s">
        <v>772</v>
      </c>
      <c r="BA307" s="419">
        <v>135</v>
      </c>
      <c r="BB307" s="401">
        <v>1.9</v>
      </c>
      <c r="BC307" s="402">
        <v>0.27</v>
      </c>
      <c r="BD307" s="402">
        <v>0.49</v>
      </c>
      <c r="BE307" s="402">
        <v>1.66</v>
      </c>
      <c r="BF307" s="403">
        <v>5235</v>
      </c>
      <c r="BG307" s="401">
        <v>469.4</v>
      </c>
      <c r="BH307" s="404">
        <v>82</v>
      </c>
      <c r="BI307" s="404">
        <v>57.02</v>
      </c>
      <c r="BJ307" s="404">
        <v>44.31</v>
      </c>
      <c r="BK307" s="405">
        <v>1.9</v>
      </c>
      <c r="BL307" s="405">
        <v>0.27</v>
      </c>
      <c r="BM307" s="405">
        <v>0.49</v>
      </c>
      <c r="BN307" s="405">
        <v>1.66</v>
      </c>
      <c r="BO307" s="406">
        <v>4</v>
      </c>
      <c r="BP307" s="407"/>
      <c r="BQ307" s="407"/>
      <c r="BR307" s="407"/>
      <c r="BS307" s="407"/>
      <c r="BT307" s="407"/>
      <c r="BU307" s="407"/>
      <c r="BV307" s="407"/>
      <c r="BW307" s="407"/>
      <c r="BX307" s="407"/>
      <c r="BY307" s="407"/>
      <c r="BZ307" s="407">
        <v>1</v>
      </c>
      <c r="CA307" s="407"/>
      <c r="CB307" s="407"/>
      <c r="CC307" s="407"/>
      <c r="CD307" s="407"/>
      <c r="CE307" s="407"/>
      <c r="CF307" s="407"/>
      <c r="CG307" s="407"/>
      <c r="CH307" s="407"/>
      <c r="CI307" s="407"/>
      <c r="CJ307" s="408" t="s">
        <v>2068</v>
      </c>
      <c r="CK307" s="408"/>
      <c r="CL307" s="408"/>
      <c r="CM307" s="408"/>
      <c r="CN307" s="408"/>
      <c r="CO307" s="409"/>
      <c r="CP307" s="409"/>
      <c r="CQ307" s="409"/>
      <c r="CR307" s="410"/>
      <c r="CS307" s="411"/>
      <c r="CT307" s="411"/>
      <c r="CU307" s="411"/>
      <c r="CV307" s="411"/>
      <c r="CW307" s="411"/>
      <c r="CX307" s="411"/>
      <c r="CY307" s="411"/>
      <c r="CZ307" s="411"/>
      <c r="DA307" s="411"/>
      <c r="DB307" s="409" t="s">
        <v>1913</v>
      </c>
      <c r="DC307" s="409">
        <v>1</v>
      </c>
      <c r="DD307" s="409"/>
      <c r="DE307" s="409"/>
    </row>
    <row r="308" spans="1:109" ht="21" customHeight="1" thickTop="1" thickBot="1">
      <c r="A308" s="412">
        <v>306</v>
      </c>
      <c r="B308" s="409" t="s">
        <v>2071</v>
      </c>
      <c r="C308" s="489" t="s">
        <v>2072</v>
      </c>
      <c r="D308" s="580" t="s">
        <v>150</v>
      </c>
      <c r="E308" s="581" t="s">
        <v>151</v>
      </c>
      <c r="F308" s="563"/>
      <c r="G308" s="563"/>
      <c r="H308" s="563">
        <v>85</v>
      </c>
      <c r="I308" s="392">
        <v>25</v>
      </c>
      <c r="J308" s="392">
        <v>29</v>
      </c>
      <c r="K308" s="392">
        <v>38</v>
      </c>
      <c r="L308" s="392">
        <v>54</v>
      </c>
      <c r="M308" s="392">
        <v>69</v>
      </c>
      <c r="N308" s="392">
        <v>300</v>
      </c>
      <c r="O308" s="490">
        <v>5114</v>
      </c>
      <c r="P308" s="410">
        <v>512.29999999999995</v>
      </c>
      <c r="Q308" s="411">
        <v>80.66</v>
      </c>
      <c r="R308" s="411">
        <v>49.07</v>
      </c>
      <c r="S308" s="411">
        <v>45.61</v>
      </c>
      <c r="T308" s="411">
        <v>4.3</v>
      </c>
      <c r="U308" s="582">
        <v>23000</v>
      </c>
      <c r="V308" s="565">
        <v>37500</v>
      </c>
      <c r="W308" s="565">
        <v>60000</v>
      </c>
      <c r="X308" s="566">
        <v>90000</v>
      </c>
      <c r="Y308" s="566">
        <v>130000</v>
      </c>
      <c r="Z308" s="567">
        <v>182000</v>
      </c>
      <c r="AA308" s="564">
        <v>255000</v>
      </c>
      <c r="AB308" s="564">
        <v>356500</v>
      </c>
      <c r="AC308" s="568">
        <v>499500</v>
      </c>
      <c r="AD308" s="568">
        <v>699000</v>
      </c>
      <c r="AE308" s="569">
        <v>979000</v>
      </c>
      <c r="AF308" s="569">
        <v>1370000</v>
      </c>
      <c r="AG308" s="570">
        <v>2250000</v>
      </c>
      <c r="AH308" s="571">
        <v>27726000</v>
      </c>
      <c r="AI308" s="572">
        <v>90000</v>
      </c>
      <c r="AJ308" s="572">
        <v>7</v>
      </c>
      <c r="AK308" s="573">
        <v>180000</v>
      </c>
      <c r="AL308" s="573">
        <v>5</v>
      </c>
      <c r="AM308" s="574">
        <v>540000</v>
      </c>
      <c r="AN308" s="574">
        <v>4</v>
      </c>
      <c r="AO308" s="571">
        <v>14760000</v>
      </c>
      <c r="AP308" s="575">
        <v>42486000</v>
      </c>
      <c r="AQ308" s="394" t="s">
        <v>2073</v>
      </c>
      <c r="AR308" s="395" t="s">
        <v>2074</v>
      </c>
      <c r="AS308" s="396" t="s">
        <v>549</v>
      </c>
      <c r="AT308" s="397" t="s">
        <v>2075</v>
      </c>
      <c r="AU308" s="548" t="s">
        <v>1028</v>
      </c>
      <c r="AV308" s="399"/>
      <c r="AW308" s="399">
        <v>538</v>
      </c>
      <c r="AX308" s="399"/>
      <c r="AY308" s="399">
        <v>600</v>
      </c>
      <c r="AZ308" s="399" t="s">
        <v>772</v>
      </c>
      <c r="BA308" s="400">
        <v>135</v>
      </c>
      <c r="BB308" s="401">
        <v>1.3</v>
      </c>
      <c r="BC308" s="402">
        <v>0.44</v>
      </c>
      <c r="BD308" s="402">
        <v>0.8</v>
      </c>
      <c r="BE308" s="402">
        <v>2.36</v>
      </c>
      <c r="BF308" s="403">
        <v>5249</v>
      </c>
      <c r="BG308" s="401">
        <v>513.6</v>
      </c>
      <c r="BH308" s="404">
        <v>81.099999999999994</v>
      </c>
      <c r="BI308" s="404">
        <v>49.87</v>
      </c>
      <c r="BJ308" s="404">
        <v>47.97</v>
      </c>
      <c r="BK308" s="405">
        <v>1.3</v>
      </c>
      <c r="BL308" s="405">
        <v>0.44</v>
      </c>
      <c r="BM308" s="405">
        <v>0.8</v>
      </c>
      <c r="BN308" s="405">
        <v>2.36</v>
      </c>
      <c r="BO308" s="406">
        <v>10</v>
      </c>
      <c r="BP308" s="407"/>
      <c r="BQ308" s="407"/>
      <c r="BR308" s="407"/>
      <c r="BS308" s="407"/>
      <c r="BT308" s="407"/>
      <c r="BU308" s="407"/>
      <c r="BV308" s="407"/>
      <c r="BW308" s="407"/>
      <c r="BX308" s="407"/>
      <c r="BY308" s="407"/>
      <c r="BZ308" s="407">
        <v>1</v>
      </c>
      <c r="CA308" s="407"/>
      <c r="CB308" s="407"/>
      <c r="CC308" s="407"/>
      <c r="CD308" s="407">
        <v>1</v>
      </c>
      <c r="CE308" s="407"/>
      <c r="CF308" s="407"/>
      <c r="CG308" s="407" t="s">
        <v>1104</v>
      </c>
      <c r="CH308" s="407"/>
      <c r="CI308" s="407"/>
      <c r="CJ308" s="408" t="s">
        <v>2076</v>
      </c>
      <c r="CK308" s="408"/>
      <c r="CL308" s="408"/>
      <c r="CM308" s="408"/>
      <c r="CN308" s="408"/>
      <c r="CO308" s="409"/>
      <c r="CP308" s="409"/>
      <c r="CQ308" s="409"/>
      <c r="CR308" s="410"/>
      <c r="CS308" s="411"/>
      <c r="CT308" s="411"/>
      <c r="CU308" s="411"/>
      <c r="CV308" s="411"/>
      <c r="CW308" s="411"/>
      <c r="CX308" s="411"/>
      <c r="CY308" s="411"/>
      <c r="CZ308" s="411"/>
      <c r="DA308" s="411"/>
      <c r="DB308" s="409" t="s">
        <v>1913</v>
      </c>
      <c r="DC308" s="409">
        <v>1</v>
      </c>
      <c r="DD308" s="409"/>
      <c r="DE308" s="409"/>
    </row>
    <row r="309" spans="1:109" ht="21" customHeight="1" thickTop="1" thickBot="1">
      <c r="A309" s="376">
        <v>307</v>
      </c>
      <c r="B309" s="409" t="s">
        <v>2077</v>
      </c>
      <c r="C309" s="489" t="s">
        <v>2078</v>
      </c>
      <c r="D309" s="580" t="s">
        <v>150</v>
      </c>
      <c r="E309" s="581" t="s">
        <v>151</v>
      </c>
      <c r="F309" s="563"/>
      <c r="G309" s="563"/>
      <c r="H309" s="563" t="s">
        <v>403</v>
      </c>
      <c r="I309" s="564">
        <v>40</v>
      </c>
      <c r="J309" s="564">
        <v>45</v>
      </c>
      <c r="K309" s="564">
        <v>60</v>
      </c>
      <c r="L309" s="564">
        <v>70</v>
      </c>
      <c r="M309" s="564">
        <v>85</v>
      </c>
      <c r="N309" s="564">
        <v>300</v>
      </c>
      <c r="O309" s="490">
        <v>5145</v>
      </c>
      <c r="P309" s="410">
        <v>478.3</v>
      </c>
      <c r="Q309" s="411">
        <v>82.37</v>
      </c>
      <c r="R309" s="411">
        <v>54.39</v>
      </c>
      <c r="S309" s="411">
        <v>40.57</v>
      </c>
      <c r="T309" s="411">
        <v>3.9</v>
      </c>
      <c r="U309" s="582">
        <v>23000</v>
      </c>
      <c r="V309" s="565">
        <v>37500</v>
      </c>
      <c r="W309" s="565">
        <v>60000</v>
      </c>
      <c r="X309" s="566">
        <v>90000</v>
      </c>
      <c r="Y309" s="566">
        <v>130000</v>
      </c>
      <c r="Z309" s="567">
        <v>182000</v>
      </c>
      <c r="AA309" s="564">
        <v>255000</v>
      </c>
      <c r="AB309" s="564">
        <v>356500</v>
      </c>
      <c r="AC309" s="568">
        <v>499500</v>
      </c>
      <c r="AD309" s="568">
        <v>699000</v>
      </c>
      <c r="AE309" s="569">
        <v>979000</v>
      </c>
      <c r="AF309" s="569">
        <v>1370000</v>
      </c>
      <c r="AG309" s="570">
        <v>2250000</v>
      </c>
      <c r="AH309" s="571">
        <v>27726000</v>
      </c>
      <c r="AI309" s="572">
        <v>90000</v>
      </c>
      <c r="AJ309" s="572">
        <v>7</v>
      </c>
      <c r="AK309" s="573">
        <v>180000</v>
      </c>
      <c r="AL309" s="573">
        <v>5</v>
      </c>
      <c r="AM309" s="574">
        <v>540000</v>
      </c>
      <c r="AN309" s="574">
        <v>4</v>
      </c>
      <c r="AO309" s="571">
        <v>14760000</v>
      </c>
      <c r="AP309" s="575">
        <v>42486000</v>
      </c>
      <c r="AQ309" s="394" t="s">
        <v>1905</v>
      </c>
      <c r="AR309" s="395" t="s">
        <v>2079</v>
      </c>
      <c r="AS309" s="396" t="s">
        <v>1001</v>
      </c>
      <c r="AT309" s="397" t="s">
        <v>2080</v>
      </c>
      <c r="AU309" s="548" t="s">
        <v>1028</v>
      </c>
      <c r="AV309" s="399"/>
      <c r="AW309" s="399">
        <v>503</v>
      </c>
      <c r="AX309" s="399"/>
      <c r="AY309" s="399">
        <v>595</v>
      </c>
      <c r="AZ309" s="399" t="s">
        <v>774</v>
      </c>
      <c r="BA309" s="400">
        <v>134</v>
      </c>
      <c r="BB309" s="401">
        <v>1.5</v>
      </c>
      <c r="BC309" s="402">
        <v>0.53</v>
      </c>
      <c r="BD309" s="402">
        <v>1.46</v>
      </c>
      <c r="BE309" s="402">
        <v>1.78</v>
      </c>
      <c r="BF309" s="403">
        <v>5279</v>
      </c>
      <c r="BG309" s="401">
        <v>479.8</v>
      </c>
      <c r="BH309" s="404">
        <v>82.9</v>
      </c>
      <c r="BI309" s="404">
        <v>55.85</v>
      </c>
      <c r="BJ309" s="404">
        <v>42.35</v>
      </c>
      <c r="BK309" s="405">
        <v>1.5</v>
      </c>
      <c r="BL309" s="405">
        <v>0.53</v>
      </c>
      <c r="BM309" s="405">
        <v>1.46</v>
      </c>
      <c r="BN309" s="405">
        <v>1.78</v>
      </c>
      <c r="BO309" s="406">
        <v>16</v>
      </c>
      <c r="BP309" s="407"/>
      <c r="BQ309" s="407"/>
      <c r="BR309" s="407"/>
      <c r="BS309" s="407"/>
      <c r="BT309" s="407"/>
      <c r="BU309" s="407"/>
      <c r="BV309" s="407"/>
      <c r="BW309" s="407"/>
      <c r="BX309" s="407"/>
      <c r="BY309" s="407"/>
      <c r="BZ309" s="407"/>
      <c r="CA309" s="407"/>
      <c r="CB309" s="407">
        <v>1</v>
      </c>
      <c r="CC309" s="407">
        <v>1</v>
      </c>
      <c r="CD309" s="407"/>
      <c r="CE309" s="407"/>
      <c r="CF309" s="407"/>
      <c r="CG309" s="407"/>
      <c r="CH309" s="407"/>
      <c r="CI309" s="407"/>
      <c r="CJ309" s="408" t="s">
        <v>2057</v>
      </c>
      <c r="CK309" s="408"/>
      <c r="CL309" s="408"/>
      <c r="CM309" s="408"/>
      <c r="CN309" s="408"/>
      <c r="CO309" s="409"/>
      <c r="CP309" s="409"/>
      <c r="CQ309" s="409"/>
      <c r="CR309" s="410"/>
      <c r="CS309" s="411"/>
      <c r="CT309" s="411"/>
      <c r="CU309" s="411"/>
      <c r="CV309" s="411"/>
      <c r="CW309" s="411"/>
      <c r="CX309" s="411"/>
      <c r="CY309" s="411"/>
      <c r="CZ309" s="411"/>
      <c r="DA309" s="411"/>
      <c r="DB309" s="409" t="s">
        <v>1913</v>
      </c>
      <c r="DC309" s="409">
        <v>1</v>
      </c>
      <c r="DD309" s="409"/>
      <c r="DE309" s="409"/>
    </row>
    <row r="310" spans="1:109" ht="17" thickTop="1" thickBot="1">
      <c r="A310" s="412">
        <v>308</v>
      </c>
      <c r="B310" s="409" t="s">
        <v>2081</v>
      </c>
      <c r="C310" s="489" t="s">
        <v>2082</v>
      </c>
      <c r="D310" s="580" t="s">
        <v>150</v>
      </c>
      <c r="E310" s="581" t="s">
        <v>151</v>
      </c>
      <c r="F310" s="563"/>
      <c r="G310" s="563"/>
      <c r="H310" s="563">
        <v>85</v>
      </c>
      <c r="I310" s="471">
        <v>25</v>
      </c>
      <c r="J310" s="471">
        <v>29</v>
      </c>
      <c r="K310" s="471">
        <v>38</v>
      </c>
      <c r="L310" s="471">
        <v>54</v>
      </c>
      <c r="M310" s="471">
        <v>69</v>
      </c>
      <c r="N310" s="471">
        <v>300</v>
      </c>
      <c r="O310" s="490">
        <v>5168</v>
      </c>
      <c r="P310" s="410">
        <v>495.4</v>
      </c>
      <c r="Q310" s="411">
        <v>83.99</v>
      </c>
      <c r="R310" s="411">
        <v>55.97</v>
      </c>
      <c r="S310" s="411">
        <v>30.94</v>
      </c>
      <c r="T310" s="411"/>
      <c r="U310" s="585"/>
      <c r="V310" s="423"/>
      <c r="W310" s="423"/>
      <c r="X310" s="473"/>
      <c r="Y310" s="473"/>
      <c r="Z310" s="443"/>
      <c r="AA310" s="472"/>
      <c r="AB310" s="472"/>
      <c r="AC310" s="474"/>
      <c r="AD310" s="474"/>
      <c r="AE310" s="475"/>
      <c r="AF310" s="475"/>
      <c r="AG310" s="588"/>
      <c r="AH310" s="432"/>
      <c r="AI310" s="425"/>
      <c r="AJ310" s="425"/>
      <c r="AK310" s="421"/>
      <c r="AL310" s="421"/>
      <c r="AM310" s="446"/>
      <c r="AN310" s="446"/>
      <c r="AO310" s="432"/>
      <c r="AP310" s="579"/>
      <c r="AQ310" s="394" t="s">
        <v>1281</v>
      </c>
      <c r="AR310" s="395" t="s">
        <v>2083</v>
      </c>
      <c r="AS310" s="396" t="s">
        <v>1167</v>
      </c>
      <c r="AT310" s="397" t="s">
        <v>2084</v>
      </c>
      <c r="AU310" s="548" t="s">
        <v>1028</v>
      </c>
      <c r="AV310" s="399"/>
      <c r="AW310" s="399">
        <v>521</v>
      </c>
      <c r="AX310" s="399"/>
      <c r="AY310" s="399">
        <v>600</v>
      </c>
      <c r="AZ310" s="399" t="s">
        <v>1242</v>
      </c>
      <c r="BA310" s="400"/>
      <c r="BB310" s="401"/>
      <c r="BC310" s="402"/>
      <c r="BD310" s="402"/>
      <c r="BE310" s="402"/>
      <c r="BF310" s="403"/>
      <c r="BG310" s="401"/>
      <c r="BH310" s="404"/>
      <c r="BI310" s="404"/>
      <c r="BJ310" s="404"/>
      <c r="BK310" s="405"/>
      <c r="BL310" s="405"/>
      <c r="BM310" s="405"/>
      <c r="BN310" s="405"/>
      <c r="BO310" s="406"/>
      <c r="BP310" s="407"/>
      <c r="BQ310" s="407"/>
      <c r="BR310" s="407"/>
      <c r="BS310" s="407"/>
      <c r="BT310" s="407"/>
      <c r="BU310" s="407"/>
      <c r="BV310" s="407"/>
      <c r="BW310" s="407"/>
      <c r="BX310" s="407"/>
      <c r="BY310" s="407"/>
      <c r="BZ310" s="407"/>
      <c r="CA310" s="407"/>
      <c r="CB310" s="407"/>
      <c r="CC310" s="407"/>
      <c r="CD310" s="407"/>
      <c r="CE310" s="407"/>
      <c r="CF310" s="407"/>
      <c r="CG310" s="407"/>
      <c r="CH310" s="407"/>
      <c r="CI310" s="407"/>
      <c r="CJ310" s="408" t="s">
        <v>1945</v>
      </c>
      <c r="CK310" s="408"/>
      <c r="CL310" s="408"/>
      <c r="CM310" s="408"/>
      <c r="CN310" s="408"/>
      <c r="CO310" s="409"/>
      <c r="CP310" s="409"/>
      <c r="CQ310" s="409"/>
      <c r="CR310" s="410"/>
      <c r="CS310" s="411"/>
      <c r="CT310" s="411"/>
      <c r="CU310" s="411"/>
      <c r="CV310" s="411"/>
      <c r="CW310" s="411"/>
      <c r="CX310" s="411"/>
      <c r="CY310" s="411"/>
      <c r="CZ310" s="411"/>
      <c r="DA310" s="411"/>
      <c r="DB310" s="409"/>
      <c r="DC310" s="409"/>
      <c r="DD310" s="409"/>
      <c r="DE310" s="409"/>
    </row>
    <row r="311" spans="1:109" ht="17" thickTop="1" thickBot="1">
      <c r="A311" s="376">
        <v>309</v>
      </c>
      <c r="B311" s="409" t="s">
        <v>2085</v>
      </c>
      <c r="C311" s="489" t="s">
        <v>2086</v>
      </c>
      <c r="D311" s="580" t="s">
        <v>150</v>
      </c>
      <c r="E311" s="581" t="s">
        <v>151</v>
      </c>
      <c r="F311" s="444"/>
      <c r="G311" s="444"/>
      <c r="H311" s="444">
        <v>35</v>
      </c>
      <c r="I311" s="392">
        <v>40</v>
      </c>
      <c r="J311" s="392">
        <v>45</v>
      </c>
      <c r="K311" s="392">
        <v>50</v>
      </c>
      <c r="L311" s="392">
        <v>60</v>
      </c>
      <c r="M311" s="392">
        <v>70</v>
      </c>
      <c r="N311" s="392">
        <v>300</v>
      </c>
      <c r="O311" s="490">
        <v>5169</v>
      </c>
      <c r="P311" s="410">
        <v>506.7</v>
      </c>
      <c r="Q311" s="411">
        <v>83.27</v>
      </c>
      <c r="R311" s="411">
        <v>49.79</v>
      </c>
      <c r="S311" s="411">
        <v>44.54</v>
      </c>
      <c r="T311" s="411"/>
      <c r="U311" s="582">
        <v>23000</v>
      </c>
      <c r="V311" s="565">
        <v>37500</v>
      </c>
      <c r="W311" s="565">
        <v>60000</v>
      </c>
      <c r="X311" s="566">
        <v>90000</v>
      </c>
      <c r="Y311" s="566">
        <v>130000</v>
      </c>
      <c r="Z311" s="567">
        <v>182000</v>
      </c>
      <c r="AA311" s="564">
        <v>255000</v>
      </c>
      <c r="AB311" s="564">
        <v>356500</v>
      </c>
      <c r="AC311" s="568">
        <v>499500</v>
      </c>
      <c r="AD311" s="568">
        <v>699000</v>
      </c>
      <c r="AE311" s="569">
        <v>979000</v>
      </c>
      <c r="AF311" s="569">
        <v>1370000</v>
      </c>
      <c r="AG311" s="570">
        <v>2250000</v>
      </c>
      <c r="AH311" s="571">
        <v>27726000</v>
      </c>
      <c r="AI311" s="572">
        <v>90000</v>
      </c>
      <c r="AJ311" s="572">
        <v>7</v>
      </c>
      <c r="AK311" s="573">
        <v>180000</v>
      </c>
      <c r="AL311" s="573">
        <v>5</v>
      </c>
      <c r="AM311" s="574">
        <v>540000</v>
      </c>
      <c r="AN311" s="574">
        <v>4</v>
      </c>
      <c r="AO311" s="571">
        <v>14760000</v>
      </c>
      <c r="AP311" s="575">
        <v>42486000</v>
      </c>
      <c r="AQ311" s="394" t="s">
        <v>2087</v>
      </c>
      <c r="AR311" s="395" t="s">
        <v>2088</v>
      </c>
      <c r="AS311" s="396" t="s">
        <v>1794</v>
      </c>
      <c r="AT311" s="397" t="s">
        <v>2089</v>
      </c>
      <c r="AU311" s="548" t="s">
        <v>1028</v>
      </c>
      <c r="AV311" s="399"/>
      <c r="AW311" s="399"/>
      <c r="AX311" s="399"/>
      <c r="AY311" s="399"/>
      <c r="AZ311" s="399" t="s">
        <v>772</v>
      </c>
      <c r="BA311" s="400"/>
      <c r="BB311" s="401"/>
      <c r="BC311" s="402"/>
      <c r="BD311" s="402"/>
      <c r="BE311" s="402"/>
      <c r="BF311" s="403"/>
      <c r="BG311" s="401"/>
      <c r="BH311" s="404"/>
      <c r="BI311" s="404"/>
      <c r="BJ311" s="404"/>
      <c r="BK311" s="405"/>
      <c r="BL311" s="405"/>
      <c r="BM311" s="405"/>
      <c r="BN311" s="405"/>
      <c r="BO311" s="406"/>
      <c r="BP311" s="407"/>
      <c r="BQ311" s="407"/>
      <c r="BR311" s="407"/>
      <c r="BS311" s="407"/>
      <c r="BT311" s="407"/>
      <c r="BU311" s="407"/>
      <c r="BV311" s="407"/>
      <c r="BW311" s="407"/>
      <c r="BX311" s="407"/>
      <c r="BY311" s="407"/>
      <c r="BZ311" s="407"/>
      <c r="CA311" s="407"/>
      <c r="CB311" s="407"/>
      <c r="CC311" s="407"/>
      <c r="CD311" s="407"/>
      <c r="CE311" s="407"/>
      <c r="CF311" s="407"/>
      <c r="CG311" s="407"/>
      <c r="CH311" s="407"/>
      <c r="CI311" s="407"/>
      <c r="CJ311" s="408" t="s">
        <v>2090</v>
      </c>
      <c r="CK311" s="408"/>
      <c r="CL311" s="408"/>
      <c r="CM311" s="408"/>
      <c r="CN311" s="408"/>
      <c r="CO311" s="409"/>
      <c r="CP311" s="409"/>
      <c r="CQ311" s="409"/>
      <c r="CR311" s="410"/>
      <c r="CS311" s="411"/>
      <c r="CT311" s="411"/>
      <c r="CU311" s="411"/>
      <c r="CV311" s="411"/>
      <c r="CW311" s="411"/>
      <c r="CX311" s="411"/>
      <c r="CY311" s="411"/>
      <c r="CZ311" s="411"/>
      <c r="DA311" s="411"/>
      <c r="DB311" s="409"/>
      <c r="DC311" s="409"/>
      <c r="DD311" s="409"/>
      <c r="DE311" s="409"/>
    </row>
    <row r="312" spans="1:109" ht="17" thickTop="1" thickBot="1">
      <c r="A312" s="412">
        <v>310</v>
      </c>
      <c r="B312" s="409" t="s">
        <v>2091</v>
      </c>
      <c r="C312" s="489" t="s">
        <v>2092</v>
      </c>
      <c r="D312" s="580" t="s">
        <v>150</v>
      </c>
      <c r="E312" s="581" t="s">
        <v>151</v>
      </c>
      <c r="F312" s="563"/>
      <c r="G312" s="563"/>
      <c r="H312" s="563" t="s">
        <v>403</v>
      </c>
      <c r="I312" s="564">
        <v>40</v>
      </c>
      <c r="J312" s="564">
        <v>45</v>
      </c>
      <c r="K312" s="564">
        <v>60</v>
      </c>
      <c r="L312" s="564">
        <v>70</v>
      </c>
      <c r="M312" s="564">
        <v>85</v>
      </c>
      <c r="N312" s="564">
        <v>300</v>
      </c>
      <c r="O312" s="490">
        <v>5190</v>
      </c>
      <c r="P312" s="410">
        <v>497.1</v>
      </c>
      <c r="Q312" s="411">
        <v>84.28</v>
      </c>
      <c r="R312" s="411">
        <v>51.07</v>
      </c>
      <c r="S312" s="411">
        <v>27.5</v>
      </c>
      <c r="T312" s="411">
        <v>3.5</v>
      </c>
      <c r="U312" s="586">
        <v>23000</v>
      </c>
      <c r="V312" s="429">
        <v>37500</v>
      </c>
      <c r="W312" s="429">
        <v>60000</v>
      </c>
      <c r="X312" s="534">
        <v>90000</v>
      </c>
      <c r="Y312" s="534">
        <v>130000</v>
      </c>
      <c r="Z312" s="534">
        <v>182000</v>
      </c>
      <c r="AA312" s="471">
        <v>255000</v>
      </c>
      <c r="AB312" s="471">
        <v>356500</v>
      </c>
      <c r="AC312" s="535">
        <v>499500</v>
      </c>
      <c r="AD312" s="535">
        <v>699000</v>
      </c>
      <c r="AE312" s="536">
        <v>979000</v>
      </c>
      <c r="AF312" s="536">
        <v>1370000</v>
      </c>
      <c r="AG312" s="537">
        <v>2250000</v>
      </c>
      <c r="AH312" s="495">
        <v>27726000</v>
      </c>
      <c r="AI312" s="430">
        <v>90000</v>
      </c>
      <c r="AJ312" s="430">
        <v>7</v>
      </c>
      <c r="AK312" s="428">
        <v>180000</v>
      </c>
      <c r="AL312" s="428">
        <v>5</v>
      </c>
      <c r="AM312" s="471">
        <v>540000</v>
      </c>
      <c r="AN312" s="471">
        <v>4</v>
      </c>
      <c r="AO312" s="495">
        <v>14760000</v>
      </c>
      <c r="AP312" s="416">
        <v>42486000</v>
      </c>
      <c r="AQ312" s="394" t="s">
        <v>1281</v>
      </c>
      <c r="AR312" s="395" t="s">
        <v>2093</v>
      </c>
      <c r="AS312" s="396" t="s">
        <v>991</v>
      </c>
      <c r="AT312" s="397" t="s">
        <v>2094</v>
      </c>
      <c r="AU312" s="548" t="s">
        <v>1028</v>
      </c>
      <c r="AV312" s="399"/>
      <c r="AW312" s="399">
        <v>522</v>
      </c>
      <c r="AX312" s="399"/>
      <c r="AY312" s="399">
        <v>600</v>
      </c>
      <c r="AZ312" s="399" t="s">
        <v>774</v>
      </c>
      <c r="BA312" s="400"/>
      <c r="BB312" s="401"/>
      <c r="BC312" s="402"/>
      <c r="BD312" s="402"/>
      <c r="BE312" s="402"/>
      <c r="BF312" s="403"/>
      <c r="BG312" s="401"/>
      <c r="BH312" s="404"/>
      <c r="BI312" s="404"/>
      <c r="BJ312" s="404"/>
      <c r="BK312" s="405"/>
      <c r="BL312" s="405"/>
      <c r="BM312" s="405"/>
      <c r="BN312" s="405"/>
      <c r="BO312" s="406"/>
      <c r="BP312" s="407"/>
      <c r="BQ312" s="407"/>
      <c r="BR312" s="407"/>
      <c r="BS312" s="407"/>
      <c r="BT312" s="407"/>
      <c r="BU312" s="407"/>
      <c r="BV312" s="407"/>
      <c r="BW312" s="407"/>
      <c r="BX312" s="407"/>
      <c r="BY312" s="407"/>
      <c r="BZ312" s="407"/>
      <c r="CA312" s="407"/>
      <c r="CB312" s="407">
        <v>1</v>
      </c>
      <c r="CC312" s="407">
        <v>1</v>
      </c>
      <c r="CD312" s="407"/>
      <c r="CE312" s="407"/>
      <c r="CF312" s="407"/>
      <c r="CG312" s="407"/>
      <c r="CH312" s="407"/>
      <c r="CI312" s="407"/>
      <c r="CJ312" s="408" t="s">
        <v>2095</v>
      </c>
      <c r="CK312" s="408"/>
      <c r="CL312" s="408"/>
      <c r="CM312" s="408"/>
      <c r="CN312" s="408"/>
      <c r="CO312" s="409"/>
      <c r="CP312" s="409"/>
      <c r="CQ312" s="409"/>
      <c r="CR312" s="410"/>
      <c r="CS312" s="411"/>
      <c r="CT312" s="411"/>
      <c r="CU312" s="411"/>
      <c r="CV312" s="411"/>
      <c r="CW312" s="411"/>
      <c r="CX312" s="411"/>
      <c r="CY312" s="411"/>
      <c r="CZ312" s="411"/>
      <c r="DA312" s="411"/>
      <c r="DB312" s="409" t="s">
        <v>1913</v>
      </c>
      <c r="DC312" s="409">
        <v>1</v>
      </c>
      <c r="DD312" s="409"/>
      <c r="DE312" s="409"/>
    </row>
    <row r="313" spans="1:109" ht="20" thickTop="1" thickBot="1">
      <c r="A313" s="376">
        <v>311</v>
      </c>
      <c r="B313" s="409" t="s">
        <v>2096</v>
      </c>
      <c r="C313" s="489" t="s">
        <v>2097</v>
      </c>
      <c r="D313" s="580" t="s">
        <v>150</v>
      </c>
      <c r="E313" s="581" t="s">
        <v>151</v>
      </c>
      <c r="F313" s="563"/>
      <c r="G313" s="563"/>
      <c r="H313" s="563" t="s">
        <v>403</v>
      </c>
      <c r="I313" s="564">
        <v>40</v>
      </c>
      <c r="J313" s="564">
        <v>45</v>
      </c>
      <c r="K313" s="564">
        <v>60</v>
      </c>
      <c r="L313" s="564">
        <v>70</v>
      </c>
      <c r="M313" s="564">
        <v>85</v>
      </c>
      <c r="N313" s="564">
        <v>300</v>
      </c>
      <c r="O313" s="490">
        <v>5223</v>
      </c>
      <c r="P313" s="410">
        <v>541</v>
      </c>
      <c r="Q313" s="411">
        <v>83.36</v>
      </c>
      <c r="R313" s="411">
        <v>61.28</v>
      </c>
      <c r="S313" s="411">
        <v>33.340000000000003</v>
      </c>
      <c r="T313" s="411"/>
      <c r="U313" s="516">
        <v>23000</v>
      </c>
      <c r="V313" s="385">
        <v>37500</v>
      </c>
      <c r="W313" s="385">
        <v>60000</v>
      </c>
      <c r="X313" s="387">
        <v>90000</v>
      </c>
      <c r="Y313" s="387">
        <v>130000</v>
      </c>
      <c r="Z313" s="387">
        <v>182000</v>
      </c>
      <c r="AA313" s="392">
        <v>255000</v>
      </c>
      <c r="AB313" s="392">
        <v>356500</v>
      </c>
      <c r="AC313" s="424">
        <v>499500</v>
      </c>
      <c r="AD313" s="424">
        <v>699000</v>
      </c>
      <c r="AE313" s="493">
        <v>979000</v>
      </c>
      <c r="AF313" s="493">
        <v>1370000</v>
      </c>
      <c r="AG313" s="529">
        <v>2250000</v>
      </c>
      <c r="AH313" s="382">
        <v>27726000</v>
      </c>
      <c r="AI313" s="390">
        <v>90000</v>
      </c>
      <c r="AJ313" s="390">
        <v>7</v>
      </c>
      <c r="AK313" s="391">
        <v>180000</v>
      </c>
      <c r="AL313" s="391">
        <v>5</v>
      </c>
      <c r="AM313" s="392">
        <v>540000</v>
      </c>
      <c r="AN313" s="392">
        <v>4</v>
      </c>
      <c r="AO313" s="382">
        <v>14760000</v>
      </c>
      <c r="AP313" s="418">
        <v>42486000</v>
      </c>
      <c r="AQ313" s="394" t="s">
        <v>1905</v>
      </c>
      <c r="AR313" s="395" t="s">
        <v>2098</v>
      </c>
      <c r="AS313" s="396" t="s">
        <v>1167</v>
      </c>
      <c r="AT313" s="397" t="s">
        <v>2099</v>
      </c>
      <c r="AU313" s="548" t="s">
        <v>1028</v>
      </c>
      <c r="AV313" s="399"/>
      <c r="AW313" s="399">
        <v>551</v>
      </c>
      <c r="AX313" s="399"/>
      <c r="AY313" s="399">
        <v>600</v>
      </c>
      <c r="AZ313" s="399" t="s">
        <v>774</v>
      </c>
      <c r="BA313" s="400"/>
      <c r="BB313" s="401"/>
      <c r="BC313" s="402"/>
      <c r="BD313" s="402"/>
      <c r="BE313" s="402"/>
      <c r="BF313" s="403"/>
      <c r="BG313" s="401"/>
      <c r="BH313" s="404"/>
      <c r="BI313" s="404"/>
      <c r="BJ313" s="404"/>
      <c r="BK313" s="405"/>
      <c r="BL313" s="405"/>
      <c r="BM313" s="405"/>
      <c r="BN313" s="405"/>
      <c r="BO313" s="406"/>
      <c r="BP313" s="407"/>
      <c r="BQ313" s="407"/>
      <c r="BR313" s="407"/>
      <c r="BS313" s="407"/>
      <c r="BT313" s="407"/>
      <c r="BU313" s="407"/>
      <c r="BV313" s="407"/>
      <c r="BW313" s="407"/>
      <c r="BX313" s="407"/>
      <c r="BY313" s="407"/>
      <c r="BZ313" s="407"/>
      <c r="CA313" s="407"/>
      <c r="CB313" s="407">
        <v>1</v>
      </c>
      <c r="CC313" s="407">
        <v>1</v>
      </c>
      <c r="CD313" s="407"/>
      <c r="CE313" s="407"/>
      <c r="CF313" s="407"/>
      <c r="CG313" s="407"/>
      <c r="CH313" s="407"/>
      <c r="CI313" s="407"/>
      <c r="CJ313" s="408" t="s">
        <v>2100</v>
      </c>
      <c r="CK313" s="408"/>
      <c r="CL313" s="408"/>
      <c r="CM313" s="408"/>
      <c r="CN313" s="408"/>
      <c r="CO313" s="409"/>
      <c r="CP313" s="409"/>
      <c r="CQ313" s="409"/>
      <c r="CR313" s="410"/>
      <c r="CS313" s="411"/>
      <c r="CT313" s="411"/>
      <c r="CU313" s="411"/>
      <c r="CV313" s="411"/>
      <c r="CW313" s="411"/>
      <c r="CX313" s="411"/>
      <c r="CY313" s="411"/>
      <c r="CZ313" s="411"/>
      <c r="DA313" s="411"/>
      <c r="DB313" s="409" t="s">
        <v>1913</v>
      </c>
      <c r="DC313" s="409">
        <v>1</v>
      </c>
      <c r="DD313" s="409"/>
      <c r="DE313" s="409"/>
    </row>
    <row r="314" spans="1:109" ht="18" thickTop="1" thickBot="1">
      <c r="A314" s="412">
        <v>312</v>
      </c>
      <c r="B314" s="409" t="s">
        <v>2101</v>
      </c>
      <c r="C314" s="489" t="s">
        <v>2102</v>
      </c>
      <c r="D314" s="580" t="s">
        <v>150</v>
      </c>
      <c r="E314" s="581" t="s">
        <v>151</v>
      </c>
      <c r="F314" s="563"/>
      <c r="G314" s="563"/>
      <c r="H314" s="563" t="s">
        <v>403</v>
      </c>
      <c r="I314" s="564">
        <v>40</v>
      </c>
      <c r="J314" s="564">
        <v>45</v>
      </c>
      <c r="K314" s="564">
        <v>60</v>
      </c>
      <c r="L314" s="564">
        <v>70</v>
      </c>
      <c r="M314" s="564">
        <v>85</v>
      </c>
      <c r="N314" s="564">
        <v>300</v>
      </c>
      <c r="O314" s="490">
        <v>5255</v>
      </c>
      <c r="P314" s="410">
        <v>556.5</v>
      </c>
      <c r="Q314" s="411">
        <v>81.38</v>
      </c>
      <c r="R314" s="411">
        <v>56.38</v>
      </c>
      <c r="S314" s="411">
        <v>38.47</v>
      </c>
      <c r="T314" s="411">
        <v>3.67</v>
      </c>
      <c r="U314" s="516">
        <v>23000</v>
      </c>
      <c r="V314" s="385">
        <v>37500</v>
      </c>
      <c r="W314" s="385">
        <v>60000</v>
      </c>
      <c r="X314" s="387">
        <v>90000</v>
      </c>
      <c r="Y314" s="387">
        <v>130000</v>
      </c>
      <c r="Z314" s="387">
        <v>182000</v>
      </c>
      <c r="AA314" s="392">
        <v>255000</v>
      </c>
      <c r="AB314" s="392">
        <v>356500</v>
      </c>
      <c r="AC314" s="424">
        <v>499500</v>
      </c>
      <c r="AD314" s="424">
        <v>699000</v>
      </c>
      <c r="AE314" s="493">
        <v>979000</v>
      </c>
      <c r="AF314" s="493">
        <v>1370000</v>
      </c>
      <c r="AG314" s="529">
        <v>2250000</v>
      </c>
      <c r="AH314" s="382">
        <v>27726000</v>
      </c>
      <c r="AI314" s="390">
        <v>90000</v>
      </c>
      <c r="AJ314" s="390">
        <v>7</v>
      </c>
      <c r="AK314" s="391">
        <v>180000</v>
      </c>
      <c r="AL314" s="391">
        <v>5</v>
      </c>
      <c r="AM314" s="392">
        <v>540000</v>
      </c>
      <c r="AN314" s="392">
        <v>4</v>
      </c>
      <c r="AO314" s="382">
        <v>14760000</v>
      </c>
      <c r="AP314" s="418">
        <v>42486000</v>
      </c>
      <c r="AQ314" s="394" t="s">
        <v>2103</v>
      </c>
      <c r="AR314" s="395" t="s">
        <v>2104</v>
      </c>
      <c r="AS314" s="396" t="s">
        <v>1173</v>
      </c>
      <c r="AT314" s="397" t="s">
        <v>2105</v>
      </c>
      <c r="AU314" s="548" t="s">
        <v>1028</v>
      </c>
      <c r="AV314" s="399"/>
      <c r="AW314" s="399">
        <v>559</v>
      </c>
      <c r="AX314" s="399"/>
      <c r="AY314" s="399">
        <v>600</v>
      </c>
      <c r="AZ314" s="399" t="s">
        <v>774</v>
      </c>
      <c r="BA314" s="400">
        <v>130</v>
      </c>
      <c r="BB314" s="401">
        <v>0.5</v>
      </c>
      <c r="BC314" s="402">
        <v>0.62</v>
      </c>
      <c r="BD314" s="402">
        <v>1.19</v>
      </c>
      <c r="BE314" s="402">
        <v>1.39</v>
      </c>
      <c r="BF314" s="403">
        <v>5385</v>
      </c>
      <c r="BG314" s="401">
        <v>557</v>
      </c>
      <c r="BH314" s="404">
        <v>82</v>
      </c>
      <c r="BI314" s="404">
        <v>57.57</v>
      </c>
      <c r="BJ314" s="404">
        <v>39.86</v>
      </c>
      <c r="BK314" s="405">
        <v>0.5</v>
      </c>
      <c r="BL314" s="405">
        <v>0.62</v>
      </c>
      <c r="BM314" s="405">
        <v>1.19</v>
      </c>
      <c r="BN314" s="405">
        <v>1.39</v>
      </c>
      <c r="BO314" s="406">
        <v>8</v>
      </c>
      <c r="BP314" s="407"/>
      <c r="BQ314" s="407"/>
      <c r="BR314" s="407"/>
      <c r="BS314" s="407"/>
      <c r="BT314" s="407"/>
      <c r="BU314" s="407"/>
      <c r="BV314" s="407"/>
      <c r="BW314" s="407"/>
      <c r="BX314" s="407"/>
      <c r="BY314" s="407"/>
      <c r="BZ314" s="407"/>
      <c r="CA314" s="407"/>
      <c r="CB314" s="407">
        <v>1</v>
      </c>
      <c r="CC314" s="407">
        <v>1</v>
      </c>
      <c r="CD314" s="407"/>
      <c r="CE314" s="407"/>
      <c r="CF314" s="407"/>
      <c r="CG314" s="407"/>
      <c r="CH314" s="407"/>
      <c r="CI314" s="407"/>
      <c r="CJ314" s="408" t="s">
        <v>2106</v>
      </c>
      <c r="CK314" s="408"/>
      <c r="CL314" s="408"/>
      <c r="CM314" s="408"/>
      <c r="CN314" s="408"/>
      <c r="CO314" s="409"/>
      <c r="CP314" s="409"/>
      <c r="CQ314" s="409"/>
      <c r="CR314" s="410"/>
      <c r="CS314" s="411"/>
      <c r="CT314" s="411"/>
      <c r="CU314" s="411"/>
      <c r="CV314" s="411"/>
      <c r="CW314" s="411"/>
      <c r="CX314" s="411"/>
      <c r="CY314" s="411"/>
      <c r="CZ314" s="411"/>
      <c r="DA314" s="411"/>
      <c r="DB314" s="409" t="s">
        <v>1913</v>
      </c>
      <c r="DC314" s="409">
        <v>1</v>
      </c>
      <c r="DD314" s="409"/>
      <c r="DE314" s="409"/>
    </row>
    <row r="315" spans="1:109" ht="20" thickTop="1" thickBot="1">
      <c r="A315" s="376">
        <v>313</v>
      </c>
      <c r="B315" s="409" t="s">
        <v>2107</v>
      </c>
      <c r="C315" s="489" t="s">
        <v>2108</v>
      </c>
      <c r="D315" s="580" t="s">
        <v>150</v>
      </c>
      <c r="E315" s="581" t="s">
        <v>151</v>
      </c>
      <c r="F315" s="563"/>
      <c r="G315" s="563"/>
      <c r="H315" s="563" t="s">
        <v>403</v>
      </c>
      <c r="I315" s="564">
        <v>40</v>
      </c>
      <c r="J315" s="564">
        <v>45</v>
      </c>
      <c r="K315" s="564">
        <v>60</v>
      </c>
      <c r="L315" s="564">
        <v>70</v>
      </c>
      <c r="M315" s="564">
        <v>85</v>
      </c>
      <c r="N315" s="564">
        <v>300</v>
      </c>
      <c r="O315" s="490">
        <v>5285</v>
      </c>
      <c r="P315" s="410">
        <v>538.70000000000005</v>
      </c>
      <c r="Q315" s="411">
        <v>90.64</v>
      </c>
      <c r="R315" s="411">
        <v>61.77</v>
      </c>
      <c r="S315" s="411">
        <v>30.57</v>
      </c>
      <c r="T315" s="411"/>
      <c r="U315" s="516">
        <v>23000</v>
      </c>
      <c r="V315" s="385">
        <v>37500</v>
      </c>
      <c r="W315" s="385">
        <v>60000</v>
      </c>
      <c r="X315" s="387">
        <v>90000</v>
      </c>
      <c r="Y315" s="387">
        <v>130000</v>
      </c>
      <c r="Z315" s="387">
        <v>182000</v>
      </c>
      <c r="AA315" s="392">
        <v>255000</v>
      </c>
      <c r="AB315" s="392">
        <v>356500</v>
      </c>
      <c r="AC315" s="424">
        <v>499500</v>
      </c>
      <c r="AD315" s="424">
        <v>699000</v>
      </c>
      <c r="AE315" s="493">
        <v>979000</v>
      </c>
      <c r="AF315" s="493">
        <v>1370000</v>
      </c>
      <c r="AG315" s="529">
        <v>2250000</v>
      </c>
      <c r="AH315" s="382">
        <v>27726000</v>
      </c>
      <c r="AI315" s="390">
        <v>90000</v>
      </c>
      <c r="AJ315" s="390">
        <v>7</v>
      </c>
      <c r="AK315" s="391">
        <v>180000</v>
      </c>
      <c r="AL315" s="391">
        <v>5</v>
      </c>
      <c r="AM315" s="392">
        <v>540000</v>
      </c>
      <c r="AN315" s="392">
        <v>4</v>
      </c>
      <c r="AO315" s="382">
        <v>14760000</v>
      </c>
      <c r="AP315" s="418">
        <v>42486000</v>
      </c>
      <c r="AQ315" s="394" t="s">
        <v>1812</v>
      </c>
      <c r="AR315" s="395" t="s">
        <v>2109</v>
      </c>
      <c r="AS315" s="396" t="s">
        <v>1063</v>
      </c>
      <c r="AT315" s="397" t="s">
        <v>2110</v>
      </c>
      <c r="AU315" s="548" t="s">
        <v>1028</v>
      </c>
      <c r="AV315" s="399"/>
      <c r="AW315" s="399">
        <v>555</v>
      </c>
      <c r="AX315" s="399"/>
      <c r="AY315" s="399">
        <v>600</v>
      </c>
      <c r="AZ315" s="399" t="s">
        <v>774</v>
      </c>
      <c r="BA315" s="400"/>
      <c r="BB315" s="401"/>
      <c r="BC315" s="402"/>
      <c r="BD315" s="402"/>
      <c r="BE315" s="402"/>
      <c r="BF315" s="403"/>
      <c r="BG315" s="401"/>
      <c r="BH315" s="404"/>
      <c r="BI315" s="404"/>
      <c r="BJ315" s="404"/>
      <c r="BK315" s="405"/>
      <c r="BL315" s="405"/>
      <c r="BM315" s="405"/>
      <c r="BN315" s="405"/>
      <c r="BO315" s="406"/>
      <c r="BP315" s="407"/>
      <c r="BQ315" s="407"/>
      <c r="BR315" s="407"/>
      <c r="BS315" s="407"/>
      <c r="BT315" s="407"/>
      <c r="BU315" s="407"/>
      <c r="BV315" s="407"/>
      <c r="BW315" s="407"/>
      <c r="BX315" s="407"/>
      <c r="BY315" s="407"/>
      <c r="BZ315" s="407"/>
      <c r="CA315" s="407"/>
      <c r="CB315" s="407">
        <v>1</v>
      </c>
      <c r="CC315" s="407">
        <v>1</v>
      </c>
      <c r="CD315" s="407"/>
      <c r="CE315" s="407"/>
      <c r="CF315" s="407"/>
      <c r="CG315" s="407"/>
      <c r="CH315" s="407"/>
      <c r="CI315" s="407"/>
      <c r="CJ315" s="408"/>
      <c r="CK315" s="408"/>
      <c r="CL315" s="408"/>
      <c r="CM315" s="408"/>
      <c r="CN315" s="408"/>
      <c r="CO315" s="409"/>
      <c r="CP315" s="409"/>
      <c r="CQ315" s="409"/>
      <c r="CR315" s="410"/>
      <c r="CS315" s="411"/>
      <c r="CT315" s="411"/>
      <c r="CU315" s="411"/>
      <c r="CV315" s="411"/>
      <c r="CW315" s="411"/>
      <c r="CX315" s="411"/>
      <c r="CY315" s="411"/>
      <c r="CZ315" s="411"/>
      <c r="DA315" s="411"/>
      <c r="DB315" s="409"/>
      <c r="DC315" s="409"/>
      <c r="DD315" s="409"/>
      <c r="DE315" s="409"/>
    </row>
    <row r="316" spans="1:109" ht="20" thickTop="1" thickBot="1">
      <c r="A316" s="412">
        <v>314</v>
      </c>
      <c r="B316" s="409" t="s">
        <v>2111</v>
      </c>
      <c r="C316" s="489" t="s">
        <v>2112</v>
      </c>
      <c r="D316" s="580" t="s">
        <v>150</v>
      </c>
      <c r="E316" s="581" t="s">
        <v>151</v>
      </c>
      <c r="F316" s="563"/>
      <c r="G316" s="563"/>
      <c r="H316" s="563" t="s">
        <v>403</v>
      </c>
      <c r="I316" s="564">
        <v>45</v>
      </c>
      <c r="J316" s="564">
        <v>50</v>
      </c>
      <c r="K316" s="564">
        <v>55</v>
      </c>
      <c r="L316" s="564">
        <v>70</v>
      </c>
      <c r="M316" s="564">
        <v>80</v>
      </c>
      <c r="N316" s="564">
        <v>300</v>
      </c>
      <c r="O316" s="490">
        <v>5315</v>
      </c>
      <c r="P316" s="410">
        <v>535.29999999999995</v>
      </c>
      <c r="Q316" s="411">
        <v>89.83</v>
      </c>
      <c r="R316" s="411">
        <v>55.36</v>
      </c>
      <c r="S316" s="411">
        <v>33.57</v>
      </c>
      <c r="T316" s="411"/>
      <c r="U316" s="516">
        <v>23000</v>
      </c>
      <c r="V316" s="565">
        <v>37500</v>
      </c>
      <c r="W316" s="565">
        <v>60000</v>
      </c>
      <c r="X316" s="566">
        <v>90000</v>
      </c>
      <c r="Y316" s="566">
        <v>130000</v>
      </c>
      <c r="Z316" s="567">
        <v>182000</v>
      </c>
      <c r="AA316" s="564">
        <v>255000</v>
      </c>
      <c r="AB316" s="564">
        <v>356500</v>
      </c>
      <c r="AC316" s="568">
        <v>499500</v>
      </c>
      <c r="AD316" s="568">
        <v>699000</v>
      </c>
      <c r="AE316" s="569">
        <v>979000</v>
      </c>
      <c r="AF316" s="569">
        <v>1370000</v>
      </c>
      <c r="AG316" s="570">
        <v>2250000</v>
      </c>
      <c r="AH316" s="571">
        <v>27726000</v>
      </c>
      <c r="AI316" s="572">
        <v>90000</v>
      </c>
      <c r="AJ316" s="572">
        <v>7</v>
      </c>
      <c r="AK316" s="573">
        <v>180000</v>
      </c>
      <c r="AL316" s="573">
        <v>5</v>
      </c>
      <c r="AM316" s="574">
        <v>540000</v>
      </c>
      <c r="AN316" s="574">
        <v>4</v>
      </c>
      <c r="AO316" s="571">
        <v>14760000</v>
      </c>
      <c r="AP316" s="575">
        <v>42486000</v>
      </c>
      <c r="AQ316" s="394" t="s">
        <v>1342</v>
      </c>
      <c r="AR316" s="395" t="s">
        <v>2113</v>
      </c>
      <c r="AS316" s="396" t="s">
        <v>1115</v>
      </c>
      <c r="AT316" s="397" t="s">
        <v>2114</v>
      </c>
      <c r="AU316" s="548" t="s">
        <v>1028</v>
      </c>
      <c r="AV316" s="399"/>
      <c r="AW316" s="399"/>
      <c r="AX316" s="399"/>
      <c r="AY316" s="399"/>
      <c r="AZ316" s="399" t="s">
        <v>774</v>
      </c>
      <c r="BA316" s="400"/>
      <c r="BB316" s="401"/>
      <c r="BC316" s="402"/>
      <c r="BD316" s="402"/>
      <c r="BE316" s="402"/>
      <c r="BF316" s="403"/>
      <c r="BG316" s="401"/>
      <c r="BH316" s="404"/>
      <c r="BI316" s="404"/>
      <c r="BJ316" s="404"/>
      <c r="BK316" s="405"/>
      <c r="BL316" s="405"/>
      <c r="BM316" s="405"/>
      <c r="BN316" s="405"/>
      <c r="BO316" s="406"/>
      <c r="BP316" s="407"/>
      <c r="BQ316" s="407"/>
      <c r="BR316" s="407"/>
      <c r="BS316" s="407"/>
      <c r="BT316" s="407"/>
      <c r="BU316" s="407"/>
      <c r="BV316" s="407"/>
      <c r="BW316" s="407"/>
      <c r="BX316" s="407"/>
      <c r="BY316" s="407"/>
      <c r="BZ316" s="407"/>
      <c r="CA316" s="407"/>
      <c r="CB316" s="407"/>
      <c r="CC316" s="407"/>
      <c r="CD316" s="407"/>
      <c r="CE316" s="407"/>
      <c r="CF316" s="407"/>
      <c r="CG316" s="407"/>
      <c r="CH316" s="407"/>
      <c r="CI316" s="407"/>
      <c r="CJ316" s="408" t="s">
        <v>2115</v>
      </c>
      <c r="CK316" s="408"/>
      <c r="CL316" s="408"/>
      <c r="CM316" s="408"/>
      <c r="CN316" s="408"/>
      <c r="CO316" s="409"/>
      <c r="CP316" s="409"/>
      <c r="CQ316" s="409"/>
      <c r="CR316" s="410"/>
      <c r="CS316" s="411"/>
      <c r="CT316" s="411"/>
      <c r="CU316" s="411"/>
      <c r="CV316" s="411"/>
      <c r="CW316" s="411"/>
      <c r="CX316" s="411"/>
      <c r="CY316" s="411"/>
      <c r="CZ316" s="411"/>
      <c r="DA316" s="411"/>
      <c r="DB316" s="409"/>
      <c r="DC316" s="409"/>
      <c r="DD316" s="409"/>
      <c r="DE316" s="409"/>
    </row>
    <row r="317" spans="1:109" ht="16" thickTop="1">
      <c r="A317" s="409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09"/>
      <c r="P317" s="410"/>
      <c r="Q317" s="411"/>
      <c r="R317" s="411"/>
      <c r="S317" s="411"/>
      <c r="T317" s="411"/>
      <c r="U317" s="411"/>
      <c r="V317" s="411"/>
      <c r="W317" s="411"/>
      <c r="X317" s="411"/>
      <c r="Y317" s="411"/>
      <c r="Z317" s="411"/>
      <c r="AA317" s="411"/>
      <c r="AB317" s="411"/>
      <c r="AC317" s="411"/>
      <c r="AD317" s="411"/>
      <c r="AE317" s="411"/>
      <c r="AF317" s="411"/>
      <c r="AG317" s="411"/>
      <c r="AH317" s="411"/>
      <c r="AI317" s="409"/>
      <c r="AJ317" s="409"/>
      <c r="AK317" s="409"/>
      <c r="AL317" s="409"/>
      <c r="AM317" s="409"/>
      <c r="AN317" s="409"/>
      <c r="AO317" s="409"/>
      <c r="AP317" s="409"/>
      <c r="AQ317" s="409"/>
      <c r="AR317" s="409"/>
      <c r="AS317" s="397"/>
      <c r="AT317" s="397"/>
      <c r="AU317" s="409"/>
      <c r="AV317" s="399"/>
      <c r="AW317" s="399"/>
      <c r="AX317" s="399"/>
      <c r="AY317" s="399"/>
      <c r="AZ317" s="399"/>
      <c r="BA317" s="400"/>
      <c r="BB317" s="401"/>
      <c r="BC317" s="402"/>
      <c r="BD317" s="402"/>
      <c r="BE317" s="402"/>
      <c r="BF317" s="403"/>
      <c r="BG317" s="401"/>
      <c r="BH317" s="404"/>
      <c r="BI317" s="404"/>
      <c r="BJ317" s="404"/>
      <c r="BK317" s="405"/>
      <c r="BL317" s="405"/>
      <c r="BM317" s="405"/>
      <c r="BN317" s="405"/>
      <c r="BO317" s="406"/>
      <c r="BP317" s="407"/>
      <c r="BQ317" s="407"/>
      <c r="BR317" s="407"/>
      <c r="BS317" s="407"/>
      <c r="BT317" s="407"/>
      <c r="BU317" s="407"/>
      <c r="BV317" s="407"/>
      <c r="BW317" s="407"/>
      <c r="BX317" s="407"/>
      <c r="BY317" s="407"/>
      <c r="BZ317" s="407"/>
      <c r="CA317" s="407"/>
      <c r="CB317" s="407"/>
      <c r="CC317" s="407"/>
      <c r="CD317" s="407"/>
      <c r="CE317" s="407"/>
      <c r="CF317" s="407"/>
      <c r="CG317" s="407"/>
      <c r="CH317" s="407"/>
      <c r="CI317" s="407"/>
      <c r="CJ317" s="407"/>
      <c r="CK317" s="407"/>
      <c r="CL317" s="407"/>
      <c r="CM317" s="407"/>
      <c r="CN317" s="407"/>
      <c r="CO317" s="409"/>
      <c r="CP317" s="409"/>
      <c r="CQ317" s="409"/>
      <c r="CR317" s="410"/>
      <c r="CS317" s="411"/>
      <c r="CT317" s="411"/>
      <c r="CU317" s="411"/>
      <c r="CV317" s="411"/>
      <c r="CW317" s="411"/>
      <c r="CX317" s="411"/>
      <c r="CY317" s="411"/>
      <c r="CZ317" s="411"/>
      <c r="DA317" s="411"/>
      <c r="DB317" s="409"/>
      <c r="DC317" s="409"/>
      <c r="DD317" s="409"/>
      <c r="DE317" s="409"/>
    </row>
    <row r="318" spans="1:109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10"/>
      <c r="Q318" s="411"/>
      <c r="R318" s="411"/>
      <c r="S318" s="411"/>
      <c r="T318" s="411"/>
      <c r="U318" s="411"/>
      <c r="V318" s="411"/>
      <c r="W318" s="411"/>
      <c r="X318" s="411"/>
      <c r="Y318" s="411"/>
      <c r="Z318" s="411"/>
      <c r="AA318" s="411"/>
      <c r="AB318" s="411"/>
      <c r="AC318" s="411"/>
      <c r="AD318" s="411"/>
      <c r="AE318" s="411"/>
      <c r="AF318" s="411"/>
      <c r="AG318" s="411"/>
      <c r="AH318" s="411"/>
      <c r="AI318" s="409"/>
      <c r="AJ318" s="409"/>
      <c r="AK318" s="409"/>
      <c r="AL318" s="409"/>
      <c r="AM318" s="409"/>
      <c r="AN318" s="409"/>
      <c r="AO318" s="409"/>
      <c r="AP318" s="409"/>
      <c r="AQ318" s="409"/>
      <c r="AR318" s="409"/>
      <c r="AS318" s="397"/>
      <c r="AT318" s="397"/>
      <c r="AU318" s="409"/>
      <c r="AV318" s="399"/>
      <c r="AW318" s="399"/>
      <c r="AX318" s="399"/>
      <c r="AY318" s="399"/>
      <c r="AZ318" s="399"/>
      <c r="BA318" s="400"/>
      <c r="BB318" s="401"/>
      <c r="BC318" s="402"/>
      <c r="BD318" s="402"/>
      <c r="BE318" s="402"/>
      <c r="BF318" s="403"/>
      <c r="BG318" s="401"/>
      <c r="BH318" s="404"/>
      <c r="BI318" s="404"/>
      <c r="BJ318" s="404"/>
      <c r="BK318" s="405"/>
      <c r="BL318" s="405"/>
      <c r="BM318" s="405"/>
      <c r="BN318" s="405"/>
      <c r="BO318" s="406"/>
      <c r="BP318" s="407"/>
      <c r="BQ318" s="407"/>
      <c r="BR318" s="407"/>
      <c r="BS318" s="407"/>
      <c r="BT318" s="407"/>
      <c r="BU318" s="407"/>
      <c r="BV318" s="407"/>
      <c r="BW318" s="407"/>
      <c r="BX318" s="407"/>
      <c r="BY318" s="407"/>
      <c r="BZ318" s="407"/>
      <c r="CA318" s="407"/>
      <c r="CB318" s="407"/>
      <c r="CC318" s="407"/>
      <c r="CD318" s="407"/>
      <c r="CE318" s="407"/>
      <c r="CF318" s="407"/>
      <c r="CG318" s="407"/>
      <c r="CH318" s="407"/>
      <c r="CI318" s="407"/>
      <c r="CJ318" s="407"/>
      <c r="CK318" s="407"/>
      <c r="CL318" s="407"/>
      <c r="CM318" s="407"/>
      <c r="CN318" s="407"/>
      <c r="CO318" s="409"/>
      <c r="CP318" s="409"/>
      <c r="CQ318" s="409"/>
      <c r="CR318" s="410"/>
      <c r="CS318" s="411"/>
      <c r="CT318" s="411"/>
      <c r="CU318" s="411"/>
      <c r="CV318" s="411"/>
      <c r="CW318" s="411"/>
      <c r="CX318" s="411"/>
      <c r="CY318" s="411"/>
      <c r="CZ318" s="411"/>
      <c r="DA318" s="411"/>
      <c r="DB318" s="409"/>
      <c r="DC318" s="409"/>
      <c r="DD318" s="409"/>
      <c r="DE318" s="409"/>
    </row>
    <row r="319" spans="1:109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10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409"/>
      <c r="AB319" s="409"/>
      <c r="AC319" s="409"/>
      <c r="AD319" s="409"/>
      <c r="AE319" s="409"/>
      <c r="AF319" s="409"/>
      <c r="AG319" s="409"/>
      <c r="AH319" s="409"/>
      <c r="AI319" s="409"/>
      <c r="AJ319" s="409"/>
      <c r="AK319" s="409"/>
      <c r="AL319" s="409"/>
      <c r="AM319" s="409"/>
      <c r="AN319" s="409"/>
      <c r="AO319" s="409"/>
      <c r="AP319" s="409"/>
      <c r="AQ319" s="409"/>
      <c r="AR319" s="409"/>
      <c r="AS319" s="397"/>
      <c r="AT319" s="397"/>
      <c r="AU319" s="409"/>
      <c r="AV319" s="399"/>
      <c r="AW319" s="399"/>
      <c r="AX319" s="399"/>
      <c r="AY319" s="399"/>
      <c r="AZ319" s="399"/>
      <c r="BA319" s="400"/>
      <c r="BB319" s="401"/>
      <c r="BC319" s="402"/>
      <c r="BD319" s="402"/>
      <c r="BE319" s="402"/>
      <c r="BF319" s="403"/>
      <c r="BG319" s="401"/>
      <c r="BH319" s="404"/>
      <c r="BI319" s="404"/>
      <c r="BJ319" s="404"/>
      <c r="BK319" s="405"/>
      <c r="BL319" s="405"/>
      <c r="BM319" s="405"/>
      <c r="BN319" s="405"/>
      <c r="BO319" s="406"/>
      <c r="BP319" s="407"/>
      <c r="BQ319" s="407"/>
      <c r="BR319" s="407"/>
      <c r="BS319" s="407"/>
      <c r="BT319" s="407"/>
      <c r="BU319" s="407"/>
      <c r="BV319" s="407"/>
      <c r="BW319" s="407"/>
      <c r="BX319" s="407"/>
      <c r="BY319" s="407"/>
      <c r="BZ319" s="407"/>
      <c r="CA319" s="407"/>
      <c r="CB319" s="407"/>
      <c r="CC319" s="407"/>
      <c r="CD319" s="407"/>
      <c r="CE319" s="407"/>
      <c r="CF319" s="407"/>
      <c r="CG319" s="407"/>
      <c r="CH319" s="407"/>
      <c r="CI319" s="407"/>
      <c r="CJ319" s="407"/>
      <c r="CK319" s="407"/>
      <c r="CL319" s="407"/>
      <c r="CM319" s="407"/>
      <c r="CN319" s="407"/>
      <c r="CO319" s="409"/>
      <c r="CP319" s="409"/>
      <c r="CQ319" s="409"/>
      <c r="CR319" s="410"/>
      <c r="CS319" s="411"/>
      <c r="CT319" s="411"/>
      <c r="CU319" s="411"/>
      <c r="CV319" s="411"/>
      <c r="CW319" s="411"/>
      <c r="CX319" s="411"/>
      <c r="CY319" s="411"/>
      <c r="CZ319" s="411"/>
      <c r="DA319" s="411"/>
      <c r="DB319" s="409"/>
      <c r="DC319" s="409"/>
      <c r="DD319" s="409"/>
      <c r="DE319" s="409"/>
    </row>
    <row r="320" spans="1:109">
      <c r="A320" s="409"/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10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409"/>
      <c r="AB320" s="409"/>
      <c r="AC320" s="409"/>
      <c r="AD320" s="409"/>
      <c r="AE320" s="409"/>
      <c r="AF320" s="409"/>
      <c r="AG320" s="409"/>
      <c r="AH320" s="409"/>
      <c r="AI320" s="409"/>
      <c r="AJ320" s="409"/>
      <c r="AK320" s="409"/>
      <c r="AL320" s="409"/>
      <c r="AM320" s="409"/>
      <c r="AN320" s="409"/>
      <c r="AO320" s="409"/>
      <c r="AP320" s="409"/>
      <c r="AQ320" s="409"/>
      <c r="AR320" s="409"/>
      <c r="AS320" s="397"/>
      <c r="AT320" s="397"/>
      <c r="AU320" s="409"/>
      <c r="AV320" s="399"/>
      <c r="AW320" s="399"/>
      <c r="AX320" s="399"/>
      <c r="AY320" s="399"/>
      <c r="AZ320" s="399"/>
      <c r="BA320" s="400"/>
      <c r="BB320" s="401"/>
      <c r="BC320" s="402"/>
      <c r="BD320" s="402"/>
      <c r="BE320" s="402"/>
      <c r="BF320" s="403"/>
      <c r="BG320" s="401"/>
      <c r="BH320" s="404"/>
      <c r="BI320" s="404"/>
      <c r="BJ320" s="404"/>
      <c r="BK320" s="405"/>
      <c r="BL320" s="405"/>
      <c r="BM320" s="405"/>
      <c r="BN320" s="405"/>
      <c r="BO320" s="406"/>
      <c r="BP320" s="407"/>
      <c r="BQ320" s="407"/>
      <c r="BR320" s="407"/>
      <c r="BS320" s="407"/>
      <c r="BT320" s="407"/>
      <c r="BU320" s="407"/>
      <c r="BV320" s="407"/>
      <c r="BW320" s="407"/>
      <c r="BX320" s="407"/>
      <c r="BY320" s="407"/>
      <c r="BZ320" s="407"/>
      <c r="CA320" s="407"/>
      <c r="CB320" s="407"/>
      <c r="CC320" s="407"/>
      <c r="CD320" s="407"/>
      <c r="CE320" s="407"/>
      <c r="CF320" s="407"/>
      <c r="CG320" s="407"/>
      <c r="CH320" s="407"/>
      <c r="CI320" s="407"/>
      <c r="CJ320" s="407"/>
      <c r="CK320" s="407"/>
      <c r="CL320" s="407"/>
      <c r="CM320" s="407"/>
      <c r="CN320" s="407"/>
      <c r="CO320" s="409"/>
      <c r="CP320" s="409"/>
      <c r="CQ320" s="409"/>
      <c r="CR320" s="410"/>
      <c r="CS320" s="411"/>
      <c r="CT320" s="411"/>
      <c r="CU320" s="411"/>
      <c r="CV320" s="411"/>
      <c r="CW320" s="411"/>
      <c r="CX320" s="411"/>
      <c r="CY320" s="411"/>
      <c r="CZ320" s="411"/>
      <c r="DA320" s="411"/>
      <c r="DB320" s="409"/>
      <c r="DC320" s="409"/>
      <c r="DD320" s="409"/>
      <c r="DE320" s="409"/>
    </row>
    <row r="321" spans="1:109">
      <c r="A321" s="409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  <c r="AA321" s="409"/>
      <c r="AB321" s="409"/>
      <c r="AC321" s="409"/>
      <c r="AD321" s="409"/>
      <c r="AE321" s="409"/>
      <c r="AF321" s="409"/>
      <c r="AG321" s="409"/>
      <c r="AH321" s="409"/>
      <c r="AI321" s="409"/>
      <c r="AJ321" s="409"/>
      <c r="AK321" s="409"/>
      <c r="AL321" s="409"/>
      <c r="AM321" s="409"/>
      <c r="AN321" s="409"/>
      <c r="AO321" s="409"/>
      <c r="AP321" s="409"/>
      <c r="AQ321" s="409"/>
      <c r="AR321" s="409"/>
      <c r="AS321" s="397"/>
      <c r="AT321" s="397"/>
      <c r="AU321" s="409"/>
      <c r="AV321" s="399"/>
      <c r="AW321" s="399"/>
      <c r="AX321" s="399"/>
      <c r="AY321" s="399"/>
      <c r="AZ321" s="399"/>
      <c r="BA321" s="400"/>
      <c r="BB321" s="401"/>
      <c r="BC321" s="402"/>
      <c r="BD321" s="402"/>
      <c r="BE321" s="402"/>
      <c r="BF321" s="403"/>
      <c r="BG321" s="401"/>
      <c r="BH321" s="404"/>
      <c r="BI321" s="404"/>
      <c r="BJ321" s="404"/>
      <c r="BK321" s="405"/>
      <c r="BL321" s="405"/>
      <c r="BM321" s="405"/>
      <c r="BN321" s="405"/>
      <c r="BO321" s="406"/>
      <c r="BP321" s="407"/>
      <c r="BQ321" s="407"/>
      <c r="BR321" s="407"/>
      <c r="BS321" s="407"/>
      <c r="BT321" s="407"/>
      <c r="BU321" s="407"/>
      <c r="BV321" s="407"/>
      <c r="BW321" s="407"/>
      <c r="BX321" s="407"/>
      <c r="BY321" s="407"/>
      <c r="BZ321" s="407"/>
      <c r="CA321" s="407"/>
      <c r="CB321" s="407"/>
      <c r="CC321" s="407"/>
      <c r="CD321" s="407"/>
      <c r="CE321" s="407"/>
      <c r="CF321" s="407"/>
      <c r="CG321" s="407"/>
      <c r="CH321" s="407"/>
      <c r="CI321" s="407"/>
      <c r="CJ321" s="407"/>
      <c r="CK321" s="407"/>
      <c r="CL321" s="407"/>
      <c r="CM321" s="407"/>
      <c r="CN321" s="407"/>
      <c r="CO321" s="409"/>
      <c r="CP321" s="409"/>
      <c r="CQ321" s="409"/>
      <c r="CR321" s="410"/>
      <c r="CS321" s="411"/>
      <c r="CT321" s="411"/>
      <c r="CU321" s="411"/>
      <c r="CV321" s="411"/>
      <c r="CW321" s="411"/>
      <c r="CX321" s="411"/>
      <c r="CY321" s="411"/>
      <c r="CZ321" s="411"/>
      <c r="DA321" s="411"/>
      <c r="DB321" s="409"/>
      <c r="DC321" s="409"/>
      <c r="DD321" s="409"/>
      <c r="DE321" s="409"/>
    </row>
    <row r="322" spans="1:109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  <c r="AA322" s="409"/>
      <c r="AB322" s="409"/>
      <c r="AC322" s="409"/>
      <c r="AD322" s="409"/>
      <c r="AE322" s="409"/>
      <c r="AF322" s="409"/>
      <c r="AG322" s="409"/>
      <c r="AH322" s="409"/>
      <c r="AI322" s="409"/>
      <c r="AJ322" s="409"/>
      <c r="AK322" s="409"/>
      <c r="AL322" s="409"/>
      <c r="AM322" s="409"/>
      <c r="AN322" s="409"/>
      <c r="AO322" s="409"/>
      <c r="AP322" s="409"/>
      <c r="AQ322" s="409"/>
      <c r="AR322" s="409"/>
      <c r="AS322" s="397"/>
      <c r="AT322" s="397"/>
      <c r="AU322" s="409"/>
      <c r="AV322" s="399"/>
      <c r="AW322" s="399"/>
      <c r="AX322" s="399"/>
      <c r="AY322" s="399"/>
      <c r="AZ322" s="399"/>
      <c r="BA322" s="400"/>
      <c r="BB322" s="401"/>
      <c r="BC322" s="402"/>
      <c r="BD322" s="402"/>
      <c r="BE322" s="402"/>
      <c r="BF322" s="403"/>
      <c r="BG322" s="401"/>
      <c r="BH322" s="404"/>
      <c r="BI322" s="404"/>
      <c r="BJ322" s="404"/>
      <c r="BK322" s="405"/>
      <c r="BL322" s="405"/>
      <c r="BM322" s="405"/>
      <c r="BN322" s="405"/>
      <c r="BO322" s="406"/>
      <c r="BP322" s="407"/>
      <c r="BQ322" s="407"/>
      <c r="BR322" s="407"/>
      <c r="BS322" s="407"/>
      <c r="BT322" s="407"/>
      <c r="BU322" s="407"/>
      <c r="BV322" s="407"/>
      <c r="BW322" s="407"/>
      <c r="BX322" s="407"/>
      <c r="BY322" s="407"/>
      <c r="BZ322" s="407"/>
      <c r="CA322" s="407"/>
      <c r="CB322" s="407"/>
      <c r="CC322" s="407"/>
      <c r="CD322" s="407"/>
      <c r="CE322" s="407"/>
      <c r="CF322" s="407"/>
      <c r="CG322" s="407"/>
      <c r="CH322" s="407"/>
      <c r="CI322" s="407"/>
      <c r="CJ322" s="407"/>
      <c r="CK322" s="407"/>
      <c r="CL322" s="407"/>
      <c r="CM322" s="407"/>
      <c r="CN322" s="407"/>
      <c r="CO322" s="409"/>
      <c r="CP322" s="409"/>
      <c r="CQ322" s="409"/>
      <c r="CR322" s="410"/>
      <c r="CS322" s="411"/>
      <c r="CT322" s="411"/>
      <c r="CU322" s="411"/>
      <c r="CV322" s="411"/>
      <c r="CW322" s="411"/>
      <c r="CX322" s="411"/>
      <c r="CY322" s="411"/>
      <c r="CZ322" s="411"/>
      <c r="DA322" s="411"/>
      <c r="DB322" s="409"/>
      <c r="DC322" s="409"/>
      <c r="DD322" s="409"/>
      <c r="DE322" s="409"/>
    </row>
    <row r="323" spans="1:109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  <c r="AA323" s="409"/>
      <c r="AB323" s="409"/>
      <c r="AC323" s="409"/>
      <c r="AD323" s="409"/>
      <c r="AE323" s="409"/>
      <c r="AF323" s="409"/>
      <c r="AG323" s="409"/>
      <c r="AH323" s="409"/>
      <c r="AI323" s="409"/>
      <c r="AJ323" s="409"/>
      <c r="AK323" s="409"/>
      <c r="AL323" s="409"/>
      <c r="AM323" s="409"/>
      <c r="AN323" s="409"/>
      <c r="AO323" s="409"/>
      <c r="AP323" s="409"/>
      <c r="AQ323" s="409"/>
      <c r="AR323" s="409"/>
      <c r="AS323" s="397"/>
      <c r="AT323" s="397"/>
      <c r="AU323" s="409"/>
      <c r="AV323" s="399"/>
      <c r="AW323" s="399"/>
      <c r="AX323" s="399"/>
      <c r="AY323" s="399"/>
      <c r="AZ323" s="399"/>
      <c r="BA323" s="400"/>
      <c r="BB323" s="401"/>
      <c r="BC323" s="402"/>
      <c r="BD323" s="402"/>
      <c r="BE323" s="402"/>
      <c r="BF323" s="403"/>
      <c r="BG323" s="401"/>
      <c r="BH323" s="404"/>
      <c r="BI323" s="404"/>
      <c r="BJ323" s="404"/>
      <c r="BK323" s="405"/>
      <c r="BL323" s="405"/>
      <c r="BM323" s="405"/>
      <c r="BN323" s="405"/>
      <c r="BO323" s="406"/>
      <c r="BP323" s="407"/>
      <c r="BQ323" s="407"/>
      <c r="BR323" s="407"/>
      <c r="BS323" s="407"/>
      <c r="BT323" s="407"/>
      <c r="BU323" s="407"/>
      <c r="BV323" s="407"/>
      <c r="BW323" s="407"/>
      <c r="BX323" s="407"/>
      <c r="BY323" s="407"/>
      <c r="BZ323" s="407"/>
      <c r="CA323" s="407"/>
      <c r="CB323" s="407"/>
      <c r="CC323" s="407"/>
      <c r="CD323" s="407"/>
      <c r="CE323" s="407"/>
      <c r="CF323" s="407"/>
      <c r="CG323" s="407"/>
      <c r="CH323" s="407"/>
      <c r="CI323" s="407"/>
      <c r="CJ323" s="407"/>
      <c r="CK323" s="407"/>
      <c r="CL323" s="407"/>
      <c r="CM323" s="407"/>
      <c r="CN323" s="407"/>
      <c r="CO323" s="409"/>
      <c r="CP323" s="409"/>
      <c r="CQ323" s="409"/>
      <c r="CR323" s="410"/>
      <c r="CS323" s="411"/>
      <c r="CT323" s="411"/>
      <c r="CU323" s="411"/>
      <c r="CV323" s="411"/>
      <c r="CW323" s="411"/>
      <c r="CX323" s="411"/>
      <c r="CY323" s="411"/>
      <c r="CZ323" s="411"/>
      <c r="DA323" s="411"/>
      <c r="DB323" s="409"/>
      <c r="DC323" s="409"/>
      <c r="DD323" s="409"/>
      <c r="DE323" s="409"/>
    </row>
    <row r="324" spans="1:109">
      <c r="A324" s="409"/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  <c r="AD324" s="409"/>
      <c r="AE324" s="409"/>
      <c r="AF324" s="409"/>
      <c r="AG324" s="409"/>
      <c r="AH324" s="409"/>
      <c r="AI324" s="409"/>
      <c r="AJ324" s="409"/>
      <c r="AK324" s="409"/>
      <c r="AL324" s="409"/>
      <c r="AM324" s="409"/>
      <c r="AN324" s="409"/>
      <c r="AO324" s="409"/>
      <c r="AP324" s="409"/>
      <c r="AQ324" s="409"/>
      <c r="AR324" s="409"/>
      <c r="AS324" s="397"/>
      <c r="AT324" s="397"/>
      <c r="AU324" s="409"/>
      <c r="AV324" s="399"/>
      <c r="AW324" s="399"/>
      <c r="AX324" s="399"/>
      <c r="AY324" s="399"/>
      <c r="AZ324" s="399"/>
      <c r="BA324" s="400"/>
      <c r="BB324" s="401"/>
      <c r="BC324" s="402"/>
      <c r="BD324" s="402"/>
      <c r="BE324" s="402"/>
      <c r="BF324" s="403"/>
      <c r="BG324" s="401"/>
      <c r="BH324" s="404"/>
      <c r="BI324" s="404"/>
      <c r="BJ324" s="404"/>
      <c r="BK324" s="405"/>
      <c r="BL324" s="405"/>
      <c r="BM324" s="405"/>
      <c r="BN324" s="405"/>
      <c r="BO324" s="406"/>
      <c r="BP324" s="407"/>
      <c r="BQ324" s="407"/>
      <c r="BR324" s="407"/>
      <c r="BS324" s="407"/>
      <c r="BT324" s="407"/>
      <c r="BU324" s="407"/>
      <c r="BV324" s="407"/>
      <c r="BW324" s="407"/>
      <c r="BX324" s="407"/>
      <c r="BY324" s="407"/>
      <c r="BZ324" s="407"/>
      <c r="CA324" s="407"/>
      <c r="CB324" s="407"/>
      <c r="CC324" s="407"/>
      <c r="CD324" s="407"/>
      <c r="CE324" s="407"/>
      <c r="CF324" s="407"/>
      <c r="CG324" s="407"/>
      <c r="CH324" s="407"/>
      <c r="CI324" s="407"/>
      <c r="CJ324" s="407"/>
      <c r="CK324" s="407"/>
      <c r="CL324" s="407"/>
      <c r="CM324" s="407"/>
      <c r="CN324" s="407"/>
      <c r="CO324" s="409"/>
      <c r="CP324" s="409"/>
      <c r="CQ324" s="409"/>
      <c r="CR324" s="410"/>
      <c r="CS324" s="411"/>
      <c r="CT324" s="411"/>
      <c r="CU324" s="411"/>
      <c r="CV324" s="411"/>
      <c r="CW324" s="411"/>
      <c r="CX324" s="411"/>
      <c r="CY324" s="411"/>
      <c r="CZ324" s="411"/>
      <c r="DA324" s="411"/>
      <c r="DB324" s="409"/>
      <c r="DC324" s="409"/>
      <c r="DD324" s="409"/>
      <c r="DE324" s="409"/>
    </row>
    <row r="325" spans="1:109">
      <c r="A325" s="409"/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409"/>
      <c r="AB325" s="409"/>
      <c r="AC325" s="409"/>
      <c r="AD325" s="409"/>
      <c r="AE325" s="409"/>
      <c r="AF325" s="409"/>
      <c r="AG325" s="409"/>
      <c r="AH325" s="409"/>
      <c r="AI325" s="409"/>
      <c r="AJ325" s="409"/>
      <c r="AK325" s="409"/>
      <c r="AL325" s="409"/>
      <c r="AM325" s="409"/>
      <c r="AN325" s="409"/>
      <c r="AO325" s="409"/>
      <c r="AP325" s="409"/>
      <c r="AQ325" s="409"/>
      <c r="AR325" s="409"/>
      <c r="AS325" s="397"/>
      <c r="AT325" s="397"/>
      <c r="AU325" s="409"/>
      <c r="AV325" s="399"/>
      <c r="AW325" s="399"/>
      <c r="AX325" s="399"/>
      <c r="AY325" s="399"/>
      <c r="AZ325" s="399"/>
      <c r="BA325" s="400"/>
      <c r="BB325" s="401"/>
      <c r="BC325" s="402"/>
      <c r="BD325" s="402"/>
      <c r="BE325" s="402"/>
      <c r="BF325" s="403"/>
      <c r="BG325" s="401"/>
      <c r="BH325" s="404"/>
      <c r="BI325" s="404"/>
      <c r="BJ325" s="404"/>
      <c r="BK325" s="405"/>
      <c r="BL325" s="405"/>
      <c r="BM325" s="405"/>
      <c r="BN325" s="405"/>
      <c r="BO325" s="406"/>
      <c r="BP325" s="407"/>
      <c r="BQ325" s="407"/>
      <c r="BR325" s="407"/>
      <c r="BS325" s="407"/>
      <c r="BT325" s="407"/>
      <c r="BU325" s="407"/>
      <c r="BV325" s="407"/>
      <c r="BW325" s="407"/>
      <c r="BX325" s="407"/>
      <c r="BY325" s="407"/>
      <c r="BZ325" s="407"/>
      <c r="CA325" s="407"/>
      <c r="CB325" s="407"/>
      <c r="CC325" s="407"/>
      <c r="CD325" s="407"/>
      <c r="CE325" s="407"/>
      <c r="CF325" s="407"/>
      <c r="CG325" s="407"/>
      <c r="CH325" s="407"/>
      <c r="CI325" s="407"/>
      <c r="CJ325" s="407"/>
      <c r="CK325" s="407"/>
      <c r="CL325" s="407"/>
      <c r="CM325" s="407"/>
      <c r="CN325" s="407"/>
      <c r="CO325" s="409"/>
      <c r="CP325" s="409"/>
      <c r="CQ325" s="409"/>
      <c r="CR325" s="410"/>
      <c r="CS325" s="411"/>
      <c r="CT325" s="411"/>
      <c r="CU325" s="411"/>
      <c r="CV325" s="411"/>
      <c r="CW325" s="411"/>
      <c r="CX325" s="411"/>
      <c r="CY325" s="411"/>
      <c r="CZ325" s="411"/>
      <c r="DA325" s="411"/>
      <c r="DB325" s="409"/>
      <c r="DC325" s="409"/>
      <c r="DD325" s="409"/>
      <c r="DE325" s="409"/>
    </row>
    <row r="326" spans="1:109">
      <c r="A326" s="409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09"/>
      <c r="O326" s="409"/>
      <c r="P326" s="409"/>
      <c r="Q326" s="409"/>
      <c r="R326" s="409"/>
      <c r="S326" s="409"/>
      <c r="T326" s="409"/>
      <c r="U326" s="409"/>
      <c r="V326" s="409"/>
      <c r="W326" s="409"/>
      <c r="X326" s="409"/>
      <c r="Y326" s="409"/>
      <c r="Z326" s="409"/>
      <c r="AA326" s="409"/>
      <c r="AB326" s="409"/>
      <c r="AC326" s="409"/>
      <c r="AD326" s="409"/>
      <c r="AE326" s="409"/>
      <c r="AF326" s="409"/>
      <c r="AG326" s="409"/>
      <c r="AH326" s="409"/>
      <c r="AI326" s="409"/>
      <c r="AJ326" s="409"/>
      <c r="AK326" s="409"/>
      <c r="AL326" s="409"/>
      <c r="AM326" s="409"/>
      <c r="AN326" s="409"/>
      <c r="AO326" s="409"/>
      <c r="AP326" s="409"/>
      <c r="AQ326" s="409"/>
      <c r="AR326" s="409"/>
      <c r="AS326" s="397"/>
      <c r="AT326" s="397"/>
      <c r="AU326" s="409"/>
      <c r="AV326" s="399"/>
      <c r="AW326" s="399"/>
      <c r="AX326" s="399"/>
      <c r="AY326" s="399"/>
      <c r="AZ326" s="399"/>
      <c r="BA326" s="400"/>
      <c r="BB326" s="401"/>
      <c r="BC326" s="402"/>
      <c r="BD326" s="402"/>
      <c r="BE326" s="402"/>
      <c r="BF326" s="403"/>
      <c r="BG326" s="401"/>
      <c r="BH326" s="404"/>
      <c r="BI326" s="404"/>
      <c r="BJ326" s="404"/>
      <c r="BK326" s="405"/>
      <c r="BL326" s="405"/>
      <c r="BM326" s="405"/>
      <c r="BN326" s="405"/>
      <c r="BO326" s="406"/>
      <c r="BP326" s="407"/>
      <c r="BQ326" s="407"/>
      <c r="BR326" s="407"/>
      <c r="BS326" s="407"/>
      <c r="BT326" s="407"/>
      <c r="BU326" s="407"/>
      <c r="BV326" s="407"/>
      <c r="BW326" s="407"/>
      <c r="BX326" s="407"/>
      <c r="BY326" s="407"/>
      <c r="BZ326" s="407"/>
      <c r="CA326" s="407"/>
      <c r="CB326" s="407"/>
      <c r="CC326" s="407"/>
      <c r="CD326" s="407"/>
      <c r="CE326" s="407"/>
      <c r="CF326" s="407"/>
      <c r="CG326" s="407"/>
      <c r="CH326" s="407"/>
      <c r="CI326" s="407"/>
      <c r="CJ326" s="407"/>
      <c r="CK326" s="407"/>
      <c r="CL326" s="407"/>
      <c r="CM326" s="407"/>
      <c r="CN326" s="407"/>
      <c r="CO326" s="409"/>
      <c r="CP326" s="409"/>
      <c r="CQ326" s="409"/>
      <c r="CR326" s="410"/>
      <c r="CS326" s="411"/>
      <c r="CT326" s="411"/>
      <c r="CU326" s="411"/>
      <c r="CV326" s="411"/>
      <c r="CW326" s="411"/>
      <c r="CX326" s="411"/>
      <c r="CY326" s="411"/>
      <c r="CZ326" s="411"/>
      <c r="DA326" s="411"/>
      <c r="DB326" s="409"/>
      <c r="DC326" s="409"/>
      <c r="DD326" s="409"/>
      <c r="DE326" s="409"/>
    </row>
    <row r="327" spans="1:109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09"/>
      <c r="O327" s="409"/>
      <c r="P327" s="409"/>
      <c r="Q327" s="409"/>
      <c r="R327" s="409"/>
      <c r="S327" s="409"/>
      <c r="T327" s="409"/>
      <c r="U327" s="409"/>
      <c r="V327" s="409"/>
      <c r="W327" s="409"/>
      <c r="X327" s="409"/>
      <c r="Y327" s="409"/>
      <c r="Z327" s="409"/>
      <c r="AA327" s="409"/>
      <c r="AB327" s="409"/>
      <c r="AC327" s="409"/>
      <c r="AD327" s="409"/>
      <c r="AE327" s="409"/>
      <c r="AF327" s="409"/>
      <c r="AG327" s="409"/>
      <c r="AH327" s="409"/>
      <c r="AI327" s="409"/>
      <c r="AJ327" s="409"/>
      <c r="AK327" s="409"/>
      <c r="AL327" s="409"/>
      <c r="AM327" s="409"/>
      <c r="AN327" s="409"/>
      <c r="AO327" s="409"/>
      <c r="AP327" s="409"/>
      <c r="AQ327" s="409"/>
      <c r="AR327" s="409"/>
      <c r="AS327" s="397"/>
      <c r="AT327" s="397"/>
      <c r="AU327" s="409"/>
      <c r="AV327" s="399"/>
      <c r="AW327" s="399"/>
      <c r="AX327" s="399"/>
      <c r="AY327" s="399"/>
      <c r="AZ327" s="399"/>
      <c r="BA327" s="400"/>
      <c r="BB327" s="401"/>
      <c r="BC327" s="402"/>
      <c r="BD327" s="402"/>
      <c r="BE327" s="402"/>
      <c r="BF327" s="403"/>
      <c r="BG327" s="401"/>
      <c r="BH327" s="404"/>
      <c r="BI327" s="404"/>
      <c r="BJ327" s="404"/>
      <c r="BK327" s="405"/>
      <c r="BL327" s="405"/>
      <c r="BM327" s="405"/>
      <c r="BN327" s="405"/>
      <c r="BO327" s="406"/>
      <c r="BP327" s="407"/>
      <c r="BQ327" s="407"/>
      <c r="BR327" s="407"/>
      <c r="BS327" s="407"/>
      <c r="BT327" s="407"/>
      <c r="BU327" s="407"/>
      <c r="BV327" s="407"/>
      <c r="BW327" s="407"/>
      <c r="BX327" s="407"/>
      <c r="BY327" s="407"/>
      <c r="BZ327" s="407"/>
      <c r="CA327" s="407"/>
      <c r="CB327" s="407"/>
      <c r="CC327" s="407"/>
      <c r="CD327" s="407"/>
      <c r="CE327" s="407"/>
      <c r="CF327" s="407"/>
      <c r="CG327" s="407"/>
      <c r="CH327" s="407"/>
      <c r="CI327" s="407"/>
      <c r="CJ327" s="407"/>
      <c r="CK327" s="407"/>
      <c r="CL327" s="407"/>
      <c r="CM327" s="407"/>
      <c r="CN327" s="407"/>
      <c r="CO327" s="409"/>
      <c r="CP327" s="409"/>
      <c r="CQ327" s="409"/>
      <c r="CR327" s="410"/>
      <c r="CS327" s="411"/>
      <c r="CT327" s="411"/>
      <c r="CU327" s="411"/>
      <c r="CV327" s="411"/>
      <c r="CW327" s="411"/>
      <c r="CX327" s="411"/>
      <c r="CY327" s="411"/>
      <c r="CZ327" s="411"/>
      <c r="DA327" s="411"/>
      <c r="DB327" s="409"/>
      <c r="DC327" s="409"/>
      <c r="DD327" s="409"/>
      <c r="DE327" s="409"/>
    </row>
    <row r="328" spans="1:109">
      <c r="A328" s="409"/>
      <c r="B328" s="409"/>
      <c r="C328" s="409"/>
      <c r="D328" s="409"/>
      <c r="E328" s="409"/>
      <c r="F328" s="409"/>
      <c r="G328" s="409"/>
      <c r="H328" s="409"/>
      <c r="I328" s="409"/>
      <c r="J328" s="409"/>
      <c r="K328" s="409"/>
      <c r="L328" s="409"/>
      <c r="M328" s="409"/>
      <c r="N328" s="409"/>
      <c r="O328" s="409"/>
      <c r="P328" s="409"/>
      <c r="Q328" s="409"/>
      <c r="R328" s="409"/>
      <c r="S328" s="409"/>
      <c r="T328" s="409"/>
      <c r="U328" s="409"/>
      <c r="V328" s="409"/>
      <c r="W328" s="409"/>
      <c r="X328" s="409"/>
      <c r="Y328" s="409"/>
      <c r="Z328" s="409"/>
      <c r="AA328" s="409"/>
      <c r="AB328" s="409"/>
      <c r="AC328" s="409"/>
      <c r="AD328" s="409"/>
      <c r="AE328" s="409"/>
      <c r="AF328" s="409"/>
      <c r="AG328" s="409"/>
      <c r="AH328" s="409"/>
      <c r="AI328" s="409"/>
      <c r="AJ328" s="409"/>
      <c r="AK328" s="409"/>
      <c r="AL328" s="409"/>
      <c r="AM328" s="409"/>
      <c r="AN328" s="409"/>
      <c r="AO328" s="409"/>
      <c r="AP328" s="409"/>
      <c r="AQ328" s="409"/>
      <c r="AR328" s="409"/>
      <c r="AS328" s="397"/>
      <c r="AT328" s="397"/>
      <c r="AU328" s="409"/>
      <c r="AV328" s="399"/>
      <c r="AW328" s="399"/>
      <c r="AX328" s="399"/>
      <c r="AY328" s="399"/>
      <c r="AZ328" s="399"/>
      <c r="BA328" s="400"/>
      <c r="BB328" s="401"/>
      <c r="BC328" s="402"/>
      <c r="BD328" s="402"/>
      <c r="BE328" s="402"/>
      <c r="BF328" s="403"/>
      <c r="BG328" s="401"/>
      <c r="BH328" s="404"/>
      <c r="BI328" s="404"/>
      <c r="BJ328" s="404"/>
      <c r="BK328" s="405"/>
      <c r="BL328" s="405"/>
      <c r="BM328" s="405"/>
      <c r="BN328" s="405"/>
      <c r="BO328" s="406"/>
      <c r="BP328" s="407"/>
      <c r="BQ328" s="407"/>
      <c r="BR328" s="407"/>
      <c r="BS328" s="407"/>
      <c r="BT328" s="407"/>
      <c r="BU328" s="407"/>
      <c r="BV328" s="407"/>
      <c r="BW328" s="407"/>
      <c r="BX328" s="407"/>
      <c r="BY328" s="407"/>
      <c r="BZ328" s="407"/>
      <c r="CA328" s="407"/>
      <c r="CB328" s="407"/>
      <c r="CC328" s="407"/>
      <c r="CD328" s="407"/>
      <c r="CE328" s="407"/>
      <c r="CF328" s="407"/>
      <c r="CG328" s="407"/>
      <c r="CH328" s="407"/>
      <c r="CI328" s="407"/>
      <c r="CJ328" s="407"/>
      <c r="CK328" s="407"/>
      <c r="CL328" s="407"/>
      <c r="CM328" s="407"/>
      <c r="CN328" s="407"/>
      <c r="CO328" s="409"/>
      <c r="CP328" s="409"/>
      <c r="CQ328" s="409"/>
      <c r="CR328" s="410"/>
      <c r="CS328" s="411"/>
      <c r="CT328" s="411"/>
      <c r="CU328" s="411"/>
      <c r="CV328" s="411"/>
      <c r="CW328" s="411"/>
      <c r="CX328" s="411"/>
      <c r="CY328" s="411"/>
      <c r="CZ328" s="411"/>
      <c r="DA328" s="411"/>
      <c r="DB328" s="409"/>
      <c r="DC328" s="409"/>
      <c r="DD328" s="409"/>
      <c r="DE328" s="409"/>
    </row>
    <row r="329" spans="1:109">
      <c r="A329" s="409"/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409"/>
      <c r="AA329" s="409"/>
      <c r="AB329" s="409"/>
      <c r="AC329" s="409"/>
      <c r="AD329" s="409"/>
      <c r="AE329" s="409"/>
      <c r="AF329" s="409"/>
      <c r="AG329" s="409"/>
      <c r="AH329" s="409"/>
      <c r="AI329" s="409"/>
      <c r="AJ329" s="409"/>
      <c r="AK329" s="409"/>
      <c r="AL329" s="409"/>
      <c r="AM329" s="409"/>
      <c r="AN329" s="409"/>
      <c r="AO329" s="409"/>
      <c r="AP329" s="409"/>
      <c r="AQ329" s="409"/>
      <c r="AR329" s="409"/>
      <c r="AS329" s="397"/>
      <c r="AT329" s="397"/>
      <c r="AU329" s="409"/>
      <c r="AV329" s="399"/>
      <c r="AW329" s="399"/>
      <c r="AX329" s="399"/>
      <c r="AY329" s="399"/>
      <c r="AZ329" s="399"/>
      <c r="BA329" s="400"/>
      <c r="BB329" s="401"/>
      <c r="BC329" s="402"/>
      <c r="BD329" s="402"/>
      <c r="BE329" s="402"/>
      <c r="BF329" s="403"/>
      <c r="BG329" s="401"/>
      <c r="BH329" s="404"/>
      <c r="BI329" s="404"/>
      <c r="BJ329" s="404"/>
      <c r="BK329" s="405"/>
      <c r="BL329" s="405"/>
      <c r="BM329" s="405"/>
      <c r="BN329" s="405"/>
      <c r="BO329" s="406"/>
      <c r="BP329" s="407"/>
      <c r="BQ329" s="407"/>
      <c r="BR329" s="407"/>
      <c r="BS329" s="407"/>
      <c r="BT329" s="407"/>
      <c r="BU329" s="407"/>
      <c r="BV329" s="407"/>
      <c r="BW329" s="407"/>
      <c r="BX329" s="407"/>
      <c r="BY329" s="407"/>
      <c r="BZ329" s="407"/>
      <c r="CA329" s="407"/>
      <c r="CB329" s="407"/>
      <c r="CC329" s="407"/>
      <c r="CD329" s="407"/>
      <c r="CE329" s="407"/>
      <c r="CF329" s="407"/>
      <c r="CG329" s="407"/>
      <c r="CH329" s="407"/>
      <c r="CI329" s="407"/>
      <c r="CJ329" s="407"/>
      <c r="CK329" s="407"/>
      <c r="CL329" s="407"/>
      <c r="CM329" s="407"/>
      <c r="CN329" s="407"/>
      <c r="CO329" s="409"/>
      <c r="CP329" s="409"/>
      <c r="CQ329" s="409"/>
      <c r="CR329" s="410"/>
      <c r="CS329" s="411"/>
      <c r="CT329" s="411"/>
      <c r="CU329" s="411"/>
      <c r="CV329" s="411"/>
      <c r="CW329" s="411"/>
      <c r="CX329" s="411"/>
      <c r="CY329" s="411"/>
      <c r="CZ329" s="411"/>
      <c r="DA329" s="411"/>
      <c r="DB329" s="409"/>
      <c r="DC329" s="409"/>
      <c r="DD329" s="409"/>
      <c r="DE329" s="409"/>
    </row>
    <row r="330" spans="1:109">
      <c r="A330" s="409"/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9"/>
      <c r="AA330" s="409"/>
      <c r="AB330" s="409"/>
      <c r="AC330" s="409"/>
      <c r="AD330" s="409"/>
      <c r="AE330" s="409"/>
      <c r="AF330" s="409"/>
      <c r="AG330" s="409"/>
      <c r="AH330" s="409"/>
      <c r="AI330" s="409"/>
      <c r="AJ330" s="409"/>
      <c r="AK330" s="409"/>
      <c r="AL330" s="409"/>
      <c r="AM330" s="409"/>
      <c r="AN330" s="409"/>
      <c r="AO330" s="409"/>
      <c r="AP330" s="409"/>
      <c r="AQ330" s="409"/>
      <c r="AR330" s="409"/>
      <c r="AS330" s="397"/>
      <c r="AT330" s="397"/>
      <c r="AU330" s="409"/>
      <c r="AV330" s="399"/>
      <c r="AW330" s="399"/>
      <c r="AX330" s="399"/>
      <c r="AY330" s="399"/>
      <c r="AZ330" s="399"/>
      <c r="BA330" s="400"/>
      <c r="BB330" s="401"/>
      <c r="BC330" s="402"/>
      <c r="BD330" s="402"/>
      <c r="BE330" s="402"/>
      <c r="BF330" s="403"/>
      <c r="BG330" s="401"/>
      <c r="BH330" s="404"/>
      <c r="BI330" s="404"/>
      <c r="BJ330" s="404"/>
      <c r="BK330" s="405"/>
      <c r="BL330" s="405"/>
      <c r="BM330" s="405"/>
      <c r="BN330" s="405"/>
      <c r="BO330" s="406"/>
      <c r="BP330" s="407"/>
      <c r="BQ330" s="407"/>
      <c r="BR330" s="407"/>
      <c r="BS330" s="407"/>
      <c r="BT330" s="407"/>
      <c r="BU330" s="407"/>
      <c r="BV330" s="407"/>
      <c r="BW330" s="407"/>
      <c r="BX330" s="407"/>
      <c r="BY330" s="407"/>
      <c r="BZ330" s="407"/>
      <c r="CA330" s="407"/>
      <c r="CB330" s="407"/>
      <c r="CC330" s="407"/>
      <c r="CD330" s="407"/>
      <c r="CE330" s="407"/>
      <c r="CF330" s="407"/>
      <c r="CG330" s="407"/>
      <c r="CH330" s="407"/>
      <c r="CI330" s="407"/>
      <c r="CJ330" s="407"/>
      <c r="CK330" s="407"/>
      <c r="CL330" s="407"/>
      <c r="CM330" s="407"/>
      <c r="CN330" s="407"/>
      <c r="CO330" s="409"/>
      <c r="CP330" s="409"/>
      <c r="CQ330" s="409"/>
      <c r="CR330" s="410"/>
      <c r="CS330" s="411"/>
      <c r="CT330" s="411"/>
      <c r="CU330" s="411"/>
      <c r="CV330" s="411"/>
      <c r="CW330" s="411"/>
      <c r="CX330" s="411"/>
      <c r="CY330" s="411"/>
      <c r="CZ330" s="411"/>
      <c r="DA330" s="411"/>
      <c r="DB330" s="409"/>
      <c r="DC330" s="409"/>
      <c r="DD330" s="409"/>
      <c r="DE330" s="409"/>
    </row>
    <row r="331" spans="1:109">
      <c r="A331" s="409"/>
      <c r="B331" s="409"/>
      <c r="C331" s="409"/>
      <c r="D331" s="409"/>
      <c r="E331" s="409"/>
      <c r="F331" s="409"/>
      <c r="G331" s="409"/>
      <c r="H331" s="409"/>
      <c r="I331" s="409"/>
      <c r="J331" s="409"/>
      <c r="K331" s="409"/>
      <c r="L331" s="409"/>
      <c r="M331" s="409"/>
      <c r="N331" s="409"/>
      <c r="O331" s="409"/>
      <c r="P331" s="409"/>
      <c r="Q331" s="409"/>
      <c r="R331" s="409"/>
      <c r="S331" s="409"/>
      <c r="T331" s="409"/>
      <c r="U331" s="409"/>
      <c r="V331" s="409"/>
      <c r="W331" s="409"/>
      <c r="X331" s="409"/>
      <c r="Y331" s="409"/>
      <c r="Z331" s="409"/>
      <c r="AA331" s="409"/>
      <c r="AB331" s="409"/>
      <c r="AC331" s="409"/>
      <c r="AD331" s="409"/>
      <c r="AE331" s="409"/>
      <c r="AF331" s="409"/>
      <c r="AG331" s="409"/>
      <c r="AH331" s="409"/>
      <c r="AI331" s="409"/>
      <c r="AJ331" s="409"/>
      <c r="AK331" s="409"/>
      <c r="AL331" s="409"/>
      <c r="AM331" s="409"/>
      <c r="AN331" s="409"/>
      <c r="AO331" s="409"/>
      <c r="AP331" s="409"/>
      <c r="AQ331" s="409"/>
      <c r="AR331" s="409"/>
      <c r="AS331" s="397"/>
      <c r="AT331" s="397"/>
      <c r="AU331" s="409"/>
      <c r="AV331" s="399"/>
      <c r="AW331" s="399"/>
      <c r="AX331" s="399"/>
      <c r="AY331" s="399"/>
      <c r="AZ331" s="399"/>
      <c r="BA331" s="400"/>
      <c r="BB331" s="401"/>
      <c r="BC331" s="402"/>
      <c r="BD331" s="402"/>
      <c r="BE331" s="402"/>
      <c r="BF331" s="403"/>
      <c r="BG331" s="401"/>
      <c r="BH331" s="404"/>
      <c r="BI331" s="404"/>
      <c r="BJ331" s="404"/>
      <c r="BK331" s="405"/>
      <c r="BL331" s="405"/>
      <c r="BM331" s="405"/>
      <c r="BN331" s="405"/>
      <c r="BO331" s="406"/>
      <c r="BP331" s="407"/>
      <c r="BQ331" s="407"/>
      <c r="BR331" s="407"/>
      <c r="BS331" s="407"/>
      <c r="BT331" s="407"/>
      <c r="BU331" s="407"/>
      <c r="BV331" s="407"/>
      <c r="BW331" s="407"/>
      <c r="BX331" s="407"/>
      <c r="BY331" s="407"/>
      <c r="BZ331" s="407"/>
      <c r="CA331" s="407"/>
      <c r="CB331" s="407"/>
      <c r="CC331" s="407"/>
      <c r="CD331" s="407"/>
      <c r="CE331" s="407"/>
      <c r="CF331" s="407"/>
      <c r="CG331" s="407"/>
      <c r="CH331" s="407"/>
      <c r="CI331" s="407"/>
      <c r="CJ331" s="407"/>
      <c r="CK331" s="407"/>
      <c r="CL331" s="407"/>
      <c r="CM331" s="407"/>
      <c r="CN331" s="407"/>
      <c r="CO331" s="409"/>
      <c r="CP331" s="409"/>
      <c r="CQ331" s="409"/>
      <c r="CR331" s="410"/>
      <c r="CS331" s="411"/>
      <c r="CT331" s="411"/>
      <c r="CU331" s="411"/>
      <c r="CV331" s="411"/>
      <c r="CW331" s="411"/>
      <c r="CX331" s="411"/>
      <c r="CY331" s="411"/>
      <c r="CZ331" s="411"/>
      <c r="DA331" s="411"/>
      <c r="DB331" s="409"/>
      <c r="DC331" s="409"/>
      <c r="DD331" s="409"/>
      <c r="DE331" s="409"/>
    </row>
    <row r="332" spans="1:109">
      <c r="A332" s="409"/>
      <c r="B332" s="409"/>
      <c r="C332" s="409"/>
      <c r="D332" s="409"/>
      <c r="E332" s="409"/>
      <c r="F332" s="409"/>
      <c r="G332" s="409"/>
      <c r="H332" s="409"/>
      <c r="I332" s="409"/>
      <c r="J332" s="409"/>
      <c r="K332" s="409"/>
      <c r="L332" s="409"/>
      <c r="M332" s="409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409"/>
      <c r="AA332" s="409"/>
      <c r="AB332" s="409"/>
      <c r="AC332" s="409"/>
      <c r="AD332" s="409"/>
      <c r="AE332" s="409"/>
      <c r="AF332" s="409"/>
      <c r="AG332" s="409"/>
      <c r="AH332" s="409"/>
      <c r="AI332" s="409"/>
      <c r="AJ332" s="409"/>
      <c r="AK332" s="409"/>
      <c r="AL332" s="409"/>
      <c r="AM332" s="409"/>
      <c r="AN332" s="409"/>
      <c r="AO332" s="409"/>
      <c r="AP332" s="409"/>
      <c r="AQ332" s="409"/>
      <c r="AR332" s="409"/>
      <c r="AS332" s="397"/>
      <c r="AT332" s="397"/>
      <c r="AU332" s="409"/>
      <c r="AV332" s="399"/>
      <c r="AW332" s="399"/>
      <c r="AX332" s="399"/>
      <c r="AY332" s="399"/>
      <c r="AZ332" s="399"/>
      <c r="BA332" s="400"/>
      <c r="BB332" s="401"/>
      <c r="BC332" s="402"/>
      <c r="BD332" s="402"/>
      <c r="BE332" s="402"/>
      <c r="BF332" s="403"/>
      <c r="BG332" s="401"/>
      <c r="BH332" s="404"/>
      <c r="BI332" s="404"/>
      <c r="BJ332" s="404"/>
      <c r="BK332" s="405"/>
      <c r="BL332" s="405"/>
      <c r="BM332" s="405"/>
      <c r="BN332" s="405"/>
      <c r="BO332" s="406"/>
      <c r="BP332" s="407"/>
      <c r="BQ332" s="407"/>
      <c r="BR332" s="407"/>
      <c r="BS332" s="407"/>
      <c r="BT332" s="407"/>
      <c r="BU332" s="407"/>
      <c r="BV332" s="407"/>
      <c r="BW332" s="407"/>
      <c r="BX332" s="407"/>
      <c r="BY332" s="407"/>
      <c r="BZ332" s="407"/>
      <c r="CA332" s="407"/>
      <c r="CB332" s="407"/>
      <c r="CC332" s="407"/>
      <c r="CD332" s="407"/>
      <c r="CE332" s="407"/>
      <c r="CF332" s="407"/>
      <c r="CG332" s="407"/>
      <c r="CH332" s="407"/>
      <c r="CI332" s="407"/>
      <c r="CJ332" s="407"/>
      <c r="CK332" s="407"/>
      <c r="CL332" s="407"/>
      <c r="CM332" s="407"/>
      <c r="CN332" s="407"/>
      <c r="CO332" s="409"/>
      <c r="CP332" s="409"/>
      <c r="CQ332" s="409"/>
      <c r="CR332" s="410"/>
      <c r="CS332" s="411"/>
      <c r="CT332" s="411"/>
      <c r="CU332" s="411"/>
      <c r="CV332" s="411"/>
      <c r="CW332" s="411"/>
      <c r="CX332" s="411"/>
      <c r="CY332" s="411"/>
      <c r="CZ332" s="411"/>
      <c r="DA332" s="411"/>
      <c r="DB332" s="409"/>
      <c r="DC332" s="409"/>
      <c r="DD332" s="409"/>
      <c r="DE332" s="409"/>
    </row>
    <row r="333" spans="1:109">
      <c r="A333" s="409"/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409"/>
      <c r="AA333" s="409"/>
      <c r="AB333" s="409"/>
      <c r="AC333" s="409"/>
      <c r="AD333" s="409"/>
      <c r="AE333" s="409"/>
      <c r="AF333" s="409"/>
      <c r="AG333" s="409"/>
      <c r="AH333" s="409"/>
      <c r="AI333" s="409"/>
      <c r="AJ333" s="409"/>
      <c r="AK333" s="409"/>
      <c r="AL333" s="409"/>
      <c r="AM333" s="409"/>
      <c r="AN333" s="409"/>
      <c r="AO333" s="409"/>
      <c r="AP333" s="409"/>
      <c r="AQ333" s="409"/>
      <c r="AR333" s="409"/>
      <c r="AS333" s="397"/>
      <c r="AT333" s="397"/>
      <c r="AU333" s="409"/>
      <c r="AV333" s="399"/>
      <c r="AW333" s="399"/>
      <c r="AX333" s="399"/>
      <c r="AY333" s="399"/>
      <c r="AZ333" s="399"/>
      <c r="BA333" s="400"/>
      <c r="BB333" s="401"/>
      <c r="BC333" s="402"/>
      <c r="BD333" s="402"/>
      <c r="BE333" s="402"/>
      <c r="BF333" s="403"/>
      <c r="BG333" s="401"/>
      <c r="BH333" s="404"/>
      <c r="BI333" s="404"/>
      <c r="BJ333" s="404"/>
      <c r="BK333" s="405"/>
      <c r="BL333" s="405"/>
      <c r="BM333" s="405"/>
      <c r="BN333" s="405"/>
      <c r="BO333" s="406"/>
      <c r="BP333" s="407"/>
      <c r="BQ333" s="407"/>
      <c r="BR333" s="407"/>
      <c r="BS333" s="407"/>
      <c r="BT333" s="407"/>
      <c r="BU333" s="407"/>
      <c r="BV333" s="407"/>
      <c r="BW333" s="407"/>
      <c r="BX333" s="407"/>
      <c r="BY333" s="407"/>
      <c r="BZ333" s="407"/>
      <c r="CA333" s="407"/>
      <c r="CB333" s="407"/>
      <c r="CC333" s="407"/>
      <c r="CD333" s="407"/>
      <c r="CE333" s="407"/>
      <c r="CF333" s="407"/>
      <c r="CG333" s="407"/>
      <c r="CH333" s="407"/>
      <c r="CI333" s="407"/>
      <c r="CJ333" s="407"/>
      <c r="CK333" s="407"/>
      <c r="CL333" s="407"/>
      <c r="CM333" s="407"/>
      <c r="CN333" s="407"/>
      <c r="CO333" s="409"/>
      <c r="CP333" s="409"/>
      <c r="CQ333" s="409"/>
      <c r="CR333" s="410"/>
      <c r="CS333" s="411"/>
      <c r="CT333" s="411"/>
      <c r="CU333" s="411"/>
      <c r="CV333" s="411"/>
      <c r="CW333" s="411"/>
      <c r="CX333" s="411"/>
      <c r="CY333" s="411"/>
      <c r="CZ333" s="411"/>
      <c r="DA333" s="411"/>
      <c r="DB333" s="409"/>
      <c r="DC333" s="409"/>
      <c r="DD333" s="409"/>
      <c r="DE333" s="409"/>
    </row>
    <row r="334" spans="1:109">
      <c r="A334" s="409"/>
      <c r="B334" s="409"/>
      <c r="C334" s="409"/>
      <c r="D334" s="409"/>
      <c r="E334" s="409"/>
      <c r="F334" s="409"/>
      <c r="G334" s="409"/>
      <c r="H334" s="409"/>
      <c r="I334" s="409"/>
      <c r="J334" s="409"/>
      <c r="K334" s="409"/>
      <c r="L334" s="409"/>
      <c r="M334" s="409"/>
      <c r="N334" s="409"/>
      <c r="O334" s="409"/>
      <c r="P334" s="409"/>
      <c r="Q334" s="409"/>
      <c r="R334" s="409"/>
      <c r="S334" s="409"/>
      <c r="T334" s="409"/>
      <c r="U334" s="409"/>
      <c r="V334" s="409"/>
      <c r="W334" s="409"/>
      <c r="X334" s="409"/>
      <c r="Y334" s="409"/>
      <c r="Z334" s="409"/>
      <c r="AA334" s="409"/>
      <c r="AB334" s="409"/>
      <c r="AC334" s="409"/>
      <c r="AD334" s="409"/>
      <c r="AE334" s="409"/>
      <c r="AF334" s="409"/>
      <c r="AG334" s="409"/>
      <c r="AH334" s="409"/>
      <c r="AI334" s="409"/>
      <c r="AJ334" s="409"/>
      <c r="AK334" s="409"/>
      <c r="AL334" s="409"/>
      <c r="AM334" s="409"/>
      <c r="AN334" s="409"/>
      <c r="AO334" s="409"/>
      <c r="AP334" s="409"/>
      <c r="AQ334" s="409"/>
      <c r="AR334" s="409"/>
      <c r="AS334" s="397"/>
      <c r="AT334" s="397"/>
      <c r="AU334" s="409"/>
      <c r="AV334" s="399"/>
      <c r="AW334" s="399"/>
      <c r="AX334" s="399"/>
      <c r="AY334" s="399"/>
      <c r="AZ334" s="399"/>
      <c r="BA334" s="400"/>
      <c r="BB334" s="401"/>
      <c r="BC334" s="402"/>
      <c r="BD334" s="402"/>
      <c r="BE334" s="402"/>
      <c r="BF334" s="403"/>
      <c r="BG334" s="401"/>
      <c r="BH334" s="404"/>
      <c r="BI334" s="404"/>
      <c r="BJ334" s="404"/>
      <c r="BK334" s="405"/>
      <c r="BL334" s="405"/>
      <c r="BM334" s="405"/>
      <c r="BN334" s="405"/>
      <c r="BO334" s="406"/>
      <c r="BP334" s="407"/>
      <c r="BQ334" s="407"/>
      <c r="BR334" s="407"/>
      <c r="BS334" s="407"/>
      <c r="BT334" s="407"/>
      <c r="BU334" s="407"/>
      <c r="BV334" s="407"/>
      <c r="BW334" s="407"/>
      <c r="BX334" s="407"/>
      <c r="BY334" s="407"/>
      <c r="BZ334" s="407"/>
      <c r="CA334" s="407"/>
      <c r="CB334" s="407"/>
      <c r="CC334" s="407"/>
      <c r="CD334" s="407"/>
      <c r="CE334" s="407"/>
      <c r="CF334" s="407"/>
      <c r="CG334" s="407"/>
      <c r="CH334" s="407"/>
      <c r="CI334" s="407"/>
      <c r="CJ334" s="407"/>
      <c r="CK334" s="407"/>
      <c r="CL334" s="407"/>
      <c r="CM334" s="407"/>
      <c r="CN334" s="407"/>
      <c r="CO334" s="409"/>
      <c r="CP334" s="409"/>
      <c r="CQ334" s="409"/>
      <c r="CR334" s="410"/>
      <c r="CS334" s="411"/>
      <c r="CT334" s="411"/>
      <c r="CU334" s="411"/>
      <c r="CV334" s="411"/>
      <c r="CW334" s="411"/>
      <c r="CX334" s="411"/>
      <c r="CY334" s="411"/>
      <c r="CZ334" s="411"/>
      <c r="DA334" s="411"/>
      <c r="DB334" s="409"/>
      <c r="DC334" s="409"/>
      <c r="DD334" s="409"/>
      <c r="DE334" s="409"/>
    </row>
    <row r="335" spans="1:109">
      <c r="A335" s="409"/>
      <c r="B335" s="409"/>
      <c r="C335" s="409"/>
      <c r="D335" s="409"/>
      <c r="E335" s="409"/>
      <c r="F335" s="409"/>
      <c r="G335" s="409"/>
      <c r="H335" s="409"/>
      <c r="I335" s="409"/>
      <c r="J335" s="409"/>
      <c r="K335" s="409"/>
      <c r="L335" s="409"/>
      <c r="M335" s="409"/>
      <c r="N335" s="409"/>
      <c r="O335" s="409"/>
      <c r="P335" s="409"/>
      <c r="Q335" s="409"/>
      <c r="R335" s="409"/>
      <c r="S335" s="409"/>
      <c r="T335" s="409"/>
      <c r="U335" s="409"/>
      <c r="V335" s="409"/>
      <c r="W335" s="409"/>
      <c r="X335" s="409"/>
      <c r="Y335" s="409"/>
      <c r="Z335" s="409"/>
      <c r="AA335" s="409"/>
      <c r="AB335" s="409"/>
      <c r="AC335" s="409"/>
      <c r="AD335" s="409"/>
      <c r="AE335" s="409"/>
      <c r="AF335" s="409"/>
      <c r="AG335" s="409"/>
      <c r="AH335" s="409"/>
      <c r="AI335" s="409"/>
      <c r="AJ335" s="409"/>
      <c r="AK335" s="409"/>
      <c r="AL335" s="409"/>
      <c r="AM335" s="409"/>
      <c r="AN335" s="409"/>
      <c r="AO335" s="409"/>
      <c r="AP335" s="409"/>
      <c r="AQ335" s="409"/>
      <c r="AR335" s="409"/>
      <c r="AS335" s="397"/>
      <c r="AT335" s="397"/>
      <c r="AU335" s="409"/>
      <c r="AV335" s="399"/>
      <c r="AW335" s="399"/>
      <c r="AX335" s="399"/>
      <c r="AY335" s="399"/>
      <c r="AZ335" s="399"/>
      <c r="BA335" s="400"/>
      <c r="BB335" s="401"/>
      <c r="BC335" s="402"/>
      <c r="BD335" s="402"/>
      <c r="BE335" s="402"/>
      <c r="BF335" s="403"/>
      <c r="BG335" s="401"/>
      <c r="BH335" s="404"/>
      <c r="BI335" s="404"/>
      <c r="BJ335" s="404"/>
      <c r="BK335" s="405"/>
      <c r="BL335" s="405"/>
      <c r="BM335" s="405"/>
      <c r="BN335" s="405"/>
      <c r="BO335" s="406"/>
      <c r="BP335" s="407"/>
      <c r="BQ335" s="407"/>
      <c r="BR335" s="407"/>
      <c r="BS335" s="407"/>
      <c r="BT335" s="407"/>
      <c r="BU335" s="407"/>
      <c r="BV335" s="407"/>
      <c r="BW335" s="407"/>
      <c r="BX335" s="407"/>
      <c r="BY335" s="407"/>
      <c r="BZ335" s="407"/>
      <c r="CA335" s="407"/>
      <c r="CB335" s="407"/>
      <c r="CC335" s="407"/>
      <c r="CD335" s="407"/>
      <c r="CE335" s="407"/>
      <c r="CF335" s="407"/>
      <c r="CG335" s="407"/>
      <c r="CH335" s="407"/>
      <c r="CI335" s="407"/>
      <c r="CJ335" s="407"/>
      <c r="CK335" s="407"/>
      <c r="CL335" s="407"/>
      <c r="CM335" s="407"/>
      <c r="CN335" s="407"/>
      <c r="CO335" s="409"/>
      <c r="CP335" s="409"/>
      <c r="CQ335" s="409"/>
      <c r="CR335" s="410"/>
      <c r="CS335" s="411"/>
      <c r="CT335" s="411"/>
      <c r="CU335" s="411"/>
      <c r="CV335" s="411"/>
      <c r="CW335" s="411"/>
      <c r="CX335" s="411"/>
      <c r="CY335" s="411"/>
      <c r="CZ335" s="411"/>
      <c r="DA335" s="411"/>
      <c r="DB335" s="409"/>
      <c r="DC335" s="409"/>
      <c r="DD335" s="409"/>
      <c r="DE335" s="409"/>
    </row>
    <row r="336" spans="1:109">
      <c r="A336" s="409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09"/>
      <c r="P336" s="409"/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  <c r="AD336" s="409"/>
      <c r="AE336" s="409"/>
      <c r="AF336" s="409"/>
      <c r="AG336" s="409"/>
      <c r="AH336" s="409"/>
      <c r="AI336" s="409"/>
      <c r="AJ336" s="409"/>
      <c r="AK336" s="409"/>
      <c r="AL336" s="409"/>
      <c r="AM336" s="409"/>
      <c r="AN336" s="409"/>
      <c r="AO336" s="409"/>
      <c r="AP336" s="409"/>
      <c r="AQ336" s="409"/>
      <c r="AR336" s="409"/>
      <c r="AS336" s="397"/>
      <c r="AT336" s="397"/>
      <c r="AU336" s="409"/>
      <c r="AV336" s="399"/>
      <c r="AW336" s="399"/>
      <c r="AX336" s="399"/>
      <c r="AY336" s="399"/>
      <c r="AZ336" s="399"/>
      <c r="BA336" s="400"/>
      <c r="BB336" s="401"/>
      <c r="BC336" s="402"/>
      <c r="BD336" s="402"/>
      <c r="BE336" s="402"/>
      <c r="BF336" s="403"/>
      <c r="BG336" s="401"/>
      <c r="BH336" s="404"/>
      <c r="BI336" s="404"/>
      <c r="BJ336" s="404"/>
      <c r="BK336" s="405"/>
      <c r="BL336" s="405"/>
      <c r="BM336" s="405"/>
      <c r="BN336" s="405"/>
      <c r="BO336" s="406"/>
      <c r="BP336" s="407"/>
      <c r="BQ336" s="407"/>
      <c r="BR336" s="407"/>
      <c r="BS336" s="407"/>
      <c r="BT336" s="407"/>
      <c r="BU336" s="407"/>
      <c r="BV336" s="407"/>
      <c r="BW336" s="407"/>
      <c r="BX336" s="407"/>
      <c r="BY336" s="407"/>
      <c r="BZ336" s="407"/>
      <c r="CA336" s="407"/>
      <c r="CB336" s="407"/>
      <c r="CC336" s="407"/>
      <c r="CD336" s="407"/>
      <c r="CE336" s="407"/>
      <c r="CF336" s="407"/>
      <c r="CG336" s="407"/>
      <c r="CH336" s="407"/>
      <c r="CI336" s="407"/>
      <c r="CJ336" s="407"/>
      <c r="CK336" s="407"/>
      <c r="CL336" s="407"/>
      <c r="CM336" s="407"/>
      <c r="CN336" s="407"/>
      <c r="CO336" s="409"/>
      <c r="CP336" s="409"/>
      <c r="CQ336" s="409"/>
      <c r="CR336" s="410"/>
      <c r="CS336" s="411"/>
      <c r="CT336" s="411"/>
      <c r="CU336" s="411"/>
      <c r="CV336" s="411"/>
      <c r="CW336" s="411"/>
      <c r="CX336" s="411"/>
      <c r="CY336" s="411"/>
      <c r="CZ336" s="411"/>
      <c r="DA336" s="411"/>
      <c r="DB336" s="409"/>
      <c r="DC336" s="409"/>
      <c r="DD336" s="409"/>
      <c r="DE336" s="409"/>
    </row>
    <row r="337" spans="1:109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09"/>
      <c r="P337" s="409"/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  <c r="AA337" s="409"/>
      <c r="AB337" s="409"/>
      <c r="AC337" s="409"/>
      <c r="AD337" s="409"/>
      <c r="AE337" s="409"/>
      <c r="AF337" s="409"/>
      <c r="AG337" s="409"/>
      <c r="AH337" s="409"/>
      <c r="AI337" s="409"/>
      <c r="AJ337" s="409"/>
      <c r="AK337" s="409"/>
      <c r="AL337" s="409"/>
      <c r="AM337" s="409"/>
      <c r="AN337" s="409"/>
      <c r="AO337" s="409"/>
      <c r="AP337" s="409"/>
      <c r="AQ337" s="409"/>
      <c r="AR337" s="409"/>
      <c r="AS337" s="397"/>
      <c r="AT337" s="397"/>
      <c r="AU337" s="409"/>
      <c r="AV337" s="399"/>
      <c r="AW337" s="399"/>
      <c r="AX337" s="399"/>
      <c r="AY337" s="399"/>
      <c r="AZ337" s="399"/>
      <c r="BA337" s="400"/>
      <c r="BB337" s="401"/>
      <c r="BC337" s="402"/>
      <c r="BD337" s="402"/>
      <c r="BE337" s="402"/>
      <c r="BF337" s="403"/>
      <c r="BG337" s="401"/>
      <c r="BH337" s="404"/>
      <c r="BI337" s="404"/>
      <c r="BJ337" s="404"/>
      <c r="BK337" s="405"/>
      <c r="BL337" s="405"/>
      <c r="BM337" s="405"/>
      <c r="BN337" s="405"/>
      <c r="BO337" s="406"/>
      <c r="BP337" s="407"/>
      <c r="BQ337" s="407"/>
      <c r="BR337" s="407"/>
      <c r="BS337" s="407"/>
      <c r="BT337" s="407"/>
      <c r="BU337" s="407"/>
      <c r="BV337" s="407"/>
      <c r="BW337" s="407"/>
      <c r="BX337" s="407"/>
      <c r="BY337" s="407"/>
      <c r="BZ337" s="407"/>
      <c r="CA337" s="407"/>
      <c r="CB337" s="407"/>
      <c r="CC337" s="407"/>
      <c r="CD337" s="407"/>
      <c r="CE337" s="407"/>
      <c r="CF337" s="407"/>
      <c r="CG337" s="407"/>
      <c r="CH337" s="407"/>
      <c r="CI337" s="407"/>
      <c r="CJ337" s="407"/>
      <c r="CK337" s="407"/>
      <c r="CL337" s="407"/>
      <c r="CM337" s="407"/>
      <c r="CN337" s="407"/>
      <c r="CO337" s="409"/>
      <c r="CP337" s="409"/>
      <c r="CQ337" s="409"/>
      <c r="CR337" s="410"/>
      <c r="CS337" s="411"/>
      <c r="CT337" s="411"/>
      <c r="CU337" s="411"/>
      <c r="CV337" s="411"/>
      <c r="CW337" s="411"/>
      <c r="CX337" s="411"/>
      <c r="CY337" s="411"/>
      <c r="CZ337" s="411"/>
      <c r="DA337" s="411"/>
      <c r="DB337" s="409"/>
      <c r="DC337" s="409"/>
      <c r="DD337" s="409"/>
      <c r="DE337" s="409"/>
    </row>
    <row r="338" spans="1:109">
      <c r="A338" s="409"/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409"/>
      <c r="AB338" s="409"/>
      <c r="AC338" s="409"/>
      <c r="AD338" s="409"/>
      <c r="AE338" s="409"/>
      <c r="AF338" s="409"/>
      <c r="AG338" s="409"/>
      <c r="AH338" s="409"/>
      <c r="AI338" s="409"/>
      <c r="AJ338" s="409"/>
      <c r="AK338" s="409"/>
      <c r="AL338" s="409"/>
      <c r="AM338" s="409"/>
      <c r="AN338" s="409"/>
      <c r="AO338" s="409"/>
      <c r="AP338" s="409"/>
      <c r="AQ338" s="409"/>
      <c r="AR338" s="409"/>
      <c r="AS338" s="397"/>
      <c r="AT338" s="397"/>
      <c r="AU338" s="409"/>
      <c r="AV338" s="399"/>
      <c r="AW338" s="399"/>
      <c r="AX338" s="399"/>
      <c r="AY338" s="399"/>
      <c r="AZ338" s="399"/>
      <c r="BA338" s="400"/>
      <c r="BB338" s="401"/>
      <c r="BC338" s="402"/>
      <c r="BD338" s="402"/>
      <c r="BE338" s="402"/>
      <c r="BF338" s="403"/>
      <c r="BG338" s="401"/>
      <c r="BH338" s="404"/>
      <c r="BI338" s="404"/>
      <c r="BJ338" s="404"/>
      <c r="BK338" s="405"/>
      <c r="BL338" s="405"/>
      <c r="BM338" s="405"/>
      <c r="BN338" s="405"/>
      <c r="BO338" s="406"/>
      <c r="BP338" s="407"/>
      <c r="BQ338" s="407"/>
      <c r="BR338" s="407"/>
      <c r="BS338" s="407"/>
      <c r="BT338" s="407"/>
      <c r="BU338" s="407"/>
      <c r="BV338" s="407"/>
      <c r="BW338" s="407"/>
      <c r="BX338" s="407"/>
      <c r="BY338" s="407"/>
      <c r="BZ338" s="407"/>
      <c r="CA338" s="407"/>
      <c r="CB338" s="407"/>
      <c r="CC338" s="407"/>
      <c r="CD338" s="407"/>
      <c r="CE338" s="407"/>
      <c r="CF338" s="407"/>
      <c r="CG338" s="407"/>
      <c r="CH338" s="407"/>
      <c r="CI338" s="407"/>
      <c r="CJ338" s="407"/>
      <c r="CK338" s="407"/>
      <c r="CL338" s="407"/>
      <c r="CM338" s="407"/>
      <c r="CN338" s="407"/>
      <c r="CO338" s="409"/>
      <c r="CP338" s="409"/>
      <c r="CQ338" s="409"/>
      <c r="CR338" s="410"/>
      <c r="CS338" s="411"/>
      <c r="CT338" s="411"/>
      <c r="CU338" s="411"/>
      <c r="CV338" s="411"/>
      <c r="CW338" s="411"/>
      <c r="CX338" s="411"/>
      <c r="CY338" s="411"/>
      <c r="CZ338" s="411"/>
      <c r="DA338" s="411"/>
      <c r="DB338" s="409"/>
      <c r="DC338" s="409"/>
      <c r="DD338" s="409"/>
      <c r="DE338" s="409"/>
    </row>
    <row r="339" spans="1:109">
      <c r="A339" s="409"/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409"/>
      <c r="AA339" s="409"/>
      <c r="AB339" s="409"/>
      <c r="AC339" s="409"/>
      <c r="AD339" s="409"/>
      <c r="AE339" s="409"/>
      <c r="AF339" s="409"/>
      <c r="AG339" s="409"/>
      <c r="AH339" s="409"/>
      <c r="AI339" s="409"/>
      <c r="AJ339" s="409"/>
      <c r="AK339" s="409"/>
      <c r="AL339" s="409"/>
      <c r="AM339" s="409"/>
      <c r="AN339" s="409"/>
      <c r="AO339" s="409"/>
      <c r="AP339" s="409"/>
      <c r="AQ339" s="409"/>
      <c r="AR339" s="409"/>
      <c r="AS339" s="397"/>
      <c r="AT339" s="397"/>
      <c r="AU339" s="409"/>
      <c r="AV339" s="399"/>
      <c r="AW339" s="399"/>
      <c r="AX339" s="399"/>
      <c r="AY339" s="399"/>
      <c r="AZ339" s="399"/>
      <c r="BA339" s="400"/>
      <c r="BB339" s="401"/>
      <c r="BC339" s="402"/>
      <c r="BD339" s="402"/>
      <c r="BE339" s="402"/>
      <c r="BF339" s="403"/>
      <c r="BG339" s="401"/>
      <c r="BH339" s="404"/>
      <c r="BI339" s="404"/>
      <c r="BJ339" s="404"/>
      <c r="BK339" s="405"/>
      <c r="BL339" s="405"/>
      <c r="BM339" s="405"/>
      <c r="BN339" s="405"/>
      <c r="BO339" s="406"/>
      <c r="BP339" s="407"/>
      <c r="BQ339" s="407"/>
      <c r="BR339" s="407"/>
      <c r="BS339" s="407"/>
      <c r="BT339" s="407"/>
      <c r="BU339" s="407"/>
      <c r="BV339" s="407"/>
      <c r="BW339" s="407"/>
      <c r="BX339" s="407"/>
      <c r="BY339" s="407"/>
      <c r="BZ339" s="407"/>
      <c r="CA339" s="407"/>
      <c r="CB339" s="407"/>
      <c r="CC339" s="407"/>
      <c r="CD339" s="407"/>
      <c r="CE339" s="407"/>
      <c r="CF339" s="407"/>
      <c r="CG339" s="407"/>
      <c r="CH339" s="407"/>
      <c r="CI339" s="407"/>
      <c r="CJ339" s="407"/>
      <c r="CK339" s="407"/>
      <c r="CL339" s="407"/>
      <c r="CM339" s="407"/>
      <c r="CN339" s="407"/>
      <c r="CO339" s="409"/>
      <c r="CP339" s="409"/>
      <c r="CQ339" s="409"/>
      <c r="CR339" s="410"/>
      <c r="CS339" s="411"/>
      <c r="CT339" s="411"/>
      <c r="CU339" s="411"/>
      <c r="CV339" s="411"/>
      <c r="CW339" s="411"/>
      <c r="CX339" s="411"/>
      <c r="CY339" s="411"/>
      <c r="CZ339" s="411"/>
      <c r="DA339" s="411"/>
      <c r="DB339" s="409"/>
      <c r="DC339" s="409"/>
      <c r="DD339" s="409"/>
      <c r="DE339" s="409"/>
    </row>
    <row r="340" spans="1:109">
      <c r="A340" s="409"/>
      <c r="B340" s="409"/>
      <c r="C340" s="409"/>
      <c r="D340" s="409"/>
      <c r="E340" s="409"/>
      <c r="F340" s="409"/>
      <c r="G340" s="409"/>
      <c r="H340" s="409"/>
      <c r="I340" s="409"/>
      <c r="J340" s="409"/>
      <c r="K340" s="409"/>
      <c r="L340" s="409"/>
      <c r="M340" s="409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409"/>
      <c r="AA340" s="409"/>
      <c r="AB340" s="409"/>
      <c r="AC340" s="409"/>
      <c r="AD340" s="409"/>
      <c r="AE340" s="409"/>
      <c r="AF340" s="409"/>
      <c r="AG340" s="409"/>
      <c r="AH340" s="409"/>
      <c r="AI340" s="409"/>
      <c r="AJ340" s="409"/>
      <c r="AK340" s="409"/>
      <c r="AL340" s="409"/>
      <c r="AM340" s="409"/>
      <c r="AN340" s="409"/>
      <c r="AO340" s="409"/>
      <c r="AP340" s="409"/>
      <c r="AQ340" s="409"/>
      <c r="AR340" s="409"/>
      <c r="AS340" s="397"/>
      <c r="AT340" s="397"/>
      <c r="AU340" s="409"/>
      <c r="AV340" s="399"/>
      <c r="AW340" s="399"/>
      <c r="AX340" s="399"/>
      <c r="AY340" s="399"/>
      <c r="AZ340" s="399"/>
      <c r="BA340" s="400"/>
      <c r="BB340" s="401"/>
      <c r="BC340" s="402"/>
      <c r="BD340" s="402"/>
      <c r="BE340" s="402"/>
      <c r="BF340" s="403"/>
      <c r="BG340" s="401"/>
      <c r="BH340" s="404"/>
      <c r="BI340" s="404"/>
      <c r="BJ340" s="404"/>
      <c r="BK340" s="405"/>
      <c r="BL340" s="405"/>
      <c r="BM340" s="405"/>
      <c r="BN340" s="405"/>
      <c r="BO340" s="406"/>
      <c r="BP340" s="407"/>
      <c r="BQ340" s="407"/>
      <c r="BR340" s="407"/>
      <c r="BS340" s="407"/>
      <c r="BT340" s="407"/>
      <c r="BU340" s="407"/>
      <c r="BV340" s="407"/>
      <c r="BW340" s="407"/>
      <c r="BX340" s="407"/>
      <c r="BY340" s="407"/>
      <c r="BZ340" s="407"/>
      <c r="CA340" s="407"/>
      <c r="CB340" s="407"/>
      <c r="CC340" s="407"/>
      <c r="CD340" s="407"/>
      <c r="CE340" s="407"/>
      <c r="CF340" s="407"/>
      <c r="CG340" s="407"/>
      <c r="CH340" s="407"/>
      <c r="CI340" s="407"/>
      <c r="CJ340" s="407"/>
      <c r="CK340" s="407"/>
      <c r="CL340" s="407"/>
      <c r="CM340" s="407"/>
      <c r="CN340" s="407"/>
      <c r="CO340" s="409"/>
      <c r="CP340" s="409"/>
      <c r="CQ340" s="409"/>
      <c r="CR340" s="410"/>
      <c r="CS340" s="411"/>
      <c r="CT340" s="411"/>
      <c r="CU340" s="411"/>
      <c r="CV340" s="411"/>
      <c r="CW340" s="411"/>
      <c r="CX340" s="411"/>
      <c r="CY340" s="411"/>
      <c r="CZ340" s="411"/>
      <c r="DA340" s="411"/>
      <c r="DB340" s="409"/>
      <c r="DC340" s="409"/>
      <c r="DD340" s="409"/>
      <c r="DE340" s="409"/>
    </row>
    <row r="341" spans="1:109">
      <c r="A341" s="409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09"/>
      <c r="P341" s="409"/>
      <c r="Q341" s="409"/>
      <c r="R341" s="409"/>
      <c r="S341" s="409"/>
      <c r="T341" s="409"/>
      <c r="U341" s="409"/>
      <c r="V341" s="409"/>
      <c r="W341" s="409"/>
      <c r="X341" s="409"/>
      <c r="Y341" s="409"/>
      <c r="Z341" s="409"/>
      <c r="AA341" s="409"/>
      <c r="AB341" s="409"/>
      <c r="AC341" s="409"/>
      <c r="AD341" s="409"/>
      <c r="AE341" s="409"/>
      <c r="AF341" s="409"/>
      <c r="AG341" s="409"/>
      <c r="AH341" s="409"/>
      <c r="AI341" s="409"/>
      <c r="AJ341" s="409"/>
      <c r="AK341" s="409"/>
      <c r="AL341" s="409"/>
      <c r="AM341" s="409"/>
      <c r="AN341" s="409"/>
      <c r="AO341" s="409"/>
      <c r="AP341" s="409"/>
      <c r="AQ341" s="409"/>
      <c r="AR341" s="409"/>
      <c r="AS341" s="397"/>
      <c r="AT341" s="397"/>
      <c r="AU341" s="409"/>
      <c r="AV341" s="399"/>
      <c r="AW341" s="399"/>
      <c r="AX341" s="399"/>
      <c r="AY341" s="399"/>
      <c r="AZ341" s="399"/>
      <c r="BA341" s="400"/>
      <c r="BB341" s="401"/>
      <c r="BC341" s="402"/>
      <c r="BD341" s="402"/>
      <c r="BE341" s="402"/>
      <c r="BF341" s="403"/>
      <c r="BG341" s="401"/>
      <c r="BH341" s="404"/>
      <c r="BI341" s="404"/>
      <c r="BJ341" s="404"/>
      <c r="BK341" s="405"/>
      <c r="BL341" s="405"/>
      <c r="BM341" s="405"/>
      <c r="BN341" s="405"/>
      <c r="BO341" s="406"/>
      <c r="BP341" s="407"/>
      <c r="BQ341" s="407"/>
      <c r="BR341" s="407"/>
      <c r="BS341" s="407"/>
      <c r="BT341" s="407"/>
      <c r="BU341" s="407"/>
      <c r="BV341" s="407"/>
      <c r="BW341" s="407"/>
      <c r="BX341" s="407"/>
      <c r="BY341" s="407"/>
      <c r="BZ341" s="407"/>
      <c r="CA341" s="407"/>
      <c r="CB341" s="407"/>
      <c r="CC341" s="407"/>
      <c r="CD341" s="407"/>
      <c r="CE341" s="407"/>
      <c r="CF341" s="407"/>
      <c r="CG341" s="407"/>
      <c r="CH341" s="407"/>
      <c r="CI341" s="407"/>
      <c r="CJ341" s="407"/>
      <c r="CK341" s="407"/>
      <c r="CL341" s="407"/>
      <c r="CM341" s="407"/>
      <c r="CN341" s="407"/>
      <c r="CO341" s="409"/>
      <c r="CP341" s="409"/>
      <c r="CQ341" s="409"/>
      <c r="CR341" s="410"/>
      <c r="CS341" s="411"/>
      <c r="CT341" s="411"/>
      <c r="CU341" s="411"/>
      <c r="CV341" s="411"/>
      <c r="CW341" s="411"/>
      <c r="CX341" s="411"/>
      <c r="CY341" s="411"/>
      <c r="CZ341" s="411"/>
      <c r="DA341" s="411"/>
      <c r="DB341" s="409"/>
      <c r="DC341" s="409"/>
      <c r="DD341" s="409"/>
      <c r="DE341" s="409"/>
    </row>
    <row r="342" spans="1:109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09"/>
      <c r="Z342" s="409"/>
      <c r="AA342" s="409"/>
      <c r="AB342" s="409"/>
      <c r="AC342" s="409"/>
      <c r="AD342" s="409"/>
      <c r="AE342" s="409"/>
      <c r="AF342" s="409"/>
      <c r="AG342" s="409"/>
      <c r="AH342" s="409"/>
      <c r="AI342" s="409"/>
      <c r="AJ342" s="409"/>
      <c r="AK342" s="409"/>
      <c r="AL342" s="409"/>
      <c r="AM342" s="409"/>
      <c r="AN342" s="409"/>
      <c r="AO342" s="409"/>
      <c r="AP342" s="409"/>
      <c r="AQ342" s="409"/>
      <c r="AR342" s="409"/>
      <c r="AS342" s="397"/>
      <c r="AT342" s="397"/>
      <c r="AU342" s="409"/>
      <c r="AV342" s="399"/>
      <c r="AW342" s="399"/>
      <c r="AX342" s="399"/>
      <c r="AY342" s="399"/>
      <c r="AZ342" s="399"/>
      <c r="BA342" s="400"/>
      <c r="BB342" s="401"/>
      <c r="BC342" s="402"/>
      <c r="BD342" s="402"/>
      <c r="BE342" s="402"/>
      <c r="BF342" s="403"/>
      <c r="BG342" s="401"/>
      <c r="BH342" s="404"/>
      <c r="BI342" s="404"/>
      <c r="BJ342" s="404"/>
      <c r="BK342" s="405"/>
      <c r="BL342" s="405"/>
      <c r="BM342" s="405"/>
      <c r="BN342" s="405"/>
      <c r="BO342" s="406"/>
      <c r="BP342" s="407"/>
      <c r="BQ342" s="407"/>
      <c r="BR342" s="407"/>
      <c r="BS342" s="407"/>
      <c r="BT342" s="407"/>
      <c r="BU342" s="407"/>
      <c r="BV342" s="407"/>
      <c r="BW342" s="407"/>
      <c r="BX342" s="407"/>
      <c r="BY342" s="407"/>
      <c r="BZ342" s="407"/>
      <c r="CA342" s="407"/>
      <c r="CB342" s="407"/>
      <c r="CC342" s="407"/>
      <c r="CD342" s="407"/>
      <c r="CE342" s="407"/>
      <c r="CF342" s="407"/>
      <c r="CG342" s="407"/>
      <c r="CH342" s="407"/>
      <c r="CI342" s="407"/>
      <c r="CJ342" s="407"/>
      <c r="CK342" s="407"/>
      <c r="CL342" s="407"/>
      <c r="CM342" s="407"/>
      <c r="CN342" s="407"/>
      <c r="CO342" s="409"/>
      <c r="CP342" s="409"/>
      <c r="CQ342" s="409"/>
      <c r="CR342" s="410"/>
      <c r="CS342" s="411"/>
      <c r="CT342" s="411"/>
      <c r="CU342" s="411"/>
      <c r="CV342" s="411"/>
      <c r="CW342" s="411"/>
      <c r="CX342" s="411"/>
      <c r="CY342" s="411"/>
      <c r="CZ342" s="411"/>
      <c r="DA342" s="411"/>
      <c r="DB342" s="409"/>
      <c r="DC342" s="409"/>
      <c r="DD342" s="409"/>
      <c r="DE342" s="409"/>
    </row>
    <row r="343" spans="1:109">
      <c r="A343" s="409"/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409"/>
      <c r="AB343" s="409"/>
      <c r="AC343" s="409"/>
      <c r="AD343" s="409"/>
      <c r="AE343" s="409"/>
      <c r="AF343" s="409"/>
      <c r="AG343" s="409"/>
      <c r="AH343" s="409"/>
      <c r="AI343" s="409"/>
      <c r="AJ343" s="409"/>
      <c r="AK343" s="409"/>
      <c r="AL343" s="409"/>
      <c r="AM343" s="409"/>
      <c r="AN343" s="409"/>
      <c r="AO343" s="409"/>
      <c r="AP343" s="409"/>
      <c r="AQ343" s="409"/>
      <c r="AR343" s="409"/>
      <c r="AS343" s="397"/>
      <c r="AT343" s="397"/>
      <c r="AU343" s="409"/>
      <c r="AV343" s="399"/>
      <c r="AW343" s="399"/>
      <c r="AX343" s="399"/>
      <c r="AY343" s="399"/>
      <c r="AZ343" s="399"/>
      <c r="BA343" s="400"/>
      <c r="BB343" s="401"/>
      <c r="BC343" s="402"/>
      <c r="BD343" s="402"/>
      <c r="BE343" s="402"/>
      <c r="BF343" s="403"/>
      <c r="BG343" s="401"/>
      <c r="BH343" s="404"/>
      <c r="BI343" s="404"/>
      <c r="BJ343" s="404"/>
      <c r="BK343" s="405"/>
      <c r="BL343" s="405"/>
      <c r="BM343" s="405"/>
      <c r="BN343" s="405"/>
      <c r="BO343" s="406"/>
      <c r="BP343" s="407"/>
      <c r="BQ343" s="407"/>
      <c r="BR343" s="407"/>
      <c r="BS343" s="407"/>
      <c r="BT343" s="407"/>
      <c r="BU343" s="407"/>
      <c r="BV343" s="407"/>
      <c r="BW343" s="407"/>
      <c r="BX343" s="407"/>
      <c r="BY343" s="407"/>
      <c r="BZ343" s="407"/>
      <c r="CA343" s="407"/>
      <c r="CB343" s="407"/>
      <c r="CC343" s="407"/>
      <c r="CD343" s="407"/>
      <c r="CE343" s="407"/>
      <c r="CF343" s="407"/>
      <c r="CG343" s="407"/>
      <c r="CH343" s="407"/>
      <c r="CI343" s="407"/>
      <c r="CJ343" s="407"/>
      <c r="CK343" s="407"/>
      <c r="CL343" s="407"/>
      <c r="CM343" s="407"/>
      <c r="CN343" s="407"/>
      <c r="CO343" s="409"/>
      <c r="CP343" s="409"/>
      <c r="CQ343" s="409"/>
      <c r="CR343" s="410"/>
      <c r="CS343" s="411"/>
      <c r="CT343" s="411"/>
      <c r="CU343" s="411"/>
      <c r="CV343" s="411"/>
      <c r="CW343" s="411"/>
      <c r="CX343" s="411"/>
      <c r="CY343" s="411"/>
      <c r="CZ343" s="411"/>
      <c r="DA343" s="411"/>
      <c r="DB343" s="409"/>
      <c r="DC343" s="409"/>
      <c r="DD343" s="409"/>
      <c r="DE343" s="409"/>
    </row>
    <row r="344" spans="1:109">
      <c r="A344" s="409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409"/>
      <c r="AA344" s="409"/>
      <c r="AB344" s="409"/>
      <c r="AC344" s="409"/>
      <c r="AD344" s="409"/>
      <c r="AE344" s="409"/>
      <c r="AF344" s="409"/>
      <c r="AG344" s="409"/>
      <c r="AH344" s="409"/>
      <c r="AI344" s="409"/>
      <c r="AJ344" s="409"/>
      <c r="AK344" s="409"/>
      <c r="AL344" s="409"/>
      <c r="AM344" s="409"/>
      <c r="AN344" s="409"/>
      <c r="AO344" s="409"/>
      <c r="AP344" s="409"/>
      <c r="AQ344" s="409"/>
      <c r="AR344" s="409"/>
      <c r="AS344" s="397"/>
      <c r="AT344" s="397"/>
      <c r="AU344" s="409"/>
      <c r="AV344" s="399"/>
      <c r="AW344" s="399"/>
      <c r="AX344" s="399"/>
      <c r="AY344" s="399"/>
      <c r="AZ344" s="399"/>
      <c r="BA344" s="400"/>
      <c r="BB344" s="401"/>
      <c r="BC344" s="402"/>
      <c r="BD344" s="402"/>
      <c r="BE344" s="402"/>
      <c r="BF344" s="403"/>
      <c r="BG344" s="401"/>
      <c r="BH344" s="404"/>
      <c r="BI344" s="404"/>
      <c r="BJ344" s="404"/>
      <c r="BK344" s="405"/>
      <c r="BL344" s="405"/>
      <c r="BM344" s="405"/>
      <c r="BN344" s="405"/>
      <c r="BO344" s="406"/>
      <c r="BP344" s="407"/>
      <c r="BQ344" s="407"/>
      <c r="BR344" s="407"/>
      <c r="BS344" s="407"/>
      <c r="BT344" s="407"/>
      <c r="BU344" s="407"/>
      <c r="BV344" s="407"/>
      <c r="BW344" s="407"/>
      <c r="BX344" s="407"/>
      <c r="BY344" s="407"/>
      <c r="BZ344" s="407"/>
      <c r="CA344" s="407"/>
      <c r="CB344" s="407"/>
      <c r="CC344" s="407"/>
      <c r="CD344" s="407"/>
      <c r="CE344" s="407"/>
      <c r="CF344" s="407"/>
      <c r="CG344" s="407"/>
      <c r="CH344" s="407"/>
      <c r="CI344" s="407"/>
      <c r="CJ344" s="407"/>
      <c r="CK344" s="407"/>
      <c r="CL344" s="407"/>
      <c r="CM344" s="407"/>
      <c r="CN344" s="407"/>
      <c r="CO344" s="409"/>
      <c r="CP344" s="409"/>
      <c r="CQ344" s="409"/>
      <c r="CR344" s="410"/>
      <c r="CS344" s="411"/>
      <c r="CT344" s="411"/>
      <c r="CU344" s="411"/>
      <c r="CV344" s="411"/>
      <c r="CW344" s="411"/>
      <c r="CX344" s="411"/>
      <c r="CY344" s="411"/>
      <c r="CZ344" s="411"/>
      <c r="DA344" s="411"/>
      <c r="DB344" s="409"/>
      <c r="DC344" s="409"/>
      <c r="DD344" s="409"/>
      <c r="DE344" s="409"/>
    </row>
    <row r="345" spans="1:109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409"/>
      <c r="AA345" s="409"/>
      <c r="AB345" s="409"/>
      <c r="AC345" s="409"/>
      <c r="AD345" s="409"/>
      <c r="AE345" s="409"/>
      <c r="AF345" s="409"/>
      <c r="AG345" s="409"/>
      <c r="AH345" s="409"/>
      <c r="AI345" s="409"/>
      <c r="AJ345" s="409"/>
      <c r="AK345" s="409"/>
      <c r="AL345" s="409"/>
      <c r="AM345" s="409"/>
      <c r="AN345" s="409"/>
      <c r="AO345" s="409"/>
      <c r="AP345" s="409"/>
      <c r="AQ345" s="409"/>
      <c r="AR345" s="409"/>
      <c r="AS345" s="397"/>
      <c r="AT345" s="397"/>
      <c r="AU345" s="409"/>
      <c r="AV345" s="399"/>
      <c r="AW345" s="399"/>
      <c r="AX345" s="399"/>
      <c r="AY345" s="399"/>
      <c r="AZ345" s="399"/>
      <c r="BA345" s="400"/>
      <c r="BB345" s="401"/>
      <c r="BC345" s="402"/>
      <c r="BD345" s="402"/>
      <c r="BE345" s="402"/>
      <c r="BF345" s="403"/>
      <c r="BG345" s="401"/>
      <c r="BH345" s="404"/>
      <c r="BI345" s="404"/>
      <c r="BJ345" s="404"/>
      <c r="BK345" s="405"/>
      <c r="BL345" s="405"/>
      <c r="BM345" s="405"/>
      <c r="BN345" s="405"/>
      <c r="BO345" s="406"/>
      <c r="BP345" s="407"/>
      <c r="BQ345" s="407"/>
      <c r="BR345" s="407"/>
      <c r="BS345" s="407"/>
      <c r="BT345" s="407"/>
      <c r="BU345" s="407"/>
      <c r="BV345" s="407"/>
      <c r="BW345" s="407"/>
      <c r="BX345" s="407"/>
      <c r="BY345" s="407"/>
      <c r="BZ345" s="407"/>
      <c r="CA345" s="407"/>
      <c r="CB345" s="407"/>
      <c r="CC345" s="407"/>
      <c r="CD345" s="407"/>
      <c r="CE345" s="407"/>
      <c r="CF345" s="407"/>
      <c r="CG345" s="407"/>
      <c r="CH345" s="407"/>
      <c r="CI345" s="407"/>
      <c r="CJ345" s="407"/>
      <c r="CK345" s="407"/>
      <c r="CL345" s="407"/>
      <c r="CM345" s="407"/>
      <c r="CN345" s="407"/>
      <c r="CO345" s="409"/>
      <c r="CP345" s="409"/>
      <c r="CQ345" s="409"/>
      <c r="CR345" s="410"/>
      <c r="CS345" s="411"/>
      <c r="CT345" s="411"/>
      <c r="CU345" s="411"/>
      <c r="CV345" s="411"/>
      <c r="CW345" s="411"/>
      <c r="CX345" s="411"/>
      <c r="CY345" s="411"/>
      <c r="CZ345" s="411"/>
      <c r="DA345" s="411"/>
      <c r="DB345" s="409"/>
      <c r="DC345" s="409"/>
      <c r="DD345" s="409"/>
      <c r="DE345" s="409"/>
    </row>
    <row r="346" spans="1:109">
      <c r="A346" s="409"/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9"/>
      <c r="AA346" s="409"/>
      <c r="AB346" s="409"/>
      <c r="AC346" s="409"/>
      <c r="AD346" s="409"/>
      <c r="AE346" s="409"/>
      <c r="AF346" s="409"/>
      <c r="AG346" s="409"/>
      <c r="AH346" s="409"/>
      <c r="AI346" s="409"/>
      <c r="AJ346" s="409"/>
      <c r="AK346" s="409"/>
      <c r="AL346" s="409"/>
      <c r="AM346" s="409"/>
      <c r="AN346" s="409"/>
      <c r="AO346" s="409"/>
      <c r="AP346" s="409"/>
      <c r="AQ346" s="409"/>
      <c r="AR346" s="409"/>
      <c r="AS346" s="397"/>
      <c r="AT346" s="397"/>
      <c r="AU346" s="409"/>
      <c r="AV346" s="399"/>
      <c r="AW346" s="399"/>
      <c r="AX346" s="399"/>
      <c r="AY346" s="399"/>
      <c r="AZ346" s="399"/>
      <c r="BA346" s="400"/>
      <c r="BB346" s="401"/>
      <c r="BC346" s="402"/>
      <c r="BD346" s="402"/>
      <c r="BE346" s="402"/>
      <c r="BF346" s="403"/>
      <c r="BG346" s="401"/>
      <c r="BH346" s="404"/>
      <c r="BI346" s="404"/>
      <c r="BJ346" s="404"/>
      <c r="BK346" s="405"/>
      <c r="BL346" s="405"/>
      <c r="BM346" s="405"/>
      <c r="BN346" s="405"/>
      <c r="BO346" s="406"/>
      <c r="BP346" s="407"/>
      <c r="BQ346" s="407"/>
      <c r="BR346" s="407"/>
      <c r="BS346" s="407"/>
      <c r="BT346" s="407"/>
      <c r="BU346" s="407"/>
      <c r="BV346" s="407"/>
      <c r="BW346" s="407"/>
      <c r="BX346" s="407"/>
      <c r="BY346" s="407"/>
      <c r="BZ346" s="407"/>
      <c r="CA346" s="407"/>
      <c r="CB346" s="407"/>
      <c r="CC346" s="407"/>
      <c r="CD346" s="407"/>
      <c r="CE346" s="407"/>
      <c r="CF346" s="407"/>
      <c r="CG346" s="407"/>
      <c r="CH346" s="407"/>
      <c r="CI346" s="407"/>
      <c r="CJ346" s="407"/>
      <c r="CK346" s="407"/>
      <c r="CL346" s="407"/>
      <c r="CM346" s="407"/>
      <c r="CN346" s="407"/>
      <c r="CO346" s="409"/>
      <c r="CP346" s="409"/>
      <c r="CQ346" s="409"/>
      <c r="CR346" s="410"/>
      <c r="CS346" s="411"/>
      <c r="CT346" s="411"/>
      <c r="CU346" s="411"/>
      <c r="CV346" s="411"/>
      <c r="CW346" s="411"/>
      <c r="CX346" s="411"/>
      <c r="CY346" s="411"/>
      <c r="CZ346" s="411"/>
      <c r="DA346" s="411"/>
      <c r="DB346" s="409"/>
      <c r="DC346" s="409"/>
      <c r="DD346" s="409"/>
      <c r="DE346" s="409"/>
    </row>
    <row r="347" spans="1:109">
      <c r="A347" s="409"/>
      <c r="B347" s="409"/>
      <c r="C347" s="409"/>
      <c r="D347" s="409"/>
      <c r="E347" s="409"/>
      <c r="F347" s="409"/>
      <c r="G347" s="409"/>
      <c r="H347" s="409"/>
      <c r="I347" s="409"/>
      <c r="J347" s="409"/>
      <c r="K347" s="409"/>
      <c r="L347" s="409"/>
      <c r="M347" s="409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409"/>
      <c r="AA347" s="409"/>
      <c r="AB347" s="409"/>
      <c r="AC347" s="409"/>
      <c r="AD347" s="409"/>
      <c r="AE347" s="409"/>
      <c r="AF347" s="409"/>
      <c r="AG347" s="409"/>
      <c r="AH347" s="409"/>
      <c r="AI347" s="409"/>
      <c r="AJ347" s="409"/>
      <c r="AK347" s="409"/>
      <c r="AL347" s="409"/>
      <c r="AM347" s="409"/>
      <c r="AN347" s="409"/>
      <c r="AO347" s="409"/>
      <c r="AP347" s="409"/>
      <c r="AQ347" s="409"/>
      <c r="AR347" s="409"/>
      <c r="AS347" s="397"/>
      <c r="AT347" s="397"/>
      <c r="AU347" s="409"/>
      <c r="AV347" s="399"/>
      <c r="AW347" s="399"/>
      <c r="AX347" s="399"/>
      <c r="AY347" s="399"/>
      <c r="AZ347" s="399"/>
      <c r="BA347" s="400"/>
      <c r="BB347" s="401"/>
      <c r="BC347" s="402"/>
      <c r="BD347" s="402"/>
      <c r="BE347" s="402"/>
      <c r="BF347" s="403"/>
      <c r="BG347" s="401"/>
      <c r="BH347" s="404"/>
      <c r="BI347" s="404"/>
      <c r="BJ347" s="404"/>
      <c r="BK347" s="405"/>
      <c r="BL347" s="405"/>
      <c r="BM347" s="405"/>
      <c r="BN347" s="405"/>
      <c r="BO347" s="406"/>
      <c r="BP347" s="407"/>
      <c r="BQ347" s="407"/>
      <c r="BR347" s="407"/>
      <c r="BS347" s="407"/>
      <c r="BT347" s="407"/>
      <c r="BU347" s="407"/>
      <c r="BV347" s="407"/>
      <c r="BW347" s="407"/>
      <c r="BX347" s="407"/>
      <c r="BY347" s="407"/>
      <c r="BZ347" s="407"/>
      <c r="CA347" s="407"/>
      <c r="CB347" s="407"/>
      <c r="CC347" s="407"/>
      <c r="CD347" s="407"/>
      <c r="CE347" s="407"/>
      <c r="CF347" s="407"/>
      <c r="CG347" s="407"/>
      <c r="CH347" s="407"/>
      <c r="CI347" s="407"/>
      <c r="CJ347" s="407"/>
      <c r="CK347" s="407"/>
      <c r="CL347" s="407"/>
      <c r="CM347" s="407"/>
      <c r="CN347" s="407"/>
      <c r="CO347" s="409"/>
      <c r="CP347" s="409"/>
      <c r="CQ347" s="409"/>
      <c r="CR347" s="410"/>
      <c r="CS347" s="411"/>
      <c r="CT347" s="411"/>
      <c r="CU347" s="411"/>
      <c r="CV347" s="411"/>
      <c r="CW347" s="411"/>
      <c r="CX347" s="411"/>
      <c r="CY347" s="411"/>
      <c r="CZ347" s="411"/>
      <c r="DA347" s="411"/>
      <c r="DB347" s="409"/>
      <c r="DC347" s="409"/>
      <c r="DD347" s="409"/>
      <c r="DE347" s="409"/>
    </row>
    <row r="348" spans="1:109">
      <c r="A348" s="409"/>
      <c r="B348" s="409"/>
      <c r="C348" s="409"/>
      <c r="D348" s="409"/>
      <c r="E348" s="409"/>
      <c r="F348" s="409"/>
      <c r="G348" s="409"/>
      <c r="H348" s="409"/>
      <c r="I348" s="409"/>
      <c r="J348" s="409"/>
      <c r="K348" s="409"/>
      <c r="L348" s="409"/>
      <c r="M348" s="409"/>
      <c r="N348" s="409"/>
      <c r="O348" s="409"/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  <c r="AA348" s="409"/>
      <c r="AB348" s="409"/>
      <c r="AC348" s="409"/>
      <c r="AD348" s="409"/>
      <c r="AE348" s="409"/>
      <c r="AF348" s="409"/>
      <c r="AG348" s="409"/>
      <c r="AH348" s="409"/>
      <c r="AI348" s="409"/>
      <c r="AJ348" s="409"/>
      <c r="AK348" s="409"/>
      <c r="AL348" s="409"/>
      <c r="AM348" s="409"/>
      <c r="AN348" s="409"/>
      <c r="AO348" s="409"/>
      <c r="AP348" s="409"/>
      <c r="AQ348" s="409"/>
      <c r="AR348" s="409"/>
      <c r="AS348" s="397"/>
      <c r="AT348" s="397"/>
      <c r="AU348" s="409"/>
      <c r="AV348" s="399"/>
      <c r="AW348" s="399"/>
      <c r="AX348" s="399"/>
      <c r="AY348" s="399"/>
      <c r="AZ348" s="399"/>
      <c r="BA348" s="400"/>
      <c r="BB348" s="401"/>
      <c r="BC348" s="402"/>
      <c r="BD348" s="402"/>
      <c r="BE348" s="402"/>
      <c r="BF348" s="403"/>
      <c r="BG348" s="401"/>
      <c r="BH348" s="404"/>
      <c r="BI348" s="404"/>
      <c r="BJ348" s="404"/>
      <c r="BK348" s="405"/>
      <c r="BL348" s="405"/>
      <c r="BM348" s="405"/>
      <c r="BN348" s="405"/>
      <c r="BO348" s="406"/>
      <c r="BP348" s="407"/>
      <c r="BQ348" s="407"/>
      <c r="BR348" s="407"/>
      <c r="BS348" s="407"/>
      <c r="BT348" s="407"/>
      <c r="BU348" s="407"/>
      <c r="BV348" s="407"/>
      <c r="BW348" s="407"/>
      <c r="BX348" s="407"/>
      <c r="BY348" s="407"/>
      <c r="BZ348" s="407"/>
      <c r="CA348" s="407"/>
      <c r="CB348" s="407"/>
      <c r="CC348" s="407"/>
      <c r="CD348" s="407"/>
      <c r="CE348" s="407"/>
      <c r="CF348" s="407"/>
      <c r="CG348" s="407"/>
      <c r="CH348" s="407"/>
      <c r="CI348" s="407"/>
      <c r="CJ348" s="407"/>
      <c r="CK348" s="407"/>
      <c r="CL348" s="407"/>
      <c r="CM348" s="407"/>
      <c r="CN348" s="407"/>
      <c r="CO348" s="409"/>
      <c r="CP348" s="409"/>
      <c r="CQ348" s="409"/>
      <c r="CR348" s="410"/>
      <c r="CS348" s="411"/>
      <c r="CT348" s="411"/>
      <c r="CU348" s="411"/>
      <c r="CV348" s="411"/>
      <c r="CW348" s="411"/>
      <c r="CX348" s="411"/>
      <c r="CY348" s="411"/>
      <c r="CZ348" s="411"/>
      <c r="DA348" s="411"/>
      <c r="DB348" s="409"/>
      <c r="DC348" s="409"/>
      <c r="DD348" s="409"/>
      <c r="DE348" s="409"/>
    </row>
    <row r="349" spans="1:109">
      <c r="A349" s="409"/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409"/>
      <c r="Z349" s="409"/>
      <c r="AA349" s="409"/>
      <c r="AB349" s="409"/>
      <c r="AC349" s="409"/>
      <c r="AD349" s="409"/>
      <c r="AE349" s="409"/>
      <c r="AF349" s="409"/>
      <c r="AG349" s="409"/>
      <c r="AH349" s="409"/>
      <c r="AI349" s="409"/>
      <c r="AJ349" s="409"/>
      <c r="AK349" s="409"/>
      <c r="AL349" s="409"/>
      <c r="AM349" s="409"/>
      <c r="AN349" s="409"/>
      <c r="AO349" s="409"/>
      <c r="AP349" s="409"/>
      <c r="AQ349" s="409"/>
      <c r="AR349" s="409"/>
      <c r="AS349" s="397"/>
      <c r="AT349" s="397"/>
      <c r="AU349" s="409"/>
      <c r="AV349" s="399"/>
      <c r="AW349" s="399"/>
      <c r="AX349" s="399"/>
      <c r="AY349" s="399"/>
      <c r="AZ349" s="399"/>
      <c r="BA349" s="400"/>
      <c r="BB349" s="401"/>
      <c r="BC349" s="402"/>
      <c r="BD349" s="402"/>
      <c r="BE349" s="402"/>
      <c r="BF349" s="403"/>
      <c r="BG349" s="401"/>
      <c r="BH349" s="404"/>
      <c r="BI349" s="404"/>
      <c r="BJ349" s="404"/>
      <c r="BK349" s="405"/>
      <c r="BL349" s="405"/>
      <c r="BM349" s="405"/>
      <c r="BN349" s="405"/>
      <c r="BO349" s="406"/>
      <c r="BP349" s="407"/>
      <c r="BQ349" s="407"/>
      <c r="BR349" s="407"/>
      <c r="BS349" s="407"/>
      <c r="BT349" s="407"/>
      <c r="BU349" s="407"/>
      <c r="BV349" s="407"/>
      <c r="BW349" s="407"/>
      <c r="BX349" s="407"/>
      <c r="BY349" s="407"/>
      <c r="BZ349" s="407"/>
      <c r="CA349" s="407"/>
      <c r="CB349" s="407"/>
      <c r="CC349" s="407"/>
      <c r="CD349" s="407"/>
      <c r="CE349" s="407"/>
      <c r="CF349" s="407"/>
      <c r="CG349" s="407"/>
      <c r="CH349" s="407"/>
      <c r="CI349" s="407"/>
      <c r="CJ349" s="407"/>
      <c r="CK349" s="407"/>
      <c r="CL349" s="407"/>
      <c r="CM349" s="407"/>
      <c r="CN349" s="407"/>
      <c r="CO349" s="409"/>
      <c r="CP349" s="409"/>
      <c r="CQ349" s="409"/>
      <c r="CR349" s="410"/>
      <c r="CS349" s="411"/>
      <c r="CT349" s="411"/>
      <c r="CU349" s="411"/>
      <c r="CV349" s="411"/>
      <c r="CW349" s="411"/>
      <c r="CX349" s="411"/>
      <c r="CY349" s="411"/>
      <c r="CZ349" s="411"/>
      <c r="DA349" s="411"/>
      <c r="DB349" s="409"/>
      <c r="DC349" s="409"/>
      <c r="DD349" s="409"/>
      <c r="DE349" s="409"/>
    </row>
    <row r="350" spans="1:109">
      <c r="A350" s="409"/>
      <c r="B350" s="409"/>
      <c r="C350" s="409"/>
      <c r="D350" s="409"/>
      <c r="E350" s="409"/>
      <c r="F350" s="409"/>
      <c r="G350" s="409"/>
      <c r="H350" s="409"/>
      <c r="I350" s="409"/>
      <c r="J350" s="409"/>
      <c r="K350" s="409"/>
      <c r="L350" s="409"/>
      <c r="M350" s="409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409"/>
      <c r="AA350" s="409"/>
      <c r="AB350" s="409"/>
      <c r="AC350" s="409"/>
      <c r="AD350" s="409"/>
      <c r="AE350" s="409"/>
      <c r="AF350" s="409"/>
      <c r="AG350" s="409"/>
      <c r="AH350" s="409"/>
      <c r="AI350" s="409"/>
      <c r="AJ350" s="409"/>
      <c r="AK350" s="409"/>
      <c r="AL350" s="409"/>
      <c r="AM350" s="409"/>
      <c r="AN350" s="409"/>
      <c r="AO350" s="409"/>
      <c r="AP350" s="409"/>
      <c r="AQ350" s="409"/>
      <c r="AR350" s="409"/>
      <c r="AS350" s="397"/>
      <c r="AT350" s="397"/>
      <c r="AU350" s="409"/>
      <c r="AV350" s="399"/>
      <c r="AW350" s="399"/>
      <c r="AX350" s="399"/>
      <c r="AY350" s="399"/>
      <c r="AZ350" s="399"/>
      <c r="BA350" s="400"/>
      <c r="BB350" s="401"/>
      <c r="BC350" s="402"/>
      <c r="BD350" s="402"/>
      <c r="BE350" s="402"/>
      <c r="BF350" s="403"/>
      <c r="BG350" s="401"/>
      <c r="BH350" s="404"/>
      <c r="BI350" s="404"/>
      <c r="BJ350" s="404"/>
      <c r="BK350" s="405"/>
      <c r="BL350" s="405"/>
      <c r="BM350" s="405"/>
      <c r="BN350" s="405"/>
      <c r="BO350" s="406"/>
      <c r="BP350" s="407"/>
      <c r="BQ350" s="407"/>
      <c r="BR350" s="407"/>
      <c r="BS350" s="407"/>
      <c r="BT350" s="407"/>
      <c r="BU350" s="407"/>
      <c r="BV350" s="407"/>
      <c r="BW350" s="407"/>
      <c r="BX350" s="407"/>
      <c r="BY350" s="407"/>
      <c r="BZ350" s="407"/>
      <c r="CA350" s="407"/>
      <c r="CB350" s="407"/>
      <c r="CC350" s="407"/>
      <c r="CD350" s="407"/>
      <c r="CE350" s="407"/>
      <c r="CF350" s="407"/>
      <c r="CG350" s="407"/>
      <c r="CH350" s="407"/>
      <c r="CI350" s="407"/>
      <c r="CJ350" s="407"/>
      <c r="CK350" s="407"/>
      <c r="CL350" s="407"/>
      <c r="CM350" s="407"/>
      <c r="CN350" s="407"/>
      <c r="CO350" s="409"/>
      <c r="CP350" s="409"/>
      <c r="CQ350" s="409"/>
      <c r="CR350" s="410"/>
      <c r="CS350" s="411"/>
      <c r="CT350" s="411"/>
      <c r="CU350" s="411"/>
      <c r="CV350" s="411"/>
      <c r="CW350" s="411"/>
      <c r="CX350" s="411"/>
      <c r="CY350" s="411"/>
      <c r="CZ350" s="411"/>
      <c r="DA350" s="411"/>
      <c r="DB350" s="409"/>
      <c r="DC350" s="409"/>
      <c r="DD350" s="409"/>
      <c r="DE350" s="409"/>
    </row>
    <row r="351" spans="1:109">
      <c r="A351" s="409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409"/>
      <c r="AA351" s="409"/>
      <c r="AB351" s="409"/>
      <c r="AC351" s="409"/>
      <c r="AD351" s="409"/>
      <c r="AE351" s="409"/>
      <c r="AF351" s="409"/>
      <c r="AG351" s="409"/>
      <c r="AH351" s="409"/>
      <c r="AI351" s="409"/>
      <c r="AJ351" s="409"/>
      <c r="AK351" s="409"/>
      <c r="AL351" s="409"/>
      <c r="AM351" s="409"/>
      <c r="AN351" s="409"/>
      <c r="AO351" s="409"/>
      <c r="AP351" s="409"/>
      <c r="AQ351" s="409"/>
      <c r="AR351" s="409"/>
      <c r="AS351" s="397"/>
      <c r="AT351" s="397"/>
      <c r="AU351" s="409"/>
      <c r="AV351" s="399"/>
      <c r="AW351" s="399"/>
      <c r="AX351" s="399"/>
      <c r="AY351" s="399"/>
      <c r="AZ351" s="399"/>
      <c r="BA351" s="400"/>
      <c r="BB351" s="401"/>
      <c r="BC351" s="402"/>
      <c r="BD351" s="402"/>
      <c r="BE351" s="402"/>
      <c r="BF351" s="403"/>
      <c r="BG351" s="401"/>
      <c r="BH351" s="404"/>
      <c r="BI351" s="404"/>
      <c r="BJ351" s="404"/>
      <c r="BK351" s="405"/>
      <c r="BL351" s="405"/>
      <c r="BM351" s="405"/>
      <c r="BN351" s="405"/>
      <c r="BO351" s="406"/>
      <c r="BP351" s="407"/>
      <c r="BQ351" s="407"/>
      <c r="BR351" s="407"/>
      <c r="BS351" s="407"/>
      <c r="BT351" s="407"/>
      <c r="BU351" s="407"/>
      <c r="BV351" s="407"/>
      <c r="BW351" s="407"/>
      <c r="BX351" s="407"/>
      <c r="BY351" s="407"/>
      <c r="BZ351" s="407"/>
      <c r="CA351" s="407"/>
      <c r="CB351" s="407"/>
      <c r="CC351" s="407"/>
      <c r="CD351" s="407"/>
      <c r="CE351" s="407"/>
      <c r="CF351" s="407"/>
      <c r="CG351" s="407"/>
      <c r="CH351" s="407"/>
      <c r="CI351" s="407"/>
      <c r="CJ351" s="407"/>
      <c r="CK351" s="407"/>
      <c r="CL351" s="407"/>
      <c r="CM351" s="407"/>
      <c r="CN351" s="407"/>
      <c r="CO351" s="409"/>
      <c r="CP351" s="409"/>
      <c r="CQ351" s="409"/>
      <c r="CR351" s="410"/>
      <c r="CS351" s="411"/>
      <c r="CT351" s="411"/>
      <c r="CU351" s="411"/>
      <c r="CV351" s="411"/>
      <c r="CW351" s="411"/>
      <c r="CX351" s="411"/>
      <c r="CY351" s="411"/>
      <c r="CZ351" s="411"/>
      <c r="DA351" s="411"/>
      <c r="DB351" s="409"/>
      <c r="DC351" s="409"/>
      <c r="DD351" s="409"/>
      <c r="DE351" s="409"/>
    </row>
    <row r="352" spans="1:109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09"/>
      <c r="P352" s="409"/>
      <c r="Q352" s="409"/>
      <c r="R352" s="409"/>
      <c r="S352" s="409"/>
      <c r="T352" s="409"/>
      <c r="U352" s="409"/>
      <c r="V352" s="409"/>
      <c r="W352" s="409"/>
      <c r="X352" s="409"/>
      <c r="Y352" s="409"/>
      <c r="Z352" s="409"/>
      <c r="AA352" s="409"/>
      <c r="AB352" s="409"/>
      <c r="AC352" s="409"/>
      <c r="AD352" s="409"/>
      <c r="AE352" s="409"/>
      <c r="AF352" s="409"/>
      <c r="AG352" s="409"/>
      <c r="AH352" s="409"/>
      <c r="AI352" s="409"/>
      <c r="AJ352" s="409"/>
      <c r="AK352" s="409"/>
      <c r="AL352" s="409"/>
      <c r="AM352" s="409"/>
      <c r="AN352" s="409"/>
      <c r="AO352" s="409"/>
      <c r="AP352" s="409"/>
      <c r="AQ352" s="409"/>
      <c r="AR352" s="409"/>
      <c r="AS352" s="397"/>
      <c r="AT352" s="397"/>
      <c r="AU352" s="409"/>
      <c r="AV352" s="399"/>
      <c r="AW352" s="399"/>
      <c r="AX352" s="399"/>
      <c r="AY352" s="399"/>
      <c r="AZ352" s="399"/>
      <c r="BA352" s="400"/>
      <c r="BB352" s="401"/>
      <c r="BC352" s="402"/>
      <c r="BD352" s="402"/>
      <c r="BE352" s="402"/>
      <c r="BF352" s="403"/>
      <c r="BG352" s="401"/>
      <c r="BH352" s="404"/>
      <c r="BI352" s="404"/>
      <c r="BJ352" s="404"/>
      <c r="BK352" s="405"/>
      <c r="BL352" s="405"/>
      <c r="BM352" s="405"/>
      <c r="BN352" s="405"/>
      <c r="BO352" s="406"/>
      <c r="BP352" s="407"/>
      <c r="BQ352" s="407"/>
      <c r="BR352" s="407"/>
      <c r="BS352" s="407"/>
      <c r="BT352" s="407"/>
      <c r="BU352" s="407"/>
      <c r="BV352" s="407"/>
      <c r="BW352" s="407"/>
      <c r="BX352" s="407"/>
      <c r="BY352" s="407"/>
      <c r="BZ352" s="407"/>
      <c r="CA352" s="407"/>
      <c r="CB352" s="407"/>
      <c r="CC352" s="407"/>
      <c r="CD352" s="407"/>
      <c r="CE352" s="407"/>
      <c r="CF352" s="407"/>
      <c r="CG352" s="407"/>
      <c r="CH352" s="407"/>
      <c r="CI352" s="407"/>
      <c r="CJ352" s="407"/>
      <c r="CK352" s="407"/>
      <c r="CL352" s="407"/>
      <c r="CM352" s="407"/>
      <c r="CN352" s="407"/>
      <c r="CO352" s="409"/>
      <c r="CP352" s="409"/>
      <c r="CQ352" s="409"/>
      <c r="CR352" s="410"/>
      <c r="CS352" s="411"/>
      <c r="CT352" s="411"/>
      <c r="CU352" s="411"/>
      <c r="CV352" s="411"/>
      <c r="CW352" s="411"/>
      <c r="CX352" s="411"/>
      <c r="CY352" s="411"/>
      <c r="CZ352" s="411"/>
      <c r="DA352" s="411"/>
      <c r="DB352" s="409"/>
      <c r="DC352" s="409"/>
      <c r="DD352" s="409"/>
      <c r="DE352" s="409"/>
    </row>
    <row r="353" spans="1:109">
      <c r="A353" s="409"/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409"/>
      <c r="AB353" s="409"/>
      <c r="AC353" s="409"/>
      <c r="AD353" s="409"/>
      <c r="AE353" s="409"/>
      <c r="AF353" s="409"/>
      <c r="AG353" s="409"/>
      <c r="AH353" s="409"/>
      <c r="AI353" s="409"/>
      <c r="AJ353" s="409"/>
      <c r="AK353" s="409"/>
      <c r="AL353" s="409"/>
      <c r="AM353" s="409"/>
      <c r="AN353" s="409"/>
      <c r="AO353" s="409"/>
      <c r="AP353" s="409"/>
      <c r="AQ353" s="409"/>
      <c r="AR353" s="409"/>
      <c r="AS353" s="397"/>
      <c r="AT353" s="397"/>
      <c r="AU353" s="409"/>
      <c r="AV353" s="399"/>
      <c r="AW353" s="399"/>
      <c r="AX353" s="399"/>
      <c r="AY353" s="399"/>
      <c r="AZ353" s="399"/>
      <c r="BA353" s="400"/>
      <c r="BB353" s="401"/>
      <c r="BC353" s="402"/>
      <c r="BD353" s="402"/>
      <c r="BE353" s="402"/>
      <c r="BF353" s="403"/>
      <c r="BG353" s="401"/>
      <c r="BH353" s="404"/>
      <c r="BI353" s="404"/>
      <c r="BJ353" s="404"/>
      <c r="BK353" s="405"/>
      <c r="BL353" s="405"/>
      <c r="BM353" s="405"/>
      <c r="BN353" s="405"/>
      <c r="BO353" s="406"/>
      <c r="BP353" s="407"/>
      <c r="BQ353" s="407"/>
      <c r="BR353" s="407"/>
      <c r="BS353" s="407"/>
      <c r="BT353" s="407"/>
      <c r="BU353" s="407"/>
      <c r="BV353" s="407"/>
      <c r="BW353" s="407"/>
      <c r="BX353" s="407"/>
      <c r="BY353" s="407"/>
      <c r="BZ353" s="407"/>
      <c r="CA353" s="407"/>
      <c r="CB353" s="407"/>
      <c r="CC353" s="407"/>
      <c r="CD353" s="407"/>
      <c r="CE353" s="407"/>
      <c r="CF353" s="407"/>
      <c r="CG353" s="407"/>
      <c r="CH353" s="407"/>
      <c r="CI353" s="407"/>
      <c r="CJ353" s="407"/>
      <c r="CK353" s="407"/>
      <c r="CL353" s="407"/>
      <c r="CM353" s="407"/>
      <c r="CN353" s="407"/>
      <c r="CO353" s="409"/>
      <c r="CP353" s="409"/>
      <c r="CQ353" s="409"/>
      <c r="CR353" s="410"/>
      <c r="CS353" s="411"/>
      <c r="CT353" s="411"/>
      <c r="CU353" s="411"/>
      <c r="CV353" s="411"/>
      <c r="CW353" s="411"/>
      <c r="CX353" s="411"/>
      <c r="CY353" s="411"/>
      <c r="CZ353" s="411"/>
      <c r="DA353" s="411"/>
      <c r="DB353" s="409"/>
      <c r="DC353" s="409"/>
      <c r="DD353" s="409"/>
      <c r="DE353" s="409"/>
    </row>
    <row r="354" spans="1:109">
      <c r="A354" s="409"/>
      <c r="B354" s="409"/>
      <c r="C354" s="409"/>
      <c r="D354" s="409"/>
      <c r="E354" s="409"/>
      <c r="F354" s="409"/>
      <c r="G354" s="409"/>
      <c r="H354" s="409"/>
      <c r="I354" s="409"/>
      <c r="J354" s="409"/>
      <c r="K354" s="409"/>
      <c r="L354" s="409"/>
      <c r="M354" s="409"/>
      <c r="N354" s="409"/>
      <c r="O354" s="409"/>
      <c r="P354" s="409"/>
      <c r="Q354" s="409"/>
      <c r="R354" s="409"/>
      <c r="S354" s="409"/>
      <c r="T354" s="409"/>
      <c r="U354" s="409"/>
      <c r="V354" s="409"/>
      <c r="W354" s="409"/>
      <c r="X354" s="409"/>
      <c r="Y354" s="409"/>
      <c r="Z354" s="409"/>
      <c r="AA354" s="409"/>
      <c r="AB354" s="409"/>
      <c r="AC354" s="409"/>
      <c r="AD354" s="409"/>
      <c r="AE354" s="409"/>
      <c r="AF354" s="409"/>
      <c r="AG354" s="409"/>
      <c r="AH354" s="409"/>
      <c r="AI354" s="409"/>
      <c r="AJ354" s="409"/>
      <c r="AK354" s="409"/>
      <c r="AL354" s="409"/>
      <c r="AM354" s="409"/>
      <c r="AN354" s="409"/>
      <c r="AO354" s="409"/>
      <c r="AP354" s="409"/>
      <c r="AQ354" s="409"/>
      <c r="AR354" s="409"/>
      <c r="AS354" s="397"/>
      <c r="AT354" s="397"/>
      <c r="AU354" s="409"/>
      <c r="AV354" s="399"/>
      <c r="AW354" s="399"/>
      <c r="AX354" s="399"/>
      <c r="AY354" s="399"/>
      <c r="AZ354" s="399"/>
      <c r="BA354" s="400"/>
      <c r="BB354" s="401"/>
      <c r="BC354" s="402"/>
      <c r="BD354" s="402"/>
      <c r="BE354" s="402"/>
      <c r="BF354" s="403"/>
      <c r="BG354" s="401"/>
      <c r="BH354" s="404"/>
      <c r="BI354" s="404"/>
      <c r="BJ354" s="404"/>
      <c r="BK354" s="405"/>
      <c r="BL354" s="405"/>
      <c r="BM354" s="405"/>
      <c r="BN354" s="405"/>
      <c r="BO354" s="406"/>
      <c r="BP354" s="407"/>
      <c r="BQ354" s="407"/>
      <c r="BR354" s="407"/>
      <c r="BS354" s="407"/>
      <c r="BT354" s="407"/>
      <c r="BU354" s="407"/>
      <c r="BV354" s="407"/>
      <c r="BW354" s="407"/>
      <c r="BX354" s="407"/>
      <c r="BY354" s="407"/>
      <c r="BZ354" s="407"/>
      <c r="CA354" s="407"/>
      <c r="CB354" s="407"/>
      <c r="CC354" s="407"/>
      <c r="CD354" s="407"/>
      <c r="CE354" s="407"/>
      <c r="CF354" s="407"/>
      <c r="CG354" s="407"/>
      <c r="CH354" s="407"/>
      <c r="CI354" s="407"/>
      <c r="CJ354" s="407"/>
      <c r="CK354" s="407"/>
      <c r="CL354" s="407"/>
      <c r="CM354" s="407"/>
      <c r="CN354" s="407"/>
      <c r="CO354" s="409"/>
      <c r="CP354" s="409"/>
      <c r="CQ354" s="409"/>
      <c r="CR354" s="410"/>
      <c r="CS354" s="411"/>
      <c r="CT354" s="411"/>
      <c r="CU354" s="411"/>
      <c r="CV354" s="411"/>
      <c r="CW354" s="411"/>
      <c r="CX354" s="411"/>
      <c r="CY354" s="411"/>
      <c r="CZ354" s="411"/>
      <c r="DA354" s="411"/>
      <c r="DB354" s="409"/>
      <c r="DC354" s="409"/>
      <c r="DD354" s="409"/>
      <c r="DE354" s="409"/>
    </row>
    <row r="355" spans="1:109">
      <c r="A355" s="409"/>
      <c r="B355" s="409"/>
      <c r="C355" s="409"/>
      <c r="D355" s="409"/>
      <c r="E355" s="409"/>
      <c r="F355" s="409"/>
      <c r="G355" s="409"/>
      <c r="H355" s="409"/>
      <c r="I355" s="409"/>
      <c r="J355" s="409"/>
      <c r="K355" s="409"/>
      <c r="L355" s="409"/>
      <c r="M355" s="409"/>
      <c r="N355" s="409"/>
      <c r="O355" s="409"/>
      <c r="P355" s="409"/>
      <c r="Q355" s="409"/>
      <c r="R355" s="409"/>
      <c r="S355" s="409"/>
      <c r="T355" s="409"/>
      <c r="U355" s="409"/>
      <c r="V355" s="409"/>
      <c r="W355" s="409"/>
      <c r="X355" s="409"/>
      <c r="Y355" s="409"/>
      <c r="Z355" s="409"/>
      <c r="AA355" s="409"/>
      <c r="AB355" s="409"/>
      <c r="AC355" s="409"/>
      <c r="AD355" s="409"/>
      <c r="AE355" s="409"/>
      <c r="AF355" s="409"/>
      <c r="AG355" s="409"/>
      <c r="AH355" s="409"/>
      <c r="AI355" s="409"/>
      <c r="AJ355" s="409"/>
      <c r="AK355" s="409"/>
      <c r="AL355" s="409"/>
      <c r="AM355" s="409"/>
      <c r="AN355" s="409"/>
      <c r="AO355" s="409"/>
      <c r="AP355" s="409"/>
      <c r="AQ355" s="409"/>
      <c r="AR355" s="409"/>
      <c r="AS355" s="397"/>
      <c r="AT355" s="397"/>
      <c r="AU355" s="409"/>
      <c r="AV355" s="399"/>
      <c r="AW355" s="399"/>
      <c r="AX355" s="399"/>
      <c r="AY355" s="399"/>
      <c r="AZ355" s="399"/>
      <c r="BA355" s="400"/>
      <c r="BB355" s="401"/>
      <c r="BC355" s="402"/>
      <c r="BD355" s="402"/>
      <c r="BE355" s="402"/>
      <c r="BF355" s="403"/>
      <c r="BG355" s="401"/>
      <c r="BH355" s="404"/>
      <c r="BI355" s="404"/>
      <c r="BJ355" s="404"/>
      <c r="BK355" s="405"/>
      <c r="BL355" s="405"/>
      <c r="BM355" s="405"/>
      <c r="BN355" s="405"/>
      <c r="BO355" s="406"/>
      <c r="BP355" s="407"/>
      <c r="BQ355" s="407"/>
      <c r="BR355" s="407"/>
      <c r="BS355" s="407"/>
      <c r="BT355" s="407"/>
      <c r="BU355" s="407"/>
      <c r="BV355" s="407"/>
      <c r="BW355" s="407"/>
      <c r="BX355" s="407"/>
      <c r="BY355" s="407"/>
      <c r="BZ355" s="407"/>
      <c r="CA355" s="407"/>
      <c r="CB355" s="407"/>
      <c r="CC355" s="407"/>
      <c r="CD355" s="407"/>
      <c r="CE355" s="407"/>
      <c r="CF355" s="407"/>
      <c r="CG355" s="407"/>
      <c r="CH355" s="407"/>
      <c r="CI355" s="407"/>
      <c r="CJ355" s="407"/>
      <c r="CK355" s="407"/>
      <c r="CL355" s="407"/>
      <c r="CM355" s="407"/>
      <c r="CN355" s="407"/>
      <c r="CO355" s="409"/>
      <c r="CP355" s="409"/>
      <c r="CQ355" s="409"/>
      <c r="CR355" s="410"/>
      <c r="CS355" s="411"/>
      <c r="CT355" s="411"/>
      <c r="CU355" s="411"/>
      <c r="CV355" s="411"/>
      <c r="CW355" s="411"/>
      <c r="CX355" s="411"/>
      <c r="CY355" s="411"/>
      <c r="CZ355" s="411"/>
      <c r="DA355" s="411"/>
      <c r="DB355" s="409"/>
      <c r="DC355" s="409"/>
      <c r="DD355" s="409"/>
      <c r="DE355" s="409"/>
    </row>
    <row r="356" spans="1:109">
      <c r="A356" s="409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09"/>
      <c r="P356" s="409"/>
      <c r="Q356" s="409"/>
      <c r="R356" s="409"/>
      <c r="S356" s="409"/>
      <c r="T356" s="409"/>
      <c r="U356" s="409"/>
      <c r="V356" s="409"/>
      <c r="W356" s="409"/>
      <c r="X356" s="409"/>
      <c r="Y356" s="409"/>
      <c r="Z356" s="409"/>
      <c r="AA356" s="409"/>
      <c r="AB356" s="409"/>
      <c r="AC356" s="409"/>
      <c r="AD356" s="409"/>
      <c r="AE356" s="409"/>
      <c r="AF356" s="409"/>
      <c r="AG356" s="409"/>
      <c r="AH356" s="409"/>
      <c r="AI356" s="409"/>
      <c r="AJ356" s="409"/>
      <c r="AK356" s="409"/>
      <c r="AL356" s="409"/>
      <c r="AM356" s="409"/>
      <c r="AN356" s="409"/>
      <c r="AO356" s="409"/>
      <c r="AP356" s="409"/>
      <c r="AQ356" s="409"/>
      <c r="AR356" s="409"/>
      <c r="AS356" s="397"/>
      <c r="AT356" s="397"/>
      <c r="AU356" s="409"/>
      <c r="AV356" s="399"/>
      <c r="AW356" s="399"/>
      <c r="AX356" s="399"/>
      <c r="AY356" s="399"/>
      <c r="AZ356" s="399"/>
      <c r="BA356" s="400"/>
      <c r="BB356" s="401"/>
      <c r="BC356" s="402"/>
      <c r="BD356" s="402"/>
      <c r="BE356" s="402"/>
      <c r="BF356" s="403"/>
      <c r="BG356" s="401"/>
      <c r="BH356" s="404"/>
      <c r="BI356" s="404"/>
      <c r="BJ356" s="404"/>
      <c r="BK356" s="405"/>
      <c r="BL356" s="405"/>
      <c r="BM356" s="405"/>
      <c r="BN356" s="405"/>
      <c r="BO356" s="406"/>
      <c r="BP356" s="407"/>
      <c r="BQ356" s="407"/>
      <c r="BR356" s="407"/>
      <c r="BS356" s="407"/>
      <c r="BT356" s="407"/>
      <c r="BU356" s="407"/>
      <c r="BV356" s="407"/>
      <c r="BW356" s="407"/>
      <c r="BX356" s="407"/>
      <c r="BY356" s="407"/>
      <c r="BZ356" s="407"/>
      <c r="CA356" s="407"/>
      <c r="CB356" s="407"/>
      <c r="CC356" s="407"/>
      <c r="CD356" s="407"/>
      <c r="CE356" s="407"/>
      <c r="CF356" s="407"/>
      <c r="CG356" s="407"/>
      <c r="CH356" s="407"/>
      <c r="CI356" s="407"/>
      <c r="CJ356" s="407"/>
      <c r="CK356" s="407"/>
      <c r="CL356" s="407"/>
      <c r="CM356" s="407"/>
      <c r="CN356" s="407"/>
      <c r="CO356" s="409"/>
      <c r="CP356" s="409"/>
      <c r="CQ356" s="409"/>
      <c r="CR356" s="410"/>
      <c r="CS356" s="411"/>
      <c r="CT356" s="411"/>
      <c r="CU356" s="411"/>
      <c r="CV356" s="411"/>
      <c r="CW356" s="411"/>
      <c r="CX356" s="411"/>
      <c r="CY356" s="411"/>
      <c r="CZ356" s="411"/>
      <c r="DA356" s="411"/>
      <c r="DB356" s="409"/>
      <c r="DC356" s="409"/>
      <c r="DD356" s="409"/>
      <c r="DE356" s="409"/>
    </row>
    <row r="357" spans="1:109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409"/>
      <c r="AA357" s="409"/>
      <c r="AB357" s="409"/>
      <c r="AC357" s="409"/>
      <c r="AD357" s="409"/>
      <c r="AE357" s="409"/>
      <c r="AF357" s="409"/>
      <c r="AG357" s="409"/>
      <c r="AH357" s="409"/>
      <c r="AI357" s="409"/>
      <c r="AJ357" s="409"/>
      <c r="AK357" s="409"/>
      <c r="AL357" s="409"/>
      <c r="AM357" s="409"/>
      <c r="AN357" s="409"/>
      <c r="AO357" s="409"/>
      <c r="AP357" s="409"/>
      <c r="AQ357" s="409"/>
      <c r="AR357" s="409"/>
      <c r="AS357" s="397"/>
      <c r="AT357" s="397"/>
      <c r="AU357" s="409"/>
      <c r="AV357" s="399"/>
      <c r="AW357" s="399"/>
      <c r="AX357" s="399"/>
      <c r="AY357" s="399"/>
      <c r="AZ357" s="399"/>
      <c r="BA357" s="400"/>
      <c r="BB357" s="401"/>
      <c r="BC357" s="402"/>
      <c r="BD357" s="402"/>
      <c r="BE357" s="402"/>
      <c r="BF357" s="403"/>
      <c r="BG357" s="401"/>
      <c r="BH357" s="404"/>
      <c r="BI357" s="404"/>
      <c r="BJ357" s="404"/>
      <c r="BK357" s="405"/>
      <c r="BL357" s="405"/>
      <c r="BM357" s="405"/>
      <c r="BN357" s="405"/>
      <c r="BO357" s="406"/>
      <c r="BP357" s="407"/>
      <c r="BQ357" s="407"/>
      <c r="BR357" s="407"/>
      <c r="BS357" s="407"/>
      <c r="BT357" s="407"/>
      <c r="BU357" s="407"/>
      <c r="BV357" s="407"/>
      <c r="BW357" s="407"/>
      <c r="BX357" s="407"/>
      <c r="BY357" s="407"/>
      <c r="BZ357" s="407"/>
      <c r="CA357" s="407"/>
      <c r="CB357" s="407"/>
      <c r="CC357" s="407"/>
      <c r="CD357" s="407"/>
      <c r="CE357" s="407"/>
      <c r="CF357" s="407"/>
      <c r="CG357" s="407"/>
      <c r="CH357" s="407"/>
      <c r="CI357" s="407"/>
      <c r="CJ357" s="407"/>
      <c r="CK357" s="407"/>
      <c r="CL357" s="407"/>
      <c r="CM357" s="407"/>
      <c r="CN357" s="407"/>
      <c r="CO357" s="409"/>
      <c r="CP357" s="409"/>
      <c r="CQ357" s="409"/>
      <c r="CR357" s="410"/>
      <c r="CS357" s="411"/>
      <c r="CT357" s="411"/>
      <c r="CU357" s="411"/>
      <c r="CV357" s="411"/>
      <c r="CW357" s="411"/>
      <c r="CX357" s="411"/>
      <c r="CY357" s="411"/>
      <c r="CZ357" s="411"/>
      <c r="DA357" s="411"/>
      <c r="DB357" s="409"/>
      <c r="DC357" s="409"/>
      <c r="DD357" s="409"/>
      <c r="DE357" s="409"/>
    </row>
    <row r="358" spans="1:109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409"/>
      <c r="AA358" s="409"/>
      <c r="AB358" s="409"/>
      <c r="AC358" s="409"/>
      <c r="AD358" s="409"/>
      <c r="AE358" s="409"/>
      <c r="AF358" s="409"/>
      <c r="AG358" s="409"/>
      <c r="AH358" s="409"/>
      <c r="AI358" s="409"/>
      <c r="AJ358" s="409"/>
      <c r="AK358" s="409"/>
      <c r="AL358" s="409"/>
      <c r="AM358" s="409"/>
      <c r="AN358" s="409"/>
      <c r="AO358" s="409"/>
      <c r="AP358" s="409"/>
      <c r="AQ358" s="409"/>
      <c r="AR358" s="409"/>
      <c r="AS358" s="397"/>
      <c r="AT358" s="397"/>
      <c r="AU358" s="409"/>
      <c r="AV358" s="399"/>
      <c r="AW358" s="399"/>
      <c r="AX358" s="399"/>
      <c r="AY358" s="399"/>
      <c r="AZ358" s="399"/>
      <c r="BA358" s="400"/>
      <c r="BB358" s="401"/>
      <c r="BC358" s="402"/>
      <c r="BD358" s="402"/>
      <c r="BE358" s="402"/>
      <c r="BF358" s="403"/>
      <c r="BG358" s="401"/>
      <c r="BH358" s="404"/>
      <c r="BI358" s="404"/>
      <c r="BJ358" s="404"/>
      <c r="BK358" s="405"/>
      <c r="BL358" s="405"/>
      <c r="BM358" s="405"/>
      <c r="BN358" s="405"/>
      <c r="BO358" s="406"/>
      <c r="BP358" s="407"/>
      <c r="BQ358" s="407"/>
      <c r="BR358" s="407"/>
      <c r="BS358" s="407"/>
      <c r="BT358" s="407"/>
      <c r="BU358" s="407"/>
      <c r="BV358" s="407"/>
      <c r="BW358" s="407"/>
      <c r="BX358" s="407"/>
      <c r="BY358" s="407"/>
      <c r="BZ358" s="407"/>
      <c r="CA358" s="407"/>
      <c r="CB358" s="407"/>
      <c r="CC358" s="407"/>
      <c r="CD358" s="407"/>
      <c r="CE358" s="407"/>
      <c r="CF358" s="407"/>
      <c r="CG358" s="407"/>
      <c r="CH358" s="407"/>
      <c r="CI358" s="407"/>
      <c r="CJ358" s="407"/>
      <c r="CK358" s="407"/>
      <c r="CL358" s="407"/>
      <c r="CM358" s="407"/>
      <c r="CN358" s="407"/>
      <c r="CO358" s="409"/>
      <c r="CP358" s="409"/>
      <c r="CQ358" s="409"/>
      <c r="CR358" s="410"/>
      <c r="CS358" s="411"/>
      <c r="CT358" s="411"/>
      <c r="CU358" s="411"/>
      <c r="CV358" s="411"/>
      <c r="CW358" s="411"/>
      <c r="CX358" s="411"/>
      <c r="CY358" s="411"/>
      <c r="CZ358" s="411"/>
      <c r="DA358" s="411"/>
      <c r="DB358" s="409"/>
      <c r="DC358" s="409"/>
      <c r="DD358" s="409"/>
      <c r="DE358" s="409"/>
    </row>
    <row r="359" spans="1:109">
      <c r="A359" s="409"/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409"/>
      <c r="AB359" s="409"/>
      <c r="AC359" s="409"/>
      <c r="AD359" s="409"/>
      <c r="AE359" s="409"/>
      <c r="AF359" s="409"/>
      <c r="AG359" s="409"/>
      <c r="AH359" s="409"/>
      <c r="AI359" s="409"/>
      <c r="AJ359" s="409"/>
      <c r="AK359" s="409"/>
      <c r="AL359" s="409"/>
      <c r="AM359" s="409"/>
      <c r="AN359" s="409"/>
      <c r="AO359" s="409"/>
      <c r="AP359" s="409"/>
      <c r="AQ359" s="409"/>
      <c r="AR359" s="409"/>
      <c r="AS359" s="397"/>
      <c r="AT359" s="397"/>
      <c r="AU359" s="409"/>
      <c r="AV359" s="399"/>
      <c r="AW359" s="399"/>
      <c r="AX359" s="399"/>
      <c r="AY359" s="399"/>
      <c r="AZ359" s="399"/>
      <c r="BA359" s="400"/>
      <c r="BB359" s="401"/>
      <c r="BC359" s="402"/>
      <c r="BD359" s="402"/>
      <c r="BE359" s="402"/>
      <c r="BF359" s="403"/>
      <c r="BG359" s="401"/>
      <c r="BH359" s="404"/>
      <c r="BI359" s="404"/>
      <c r="BJ359" s="404"/>
      <c r="BK359" s="405"/>
      <c r="BL359" s="405"/>
      <c r="BM359" s="405"/>
      <c r="BN359" s="405"/>
      <c r="BO359" s="406"/>
      <c r="BP359" s="407"/>
      <c r="BQ359" s="407"/>
      <c r="BR359" s="407"/>
      <c r="BS359" s="407"/>
      <c r="BT359" s="407"/>
      <c r="BU359" s="407"/>
      <c r="BV359" s="407"/>
      <c r="BW359" s="407"/>
      <c r="BX359" s="407"/>
      <c r="BY359" s="407"/>
      <c r="BZ359" s="407"/>
      <c r="CA359" s="407"/>
      <c r="CB359" s="407"/>
      <c r="CC359" s="407"/>
      <c r="CD359" s="407"/>
      <c r="CE359" s="407"/>
      <c r="CF359" s="407"/>
      <c r="CG359" s="407"/>
      <c r="CH359" s="407"/>
      <c r="CI359" s="407"/>
      <c r="CJ359" s="407"/>
      <c r="CK359" s="407"/>
      <c r="CL359" s="407"/>
      <c r="CM359" s="407"/>
      <c r="CN359" s="407"/>
      <c r="CO359" s="409"/>
      <c r="CP359" s="409"/>
      <c r="CQ359" s="409"/>
      <c r="CR359" s="410"/>
      <c r="CS359" s="411"/>
      <c r="CT359" s="411"/>
      <c r="CU359" s="411"/>
      <c r="CV359" s="411"/>
      <c r="CW359" s="411"/>
      <c r="CX359" s="411"/>
      <c r="CY359" s="411"/>
      <c r="CZ359" s="411"/>
      <c r="DA359" s="411"/>
      <c r="DB359" s="409"/>
      <c r="DC359" s="409"/>
      <c r="DD359" s="409"/>
      <c r="DE359" s="409"/>
    </row>
    <row r="360" spans="1:109">
      <c r="A360" s="409"/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409"/>
      <c r="AB360" s="409"/>
      <c r="AC360" s="409"/>
      <c r="AD360" s="409"/>
      <c r="AE360" s="409"/>
      <c r="AF360" s="409"/>
      <c r="AG360" s="409"/>
      <c r="AH360" s="409"/>
      <c r="AI360" s="409"/>
      <c r="AJ360" s="409"/>
      <c r="AK360" s="409"/>
      <c r="AL360" s="409"/>
      <c r="AM360" s="409"/>
      <c r="AN360" s="409"/>
      <c r="AO360" s="409"/>
      <c r="AP360" s="409"/>
      <c r="AQ360" s="409"/>
      <c r="AR360" s="409"/>
      <c r="AS360" s="397"/>
      <c r="AT360" s="397"/>
      <c r="AU360" s="409"/>
      <c r="AV360" s="399"/>
      <c r="AW360" s="399"/>
      <c r="AX360" s="399"/>
      <c r="AY360" s="399"/>
      <c r="AZ360" s="399"/>
      <c r="BA360" s="400"/>
      <c r="BB360" s="401"/>
      <c r="BC360" s="402"/>
      <c r="BD360" s="402"/>
      <c r="BE360" s="402"/>
      <c r="BF360" s="403"/>
      <c r="BG360" s="401"/>
      <c r="BH360" s="404"/>
      <c r="BI360" s="404"/>
      <c r="BJ360" s="404"/>
      <c r="BK360" s="405"/>
      <c r="BL360" s="405"/>
      <c r="BM360" s="405"/>
      <c r="BN360" s="405"/>
      <c r="BO360" s="406"/>
      <c r="BP360" s="407"/>
      <c r="BQ360" s="407"/>
      <c r="BR360" s="407"/>
      <c r="BS360" s="407"/>
      <c r="BT360" s="407"/>
      <c r="BU360" s="407"/>
      <c r="BV360" s="407"/>
      <c r="BW360" s="407"/>
      <c r="BX360" s="407"/>
      <c r="BY360" s="407"/>
      <c r="BZ360" s="407"/>
      <c r="CA360" s="407"/>
      <c r="CB360" s="407"/>
      <c r="CC360" s="407"/>
      <c r="CD360" s="407"/>
      <c r="CE360" s="407"/>
      <c r="CF360" s="407"/>
      <c r="CG360" s="407"/>
      <c r="CH360" s="407"/>
      <c r="CI360" s="407"/>
      <c r="CJ360" s="407"/>
      <c r="CK360" s="407"/>
      <c r="CL360" s="407"/>
      <c r="CM360" s="407"/>
      <c r="CN360" s="407"/>
      <c r="CO360" s="409"/>
      <c r="CP360" s="409"/>
      <c r="CQ360" s="409"/>
      <c r="CR360" s="410"/>
      <c r="CS360" s="411"/>
      <c r="CT360" s="411"/>
      <c r="CU360" s="411"/>
      <c r="CV360" s="411"/>
      <c r="CW360" s="411"/>
      <c r="CX360" s="411"/>
      <c r="CY360" s="411"/>
      <c r="CZ360" s="411"/>
      <c r="DA360" s="411"/>
      <c r="DB360" s="409"/>
      <c r="DC360" s="409"/>
      <c r="DD360" s="409"/>
      <c r="DE360" s="409"/>
    </row>
    <row r="361" spans="1:109">
      <c r="A361" s="409"/>
      <c r="B361" s="409"/>
      <c r="C361" s="409"/>
      <c r="D361" s="409"/>
      <c r="E361" s="409"/>
      <c r="F361" s="409"/>
      <c r="G361" s="409"/>
      <c r="H361" s="409"/>
      <c r="I361" s="409"/>
      <c r="J361" s="409"/>
      <c r="K361" s="409"/>
      <c r="L361" s="409"/>
      <c r="M361" s="409"/>
      <c r="N361" s="409"/>
      <c r="O361" s="409"/>
      <c r="P361" s="409"/>
      <c r="Q361" s="409"/>
      <c r="R361" s="409"/>
      <c r="S361" s="409"/>
      <c r="T361" s="409"/>
      <c r="U361" s="409"/>
      <c r="V361" s="409"/>
      <c r="W361" s="409"/>
      <c r="X361" s="409"/>
      <c r="Y361" s="409"/>
      <c r="Z361" s="409"/>
      <c r="AA361" s="409"/>
      <c r="AB361" s="409"/>
      <c r="AC361" s="409"/>
      <c r="AD361" s="409"/>
      <c r="AE361" s="409"/>
      <c r="AF361" s="409"/>
      <c r="AG361" s="409"/>
      <c r="AH361" s="409"/>
      <c r="AI361" s="409"/>
      <c r="AJ361" s="409"/>
      <c r="AK361" s="409"/>
      <c r="AL361" s="409"/>
      <c r="AM361" s="409"/>
      <c r="AN361" s="409"/>
      <c r="AO361" s="409"/>
      <c r="AP361" s="409"/>
      <c r="AQ361" s="409"/>
      <c r="AR361" s="409"/>
      <c r="AS361" s="397"/>
      <c r="AT361" s="397"/>
      <c r="AU361" s="409"/>
      <c r="AV361" s="399"/>
      <c r="AW361" s="399"/>
      <c r="AX361" s="399"/>
      <c r="AY361" s="399"/>
      <c r="AZ361" s="399"/>
      <c r="BA361" s="400"/>
      <c r="BB361" s="401"/>
      <c r="BC361" s="402"/>
      <c r="BD361" s="402"/>
      <c r="BE361" s="402"/>
      <c r="BF361" s="403"/>
      <c r="BG361" s="401"/>
      <c r="BH361" s="404"/>
      <c r="BI361" s="404"/>
      <c r="BJ361" s="404"/>
      <c r="BK361" s="405"/>
      <c r="BL361" s="405"/>
      <c r="BM361" s="405"/>
      <c r="BN361" s="405"/>
      <c r="BO361" s="406"/>
      <c r="BP361" s="407"/>
      <c r="BQ361" s="407"/>
      <c r="BR361" s="407"/>
      <c r="BS361" s="407"/>
      <c r="BT361" s="407"/>
      <c r="BU361" s="407"/>
      <c r="BV361" s="407"/>
      <c r="BW361" s="407"/>
      <c r="BX361" s="407"/>
      <c r="BY361" s="407"/>
      <c r="BZ361" s="407"/>
      <c r="CA361" s="407"/>
      <c r="CB361" s="407"/>
      <c r="CC361" s="407"/>
      <c r="CD361" s="407"/>
      <c r="CE361" s="407"/>
      <c r="CF361" s="407"/>
      <c r="CG361" s="407"/>
      <c r="CH361" s="407"/>
      <c r="CI361" s="407"/>
      <c r="CJ361" s="407"/>
      <c r="CK361" s="407"/>
      <c r="CL361" s="407"/>
      <c r="CM361" s="407"/>
      <c r="CN361" s="407"/>
      <c r="CO361" s="409"/>
      <c r="CP361" s="409"/>
      <c r="CQ361" s="409"/>
      <c r="CR361" s="410"/>
      <c r="CS361" s="411"/>
      <c r="CT361" s="411"/>
      <c r="CU361" s="411"/>
      <c r="CV361" s="411"/>
      <c r="CW361" s="411"/>
      <c r="CX361" s="411"/>
      <c r="CY361" s="411"/>
      <c r="CZ361" s="411"/>
      <c r="DA361" s="411"/>
      <c r="DB361" s="409"/>
      <c r="DC361" s="409"/>
      <c r="DD361" s="409"/>
      <c r="DE361" s="409"/>
    </row>
    <row r="362" spans="1:109">
      <c r="A362" s="409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09"/>
      <c r="P362" s="409"/>
      <c r="Q362" s="409"/>
      <c r="R362" s="409"/>
      <c r="S362" s="409"/>
      <c r="T362" s="409"/>
      <c r="U362" s="409"/>
      <c r="V362" s="409"/>
      <c r="W362" s="409"/>
      <c r="X362" s="409"/>
      <c r="Y362" s="409"/>
      <c r="Z362" s="409"/>
      <c r="AA362" s="409"/>
      <c r="AB362" s="409"/>
      <c r="AC362" s="409"/>
      <c r="AD362" s="409"/>
      <c r="AE362" s="409"/>
      <c r="AF362" s="409"/>
      <c r="AG362" s="409"/>
      <c r="AH362" s="409"/>
      <c r="AI362" s="409"/>
      <c r="AJ362" s="409"/>
      <c r="AK362" s="409"/>
      <c r="AL362" s="409"/>
      <c r="AM362" s="409"/>
      <c r="AN362" s="409"/>
      <c r="AO362" s="409"/>
      <c r="AP362" s="409"/>
      <c r="AQ362" s="409"/>
      <c r="AR362" s="409"/>
      <c r="AS362" s="397"/>
      <c r="AT362" s="397"/>
      <c r="AU362" s="409"/>
      <c r="AV362" s="399"/>
      <c r="AW362" s="399"/>
      <c r="AX362" s="399"/>
      <c r="AY362" s="399"/>
      <c r="AZ362" s="399"/>
      <c r="BA362" s="400"/>
      <c r="BB362" s="401"/>
      <c r="BC362" s="402"/>
      <c r="BD362" s="402"/>
      <c r="BE362" s="402"/>
      <c r="BF362" s="403"/>
      <c r="BG362" s="401"/>
      <c r="BH362" s="404"/>
      <c r="BI362" s="404"/>
      <c r="BJ362" s="404"/>
      <c r="BK362" s="405"/>
      <c r="BL362" s="405"/>
      <c r="BM362" s="405"/>
      <c r="BN362" s="405"/>
      <c r="BO362" s="406"/>
      <c r="BP362" s="407"/>
      <c r="BQ362" s="407"/>
      <c r="BR362" s="407"/>
      <c r="BS362" s="407"/>
      <c r="BT362" s="407"/>
      <c r="BU362" s="407"/>
      <c r="BV362" s="407"/>
      <c r="BW362" s="407"/>
      <c r="BX362" s="407"/>
      <c r="BY362" s="407"/>
      <c r="BZ362" s="407"/>
      <c r="CA362" s="407"/>
      <c r="CB362" s="407"/>
      <c r="CC362" s="407"/>
      <c r="CD362" s="407"/>
      <c r="CE362" s="407"/>
      <c r="CF362" s="407"/>
      <c r="CG362" s="407"/>
      <c r="CH362" s="407"/>
      <c r="CI362" s="407"/>
      <c r="CJ362" s="407"/>
      <c r="CK362" s="407"/>
      <c r="CL362" s="407"/>
      <c r="CM362" s="407"/>
      <c r="CN362" s="407"/>
      <c r="CO362" s="409"/>
      <c r="CP362" s="409"/>
      <c r="CQ362" s="409"/>
      <c r="CR362" s="410"/>
      <c r="CS362" s="411"/>
      <c r="CT362" s="411"/>
      <c r="CU362" s="411"/>
      <c r="CV362" s="411"/>
      <c r="CW362" s="411"/>
      <c r="CX362" s="411"/>
      <c r="CY362" s="411"/>
      <c r="CZ362" s="411"/>
      <c r="DA362" s="411"/>
      <c r="DB362" s="409"/>
      <c r="DC362" s="409"/>
      <c r="DD362" s="409"/>
      <c r="DE362" s="409"/>
    </row>
    <row r="363" spans="1:109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409"/>
      <c r="AA363" s="409"/>
      <c r="AB363" s="409"/>
      <c r="AC363" s="409"/>
      <c r="AD363" s="409"/>
      <c r="AE363" s="409"/>
      <c r="AF363" s="409"/>
      <c r="AG363" s="409"/>
      <c r="AH363" s="409"/>
      <c r="AI363" s="409"/>
      <c r="AJ363" s="409"/>
      <c r="AK363" s="409"/>
      <c r="AL363" s="409"/>
      <c r="AM363" s="409"/>
      <c r="AN363" s="409"/>
      <c r="AO363" s="409"/>
      <c r="AP363" s="409"/>
      <c r="AQ363" s="409"/>
      <c r="AR363" s="409"/>
      <c r="AS363" s="397"/>
      <c r="AT363" s="397"/>
      <c r="AU363" s="409"/>
      <c r="AV363" s="399"/>
      <c r="AW363" s="399"/>
      <c r="AX363" s="399"/>
      <c r="AY363" s="399"/>
      <c r="AZ363" s="399"/>
      <c r="BA363" s="400"/>
      <c r="BB363" s="401"/>
      <c r="BC363" s="402"/>
      <c r="BD363" s="402"/>
      <c r="BE363" s="402"/>
      <c r="BF363" s="403"/>
      <c r="BG363" s="401"/>
      <c r="BH363" s="404"/>
      <c r="BI363" s="404"/>
      <c r="BJ363" s="404"/>
      <c r="BK363" s="405"/>
      <c r="BL363" s="405"/>
      <c r="BM363" s="405"/>
      <c r="BN363" s="405"/>
      <c r="BO363" s="406"/>
      <c r="BP363" s="407"/>
      <c r="BQ363" s="407"/>
      <c r="BR363" s="407"/>
      <c r="BS363" s="407"/>
      <c r="BT363" s="407"/>
      <c r="BU363" s="407"/>
      <c r="BV363" s="407"/>
      <c r="BW363" s="407"/>
      <c r="BX363" s="407"/>
      <c r="BY363" s="407"/>
      <c r="BZ363" s="407"/>
      <c r="CA363" s="407"/>
      <c r="CB363" s="407"/>
      <c r="CC363" s="407"/>
      <c r="CD363" s="407"/>
      <c r="CE363" s="407"/>
      <c r="CF363" s="407"/>
      <c r="CG363" s="407"/>
      <c r="CH363" s="407"/>
      <c r="CI363" s="407"/>
      <c r="CJ363" s="407"/>
      <c r="CK363" s="407"/>
      <c r="CL363" s="407"/>
      <c r="CM363" s="407"/>
      <c r="CN363" s="407"/>
      <c r="CO363" s="409"/>
      <c r="CP363" s="409"/>
      <c r="CQ363" s="409"/>
      <c r="CR363" s="410"/>
      <c r="CS363" s="411"/>
      <c r="CT363" s="411"/>
      <c r="CU363" s="411"/>
      <c r="CV363" s="411"/>
      <c r="CW363" s="411"/>
      <c r="CX363" s="411"/>
      <c r="CY363" s="411"/>
      <c r="CZ363" s="411"/>
      <c r="DA363" s="411"/>
      <c r="DB363" s="409"/>
      <c r="DC363" s="409"/>
      <c r="DD363" s="409"/>
      <c r="DE363" s="409"/>
    </row>
    <row r="364" spans="1:109">
      <c r="A364" s="409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409"/>
      <c r="AA364" s="409"/>
      <c r="AB364" s="409"/>
      <c r="AC364" s="409"/>
      <c r="AD364" s="409"/>
      <c r="AE364" s="409"/>
      <c r="AF364" s="409"/>
      <c r="AG364" s="409"/>
      <c r="AH364" s="409"/>
      <c r="AI364" s="409"/>
      <c r="AJ364" s="409"/>
      <c r="AK364" s="409"/>
      <c r="AL364" s="409"/>
      <c r="AM364" s="409"/>
      <c r="AN364" s="409"/>
      <c r="AO364" s="409"/>
      <c r="AP364" s="409"/>
      <c r="AQ364" s="409"/>
      <c r="AR364" s="409"/>
      <c r="AS364" s="397"/>
      <c r="AT364" s="397"/>
      <c r="AU364" s="409"/>
      <c r="AV364" s="399"/>
      <c r="AW364" s="399"/>
      <c r="AX364" s="399"/>
      <c r="AY364" s="399"/>
      <c r="AZ364" s="399"/>
      <c r="BA364" s="400"/>
      <c r="BB364" s="401"/>
      <c r="BC364" s="402"/>
      <c r="BD364" s="402"/>
      <c r="BE364" s="402"/>
      <c r="BF364" s="403"/>
      <c r="BG364" s="401"/>
      <c r="BH364" s="404"/>
      <c r="BI364" s="404"/>
      <c r="BJ364" s="404"/>
      <c r="BK364" s="405"/>
      <c r="BL364" s="405"/>
      <c r="BM364" s="405"/>
      <c r="BN364" s="405"/>
      <c r="BO364" s="406"/>
      <c r="BP364" s="407"/>
      <c r="BQ364" s="407"/>
      <c r="BR364" s="407"/>
      <c r="BS364" s="407"/>
      <c r="BT364" s="407"/>
      <c r="BU364" s="407"/>
      <c r="BV364" s="407"/>
      <c r="BW364" s="407"/>
      <c r="BX364" s="407"/>
      <c r="BY364" s="407"/>
      <c r="BZ364" s="407"/>
      <c r="CA364" s="407"/>
      <c r="CB364" s="407"/>
      <c r="CC364" s="407"/>
      <c r="CD364" s="407"/>
      <c r="CE364" s="407"/>
      <c r="CF364" s="407"/>
      <c r="CG364" s="407"/>
      <c r="CH364" s="407"/>
      <c r="CI364" s="407"/>
      <c r="CJ364" s="407"/>
      <c r="CK364" s="407"/>
      <c r="CL364" s="407"/>
      <c r="CM364" s="407"/>
      <c r="CN364" s="407"/>
      <c r="CO364" s="409"/>
      <c r="CP364" s="409"/>
      <c r="CQ364" s="409"/>
      <c r="CR364" s="410"/>
      <c r="CS364" s="411"/>
      <c r="CT364" s="411"/>
      <c r="CU364" s="411"/>
      <c r="CV364" s="411"/>
      <c r="CW364" s="411"/>
      <c r="CX364" s="411"/>
      <c r="CY364" s="411"/>
      <c r="CZ364" s="411"/>
      <c r="DA364" s="411"/>
      <c r="DB364" s="409"/>
      <c r="DC364" s="409"/>
      <c r="DD364" s="409"/>
      <c r="DE364" s="409"/>
    </row>
    <row r="365" spans="1:109">
      <c r="A365" s="407"/>
      <c r="B365" s="407"/>
      <c r="C365" s="407"/>
      <c r="D365" s="407"/>
      <c r="E365" s="407"/>
      <c r="F365" s="407"/>
      <c r="G365" s="407"/>
      <c r="H365" s="407"/>
      <c r="I365" s="407"/>
      <c r="J365" s="407"/>
      <c r="K365" s="407"/>
      <c r="L365" s="407"/>
      <c r="M365" s="407"/>
      <c r="N365" s="407"/>
      <c r="O365" s="407"/>
      <c r="P365" s="407"/>
      <c r="Q365" s="407"/>
      <c r="R365" s="407"/>
      <c r="S365" s="407"/>
      <c r="T365" s="407"/>
      <c r="U365" s="407"/>
      <c r="V365" s="407"/>
      <c r="W365" s="407"/>
      <c r="X365" s="407"/>
      <c r="Y365" s="407"/>
      <c r="Z365" s="407"/>
      <c r="AA365" s="407"/>
      <c r="AB365" s="407"/>
      <c r="AC365" s="407"/>
      <c r="AD365" s="407"/>
      <c r="AE365" s="407"/>
      <c r="AF365" s="407"/>
      <c r="AG365" s="407"/>
      <c r="AH365" s="407"/>
      <c r="AI365" s="407"/>
      <c r="AJ365" s="407"/>
      <c r="AK365" s="407"/>
      <c r="AL365" s="407"/>
      <c r="AM365" s="407"/>
      <c r="AN365" s="407"/>
      <c r="AO365" s="407"/>
      <c r="AP365" s="407"/>
      <c r="AQ365" s="407"/>
      <c r="AR365" s="407"/>
      <c r="AS365" s="499"/>
      <c r="AT365" s="499"/>
      <c r="AU365" s="407"/>
      <c r="AV365" s="399"/>
      <c r="AW365" s="399"/>
      <c r="AX365" s="399"/>
      <c r="AY365" s="399"/>
      <c r="AZ365" s="399"/>
      <c r="BA365" s="400"/>
      <c r="BB365" s="401"/>
      <c r="BC365" s="402"/>
      <c r="BD365" s="402"/>
      <c r="BE365" s="402"/>
      <c r="BF365" s="403"/>
      <c r="BG365" s="401"/>
      <c r="BH365" s="404"/>
      <c r="BI365" s="404"/>
      <c r="BJ365" s="404"/>
      <c r="BK365" s="405"/>
      <c r="BL365" s="405"/>
      <c r="BM365" s="405"/>
      <c r="BN365" s="405"/>
      <c r="BO365" s="406"/>
      <c r="BP365" s="407"/>
      <c r="BQ365" s="407"/>
      <c r="BR365" s="407"/>
      <c r="BS365" s="407"/>
      <c r="BT365" s="407"/>
      <c r="BU365" s="407"/>
      <c r="BV365" s="407"/>
      <c r="BW365" s="407"/>
      <c r="BX365" s="407"/>
      <c r="BY365" s="407"/>
      <c r="BZ365" s="407"/>
      <c r="CA365" s="407"/>
      <c r="CB365" s="407"/>
      <c r="CC365" s="407"/>
      <c r="CD365" s="407"/>
      <c r="CE365" s="407"/>
      <c r="CF365" s="407"/>
      <c r="CG365" s="407"/>
      <c r="CH365" s="407"/>
      <c r="CI365" s="407"/>
      <c r="CJ365" s="407"/>
      <c r="CK365" s="407"/>
      <c r="CL365" s="407"/>
      <c r="CM365" s="407"/>
      <c r="CN365" s="407"/>
      <c r="CO365" s="407"/>
      <c r="CP365" s="407"/>
      <c r="CQ365" s="407"/>
      <c r="CR365" s="410"/>
      <c r="CS365" s="411"/>
      <c r="CT365" s="411"/>
      <c r="CU365" s="411"/>
      <c r="CV365" s="411"/>
      <c r="CW365" s="411"/>
      <c r="CX365" s="411"/>
      <c r="CY365" s="411"/>
      <c r="CZ365" s="411"/>
      <c r="DA365" s="411"/>
      <c r="DB365" s="409"/>
      <c r="DC365" s="409"/>
      <c r="DD365" s="409"/>
      <c r="DE365" s="409"/>
    </row>
    <row r="366" spans="1:109">
      <c r="A366" s="407"/>
      <c r="B366" s="407"/>
      <c r="C366" s="407"/>
      <c r="D366" s="407"/>
      <c r="E366" s="407"/>
      <c r="F366" s="407"/>
      <c r="G366" s="407"/>
      <c r="H366" s="407"/>
      <c r="I366" s="407"/>
      <c r="J366" s="407"/>
      <c r="K366" s="407"/>
      <c r="L366" s="407"/>
      <c r="M366" s="407"/>
      <c r="N366" s="407"/>
      <c r="O366" s="407"/>
      <c r="P366" s="407"/>
      <c r="Q366" s="407"/>
      <c r="R366" s="407"/>
      <c r="S366" s="407"/>
      <c r="T366" s="407"/>
      <c r="U366" s="407"/>
      <c r="V366" s="407"/>
      <c r="W366" s="407"/>
      <c r="X366" s="407"/>
      <c r="Y366" s="407"/>
      <c r="Z366" s="407"/>
      <c r="AA366" s="407"/>
      <c r="AB366" s="407"/>
      <c r="AC366" s="407"/>
      <c r="AD366" s="407"/>
      <c r="AE366" s="407"/>
      <c r="AF366" s="407"/>
      <c r="AG366" s="407"/>
      <c r="AH366" s="407"/>
      <c r="AI366" s="407"/>
      <c r="AJ366" s="407"/>
      <c r="AK366" s="407"/>
      <c r="AL366" s="407"/>
      <c r="AM366" s="407"/>
      <c r="AN366" s="407"/>
      <c r="AO366" s="407"/>
      <c r="AP366" s="407"/>
      <c r="AQ366" s="407"/>
      <c r="AR366" s="407"/>
      <c r="AS366" s="499"/>
      <c r="AT366" s="499"/>
      <c r="AU366" s="407"/>
      <c r="AV366" s="399"/>
      <c r="AW366" s="399"/>
      <c r="AX366" s="399"/>
      <c r="AY366" s="399"/>
      <c r="AZ366" s="399"/>
      <c r="BA366" s="400"/>
      <c r="BB366" s="401"/>
      <c r="BC366" s="402"/>
      <c r="BD366" s="402"/>
      <c r="BE366" s="402"/>
      <c r="BF366" s="403"/>
      <c r="BG366" s="401"/>
      <c r="BH366" s="404"/>
      <c r="BI366" s="404"/>
      <c r="BJ366" s="404"/>
      <c r="BK366" s="405"/>
      <c r="BL366" s="405"/>
      <c r="BM366" s="405"/>
      <c r="BN366" s="405"/>
      <c r="BO366" s="406"/>
      <c r="BP366" s="407"/>
      <c r="BQ366" s="407"/>
      <c r="BR366" s="407"/>
      <c r="BS366" s="407"/>
      <c r="BT366" s="407"/>
      <c r="BU366" s="407"/>
      <c r="BV366" s="407"/>
      <c r="BW366" s="407"/>
      <c r="BX366" s="407"/>
      <c r="BY366" s="407"/>
      <c r="BZ366" s="407"/>
      <c r="CA366" s="407"/>
      <c r="CB366" s="407"/>
      <c r="CC366" s="407"/>
      <c r="CD366" s="407"/>
      <c r="CE366" s="407"/>
      <c r="CF366" s="407"/>
      <c r="CG366" s="407"/>
      <c r="CH366" s="407"/>
      <c r="CI366" s="407"/>
      <c r="CJ366" s="407"/>
      <c r="CK366" s="407"/>
      <c r="CL366" s="407"/>
      <c r="CM366" s="407"/>
      <c r="CN366" s="407"/>
      <c r="CO366" s="407"/>
      <c r="CP366" s="407"/>
      <c r="CQ366" s="407"/>
      <c r="CR366" s="410"/>
      <c r="CS366" s="411"/>
      <c r="CT366" s="411"/>
      <c r="CU366" s="411"/>
      <c r="CV366" s="411"/>
      <c r="CW366" s="411"/>
      <c r="CX366" s="411"/>
      <c r="CY366" s="411"/>
      <c r="CZ366" s="411"/>
      <c r="DA366" s="411"/>
      <c r="DB366" s="409"/>
      <c r="DC366" s="409"/>
      <c r="DD366" s="409"/>
      <c r="DE366" s="409"/>
    </row>
    <row r="367" spans="1:109">
      <c r="A367" s="407"/>
      <c r="B367" s="407"/>
      <c r="C367" s="407"/>
      <c r="D367" s="407"/>
      <c r="E367" s="407"/>
      <c r="F367" s="407"/>
      <c r="G367" s="407"/>
      <c r="H367" s="407"/>
      <c r="I367" s="407"/>
      <c r="J367" s="407"/>
      <c r="K367" s="407"/>
      <c r="L367" s="407"/>
      <c r="M367" s="407"/>
      <c r="N367" s="407"/>
      <c r="O367" s="407"/>
      <c r="P367" s="407"/>
      <c r="Q367" s="407"/>
      <c r="R367" s="407"/>
      <c r="S367" s="407"/>
      <c r="T367" s="407"/>
      <c r="U367" s="407"/>
      <c r="V367" s="407"/>
      <c r="W367" s="407"/>
      <c r="X367" s="407"/>
      <c r="Y367" s="407"/>
      <c r="Z367" s="407"/>
      <c r="AA367" s="407"/>
      <c r="AB367" s="407"/>
      <c r="AC367" s="407"/>
      <c r="AD367" s="407"/>
      <c r="AE367" s="407"/>
      <c r="AF367" s="407"/>
      <c r="AG367" s="407"/>
      <c r="AH367" s="407"/>
      <c r="AI367" s="407"/>
      <c r="AJ367" s="407"/>
      <c r="AK367" s="407"/>
      <c r="AL367" s="407"/>
      <c r="AM367" s="407"/>
      <c r="AN367" s="407"/>
      <c r="AO367" s="407"/>
      <c r="AP367" s="407"/>
      <c r="AQ367" s="407"/>
      <c r="AR367" s="407"/>
      <c r="AS367" s="499"/>
      <c r="AT367" s="499"/>
      <c r="AU367" s="407"/>
      <c r="AV367" s="399"/>
      <c r="AW367" s="399"/>
      <c r="AX367" s="399"/>
      <c r="AY367" s="399"/>
      <c r="AZ367" s="399"/>
      <c r="BA367" s="400"/>
      <c r="BB367" s="401"/>
      <c r="BC367" s="402"/>
      <c r="BD367" s="402"/>
      <c r="BE367" s="402"/>
      <c r="BF367" s="403"/>
      <c r="BG367" s="401"/>
      <c r="BH367" s="404"/>
      <c r="BI367" s="404"/>
      <c r="BJ367" s="404"/>
      <c r="BK367" s="405"/>
      <c r="BL367" s="405"/>
      <c r="BM367" s="405"/>
      <c r="BN367" s="405"/>
      <c r="BO367" s="406"/>
      <c r="BP367" s="407"/>
      <c r="BQ367" s="407"/>
      <c r="BR367" s="407"/>
      <c r="BS367" s="407"/>
      <c r="BT367" s="407"/>
      <c r="BU367" s="407"/>
      <c r="BV367" s="407"/>
      <c r="BW367" s="407"/>
      <c r="BX367" s="407"/>
      <c r="BY367" s="407"/>
      <c r="BZ367" s="407"/>
      <c r="CA367" s="407"/>
      <c r="CB367" s="407"/>
      <c r="CC367" s="407"/>
      <c r="CD367" s="407"/>
      <c r="CE367" s="407"/>
      <c r="CF367" s="407"/>
      <c r="CG367" s="407"/>
      <c r="CH367" s="407"/>
      <c r="CI367" s="407"/>
      <c r="CJ367" s="407"/>
      <c r="CK367" s="407"/>
      <c r="CL367" s="407"/>
      <c r="CM367" s="407"/>
      <c r="CN367" s="407"/>
      <c r="CO367" s="407"/>
      <c r="CP367" s="407"/>
      <c r="CQ367" s="407"/>
      <c r="CR367" s="410"/>
      <c r="CS367" s="411"/>
      <c r="CT367" s="411"/>
      <c r="CU367" s="411"/>
      <c r="CV367" s="411"/>
      <c r="CW367" s="411"/>
      <c r="CX367" s="411"/>
      <c r="CY367" s="411"/>
      <c r="CZ367" s="411"/>
      <c r="DA367" s="411"/>
      <c r="DB367" s="409"/>
      <c r="DC367" s="409"/>
      <c r="DD367" s="409"/>
      <c r="DE367" s="409"/>
    </row>
    <row r="368" spans="1:109">
      <c r="A368" s="407"/>
      <c r="B368" s="407"/>
      <c r="C368" s="407"/>
      <c r="D368" s="407"/>
      <c r="E368" s="407"/>
      <c r="F368" s="407"/>
      <c r="G368" s="407"/>
      <c r="H368" s="407"/>
      <c r="I368" s="407"/>
      <c r="J368" s="407"/>
      <c r="K368" s="407"/>
      <c r="L368" s="407"/>
      <c r="M368" s="407"/>
      <c r="N368" s="407"/>
      <c r="O368" s="407"/>
      <c r="P368" s="407"/>
      <c r="Q368" s="407"/>
      <c r="R368" s="407"/>
      <c r="S368" s="407"/>
      <c r="T368" s="407"/>
      <c r="U368" s="407"/>
      <c r="V368" s="407"/>
      <c r="W368" s="407"/>
      <c r="X368" s="407"/>
      <c r="Y368" s="407"/>
      <c r="Z368" s="407"/>
      <c r="AA368" s="407"/>
      <c r="AB368" s="407"/>
      <c r="AC368" s="407"/>
      <c r="AD368" s="407"/>
      <c r="AE368" s="407"/>
      <c r="AF368" s="407"/>
      <c r="AG368" s="407"/>
      <c r="AH368" s="407"/>
      <c r="AI368" s="407"/>
      <c r="AJ368" s="407"/>
      <c r="AK368" s="407"/>
      <c r="AL368" s="407"/>
      <c r="AM368" s="407"/>
      <c r="AN368" s="407"/>
      <c r="AO368" s="407"/>
      <c r="AP368" s="407"/>
      <c r="AQ368" s="407"/>
      <c r="AR368" s="407"/>
      <c r="AS368" s="499"/>
      <c r="AT368" s="499"/>
      <c r="AU368" s="407"/>
      <c r="AV368" s="399"/>
      <c r="AW368" s="399"/>
      <c r="AX368" s="399"/>
      <c r="AY368" s="399"/>
      <c r="AZ368" s="399"/>
      <c r="BA368" s="400"/>
      <c r="BB368" s="401"/>
      <c r="BC368" s="402"/>
      <c r="BD368" s="402"/>
      <c r="BE368" s="402"/>
      <c r="BF368" s="403"/>
      <c r="BG368" s="401"/>
      <c r="BH368" s="404"/>
      <c r="BI368" s="404"/>
      <c r="BJ368" s="404"/>
      <c r="BK368" s="405"/>
      <c r="BL368" s="405"/>
      <c r="BM368" s="405"/>
      <c r="BN368" s="405"/>
      <c r="BO368" s="406"/>
      <c r="BP368" s="407"/>
      <c r="BQ368" s="407"/>
      <c r="BR368" s="407"/>
      <c r="BS368" s="407"/>
      <c r="BT368" s="407"/>
      <c r="BU368" s="407"/>
      <c r="BV368" s="407"/>
      <c r="BW368" s="407"/>
      <c r="BX368" s="407"/>
      <c r="BY368" s="407"/>
      <c r="BZ368" s="407"/>
      <c r="CA368" s="407"/>
      <c r="CB368" s="407"/>
      <c r="CC368" s="407"/>
      <c r="CD368" s="407"/>
      <c r="CE368" s="407"/>
      <c r="CF368" s="407"/>
      <c r="CG368" s="407"/>
      <c r="CH368" s="407"/>
      <c r="CI368" s="407"/>
      <c r="CJ368" s="407"/>
      <c r="CK368" s="407"/>
      <c r="CL368" s="407"/>
      <c r="CM368" s="407"/>
      <c r="CN368" s="407"/>
      <c r="CO368" s="407"/>
      <c r="CP368" s="407"/>
      <c r="CQ368" s="407"/>
      <c r="CR368" s="410"/>
      <c r="CS368" s="411"/>
      <c r="CT368" s="411"/>
      <c r="CU368" s="411"/>
      <c r="CV368" s="411"/>
      <c r="CW368" s="411"/>
      <c r="CX368" s="411"/>
      <c r="CY368" s="411"/>
      <c r="CZ368" s="411"/>
      <c r="DA368" s="411"/>
      <c r="DB368" s="409"/>
      <c r="DC368" s="409"/>
      <c r="DD368" s="409"/>
      <c r="DE368" s="409"/>
    </row>
    <row r="369" spans="1:109">
      <c r="A369" s="407"/>
      <c r="B369" s="407"/>
      <c r="C369" s="407"/>
      <c r="D369" s="407"/>
      <c r="E369" s="407"/>
      <c r="F369" s="407"/>
      <c r="G369" s="407"/>
      <c r="H369" s="407"/>
      <c r="I369" s="407"/>
      <c r="J369" s="407"/>
      <c r="K369" s="407"/>
      <c r="L369" s="407"/>
      <c r="M369" s="407"/>
      <c r="N369" s="407"/>
      <c r="O369" s="407"/>
      <c r="P369" s="407"/>
      <c r="Q369" s="407"/>
      <c r="R369" s="407"/>
      <c r="S369" s="407"/>
      <c r="T369" s="407"/>
      <c r="U369" s="407"/>
      <c r="V369" s="407"/>
      <c r="W369" s="407"/>
      <c r="X369" s="407"/>
      <c r="Y369" s="407"/>
      <c r="Z369" s="407"/>
      <c r="AA369" s="407"/>
      <c r="AB369" s="407"/>
      <c r="AC369" s="407"/>
      <c r="AD369" s="407"/>
      <c r="AE369" s="407"/>
      <c r="AF369" s="407"/>
      <c r="AG369" s="407"/>
      <c r="AH369" s="407"/>
      <c r="AI369" s="407"/>
      <c r="AJ369" s="407"/>
      <c r="AK369" s="407"/>
      <c r="AL369" s="407"/>
      <c r="AM369" s="407"/>
      <c r="AN369" s="407"/>
      <c r="AO369" s="407"/>
      <c r="AP369" s="407"/>
      <c r="AQ369" s="407"/>
      <c r="AR369" s="407"/>
      <c r="AS369" s="499"/>
      <c r="AT369" s="499"/>
      <c r="AU369" s="407"/>
      <c r="AV369" s="399"/>
      <c r="AW369" s="399"/>
      <c r="AX369" s="399"/>
      <c r="AY369" s="399"/>
      <c r="AZ369" s="399"/>
      <c r="BA369" s="400"/>
      <c r="BB369" s="401"/>
      <c r="BC369" s="402"/>
      <c r="BD369" s="402"/>
      <c r="BE369" s="402"/>
      <c r="BF369" s="403"/>
      <c r="BG369" s="401"/>
      <c r="BH369" s="404"/>
      <c r="BI369" s="404"/>
      <c r="BJ369" s="404"/>
      <c r="BK369" s="405"/>
      <c r="BL369" s="405"/>
      <c r="BM369" s="405"/>
      <c r="BN369" s="405"/>
      <c r="BO369" s="406"/>
      <c r="BP369" s="407"/>
      <c r="BQ369" s="407"/>
      <c r="BR369" s="407"/>
      <c r="BS369" s="407"/>
      <c r="BT369" s="407"/>
      <c r="BU369" s="407"/>
      <c r="BV369" s="407"/>
      <c r="BW369" s="407"/>
      <c r="BX369" s="407"/>
      <c r="BY369" s="407"/>
      <c r="BZ369" s="407"/>
      <c r="CA369" s="407"/>
      <c r="CB369" s="407"/>
      <c r="CC369" s="407"/>
      <c r="CD369" s="407"/>
      <c r="CE369" s="407"/>
      <c r="CF369" s="407"/>
      <c r="CG369" s="407"/>
      <c r="CH369" s="407"/>
      <c r="CI369" s="407"/>
      <c r="CJ369" s="407"/>
      <c r="CK369" s="407"/>
      <c r="CL369" s="407"/>
      <c r="CM369" s="407"/>
      <c r="CN369" s="407"/>
      <c r="CO369" s="407"/>
      <c r="CP369" s="407"/>
      <c r="CQ369" s="407"/>
      <c r="CR369" s="410"/>
      <c r="CS369" s="411"/>
      <c r="CT369" s="411"/>
      <c r="CU369" s="411"/>
      <c r="CV369" s="411"/>
      <c r="CW369" s="411"/>
      <c r="CX369" s="411"/>
      <c r="CY369" s="411"/>
      <c r="CZ369" s="411"/>
      <c r="DA369" s="411"/>
      <c r="DB369" s="409"/>
      <c r="DC369" s="409"/>
      <c r="DD369" s="409"/>
      <c r="DE369" s="409"/>
    </row>
    <row r="370" spans="1:109">
      <c r="A370" s="407"/>
      <c r="B370" s="407"/>
      <c r="C370" s="407"/>
      <c r="D370" s="407"/>
      <c r="E370" s="407"/>
      <c r="F370" s="407"/>
      <c r="G370" s="407"/>
      <c r="H370" s="407"/>
      <c r="I370" s="407"/>
      <c r="J370" s="407"/>
      <c r="K370" s="407"/>
      <c r="L370" s="407"/>
      <c r="M370" s="407"/>
      <c r="N370" s="407"/>
      <c r="O370" s="407"/>
      <c r="P370" s="407"/>
      <c r="Q370" s="407"/>
      <c r="R370" s="407"/>
      <c r="S370" s="407"/>
      <c r="T370" s="407"/>
      <c r="U370" s="407"/>
      <c r="V370" s="407"/>
      <c r="W370" s="407"/>
      <c r="X370" s="407"/>
      <c r="Y370" s="407"/>
      <c r="Z370" s="407"/>
      <c r="AA370" s="407"/>
      <c r="AB370" s="407"/>
      <c r="AC370" s="407"/>
      <c r="AD370" s="407"/>
      <c r="AE370" s="407"/>
      <c r="AF370" s="407"/>
      <c r="AG370" s="407"/>
      <c r="AH370" s="407"/>
      <c r="AI370" s="407"/>
      <c r="AJ370" s="407"/>
      <c r="AK370" s="407"/>
      <c r="AL370" s="407"/>
      <c r="AM370" s="407"/>
      <c r="AN370" s="407"/>
      <c r="AO370" s="407"/>
      <c r="AP370" s="407"/>
      <c r="AQ370" s="407"/>
      <c r="AR370" s="407"/>
      <c r="AS370" s="499"/>
      <c r="AT370" s="499"/>
      <c r="AU370" s="407"/>
      <c r="AV370" s="399"/>
      <c r="AW370" s="399"/>
      <c r="AX370" s="399"/>
      <c r="AY370" s="399"/>
      <c r="AZ370" s="399"/>
      <c r="BA370" s="400"/>
      <c r="BB370" s="401"/>
      <c r="BC370" s="402"/>
      <c r="BD370" s="402"/>
      <c r="BE370" s="402"/>
      <c r="BF370" s="403"/>
      <c r="BG370" s="401"/>
      <c r="BH370" s="404"/>
      <c r="BI370" s="404"/>
      <c r="BJ370" s="404"/>
      <c r="BK370" s="405"/>
      <c r="BL370" s="405"/>
      <c r="BM370" s="405"/>
      <c r="BN370" s="405"/>
      <c r="BO370" s="406"/>
      <c r="BP370" s="407"/>
      <c r="BQ370" s="407"/>
      <c r="BR370" s="407"/>
      <c r="BS370" s="407"/>
      <c r="BT370" s="407"/>
      <c r="BU370" s="407"/>
      <c r="BV370" s="407"/>
      <c r="BW370" s="407"/>
      <c r="BX370" s="407"/>
      <c r="BY370" s="407"/>
      <c r="BZ370" s="407"/>
      <c r="CA370" s="407"/>
      <c r="CB370" s="407"/>
      <c r="CC370" s="407"/>
      <c r="CD370" s="407"/>
      <c r="CE370" s="407"/>
      <c r="CF370" s="407"/>
      <c r="CG370" s="407"/>
      <c r="CH370" s="407"/>
      <c r="CI370" s="407"/>
      <c r="CJ370" s="407"/>
      <c r="CK370" s="407"/>
      <c r="CL370" s="407"/>
      <c r="CM370" s="407"/>
      <c r="CN370" s="407"/>
      <c r="CO370" s="407"/>
      <c r="CP370" s="407"/>
      <c r="CQ370" s="407"/>
      <c r="CR370" s="410"/>
      <c r="CS370" s="411"/>
      <c r="CT370" s="411"/>
      <c r="CU370" s="411"/>
      <c r="CV370" s="411"/>
      <c r="CW370" s="411"/>
      <c r="CX370" s="411"/>
      <c r="CY370" s="411"/>
      <c r="CZ370" s="411"/>
      <c r="DA370" s="411"/>
      <c r="DB370" s="409"/>
      <c r="DC370" s="409"/>
      <c r="DD370" s="409"/>
      <c r="DE370" s="409"/>
    </row>
    <row r="371" spans="1:109">
      <c r="A371" s="407"/>
      <c r="B371" s="407"/>
      <c r="C371" s="407"/>
      <c r="D371" s="407"/>
      <c r="E371" s="407"/>
      <c r="F371" s="407"/>
      <c r="G371" s="407"/>
      <c r="H371" s="407"/>
      <c r="I371" s="407"/>
      <c r="J371" s="407"/>
      <c r="K371" s="407"/>
      <c r="L371" s="407"/>
      <c r="M371" s="407"/>
      <c r="N371" s="407"/>
      <c r="O371" s="407"/>
      <c r="P371" s="407"/>
      <c r="Q371" s="407"/>
      <c r="R371" s="407"/>
      <c r="S371" s="407"/>
      <c r="T371" s="407"/>
      <c r="U371" s="407"/>
      <c r="V371" s="407"/>
      <c r="W371" s="407"/>
      <c r="X371" s="407"/>
      <c r="Y371" s="407"/>
      <c r="Z371" s="407"/>
      <c r="AA371" s="407"/>
      <c r="AB371" s="407"/>
      <c r="AC371" s="407"/>
      <c r="AD371" s="407"/>
      <c r="AE371" s="407"/>
      <c r="AF371" s="407"/>
      <c r="AG371" s="407"/>
      <c r="AH371" s="407"/>
      <c r="AI371" s="407"/>
      <c r="AJ371" s="407"/>
      <c r="AK371" s="407"/>
      <c r="AL371" s="407"/>
      <c r="AM371" s="407"/>
      <c r="AN371" s="407"/>
      <c r="AO371" s="407"/>
      <c r="AP371" s="407"/>
      <c r="AQ371" s="407"/>
      <c r="AR371" s="407"/>
      <c r="AS371" s="499"/>
      <c r="AT371" s="499"/>
      <c r="AU371" s="407"/>
      <c r="AV371" s="399"/>
      <c r="AW371" s="399"/>
      <c r="AX371" s="399"/>
      <c r="AY371" s="399"/>
      <c r="AZ371" s="399"/>
      <c r="BA371" s="400"/>
      <c r="BB371" s="401"/>
      <c r="BC371" s="402"/>
      <c r="BD371" s="402"/>
      <c r="BE371" s="402"/>
      <c r="BF371" s="403"/>
      <c r="BG371" s="401"/>
      <c r="BH371" s="404"/>
      <c r="BI371" s="404"/>
      <c r="BJ371" s="404"/>
      <c r="BK371" s="405"/>
      <c r="BL371" s="405"/>
      <c r="BM371" s="405"/>
      <c r="BN371" s="405"/>
      <c r="BO371" s="406"/>
      <c r="BP371" s="407"/>
      <c r="BQ371" s="407"/>
      <c r="BR371" s="407"/>
      <c r="BS371" s="407"/>
      <c r="BT371" s="407"/>
      <c r="BU371" s="407"/>
      <c r="BV371" s="407"/>
      <c r="BW371" s="407"/>
      <c r="BX371" s="407"/>
      <c r="BY371" s="407"/>
      <c r="BZ371" s="407"/>
      <c r="CA371" s="407"/>
      <c r="CB371" s="407"/>
      <c r="CC371" s="407"/>
      <c r="CD371" s="407"/>
      <c r="CE371" s="407"/>
      <c r="CF371" s="407"/>
      <c r="CG371" s="407"/>
      <c r="CH371" s="407"/>
      <c r="CI371" s="407"/>
      <c r="CJ371" s="407"/>
      <c r="CK371" s="407"/>
      <c r="CL371" s="407"/>
      <c r="CM371" s="407"/>
      <c r="CN371" s="407"/>
      <c r="CO371" s="407"/>
      <c r="CP371" s="407"/>
      <c r="CQ371" s="407"/>
      <c r="CR371" s="410"/>
      <c r="CS371" s="411"/>
      <c r="CT371" s="411"/>
      <c r="CU371" s="411"/>
      <c r="CV371" s="411"/>
      <c r="CW371" s="411"/>
      <c r="CX371" s="411"/>
      <c r="CY371" s="411"/>
      <c r="CZ371" s="411"/>
      <c r="DA371" s="411"/>
      <c r="DB371" s="409"/>
      <c r="DC371" s="409"/>
      <c r="DD371" s="409"/>
      <c r="DE371" s="409"/>
    </row>
    <row r="372" spans="1:109">
      <c r="A372" s="407"/>
      <c r="B372" s="407"/>
      <c r="C372" s="407"/>
      <c r="D372" s="407"/>
      <c r="E372" s="407"/>
      <c r="F372" s="407"/>
      <c r="G372" s="407"/>
      <c r="H372" s="407"/>
      <c r="I372" s="407"/>
      <c r="J372" s="407"/>
      <c r="K372" s="407"/>
      <c r="L372" s="407"/>
      <c r="M372" s="407"/>
      <c r="N372" s="407"/>
      <c r="O372" s="407"/>
      <c r="P372" s="407"/>
      <c r="Q372" s="407"/>
      <c r="R372" s="407"/>
      <c r="S372" s="407"/>
      <c r="T372" s="407"/>
      <c r="U372" s="407"/>
      <c r="V372" s="407"/>
      <c r="W372" s="407"/>
      <c r="X372" s="407"/>
      <c r="Y372" s="407"/>
      <c r="Z372" s="407"/>
      <c r="AA372" s="407"/>
      <c r="AB372" s="407"/>
      <c r="AC372" s="407"/>
      <c r="AD372" s="407"/>
      <c r="AE372" s="407"/>
      <c r="AF372" s="407"/>
      <c r="AG372" s="407"/>
      <c r="AH372" s="407"/>
      <c r="AI372" s="407"/>
      <c r="AJ372" s="407"/>
      <c r="AK372" s="407"/>
      <c r="AL372" s="407"/>
      <c r="AM372" s="407"/>
      <c r="AN372" s="407"/>
      <c r="AO372" s="407"/>
      <c r="AP372" s="407"/>
      <c r="AQ372" s="407"/>
      <c r="AR372" s="407"/>
      <c r="AS372" s="499"/>
      <c r="AT372" s="499"/>
      <c r="AU372" s="407"/>
      <c r="AV372" s="399"/>
      <c r="AW372" s="399"/>
      <c r="AX372" s="399"/>
      <c r="AY372" s="399"/>
      <c r="AZ372" s="399"/>
      <c r="BA372" s="400"/>
      <c r="BB372" s="401"/>
      <c r="BC372" s="402"/>
      <c r="BD372" s="402"/>
      <c r="BE372" s="402"/>
      <c r="BF372" s="403"/>
      <c r="BG372" s="401"/>
      <c r="BH372" s="404"/>
      <c r="BI372" s="404"/>
      <c r="BJ372" s="404"/>
      <c r="BK372" s="405"/>
      <c r="BL372" s="405"/>
      <c r="BM372" s="405"/>
      <c r="BN372" s="405"/>
      <c r="BO372" s="406"/>
      <c r="BP372" s="407"/>
      <c r="BQ372" s="407"/>
      <c r="BR372" s="407"/>
      <c r="BS372" s="407"/>
      <c r="BT372" s="407"/>
      <c r="BU372" s="407"/>
      <c r="BV372" s="407"/>
      <c r="BW372" s="407"/>
      <c r="BX372" s="407"/>
      <c r="BY372" s="407"/>
      <c r="BZ372" s="407"/>
      <c r="CA372" s="407"/>
      <c r="CB372" s="407"/>
      <c r="CC372" s="407"/>
      <c r="CD372" s="407"/>
      <c r="CE372" s="407"/>
      <c r="CF372" s="407"/>
      <c r="CG372" s="407"/>
      <c r="CH372" s="407"/>
      <c r="CI372" s="407"/>
      <c r="CJ372" s="407"/>
      <c r="CK372" s="407"/>
      <c r="CL372" s="407"/>
      <c r="CM372" s="407"/>
      <c r="CN372" s="407"/>
      <c r="CO372" s="407"/>
      <c r="CP372" s="407"/>
      <c r="CQ372" s="407"/>
      <c r="CR372" s="410"/>
      <c r="CS372" s="411"/>
      <c r="CT372" s="411"/>
      <c r="CU372" s="411"/>
      <c r="CV372" s="411"/>
      <c r="CW372" s="411"/>
      <c r="CX372" s="411"/>
      <c r="CY372" s="411"/>
      <c r="CZ372" s="411"/>
      <c r="DA372" s="411"/>
      <c r="DB372" s="409"/>
      <c r="DC372" s="409"/>
      <c r="DD372" s="409"/>
      <c r="DE372" s="409"/>
    </row>
    <row r="373" spans="1:109">
      <c r="A373" s="407"/>
      <c r="B373" s="407"/>
      <c r="C373" s="407"/>
      <c r="D373" s="407"/>
      <c r="E373" s="407"/>
      <c r="F373" s="407"/>
      <c r="G373" s="407"/>
      <c r="H373" s="407"/>
      <c r="I373" s="407"/>
      <c r="J373" s="407"/>
      <c r="K373" s="407"/>
      <c r="L373" s="407"/>
      <c r="M373" s="407"/>
      <c r="N373" s="407"/>
      <c r="O373" s="407"/>
      <c r="P373" s="407"/>
      <c r="Q373" s="407"/>
      <c r="R373" s="407"/>
      <c r="S373" s="407"/>
      <c r="T373" s="407"/>
      <c r="U373" s="407"/>
      <c r="V373" s="407"/>
      <c r="W373" s="407"/>
      <c r="X373" s="407"/>
      <c r="Y373" s="407"/>
      <c r="Z373" s="407"/>
      <c r="AA373" s="407"/>
      <c r="AB373" s="407"/>
      <c r="AC373" s="407"/>
      <c r="AD373" s="407"/>
      <c r="AE373" s="407"/>
      <c r="AF373" s="407"/>
      <c r="AG373" s="407"/>
      <c r="AH373" s="407"/>
      <c r="AI373" s="407"/>
      <c r="AJ373" s="407"/>
      <c r="AK373" s="407"/>
      <c r="AL373" s="407"/>
      <c r="AM373" s="407"/>
      <c r="AN373" s="407"/>
      <c r="AO373" s="407"/>
      <c r="AP373" s="407"/>
      <c r="AQ373" s="407"/>
      <c r="AR373" s="407"/>
      <c r="AS373" s="499"/>
      <c r="AT373" s="499"/>
      <c r="AU373" s="407"/>
      <c r="AV373" s="399"/>
      <c r="AW373" s="399"/>
      <c r="AX373" s="399"/>
      <c r="AY373" s="399"/>
      <c r="AZ373" s="399"/>
      <c r="BA373" s="400"/>
      <c r="BB373" s="401"/>
      <c r="BC373" s="402"/>
      <c r="BD373" s="402"/>
      <c r="BE373" s="402"/>
      <c r="BF373" s="403"/>
      <c r="BG373" s="401"/>
      <c r="BH373" s="404"/>
      <c r="BI373" s="404"/>
      <c r="BJ373" s="404"/>
      <c r="BK373" s="405"/>
      <c r="BL373" s="405"/>
      <c r="BM373" s="405"/>
      <c r="BN373" s="405"/>
      <c r="BO373" s="406"/>
      <c r="BP373" s="407"/>
      <c r="BQ373" s="407"/>
      <c r="BR373" s="407"/>
      <c r="BS373" s="407"/>
      <c r="BT373" s="407"/>
      <c r="BU373" s="407"/>
      <c r="BV373" s="407"/>
      <c r="BW373" s="407"/>
      <c r="BX373" s="407"/>
      <c r="BY373" s="407"/>
      <c r="BZ373" s="407"/>
      <c r="CA373" s="407"/>
      <c r="CB373" s="407"/>
      <c r="CC373" s="407"/>
      <c r="CD373" s="407"/>
      <c r="CE373" s="407"/>
      <c r="CF373" s="407"/>
      <c r="CG373" s="407"/>
      <c r="CH373" s="407"/>
      <c r="CI373" s="407"/>
      <c r="CJ373" s="407"/>
      <c r="CK373" s="407"/>
      <c r="CL373" s="407"/>
      <c r="CM373" s="407"/>
      <c r="CN373" s="407"/>
      <c r="CO373" s="407"/>
      <c r="CP373" s="407"/>
      <c r="CQ373" s="407"/>
      <c r="CR373" s="410"/>
      <c r="CS373" s="411"/>
      <c r="CT373" s="411"/>
      <c r="CU373" s="411"/>
      <c r="CV373" s="411"/>
      <c r="CW373" s="411"/>
      <c r="CX373" s="411"/>
      <c r="CY373" s="411"/>
      <c r="CZ373" s="411"/>
      <c r="DA373" s="411"/>
      <c r="DB373" s="409"/>
      <c r="DC373" s="409"/>
      <c r="DD373" s="409"/>
      <c r="DE373" s="409"/>
    </row>
    <row r="374" spans="1:109">
      <c r="A374" s="407"/>
      <c r="B374" s="407"/>
      <c r="C374" s="407"/>
      <c r="D374" s="407"/>
      <c r="E374" s="407"/>
      <c r="F374" s="407"/>
      <c r="G374" s="407"/>
      <c r="H374" s="407"/>
      <c r="I374" s="407"/>
      <c r="J374" s="407"/>
      <c r="K374" s="407"/>
      <c r="L374" s="407"/>
      <c r="M374" s="407"/>
      <c r="N374" s="407"/>
      <c r="O374" s="407"/>
      <c r="P374" s="407"/>
      <c r="Q374" s="407"/>
      <c r="R374" s="407"/>
      <c r="S374" s="407"/>
      <c r="T374" s="407"/>
      <c r="U374" s="407"/>
      <c r="V374" s="407"/>
      <c r="W374" s="407"/>
      <c r="X374" s="407"/>
      <c r="Y374" s="407"/>
      <c r="Z374" s="407"/>
      <c r="AA374" s="407"/>
      <c r="AB374" s="407"/>
      <c r="AC374" s="407"/>
      <c r="AD374" s="407"/>
      <c r="AE374" s="407"/>
      <c r="AF374" s="407"/>
      <c r="AG374" s="407"/>
      <c r="AH374" s="407"/>
      <c r="AI374" s="407"/>
      <c r="AJ374" s="407"/>
      <c r="AK374" s="407"/>
      <c r="AL374" s="407"/>
      <c r="AM374" s="407"/>
      <c r="AN374" s="407"/>
      <c r="AO374" s="407"/>
      <c r="AP374" s="407"/>
      <c r="AQ374" s="407"/>
      <c r="AR374" s="407"/>
      <c r="AS374" s="499"/>
      <c r="AT374" s="499"/>
      <c r="AU374" s="407"/>
      <c r="AV374" s="399"/>
      <c r="AW374" s="399"/>
      <c r="AX374" s="399"/>
      <c r="AY374" s="399"/>
      <c r="AZ374" s="399"/>
      <c r="BA374" s="400"/>
      <c r="BB374" s="401"/>
      <c r="BC374" s="402"/>
      <c r="BD374" s="402"/>
      <c r="BE374" s="402"/>
      <c r="BF374" s="403"/>
      <c r="BG374" s="401"/>
      <c r="BH374" s="404"/>
      <c r="BI374" s="404"/>
      <c r="BJ374" s="404"/>
      <c r="BK374" s="405"/>
      <c r="BL374" s="405"/>
      <c r="BM374" s="405"/>
      <c r="BN374" s="405"/>
      <c r="BO374" s="406"/>
      <c r="BP374" s="407"/>
      <c r="BQ374" s="407"/>
      <c r="BR374" s="407"/>
      <c r="BS374" s="407"/>
      <c r="BT374" s="407"/>
      <c r="BU374" s="407"/>
      <c r="BV374" s="407"/>
      <c r="BW374" s="407"/>
      <c r="BX374" s="407"/>
      <c r="BY374" s="407"/>
      <c r="BZ374" s="407"/>
      <c r="CA374" s="407"/>
      <c r="CB374" s="407"/>
      <c r="CC374" s="407"/>
      <c r="CD374" s="407"/>
      <c r="CE374" s="407"/>
      <c r="CF374" s="407"/>
      <c r="CG374" s="407"/>
      <c r="CH374" s="407"/>
      <c r="CI374" s="407"/>
      <c r="CJ374" s="407"/>
      <c r="CK374" s="407"/>
      <c r="CL374" s="407"/>
      <c r="CM374" s="407"/>
      <c r="CN374" s="407"/>
      <c r="CO374" s="407"/>
      <c r="CP374" s="407"/>
      <c r="CQ374" s="407"/>
      <c r="CR374" s="410"/>
      <c r="CS374" s="411"/>
      <c r="CT374" s="411"/>
      <c r="CU374" s="411"/>
      <c r="CV374" s="411"/>
      <c r="CW374" s="411"/>
      <c r="CX374" s="411"/>
      <c r="CY374" s="411"/>
      <c r="CZ374" s="411"/>
      <c r="DA374" s="411"/>
      <c r="DB374" s="409"/>
      <c r="DC374" s="409"/>
      <c r="DD374" s="409"/>
      <c r="DE374" s="409"/>
    </row>
    <row r="375" spans="1:109">
      <c r="A375" s="407"/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07"/>
      <c r="AB375" s="407"/>
      <c r="AC375" s="407"/>
      <c r="AD375" s="407"/>
      <c r="AE375" s="407"/>
      <c r="AF375" s="407"/>
      <c r="AG375" s="407"/>
      <c r="AH375" s="407"/>
      <c r="AI375" s="407"/>
      <c r="AJ375" s="407"/>
      <c r="AK375" s="407"/>
      <c r="AL375" s="407"/>
      <c r="AM375" s="407"/>
      <c r="AN375" s="407"/>
      <c r="AO375" s="407"/>
      <c r="AP375" s="407"/>
      <c r="AQ375" s="407"/>
      <c r="AR375" s="407"/>
      <c r="AS375" s="499"/>
      <c r="AT375" s="499"/>
      <c r="AU375" s="407"/>
      <c r="AV375" s="399"/>
      <c r="AW375" s="399"/>
      <c r="AX375" s="399"/>
      <c r="AY375" s="399"/>
      <c r="AZ375" s="399"/>
      <c r="BA375" s="400"/>
      <c r="BB375" s="401"/>
      <c r="BC375" s="402"/>
      <c r="BD375" s="402"/>
      <c r="BE375" s="402"/>
      <c r="BF375" s="403"/>
      <c r="BG375" s="401"/>
      <c r="BH375" s="404"/>
      <c r="BI375" s="404"/>
      <c r="BJ375" s="404"/>
      <c r="BK375" s="405"/>
      <c r="BL375" s="405"/>
      <c r="BM375" s="405"/>
      <c r="BN375" s="405"/>
      <c r="BO375" s="406"/>
      <c r="BP375" s="407"/>
      <c r="BQ375" s="407"/>
      <c r="BR375" s="407"/>
      <c r="BS375" s="407"/>
      <c r="BT375" s="407"/>
      <c r="BU375" s="407"/>
      <c r="BV375" s="407"/>
      <c r="BW375" s="407"/>
      <c r="BX375" s="407"/>
      <c r="BY375" s="407"/>
      <c r="BZ375" s="407"/>
      <c r="CA375" s="407"/>
      <c r="CB375" s="407"/>
      <c r="CC375" s="407"/>
      <c r="CD375" s="407"/>
      <c r="CE375" s="407"/>
      <c r="CF375" s="407"/>
      <c r="CG375" s="407"/>
      <c r="CH375" s="407"/>
      <c r="CI375" s="407"/>
      <c r="CJ375" s="407"/>
      <c r="CK375" s="407"/>
      <c r="CL375" s="407"/>
      <c r="CM375" s="407"/>
      <c r="CN375" s="407"/>
      <c r="CO375" s="407"/>
      <c r="CP375" s="407"/>
      <c r="CQ375" s="407"/>
      <c r="CR375" s="410"/>
      <c r="CS375" s="411"/>
      <c r="CT375" s="411"/>
      <c r="CU375" s="411"/>
      <c r="CV375" s="411"/>
      <c r="CW375" s="411"/>
      <c r="CX375" s="411"/>
      <c r="CY375" s="411"/>
      <c r="CZ375" s="411"/>
      <c r="DA375" s="411"/>
      <c r="DB375" s="409"/>
      <c r="DC375" s="409"/>
      <c r="DD375" s="409"/>
      <c r="DE375" s="409"/>
    </row>
    <row r="376" spans="1:109">
      <c r="A376" s="407"/>
      <c r="B376" s="407"/>
      <c r="C376" s="407"/>
      <c r="D376" s="407"/>
      <c r="E376" s="407"/>
      <c r="F376" s="407"/>
      <c r="G376" s="407"/>
      <c r="H376" s="407"/>
      <c r="I376" s="407"/>
      <c r="J376" s="407"/>
      <c r="K376" s="407"/>
      <c r="L376" s="407"/>
      <c r="M376" s="407"/>
      <c r="N376" s="407"/>
      <c r="O376" s="407"/>
      <c r="P376" s="407"/>
      <c r="Q376" s="407"/>
      <c r="R376" s="407"/>
      <c r="S376" s="407"/>
      <c r="T376" s="407"/>
      <c r="U376" s="407"/>
      <c r="V376" s="407"/>
      <c r="W376" s="407"/>
      <c r="X376" s="407"/>
      <c r="Y376" s="407"/>
      <c r="Z376" s="407"/>
      <c r="AA376" s="407"/>
      <c r="AB376" s="407"/>
      <c r="AC376" s="407"/>
      <c r="AD376" s="407"/>
      <c r="AE376" s="407"/>
      <c r="AF376" s="407"/>
      <c r="AG376" s="407"/>
      <c r="AH376" s="407"/>
      <c r="AI376" s="407"/>
      <c r="AJ376" s="407"/>
      <c r="AK376" s="407"/>
      <c r="AL376" s="407"/>
      <c r="AM376" s="407"/>
      <c r="AN376" s="407"/>
      <c r="AO376" s="407"/>
      <c r="AP376" s="407"/>
      <c r="AQ376" s="407"/>
      <c r="AR376" s="407"/>
      <c r="AS376" s="499"/>
      <c r="AT376" s="499"/>
      <c r="AU376" s="407"/>
      <c r="AV376" s="399"/>
      <c r="AW376" s="399"/>
      <c r="AX376" s="399"/>
      <c r="AY376" s="399"/>
      <c r="AZ376" s="399"/>
      <c r="BA376" s="400"/>
      <c r="BB376" s="401"/>
      <c r="BC376" s="402"/>
      <c r="BD376" s="402"/>
      <c r="BE376" s="402"/>
      <c r="BF376" s="403"/>
      <c r="BG376" s="401"/>
      <c r="BH376" s="404"/>
      <c r="BI376" s="404"/>
      <c r="BJ376" s="404"/>
      <c r="BK376" s="405"/>
      <c r="BL376" s="405"/>
      <c r="BM376" s="405"/>
      <c r="BN376" s="405"/>
      <c r="BO376" s="406"/>
      <c r="BP376" s="407"/>
      <c r="BQ376" s="407"/>
      <c r="BR376" s="407"/>
      <c r="BS376" s="407"/>
      <c r="BT376" s="407"/>
      <c r="BU376" s="407"/>
      <c r="BV376" s="407"/>
      <c r="BW376" s="407"/>
      <c r="BX376" s="407"/>
      <c r="BY376" s="407"/>
      <c r="BZ376" s="407"/>
      <c r="CA376" s="407"/>
      <c r="CB376" s="407"/>
      <c r="CC376" s="407"/>
      <c r="CD376" s="407"/>
      <c r="CE376" s="407"/>
      <c r="CF376" s="407"/>
      <c r="CG376" s="407"/>
      <c r="CH376" s="407"/>
      <c r="CI376" s="407"/>
      <c r="CJ376" s="407"/>
      <c r="CK376" s="407"/>
      <c r="CL376" s="407"/>
      <c r="CM376" s="407"/>
      <c r="CN376" s="407"/>
      <c r="CO376" s="407"/>
      <c r="CP376" s="407"/>
      <c r="CQ376" s="407"/>
      <c r="CR376" s="410"/>
      <c r="CS376" s="411"/>
      <c r="CT376" s="411"/>
      <c r="CU376" s="411"/>
      <c r="CV376" s="411"/>
      <c r="CW376" s="411"/>
      <c r="CX376" s="411"/>
      <c r="CY376" s="411"/>
      <c r="CZ376" s="411"/>
      <c r="DA376" s="411"/>
      <c r="DB376" s="409"/>
      <c r="DC376" s="409"/>
      <c r="DD376" s="409"/>
      <c r="DE376" s="409"/>
    </row>
    <row r="377" spans="1:109">
      <c r="A377" s="407"/>
      <c r="B377" s="407"/>
      <c r="C377" s="407"/>
      <c r="D377" s="407"/>
      <c r="E377" s="407"/>
      <c r="F377" s="407"/>
      <c r="G377" s="407"/>
      <c r="H377" s="407"/>
      <c r="I377" s="407"/>
      <c r="J377" s="407"/>
      <c r="K377" s="407"/>
      <c r="L377" s="407"/>
      <c r="M377" s="407"/>
      <c r="N377" s="407"/>
      <c r="O377" s="407"/>
      <c r="P377" s="407"/>
      <c r="Q377" s="407"/>
      <c r="R377" s="407"/>
      <c r="S377" s="407"/>
      <c r="T377" s="407"/>
      <c r="U377" s="407"/>
      <c r="V377" s="407"/>
      <c r="W377" s="407"/>
      <c r="X377" s="407"/>
      <c r="Y377" s="407"/>
      <c r="Z377" s="407"/>
      <c r="AA377" s="407"/>
      <c r="AB377" s="407"/>
      <c r="AC377" s="407"/>
      <c r="AD377" s="407"/>
      <c r="AE377" s="407"/>
      <c r="AF377" s="407"/>
      <c r="AG377" s="407"/>
      <c r="AH377" s="407"/>
      <c r="AI377" s="407"/>
      <c r="AJ377" s="407"/>
      <c r="AK377" s="407"/>
      <c r="AL377" s="407"/>
      <c r="AM377" s="407"/>
      <c r="AN377" s="407"/>
      <c r="AO377" s="407"/>
      <c r="AP377" s="407"/>
      <c r="AQ377" s="407"/>
      <c r="AR377" s="407"/>
      <c r="AS377" s="499"/>
      <c r="AT377" s="499"/>
      <c r="AU377" s="407"/>
      <c r="AV377" s="399"/>
      <c r="AW377" s="399"/>
      <c r="AX377" s="399"/>
      <c r="AY377" s="399"/>
      <c r="AZ377" s="399"/>
      <c r="BA377" s="400"/>
      <c r="BB377" s="401"/>
      <c r="BC377" s="402"/>
      <c r="BD377" s="402"/>
      <c r="BE377" s="402"/>
      <c r="BF377" s="403"/>
      <c r="BG377" s="401"/>
      <c r="BH377" s="404"/>
      <c r="BI377" s="404"/>
      <c r="BJ377" s="404"/>
      <c r="BK377" s="405"/>
      <c r="BL377" s="405"/>
      <c r="BM377" s="405"/>
      <c r="BN377" s="405"/>
      <c r="BO377" s="406"/>
      <c r="BP377" s="407"/>
      <c r="BQ377" s="407"/>
      <c r="BR377" s="407"/>
      <c r="BS377" s="407"/>
      <c r="BT377" s="407"/>
      <c r="BU377" s="407"/>
      <c r="BV377" s="407"/>
      <c r="BW377" s="407"/>
      <c r="BX377" s="407"/>
      <c r="BY377" s="407"/>
      <c r="BZ377" s="407"/>
      <c r="CA377" s="407"/>
      <c r="CB377" s="407"/>
      <c r="CC377" s="407"/>
      <c r="CD377" s="407"/>
      <c r="CE377" s="407"/>
      <c r="CF377" s="407"/>
      <c r="CG377" s="407"/>
      <c r="CH377" s="407"/>
      <c r="CI377" s="407"/>
      <c r="CJ377" s="407"/>
      <c r="CK377" s="407"/>
      <c r="CL377" s="407"/>
      <c r="CM377" s="407"/>
      <c r="CN377" s="407"/>
      <c r="CO377" s="407"/>
      <c r="CP377" s="407"/>
      <c r="CQ377" s="407"/>
      <c r="CR377" s="410"/>
      <c r="CS377" s="411"/>
      <c r="CT377" s="411"/>
      <c r="CU377" s="411"/>
      <c r="CV377" s="411"/>
      <c r="CW377" s="411"/>
      <c r="CX377" s="411"/>
      <c r="CY377" s="411"/>
      <c r="CZ377" s="411"/>
      <c r="DA377" s="411"/>
      <c r="DB377" s="409"/>
      <c r="DC377" s="409"/>
      <c r="DD377" s="409"/>
      <c r="DE377" s="409"/>
    </row>
    <row r="378" spans="1:109">
      <c r="A378" s="407"/>
      <c r="B378" s="407"/>
      <c r="C378" s="407"/>
      <c r="D378" s="407"/>
      <c r="E378" s="407"/>
      <c r="F378" s="407"/>
      <c r="G378" s="407"/>
      <c r="H378" s="407"/>
      <c r="I378" s="407"/>
      <c r="J378" s="407"/>
      <c r="K378" s="407"/>
      <c r="L378" s="407"/>
      <c r="M378" s="407"/>
      <c r="N378" s="407"/>
      <c r="O378" s="407"/>
      <c r="P378" s="407"/>
      <c r="Q378" s="407"/>
      <c r="R378" s="407"/>
      <c r="S378" s="407"/>
      <c r="T378" s="407"/>
      <c r="U378" s="407"/>
      <c r="V378" s="407"/>
      <c r="W378" s="407"/>
      <c r="X378" s="407"/>
      <c r="Y378" s="407"/>
      <c r="Z378" s="407"/>
      <c r="AA378" s="407"/>
      <c r="AB378" s="407"/>
      <c r="AC378" s="407"/>
      <c r="AD378" s="407"/>
      <c r="AE378" s="407"/>
      <c r="AF378" s="407"/>
      <c r="AG378" s="407"/>
      <c r="AH378" s="407"/>
      <c r="AI378" s="407"/>
      <c r="AJ378" s="407"/>
      <c r="AK378" s="407"/>
      <c r="AL378" s="407"/>
      <c r="AM378" s="407"/>
      <c r="AN378" s="407"/>
      <c r="AO378" s="407"/>
      <c r="AP378" s="407"/>
      <c r="AQ378" s="407"/>
      <c r="AR378" s="407"/>
      <c r="AS378" s="499"/>
      <c r="AT378" s="499"/>
      <c r="AU378" s="407"/>
      <c r="AV378" s="399"/>
      <c r="AW378" s="399"/>
      <c r="AX378" s="399"/>
      <c r="AY378" s="399"/>
      <c r="AZ378" s="399"/>
      <c r="BA378" s="400"/>
      <c r="BB378" s="401"/>
      <c r="BC378" s="402"/>
      <c r="BD378" s="402"/>
      <c r="BE378" s="402"/>
      <c r="BF378" s="403"/>
      <c r="BG378" s="401"/>
      <c r="BH378" s="404"/>
      <c r="BI378" s="404"/>
      <c r="BJ378" s="404"/>
      <c r="BK378" s="405"/>
      <c r="BL378" s="405"/>
      <c r="BM378" s="405"/>
      <c r="BN378" s="405"/>
      <c r="BO378" s="406"/>
      <c r="BP378" s="407"/>
      <c r="BQ378" s="407"/>
      <c r="BR378" s="407"/>
      <c r="BS378" s="407"/>
      <c r="BT378" s="407"/>
      <c r="BU378" s="407"/>
      <c r="BV378" s="407"/>
      <c r="BW378" s="407"/>
      <c r="BX378" s="407"/>
      <c r="BY378" s="407"/>
      <c r="BZ378" s="407"/>
      <c r="CA378" s="407"/>
      <c r="CB378" s="407"/>
      <c r="CC378" s="407"/>
      <c r="CD378" s="407"/>
      <c r="CE378" s="407"/>
      <c r="CF378" s="407"/>
      <c r="CG378" s="407"/>
      <c r="CH378" s="407"/>
      <c r="CI378" s="407"/>
      <c r="CJ378" s="407"/>
      <c r="CK378" s="407"/>
      <c r="CL378" s="407"/>
      <c r="CM378" s="407"/>
      <c r="CN378" s="407"/>
      <c r="CO378" s="407"/>
      <c r="CP378" s="407"/>
      <c r="CQ378" s="407"/>
      <c r="CR378" s="410"/>
      <c r="CS378" s="411"/>
      <c r="CT378" s="411"/>
      <c r="CU378" s="411"/>
      <c r="CV378" s="411"/>
      <c r="CW378" s="411"/>
      <c r="CX378" s="411"/>
      <c r="CY378" s="411"/>
      <c r="CZ378" s="411"/>
      <c r="DA378" s="411"/>
      <c r="DB378" s="409"/>
      <c r="DC378" s="409"/>
      <c r="DD378" s="409"/>
      <c r="DE378" s="409"/>
    </row>
    <row r="379" spans="1:109">
      <c r="A379" s="407"/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07"/>
      <c r="Z379" s="407"/>
      <c r="AA379" s="407"/>
      <c r="AB379" s="407"/>
      <c r="AC379" s="407"/>
      <c r="AD379" s="407"/>
      <c r="AE379" s="407"/>
      <c r="AF379" s="407"/>
      <c r="AG379" s="407"/>
      <c r="AH379" s="407"/>
      <c r="AI379" s="407"/>
      <c r="AJ379" s="407"/>
      <c r="AK379" s="407"/>
      <c r="AL379" s="407"/>
      <c r="AM379" s="407"/>
      <c r="AN379" s="407"/>
      <c r="AO379" s="407"/>
      <c r="AP379" s="407"/>
      <c r="AQ379" s="407"/>
      <c r="AR379" s="407"/>
      <c r="AS379" s="499"/>
      <c r="AT379" s="499"/>
      <c r="AU379" s="407"/>
      <c r="AV379" s="399"/>
      <c r="AW379" s="399"/>
      <c r="AX379" s="399"/>
      <c r="AY379" s="399"/>
      <c r="AZ379" s="399"/>
      <c r="BA379" s="400"/>
      <c r="BB379" s="401"/>
      <c r="BC379" s="402"/>
      <c r="BD379" s="402"/>
      <c r="BE379" s="402"/>
      <c r="BF379" s="403"/>
      <c r="BG379" s="401"/>
      <c r="BH379" s="404"/>
      <c r="BI379" s="404"/>
      <c r="BJ379" s="404"/>
      <c r="BK379" s="405"/>
      <c r="BL379" s="405"/>
      <c r="BM379" s="405"/>
      <c r="BN379" s="405"/>
      <c r="BO379" s="406"/>
      <c r="BP379" s="407"/>
      <c r="BQ379" s="407"/>
      <c r="BR379" s="407"/>
      <c r="BS379" s="407"/>
      <c r="BT379" s="407"/>
      <c r="BU379" s="407"/>
      <c r="BV379" s="407"/>
      <c r="BW379" s="407"/>
      <c r="BX379" s="407"/>
      <c r="BY379" s="407"/>
      <c r="BZ379" s="407"/>
      <c r="CA379" s="407"/>
      <c r="CB379" s="407"/>
      <c r="CC379" s="407"/>
      <c r="CD379" s="407"/>
      <c r="CE379" s="407"/>
      <c r="CF379" s="407"/>
      <c r="CG379" s="407"/>
      <c r="CH379" s="407"/>
      <c r="CI379" s="407"/>
      <c r="CJ379" s="407"/>
      <c r="CK379" s="407"/>
      <c r="CL379" s="407"/>
      <c r="CM379" s="407"/>
      <c r="CN379" s="407"/>
      <c r="CO379" s="407"/>
      <c r="CP379" s="407"/>
      <c r="CQ379" s="407"/>
      <c r="CR379" s="410"/>
      <c r="CS379" s="411"/>
      <c r="CT379" s="411"/>
      <c r="CU379" s="411"/>
      <c r="CV379" s="411"/>
      <c r="CW379" s="411"/>
      <c r="CX379" s="411"/>
      <c r="CY379" s="411"/>
      <c r="CZ379" s="411"/>
      <c r="DA379" s="411"/>
      <c r="DB379" s="409"/>
      <c r="DC379" s="409"/>
      <c r="DD379" s="409"/>
      <c r="DE379" s="409"/>
    </row>
    <row r="380" spans="1:109">
      <c r="A380" s="407"/>
      <c r="B380" s="407"/>
      <c r="C380" s="407"/>
      <c r="D380" s="407"/>
      <c r="E380" s="407"/>
      <c r="F380" s="407"/>
      <c r="G380" s="407"/>
      <c r="H380" s="407"/>
      <c r="I380" s="407"/>
      <c r="J380" s="407"/>
      <c r="K380" s="407"/>
      <c r="L380" s="407"/>
      <c r="M380" s="407"/>
      <c r="N380" s="407"/>
      <c r="O380" s="407"/>
      <c r="P380" s="407"/>
      <c r="Q380" s="407"/>
      <c r="R380" s="407"/>
      <c r="S380" s="407"/>
      <c r="T380" s="407"/>
      <c r="U380" s="407"/>
      <c r="V380" s="407"/>
      <c r="W380" s="407"/>
      <c r="X380" s="407"/>
      <c r="Y380" s="407"/>
      <c r="Z380" s="407"/>
      <c r="AA380" s="407"/>
      <c r="AB380" s="407"/>
      <c r="AC380" s="407"/>
      <c r="AD380" s="407"/>
      <c r="AE380" s="407"/>
      <c r="AF380" s="407"/>
      <c r="AG380" s="407"/>
      <c r="AH380" s="407"/>
      <c r="AI380" s="407"/>
      <c r="AJ380" s="407"/>
      <c r="AK380" s="407"/>
      <c r="AL380" s="407"/>
      <c r="AM380" s="407"/>
      <c r="AN380" s="407"/>
      <c r="AO380" s="407"/>
      <c r="AP380" s="407"/>
      <c r="AQ380" s="407"/>
      <c r="AR380" s="407"/>
      <c r="AS380" s="499"/>
      <c r="AT380" s="499"/>
      <c r="AU380" s="407"/>
      <c r="AV380" s="399"/>
      <c r="AW380" s="399"/>
      <c r="AX380" s="399"/>
      <c r="AY380" s="399"/>
      <c r="AZ380" s="399"/>
      <c r="BA380" s="400"/>
      <c r="BB380" s="401"/>
      <c r="BC380" s="402"/>
      <c r="BD380" s="402"/>
      <c r="BE380" s="402"/>
      <c r="BF380" s="403"/>
      <c r="BG380" s="401"/>
      <c r="BH380" s="404"/>
      <c r="BI380" s="404"/>
      <c r="BJ380" s="404"/>
      <c r="BK380" s="405"/>
      <c r="BL380" s="405"/>
      <c r="BM380" s="405"/>
      <c r="BN380" s="405"/>
      <c r="BO380" s="406"/>
      <c r="BP380" s="407"/>
      <c r="BQ380" s="407"/>
      <c r="BR380" s="407"/>
      <c r="BS380" s="407"/>
      <c r="BT380" s="407"/>
      <c r="BU380" s="407"/>
      <c r="BV380" s="407"/>
      <c r="BW380" s="407"/>
      <c r="BX380" s="407"/>
      <c r="BY380" s="407"/>
      <c r="BZ380" s="407"/>
      <c r="CA380" s="407"/>
      <c r="CB380" s="407"/>
      <c r="CC380" s="407"/>
      <c r="CD380" s="407"/>
      <c r="CE380" s="407"/>
      <c r="CF380" s="407"/>
      <c r="CG380" s="407"/>
      <c r="CH380" s="407"/>
      <c r="CI380" s="407"/>
      <c r="CJ380" s="407"/>
      <c r="CK380" s="407"/>
      <c r="CL380" s="407"/>
      <c r="CM380" s="407"/>
      <c r="CN380" s="407"/>
      <c r="CO380" s="407"/>
      <c r="CP380" s="407"/>
      <c r="CQ380" s="407"/>
      <c r="CR380" s="410"/>
      <c r="CS380" s="411"/>
      <c r="CT380" s="411"/>
      <c r="CU380" s="411"/>
      <c r="CV380" s="411"/>
      <c r="CW380" s="411"/>
      <c r="CX380" s="411"/>
      <c r="CY380" s="411"/>
      <c r="CZ380" s="411"/>
      <c r="DA380" s="411"/>
      <c r="DB380" s="409"/>
      <c r="DC380" s="409"/>
      <c r="DD380" s="409"/>
      <c r="DE380" s="409"/>
    </row>
    <row r="381" spans="1:109">
      <c r="A381" s="407"/>
      <c r="B381" s="407"/>
      <c r="C381" s="407"/>
      <c r="D381" s="407"/>
      <c r="E381" s="407"/>
      <c r="F381" s="407"/>
      <c r="G381" s="407"/>
      <c r="H381" s="407"/>
      <c r="I381" s="407"/>
      <c r="J381" s="407"/>
      <c r="K381" s="407"/>
      <c r="L381" s="407"/>
      <c r="M381" s="407"/>
      <c r="N381" s="407"/>
      <c r="O381" s="407"/>
      <c r="P381" s="407"/>
      <c r="Q381" s="407"/>
      <c r="R381" s="407"/>
      <c r="S381" s="407"/>
      <c r="T381" s="407"/>
      <c r="U381" s="407"/>
      <c r="V381" s="407"/>
      <c r="W381" s="407"/>
      <c r="X381" s="407"/>
      <c r="Y381" s="407"/>
      <c r="Z381" s="407"/>
      <c r="AA381" s="407"/>
      <c r="AB381" s="407"/>
      <c r="AC381" s="407"/>
      <c r="AD381" s="407"/>
      <c r="AE381" s="407"/>
      <c r="AF381" s="407"/>
      <c r="AG381" s="407"/>
      <c r="AH381" s="407"/>
      <c r="AI381" s="407"/>
      <c r="AJ381" s="407"/>
      <c r="AK381" s="407"/>
      <c r="AL381" s="407"/>
      <c r="AM381" s="407"/>
      <c r="AN381" s="407"/>
      <c r="AO381" s="407"/>
      <c r="AP381" s="407"/>
      <c r="AQ381" s="407"/>
      <c r="AR381" s="407"/>
      <c r="AS381" s="499"/>
      <c r="AT381" s="499"/>
      <c r="AU381" s="407"/>
      <c r="AV381" s="399"/>
      <c r="AW381" s="399"/>
      <c r="AX381" s="399"/>
      <c r="AY381" s="399"/>
      <c r="AZ381" s="399"/>
      <c r="BA381" s="400"/>
      <c r="BB381" s="401"/>
      <c r="BC381" s="402"/>
      <c r="BD381" s="402"/>
      <c r="BE381" s="402"/>
      <c r="BF381" s="403"/>
      <c r="BG381" s="401"/>
      <c r="BH381" s="404"/>
      <c r="BI381" s="404"/>
      <c r="BJ381" s="404"/>
      <c r="BK381" s="405"/>
      <c r="BL381" s="405"/>
      <c r="BM381" s="405"/>
      <c r="BN381" s="405"/>
      <c r="BO381" s="406"/>
      <c r="BP381" s="407"/>
      <c r="BQ381" s="407"/>
      <c r="BR381" s="407"/>
      <c r="BS381" s="407"/>
      <c r="BT381" s="407"/>
      <c r="BU381" s="407"/>
      <c r="BV381" s="407"/>
      <c r="BW381" s="407"/>
      <c r="BX381" s="407"/>
      <c r="BY381" s="407"/>
      <c r="BZ381" s="407"/>
      <c r="CA381" s="407"/>
      <c r="CB381" s="407"/>
      <c r="CC381" s="407"/>
      <c r="CD381" s="407"/>
      <c r="CE381" s="407"/>
      <c r="CF381" s="407"/>
      <c r="CG381" s="407"/>
      <c r="CH381" s="407"/>
      <c r="CI381" s="407"/>
      <c r="CJ381" s="407"/>
      <c r="CK381" s="407"/>
      <c r="CL381" s="407"/>
      <c r="CM381" s="407"/>
      <c r="CN381" s="407"/>
      <c r="CO381" s="407"/>
      <c r="CP381" s="407"/>
      <c r="CQ381" s="407"/>
      <c r="CR381" s="410"/>
      <c r="CS381" s="411"/>
      <c r="CT381" s="411"/>
      <c r="CU381" s="411"/>
      <c r="CV381" s="411"/>
      <c r="CW381" s="411"/>
      <c r="CX381" s="411"/>
      <c r="CY381" s="411"/>
      <c r="CZ381" s="411"/>
      <c r="DA381" s="411"/>
      <c r="DB381" s="409"/>
      <c r="DC381" s="409"/>
      <c r="DD381" s="409"/>
      <c r="DE381" s="409"/>
    </row>
    <row r="382" spans="1:109">
      <c r="A382" s="407"/>
      <c r="B382" s="407"/>
      <c r="C382" s="407"/>
      <c r="D382" s="407"/>
      <c r="E382" s="407"/>
      <c r="F382" s="407"/>
      <c r="G382" s="407"/>
      <c r="H382" s="407"/>
      <c r="I382" s="407"/>
      <c r="J382" s="407"/>
      <c r="K382" s="407"/>
      <c r="L382" s="407"/>
      <c r="M382" s="407"/>
      <c r="N382" s="407"/>
      <c r="O382" s="407"/>
      <c r="P382" s="407"/>
      <c r="Q382" s="407"/>
      <c r="R382" s="407"/>
      <c r="S382" s="407"/>
      <c r="T382" s="407"/>
      <c r="U382" s="407"/>
      <c r="V382" s="407"/>
      <c r="W382" s="407"/>
      <c r="X382" s="407"/>
      <c r="Y382" s="407"/>
      <c r="Z382" s="407"/>
      <c r="AA382" s="407"/>
      <c r="AB382" s="407"/>
      <c r="AC382" s="407"/>
      <c r="AD382" s="407"/>
      <c r="AE382" s="407"/>
      <c r="AF382" s="407"/>
      <c r="AG382" s="407"/>
      <c r="AH382" s="407"/>
      <c r="AI382" s="407"/>
      <c r="AJ382" s="407"/>
      <c r="AK382" s="407"/>
      <c r="AL382" s="407"/>
      <c r="AM382" s="407"/>
      <c r="AN382" s="407"/>
      <c r="AO382" s="407"/>
      <c r="AP382" s="407"/>
      <c r="AQ382" s="407"/>
      <c r="AR382" s="407"/>
      <c r="AS382" s="499"/>
      <c r="AT382" s="499"/>
      <c r="AU382" s="407"/>
      <c r="AV382" s="399"/>
      <c r="AW382" s="399"/>
      <c r="AX382" s="399"/>
      <c r="AY382" s="399"/>
      <c r="AZ382" s="399"/>
      <c r="BA382" s="400"/>
      <c r="BB382" s="401"/>
      <c r="BC382" s="402"/>
      <c r="BD382" s="402"/>
      <c r="BE382" s="402"/>
      <c r="BF382" s="403"/>
      <c r="BG382" s="401"/>
      <c r="BH382" s="404"/>
      <c r="BI382" s="404"/>
      <c r="BJ382" s="404"/>
      <c r="BK382" s="405"/>
      <c r="BL382" s="405"/>
      <c r="BM382" s="405"/>
      <c r="BN382" s="405"/>
      <c r="BO382" s="406"/>
      <c r="BP382" s="407"/>
      <c r="BQ382" s="407"/>
      <c r="BR382" s="407"/>
      <c r="BS382" s="407"/>
      <c r="BT382" s="407"/>
      <c r="BU382" s="407"/>
      <c r="BV382" s="407"/>
      <c r="BW382" s="407"/>
      <c r="BX382" s="407"/>
      <c r="BY382" s="407"/>
      <c r="BZ382" s="407"/>
      <c r="CA382" s="407"/>
      <c r="CB382" s="407"/>
      <c r="CC382" s="407"/>
      <c r="CD382" s="407"/>
      <c r="CE382" s="407"/>
      <c r="CF382" s="407"/>
      <c r="CG382" s="407"/>
      <c r="CH382" s="407"/>
      <c r="CI382" s="407"/>
      <c r="CJ382" s="407"/>
      <c r="CK382" s="407"/>
      <c r="CL382" s="407"/>
      <c r="CM382" s="407"/>
      <c r="CN382" s="407"/>
      <c r="CO382" s="407"/>
      <c r="CP382" s="407"/>
      <c r="CQ382" s="407"/>
      <c r="CR382" s="410"/>
      <c r="CS382" s="411"/>
      <c r="CT382" s="411"/>
      <c r="CU382" s="411"/>
      <c r="CV382" s="411"/>
      <c r="CW382" s="411"/>
      <c r="CX382" s="411"/>
      <c r="CY382" s="411"/>
      <c r="CZ382" s="411"/>
      <c r="DA382" s="411"/>
      <c r="DB382" s="409"/>
      <c r="DC382" s="409"/>
      <c r="DD382" s="409"/>
      <c r="DE382" s="409"/>
    </row>
    <row r="383" spans="1:109">
      <c r="A383" s="407"/>
      <c r="B383" s="407"/>
      <c r="C383" s="407"/>
      <c r="D383" s="407"/>
      <c r="E383" s="407"/>
      <c r="F383" s="407"/>
      <c r="G383" s="407"/>
      <c r="H383" s="407"/>
      <c r="I383" s="407"/>
      <c r="J383" s="407"/>
      <c r="K383" s="407"/>
      <c r="L383" s="407"/>
      <c r="M383" s="407"/>
      <c r="N383" s="407"/>
      <c r="O383" s="407"/>
      <c r="P383" s="407"/>
      <c r="Q383" s="407"/>
      <c r="R383" s="407"/>
      <c r="S383" s="407"/>
      <c r="T383" s="407"/>
      <c r="U383" s="407"/>
      <c r="V383" s="407"/>
      <c r="W383" s="407"/>
      <c r="X383" s="407"/>
      <c r="Y383" s="407"/>
      <c r="Z383" s="407"/>
      <c r="AA383" s="407"/>
      <c r="AB383" s="407"/>
      <c r="AC383" s="407"/>
      <c r="AD383" s="407"/>
      <c r="AE383" s="407"/>
      <c r="AF383" s="407"/>
      <c r="AG383" s="407"/>
      <c r="AH383" s="407"/>
      <c r="AI383" s="407"/>
      <c r="AJ383" s="407"/>
      <c r="AK383" s="407"/>
      <c r="AL383" s="407"/>
      <c r="AM383" s="407"/>
      <c r="AN383" s="407"/>
      <c r="AO383" s="407"/>
      <c r="AP383" s="407"/>
      <c r="AQ383" s="407"/>
      <c r="AR383" s="407"/>
      <c r="AS383" s="499"/>
      <c r="AT383" s="499"/>
      <c r="AU383" s="407"/>
      <c r="AV383" s="399"/>
      <c r="AW383" s="399"/>
      <c r="AX383" s="399"/>
      <c r="AY383" s="399"/>
      <c r="AZ383" s="399"/>
      <c r="BA383" s="400"/>
      <c r="BB383" s="401"/>
      <c r="BC383" s="402"/>
      <c r="BD383" s="402"/>
      <c r="BE383" s="402"/>
      <c r="BF383" s="403"/>
      <c r="BG383" s="401"/>
      <c r="BH383" s="404"/>
      <c r="BI383" s="404"/>
      <c r="BJ383" s="404"/>
      <c r="BK383" s="405"/>
      <c r="BL383" s="405"/>
      <c r="BM383" s="405"/>
      <c r="BN383" s="405"/>
      <c r="BO383" s="406"/>
      <c r="BP383" s="407"/>
      <c r="BQ383" s="407"/>
      <c r="BR383" s="407"/>
      <c r="BS383" s="407"/>
      <c r="BT383" s="407"/>
      <c r="BU383" s="407"/>
      <c r="BV383" s="407"/>
      <c r="BW383" s="407"/>
      <c r="BX383" s="407"/>
      <c r="BY383" s="407"/>
      <c r="BZ383" s="407"/>
      <c r="CA383" s="407"/>
      <c r="CB383" s="407"/>
      <c r="CC383" s="407"/>
      <c r="CD383" s="407"/>
      <c r="CE383" s="407"/>
      <c r="CF383" s="407"/>
      <c r="CG383" s="407"/>
      <c r="CH383" s="407"/>
      <c r="CI383" s="407"/>
      <c r="CJ383" s="407"/>
      <c r="CK383" s="407"/>
      <c r="CL383" s="407"/>
      <c r="CM383" s="407"/>
      <c r="CN383" s="407"/>
      <c r="CO383" s="407"/>
      <c r="CP383" s="407"/>
      <c r="CQ383" s="407"/>
      <c r="CR383" s="410"/>
      <c r="CS383" s="411"/>
      <c r="CT383" s="411"/>
      <c r="CU383" s="411"/>
      <c r="CV383" s="411"/>
      <c r="CW383" s="411"/>
      <c r="CX383" s="411"/>
      <c r="CY383" s="411"/>
      <c r="CZ383" s="411"/>
      <c r="DA383" s="411"/>
      <c r="DB383" s="409"/>
      <c r="DC383" s="409"/>
      <c r="DD383" s="409"/>
      <c r="DE383" s="409"/>
    </row>
    <row r="384" spans="1:109">
      <c r="A384" s="407"/>
      <c r="B384" s="407"/>
      <c r="C384" s="407"/>
      <c r="D384" s="407"/>
      <c r="E384" s="407"/>
      <c r="F384" s="407"/>
      <c r="G384" s="407"/>
      <c r="H384" s="407"/>
      <c r="I384" s="407"/>
      <c r="J384" s="407"/>
      <c r="K384" s="407"/>
      <c r="L384" s="407"/>
      <c r="M384" s="407"/>
      <c r="N384" s="407"/>
      <c r="O384" s="407"/>
      <c r="P384" s="407"/>
      <c r="Q384" s="407"/>
      <c r="R384" s="407"/>
      <c r="S384" s="407"/>
      <c r="T384" s="407"/>
      <c r="U384" s="407"/>
      <c r="V384" s="407"/>
      <c r="W384" s="407"/>
      <c r="X384" s="407"/>
      <c r="Y384" s="407"/>
      <c r="Z384" s="407"/>
      <c r="AA384" s="407"/>
      <c r="AB384" s="407"/>
      <c r="AC384" s="407"/>
      <c r="AD384" s="407"/>
      <c r="AE384" s="407"/>
      <c r="AF384" s="407"/>
      <c r="AG384" s="407"/>
      <c r="AH384" s="407"/>
      <c r="AI384" s="407"/>
      <c r="AJ384" s="407"/>
      <c r="AK384" s="407"/>
      <c r="AL384" s="407"/>
      <c r="AM384" s="407"/>
      <c r="AN384" s="407"/>
      <c r="AO384" s="407"/>
      <c r="AP384" s="407"/>
      <c r="AQ384" s="407"/>
      <c r="AR384" s="407"/>
      <c r="AS384" s="499"/>
      <c r="AT384" s="499"/>
      <c r="AU384" s="407"/>
      <c r="AV384" s="399"/>
      <c r="AW384" s="399"/>
      <c r="AX384" s="399"/>
      <c r="AY384" s="399"/>
      <c r="AZ384" s="399"/>
      <c r="BA384" s="400"/>
      <c r="BB384" s="401"/>
      <c r="BC384" s="402"/>
      <c r="BD384" s="402"/>
      <c r="BE384" s="402"/>
      <c r="BF384" s="403"/>
      <c r="BG384" s="401"/>
      <c r="BH384" s="404"/>
      <c r="BI384" s="404"/>
      <c r="BJ384" s="404"/>
      <c r="BK384" s="405"/>
      <c r="BL384" s="405"/>
      <c r="BM384" s="405"/>
      <c r="BN384" s="405"/>
      <c r="BO384" s="406"/>
      <c r="BP384" s="407"/>
      <c r="BQ384" s="407"/>
      <c r="BR384" s="407"/>
      <c r="BS384" s="407"/>
      <c r="BT384" s="407"/>
      <c r="BU384" s="407"/>
      <c r="BV384" s="407"/>
      <c r="BW384" s="407"/>
      <c r="BX384" s="407"/>
      <c r="BY384" s="407"/>
      <c r="BZ384" s="407"/>
      <c r="CA384" s="407"/>
      <c r="CB384" s="407"/>
      <c r="CC384" s="407"/>
      <c r="CD384" s="407"/>
      <c r="CE384" s="407"/>
      <c r="CF384" s="407"/>
      <c r="CG384" s="407"/>
      <c r="CH384" s="407"/>
      <c r="CI384" s="407"/>
      <c r="CJ384" s="407"/>
      <c r="CK384" s="407"/>
      <c r="CL384" s="407"/>
      <c r="CM384" s="407"/>
      <c r="CN384" s="407"/>
      <c r="CO384" s="407"/>
      <c r="CP384" s="407"/>
      <c r="CQ384" s="407"/>
      <c r="CR384" s="410"/>
      <c r="CS384" s="411"/>
      <c r="CT384" s="411"/>
      <c r="CU384" s="411"/>
      <c r="CV384" s="411"/>
      <c r="CW384" s="411"/>
      <c r="CX384" s="411"/>
      <c r="CY384" s="411"/>
      <c r="CZ384" s="411"/>
      <c r="DA384" s="411"/>
      <c r="DB384" s="409"/>
      <c r="DC384" s="409"/>
      <c r="DD384" s="409"/>
      <c r="DE384" s="409"/>
    </row>
    <row r="385" spans="1:109">
      <c r="A385" s="407"/>
      <c r="B385" s="407"/>
      <c r="C385" s="407"/>
      <c r="D385" s="407"/>
      <c r="E385" s="407"/>
      <c r="F385" s="407"/>
      <c r="G385" s="407"/>
      <c r="H385" s="407"/>
      <c r="I385" s="407"/>
      <c r="J385" s="407"/>
      <c r="K385" s="407"/>
      <c r="L385" s="407"/>
      <c r="M385" s="407"/>
      <c r="N385" s="407"/>
      <c r="O385" s="407"/>
      <c r="P385" s="407"/>
      <c r="Q385" s="407"/>
      <c r="R385" s="407"/>
      <c r="S385" s="407"/>
      <c r="T385" s="407"/>
      <c r="U385" s="407"/>
      <c r="V385" s="407"/>
      <c r="W385" s="407"/>
      <c r="X385" s="407"/>
      <c r="Y385" s="407"/>
      <c r="Z385" s="407"/>
      <c r="AA385" s="407"/>
      <c r="AB385" s="407"/>
      <c r="AC385" s="407"/>
      <c r="AD385" s="407"/>
      <c r="AE385" s="407"/>
      <c r="AF385" s="407"/>
      <c r="AG385" s="407"/>
      <c r="AH385" s="407"/>
      <c r="AI385" s="407"/>
      <c r="AJ385" s="407"/>
      <c r="AK385" s="407"/>
      <c r="AL385" s="407"/>
      <c r="AM385" s="407"/>
      <c r="AN385" s="407"/>
      <c r="AO385" s="407"/>
      <c r="AP385" s="407"/>
      <c r="AQ385" s="407"/>
      <c r="AR385" s="407"/>
      <c r="AS385" s="499"/>
      <c r="AT385" s="499"/>
      <c r="AU385" s="407"/>
      <c r="AV385" s="399"/>
      <c r="AW385" s="399"/>
      <c r="AX385" s="399"/>
      <c r="AY385" s="399"/>
      <c r="AZ385" s="399"/>
      <c r="BA385" s="400"/>
      <c r="BB385" s="401"/>
      <c r="BC385" s="402"/>
      <c r="BD385" s="402"/>
      <c r="BE385" s="402"/>
      <c r="BF385" s="403"/>
      <c r="BG385" s="401"/>
      <c r="BH385" s="404"/>
      <c r="BI385" s="404"/>
      <c r="BJ385" s="404"/>
      <c r="BK385" s="405"/>
      <c r="BL385" s="405"/>
      <c r="BM385" s="405"/>
      <c r="BN385" s="405"/>
      <c r="BO385" s="406"/>
      <c r="BP385" s="407"/>
      <c r="BQ385" s="407"/>
      <c r="BR385" s="407"/>
      <c r="BS385" s="407"/>
      <c r="BT385" s="407"/>
      <c r="BU385" s="407"/>
      <c r="BV385" s="407"/>
      <c r="BW385" s="407"/>
      <c r="BX385" s="407"/>
      <c r="BY385" s="407"/>
      <c r="BZ385" s="407"/>
      <c r="CA385" s="407"/>
      <c r="CB385" s="407"/>
      <c r="CC385" s="407"/>
      <c r="CD385" s="407"/>
      <c r="CE385" s="407"/>
      <c r="CF385" s="407"/>
      <c r="CG385" s="407"/>
      <c r="CH385" s="407"/>
      <c r="CI385" s="407"/>
      <c r="CJ385" s="407"/>
      <c r="CK385" s="407"/>
      <c r="CL385" s="407"/>
      <c r="CM385" s="407"/>
      <c r="CN385" s="407"/>
      <c r="CO385" s="407"/>
      <c r="CP385" s="407"/>
      <c r="CQ385" s="407"/>
      <c r="CR385" s="410"/>
      <c r="CS385" s="411"/>
      <c r="CT385" s="411"/>
      <c r="CU385" s="411"/>
      <c r="CV385" s="411"/>
      <c r="CW385" s="411"/>
      <c r="CX385" s="411"/>
      <c r="CY385" s="411"/>
      <c r="CZ385" s="411"/>
      <c r="DA385" s="411"/>
      <c r="DB385" s="409"/>
      <c r="DC385" s="409"/>
      <c r="DD385" s="409"/>
      <c r="DE385" s="409"/>
    </row>
    <row r="386" spans="1:109">
      <c r="A386" s="407"/>
      <c r="B386" s="407"/>
      <c r="C386" s="407"/>
      <c r="D386" s="407"/>
      <c r="E386" s="407"/>
      <c r="F386" s="407"/>
      <c r="G386" s="407"/>
      <c r="H386" s="407"/>
      <c r="I386" s="407"/>
      <c r="J386" s="407"/>
      <c r="K386" s="407"/>
      <c r="L386" s="407"/>
      <c r="M386" s="407"/>
      <c r="N386" s="407"/>
      <c r="O386" s="407"/>
      <c r="P386" s="407"/>
      <c r="Q386" s="407"/>
      <c r="R386" s="407"/>
      <c r="S386" s="407"/>
      <c r="T386" s="407"/>
      <c r="U386" s="407"/>
      <c r="V386" s="407"/>
      <c r="W386" s="407"/>
      <c r="X386" s="407"/>
      <c r="Y386" s="407"/>
      <c r="Z386" s="407"/>
      <c r="AA386" s="407"/>
      <c r="AB386" s="407"/>
      <c r="AC386" s="407"/>
      <c r="AD386" s="407"/>
      <c r="AE386" s="407"/>
      <c r="AF386" s="407"/>
      <c r="AG386" s="407"/>
      <c r="AH386" s="407"/>
      <c r="AI386" s="407"/>
      <c r="AJ386" s="407"/>
      <c r="AK386" s="407"/>
      <c r="AL386" s="407"/>
      <c r="AM386" s="407"/>
      <c r="AN386" s="407"/>
      <c r="AO386" s="407"/>
      <c r="AP386" s="407"/>
      <c r="AQ386" s="407"/>
      <c r="AR386" s="407"/>
      <c r="AS386" s="499"/>
      <c r="AT386" s="499"/>
      <c r="AU386" s="407"/>
      <c r="AV386" s="399"/>
      <c r="AW386" s="399"/>
      <c r="AX386" s="399"/>
      <c r="AY386" s="399"/>
      <c r="AZ386" s="399"/>
      <c r="BA386" s="400"/>
      <c r="BB386" s="401"/>
      <c r="BC386" s="402"/>
      <c r="BD386" s="402"/>
      <c r="BE386" s="402"/>
      <c r="BF386" s="403"/>
      <c r="BG386" s="401"/>
      <c r="BH386" s="404"/>
      <c r="BI386" s="404"/>
      <c r="BJ386" s="404"/>
      <c r="BK386" s="405"/>
      <c r="BL386" s="405"/>
      <c r="BM386" s="405"/>
      <c r="BN386" s="405"/>
      <c r="BO386" s="406"/>
      <c r="BP386" s="407"/>
      <c r="BQ386" s="407"/>
      <c r="BR386" s="407"/>
      <c r="BS386" s="407"/>
      <c r="BT386" s="407"/>
      <c r="BU386" s="407"/>
      <c r="BV386" s="407"/>
      <c r="BW386" s="407"/>
      <c r="BX386" s="407"/>
      <c r="BY386" s="407"/>
      <c r="BZ386" s="407"/>
      <c r="CA386" s="407"/>
      <c r="CB386" s="407"/>
      <c r="CC386" s="407"/>
      <c r="CD386" s="407"/>
      <c r="CE386" s="407"/>
      <c r="CF386" s="407"/>
      <c r="CG386" s="407"/>
      <c r="CH386" s="407"/>
      <c r="CI386" s="407"/>
      <c r="CJ386" s="407"/>
      <c r="CK386" s="407"/>
      <c r="CL386" s="407"/>
      <c r="CM386" s="407"/>
      <c r="CN386" s="407"/>
      <c r="CO386" s="407"/>
      <c r="CP386" s="407"/>
      <c r="CQ386" s="407"/>
      <c r="CR386" s="410"/>
      <c r="CS386" s="411"/>
      <c r="CT386" s="411"/>
      <c r="CU386" s="411"/>
      <c r="CV386" s="411"/>
      <c r="CW386" s="411"/>
      <c r="CX386" s="411"/>
      <c r="CY386" s="411"/>
      <c r="CZ386" s="411"/>
      <c r="DA386" s="411"/>
      <c r="DB386" s="409"/>
      <c r="DC386" s="409"/>
      <c r="DD386" s="409"/>
      <c r="DE386" s="409"/>
    </row>
    <row r="387" spans="1:109">
      <c r="A387" s="407"/>
      <c r="B387" s="407"/>
      <c r="C387" s="407"/>
      <c r="D387" s="407"/>
      <c r="E387" s="407"/>
      <c r="F387" s="407"/>
      <c r="G387" s="407"/>
      <c r="H387" s="407"/>
      <c r="I387" s="407"/>
      <c r="J387" s="407"/>
      <c r="K387" s="407"/>
      <c r="L387" s="407"/>
      <c r="M387" s="407"/>
      <c r="N387" s="407"/>
      <c r="O387" s="407"/>
      <c r="P387" s="407"/>
      <c r="Q387" s="407"/>
      <c r="R387" s="407"/>
      <c r="S387" s="407"/>
      <c r="T387" s="407"/>
      <c r="U387" s="407"/>
      <c r="V387" s="407"/>
      <c r="W387" s="407"/>
      <c r="X387" s="407"/>
      <c r="Y387" s="407"/>
      <c r="Z387" s="407"/>
      <c r="AA387" s="407"/>
      <c r="AB387" s="407"/>
      <c r="AC387" s="407"/>
      <c r="AD387" s="407"/>
      <c r="AE387" s="407"/>
      <c r="AF387" s="407"/>
      <c r="AG387" s="407"/>
      <c r="AH387" s="407"/>
      <c r="AI387" s="407"/>
      <c r="AJ387" s="407"/>
      <c r="AK387" s="407"/>
      <c r="AL387" s="407"/>
      <c r="AM387" s="407"/>
      <c r="AN387" s="407"/>
      <c r="AO387" s="407"/>
      <c r="AP387" s="407"/>
      <c r="AQ387" s="407"/>
      <c r="AR387" s="407"/>
      <c r="AS387" s="499"/>
      <c r="AT387" s="499"/>
      <c r="AU387" s="407"/>
      <c r="AV387" s="399"/>
      <c r="AW387" s="399"/>
      <c r="AX387" s="399"/>
      <c r="AY387" s="399"/>
      <c r="AZ387" s="399"/>
      <c r="BA387" s="400"/>
      <c r="BB387" s="401"/>
      <c r="BC387" s="402"/>
      <c r="BD387" s="402"/>
      <c r="BE387" s="402"/>
      <c r="BF387" s="403"/>
      <c r="BG387" s="401"/>
      <c r="BH387" s="404"/>
      <c r="BI387" s="404"/>
      <c r="BJ387" s="404"/>
      <c r="BK387" s="405"/>
      <c r="BL387" s="405"/>
      <c r="BM387" s="405"/>
      <c r="BN387" s="405"/>
      <c r="BO387" s="406"/>
      <c r="BP387" s="407"/>
      <c r="BQ387" s="407"/>
      <c r="BR387" s="407"/>
      <c r="BS387" s="407"/>
      <c r="BT387" s="407"/>
      <c r="BU387" s="407"/>
      <c r="BV387" s="407"/>
      <c r="BW387" s="407"/>
      <c r="BX387" s="407"/>
      <c r="BY387" s="407"/>
      <c r="BZ387" s="407"/>
      <c r="CA387" s="407"/>
      <c r="CB387" s="407"/>
      <c r="CC387" s="407"/>
      <c r="CD387" s="407"/>
      <c r="CE387" s="407"/>
      <c r="CF387" s="407"/>
      <c r="CG387" s="407"/>
      <c r="CH387" s="407"/>
      <c r="CI387" s="407"/>
      <c r="CJ387" s="407"/>
      <c r="CK387" s="407"/>
      <c r="CL387" s="407"/>
      <c r="CM387" s="407"/>
      <c r="CN387" s="407"/>
      <c r="CO387" s="407"/>
      <c r="CP387" s="407"/>
      <c r="CQ387" s="407"/>
      <c r="CR387" s="410"/>
      <c r="CS387" s="411"/>
      <c r="CT387" s="411"/>
      <c r="CU387" s="411"/>
      <c r="CV387" s="411"/>
      <c r="CW387" s="411"/>
      <c r="CX387" s="411"/>
      <c r="CY387" s="411"/>
      <c r="CZ387" s="411"/>
      <c r="DA387" s="411"/>
      <c r="DB387" s="409"/>
      <c r="DC387" s="409"/>
      <c r="DD387" s="409"/>
      <c r="DE387" s="409"/>
    </row>
    <row r="388" spans="1:109">
      <c r="A388" s="407"/>
      <c r="B388" s="407"/>
      <c r="C388" s="407"/>
      <c r="D388" s="407"/>
      <c r="E388" s="407"/>
      <c r="F388" s="407"/>
      <c r="G388" s="407"/>
      <c r="H388" s="407"/>
      <c r="I388" s="407"/>
      <c r="J388" s="407"/>
      <c r="K388" s="407"/>
      <c r="L388" s="407"/>
      <c r="M388" s="407"/>
      <c r="N388" s="407"/>
      <c r="O388" s="407"/>
      <c r="P388" s="407"/>
      <c r="Q388" s="407"/>
      <c r="R388" s="407"/>
      <c r="S388" s="407"/>
      <c r="T388" s="407"/>
      <c r="U388" s="407"/>
      <c r="V388" s="407"/>
      <c r="W388" s="407"/>
      <c r="X388" s="407"/>
      <c r="Y388" s="407"/>
      <c r="Z388" s="407"/>
      <c r="AA388" s="407"/>
      <c r="AB388" s="407"/>
      <c r="AC388" s="407"/>
      <c r="AD388" s="407"/>
      <c r="AE388" s="407"/>
      <c r="AF388" s="407"/>
      <c r="AG388" s="407"/>
      <c r="AH388" s="407"/>
      <c r="AI388" s="407"/>
      <c r="AJ388" s="407"/>
      <c r="AK388" s="407"/>
      <c r="AL388" s="407"/>
      <c r="AM388" s="407"/>
      <c r="AN388" s="407"/>
      <c r="AO388" s="407"/>
      <c r="AP388" s="407"/>
      <c r="AQ388" s="407"/>
      <c r="AR388" s="407"/>
      <c r="AS388" s="499"/>
      <c r="AT388" s="499"/>
      <c r="AU388" s="407"/>
      <c r="AV388" s="399"/>
      <c r="AW388" s="399"/>
      <c r="AX388" s="399"/>
      <c r="AY388" s="399"/>
      <c r="AZ388" s="399"/>
      <c r="BA388" s="400"/>
      <c r="BB388" s="401"/>
      <c r="BC388" s="402"/>
      <c r="BD388" s="402"/>
      <c r="BE388" s="402"/>
      <c r="BF388" s="403"/>
      <c r="BG388" s="401"/>
      <c r="BH388" s="404"/>
      <c r="BI388" s="404"/>
      <c r="BJ388" s="404"/>
      <c r="BK388" s="405"/>
      <c r="BL388" s="405"/>
      <c r="BM388" s="405"/>
      <c r="BN388" s="405"/>
      <c r="BO388" s="406"/>
      <c r="BP388" s="407"/>
      <c r="BQ388" s="407"/>
      <c r="BR388" s="407"/>
      <c r="BS388" s="407"/>
      <c r="BT388" s="407"/>
      <c r="BU388" s="407"/>
      <c r="BV388" s="407"/>
      <c r="BW388" s="407"/>
      <c r="BX388" s="407"/>
      <c r="BY388" s="407"/>
      <c r="BZ388" s="407"/>
      <c r="CA388" s="407"/>
      <c r="CB388" s="407"/>
      <c r="CC388" s="407"/>
      <c r="CD388" s="407"/>
      <c r="CE388" s="407"/>
      <c r="CF388" s="407"/>
      <c r="CG388" s="407"/>
      <c r="CH388" s="407"/>
      <c r="CI388" s="407"/>
      <c r="CJ388" s="407"/>
      <c r="CK388" s="407"/>
      <c r="CL388" s="407"/>
      <c r="CM388" s="407"/>
      <c r="CN388" s="407"/>
      <c r="CO388" s="407"/>
      <c r="CP388" s="407"/>
      <c r="CQ388" s="407"/>
      <c r="CR388" s="410"/>
      <c r="CS388" s="411"/>
      <c r="CT388" s="411"/>
      <c r="CU388" s="411"/>
      <c r="CV388" s="411"/>
      <c r="CW388" s="411"/>
      <c r="CX388" s="411"/>
      <c r="CY388" s="411"/>
      <c r="CZ388" s="411"/>
      <c r="DA388" s="411"/>
      <c r="DB388" s="409"/>
      <c r="DC388" s="409"/>
      <c r="DD388" s="409"/>
      <c r="DE388" s="409"/>
    </row>
    <row r="389" spans="1:109">
      <c r="A389" s="407"/>
      <c r="B389" s="407"/>
      <c r="C389" s="407"/>
      <c r="D389" s="407"/>
      <c r="E389" s="407"/>
      <c r="F389" s="407"/>
      <c r="G389" s="407"/>
      <c r="H389" s="407"/>
      <c r="I389" s="407"/>
      <c r="J389" s="407"/>
      <c r="K389" s="407"/>
      <c r="L389" s="407"/>
      <c r="M389" s="407"/>
      <c r="N389" s="407"/>
      <c r="O389" s="407"/>
      <c r="P389" s="407"/>
      <c r="Q389" s="407"/>
      <c r="R389" s="407"/>
      <c r="S389" s="407"/>
      <c r="T389" s="407"/>
      <c r="U389" s="407"/>
      <c r="V389" s="407"/>
      <c r="W389" s="407"/>
      <c r="X389" s="407"/>
      <c r="Y389" s="407"/>
      <c r="Z389" s="407"/>
      <c r="AA389" s="407"/>
      <c r="AB389" s="407"/>
      <c r="AC389" s="407"/>
      <c r="AD389" s="407"/>
      <c r="AE389" s="407"/>
      <c r="AF389" s="407"/>
      <c r="AG389" s="407"/>
      <c r="AH389" s="407"/>
      <c r="AI389" s="407"/>
      <c r="AJ389" s="407"/>
      <c r="AK389" s="407"/>
      <c r="AL389" s="407"/>
      <c r="AM389" s="407"/>
      <c r="AN389" s="407"/>
      <c r="AO389" s="407"/>
      <c r="AP389" s="407"/>
      <c r="AQ389" s="407"/>
      <c r="AR389" s="407"/>
      <c r="AS389" s="499"/>
      <c r="AT389" s="499"/>
      <c r="AU389" s="407"/>
      <c r="AV389" s="399"/>
      <c r="AW389" s="399"/>
      <c r="AX389" s="399"/>
      <c r="AY389" s="399"/>
      <c r="AZ389" s="399"/>
      <c r="BA389" s="400"/>
      <c r="BB389" s="401"/>
      <c r="BC389" s="402"/>
      <c r="BD389" s="402"/>
      <c r="BE389" s="402"/>
      <c r="BF389" s="403"/>
      <c r="BG389" s="401"/>
      <c r="BH389" s="404"/>
      <c r="BI389" s="404"/>
      <c r="BJ389" s="404"/>
      <c r="BK389" s="405"/>
      <c r="BL389" s="405"/>
      <c r="BM389" s="405"/>
      <c r="BN389" s="405"/>
      <c r="BO389" s="406"/>
      <c r="BP389" s="407"/>
      <c r="BQ389" s="407"/>
      <c r="BR389" s="407"/>
      <c r="BS389" s="407"/>
      <c r="BT389" s="407"/>
      <c r="BU389" s="407"/>
      <c r="BV389" s="407"/>
      <c r="BW389" s="407"/>
      <c r="BX389" s="407"/>
      <c r="BY389" s="407"/>
      <c r="BZ389" s="407"/>
      <c r="CA389" s="407"/>
      <c r="CB389" s="407"/>
      <c r="CC389" s="407"/>
      <c r="CD389" s="407"/>
      <c r="CE389" s="407"/>
      <c r="CF389" s="407"/>
      <c r="CG389" s="407"/>
      <c r="CH389" s="407"/>
      <c r="CI389" s="407"/>
      <c r="CJ389" s="407"/>
      <c r="CK389" s="407"/>
      <c r="CL389" s="407"/>
      <c r="CM389" s="407"/>
      <c r="CN389" s="407"/>
      <c r="CO389" s="407"/>
      <c r="CP389" s="407"/>
      <c r="CQ389" s="407"/>
      <c r="CR389" s="410"/>
      <c r="CS389" s="411"/>
      <c r="CT389" s="411"/>
      <c r="CU389" s="411"/>
      <c r="CV389" s="411"/>
      <c r="CW389" s="411"/>
      <c r="CX389" s="411"/>
      <c r="CY389" s="411"/>
      <c r="CZ389" s="411"/>
      <c r="DA389" s="411"/>
      <c r="DB389" s="409"/>
      <c r="DC389" s="409"/>
      <c r="DD389" s="409"/>
      <c r="DE389" s="409"/>
    </row>
    <row r="390" spans="1:109">
      <c r="A390" s="407"/>
      <c r="B390" s="407"/>
      <c r="C390" s="407"/>
      <c r="D390" s="407"/>
      <c r="E390" s="407"/>
      <c r="F390" s="407"/>
      <c r="G390" s="407"/>
      <c r="H390" s="407"/>
      <c r="I390" s="407"/>
      <c r="J390" s="407"/>
      <c r="K390" s="407"/>
      <c r="L390" s="407"/>
      <c r="M390" s="407"/>
      <c r="N390" s="407"/>
      <c r="O390" s="407"/>
      <c r="P390" s="407"/>
      <c r="Q390" s="407"/>
      <c r="R390" s="407"/>
      <c r="S390" s="407"/>
      <c r="T390" s="407"/>
      <c r="U390" s="407"/>
      <c r="V390" s="407"/>
      <c r="W390" s="407"/>
      <c r="X390" s="407"/>
      <c r="Y390" s="407"/>
      <c r="Z390" s="407"/>
      <c r="AA390" s="407"/>
      <c r="AB390" s="407"/>
      <c r="AC390" s="407"/>
      <c r="AD390" s="407"/>
      <c r="AE390" s="407"/>
      <c r="AF390" s="407"/>
      <c r="AG390" s="407"/>
      <c r="AH390" s="407"/>
      <c r="AI390" s="407"/>
      <c r="AJ390" s="407"/>
      <c r="AK390" s="407"/>
      <c r="AL390" s="407"/>
      <c r="AM390" s="407"/>
      <c r="AN390" s="407"/>
      <c r="AO390" s="407"/>
      <c r="AP390" s="407"/>
      <c r="AQ390" s="407"/>
      <c r="AR390" s="407"/>
      <c r="AS390" s="499"/>
      <c r="AT390" s="499"/>
      <c r="AU390" s="407"/>
      <c r="AV390" s="399"/>
      <c r="AW390" s="399"/>
      <c r="AX390" s="399"/>
      <c r="AY390" s="399"/>
      <c r="AZ390" s="399"/>
      <c r="BA390" s="400"/>
      <c r="BB390" s="401"/>
      <c r="BC390" s="402"/>
      <c r="BD390" s="402"/>
      <c r="BE390" s="402"/>
      <c r="BF390" s="403"/>
      <c r="BG390" s="401"/>
      <c r="BH390" s="404"/>
      <c r="BI390" s="404"/>
      <c r="BJ390" s="404"/>
      <c r="BK390" s="405"/>
      <c r="BL390" s="405"/>
      <c r="BM390" s="405"/>
      <c r="BN390" s="405"/>
      <c r="BO390" s="406"/>
      <c r="BP390" s="407"/>
      <c r="BQ390" s="407"/>
      <c r="BR390" s="407"/>
      <c r="BS390" s="407"/>
      <c r="BT390" s="407"/>
      <c r="BU390" s="407"/>
      <c r="BV390" s="407"/>
      <c r="BW390" s="407"/>
      <c r="BX390" s="407"/>
      <c r="BY390" s="407"/>
      <c r="BZ390" s="407"/>
      <c r="CA390" s="407"/>
      <c r="CB390" s="407"/>
      <c r="CC390" s="407"/>
      <c r="CD390" s="407"/>
      <c r="CE390" s="407"/>
      <c r="CF390" s="407"/>
      <c r="CG390" s="407"/>
      <c r="CH390" s="407"/>
      <c r="CI390" s="407"/>
      <c r="CJ390" s="407"/>
      <c r="CK390" s="407"/>
      <c r="CL390" s="407"/>
      <c r="CM390" s="407"/>
      <c r="CN390" s="407"/>
      <c r="CO390" s="407"/>
      <c r="CP390" s="407"/>
      <c r="CQ390" s="407"/>
      <c r="CR390" s="410"/>
      <c r="CS390" s="411"/>
      <c r="CT390" s="411"/>
      <c r="CU390" s="411"/>
      <c r="CV390" s="411"/>
      <c r="CW390" s="411"/>
      <c r="CX390" s="411"/>
      <c r="CY390" s="411"/>
      <c r="CZ390" s="411"/>
      <c r="DA390" s="411"/>
      <c r="DB390" s="409"/>
      <c r="DC390" s="409"/>
      <c r="DD390" s="409"/>
      <c r="DE390" s="409"/>
    </row>
    <row r="391" spans="1:109">
      <c r="A391" s="407"/>
      <c r="B391" s="407"/>
      <c r="C391" s="407"/>
      <c r="D391" s="407"/>
      <c r="E391" s="407"/>
      <c r="F391" s="407"/>
      <c r="G391" s="407"/>
      <c r="H391" s="407"/>
      <c r="I391" s="407"/>
      <c r="J391" s="407"/>
      <c r="K391" s="407"/>
      <c r="L391" s="407"/>
      <c r="M391" s="407"/>
      <c r="N391" s="407"/>
      <c r="O391" s="407"/>
      <c r="P391" s="407"/>
      <c r="Q391" s="407"/>
      <c r="R391" s="407"/>
      <c r="S391" s="407"/>
      <c r="T391" s="407"/>
      <c r="U391" s="407"/>
      <c r="V391" s="407"/>
      <c r="W391" s="407"/>
      <c r="X391" s="407"/>
      <c r="Y391" s="407"/>
      <c r="Z391" s="407"/>
      <c r="AA391" s="407"/>
      <c r="AB391" s="407"/>
      <c r="AC391" s="407"/>
      <c r="AD391" s="407"/>
      <c r="AE391" s="407"/>
      <c r="AF391" s="407"/>
      <c r="AG391" s="407"/>
      <c r="AH391" s="407"/>
      <c r="AI391" s="407"/>
      <c r="AJ391" s="407"/>
      <c r="AK391" s="407"/>
      <c r="AL391" s="407"/>
      <c r="AM391" s="407"/>
      <c r="AN391" s="407"/>
      <c r="AO391" s="407"/>
      <c r="AP391" s="407"/>
      <c r="AQ391" s="407"/>
      <c r="AR391" s="407"/>
      <c r="AS391" s="499"/>
      <c r="AT391" s="499"/>
      <c r="AU391" s="407"/>
      <c r="AV391" s="399"/>
      <c r="AW391" s="399"/>
      <c r="AX391" s="399"/>
      <c r="AY391" s="399"/>
      <c r="AZ391" s="399"/>
      <c r="BA391" s="400"/>
      <c r="BB391" s="401"/>
      <c r="BC391" s="402"/>
      <c r="BD391" s="402"/>
      <c r="BE391" s="402"/>
      <c r="BF391" s="403"/>
      <c r="BG391" s="401"/>
      <c r="BH391" s="404"/>
      <c r="BI391" s="404"/>
      <c r="BJ391" s="404"/>
      <c r="BK391" s="405"/>
      <c r="BL391" s="405"/>
      <c r="BM391" s="405"/>
      <c r="BN391" s="405"/>
      <c r="BO391" s="406"/>
      <c r="BP391" s="407"/>
      <c r="BQ391" s="407"/>
      <c r="BR391" s="407"/>
      <c r="BS391" s="407"/>
      <c r="BT391" s="407"/>
      <c r="BU391" s="407"/>
      <c r="BV391" s="407"/>
      <c r="BW391" s="407"/>
      <c r="BX391" s="407"/>
      <c r="BY391" s="407"/>
      <c r="BZ391" s="407"/>
      <c r="CA391" s="407"/>
      <c r="CB391" s="407"/>
      <c r="CC391" s="407"/>
      <c r="CD391" s="407"/>
      <c r="CE391" s="407"/>
      <c r="CF391" s="407"/>
      <c r="CG391" s="407"/>
      <c r="CH391" s="407"/>
      <c r="CI391" s="407"/>
      <c r="CJ391" s="407"/>
      <c r="CK391" s="407"/>
      <c r="CL391" s="407"/>
      <c r="CM391" s="407"/>
      <c r="CN391" s="407"/>
      <c r="CO391" s="407"/>
      <c r="CP391" s="407"/>
      <c r="CQ391" s="407"/>
      <c r="CR391" s="410"/>
      <c r="CS391" s="411"/>
      <c r="CT391" s="411"/>
      <c r="CU391" s="411"/>
      <c r="CV391" s="411"/>
      <c r="CW391" s="411"/>
      <c r="CX391" s="411"/>
      <c r="CY391" s="411"/>
      <c r="CZ391" s="411"/>
      <c r="DA391" s="411"/>
      <c r="DB391" s="409"/>
      <c r="DC391" s="409"/>
      <c r="DD391" s="409"/>
      <c r="DE391" s="409"/>
    </row>
    <row r="392" spans="1:109">
      <c r="A392" s="407"/>
      <c r="B392" s="407"/>
      <c r="C392" s="407"/>
      <c r="D392" s="407"/>
      <c r="E392" s="407"/>
      <c r="F392" s="407"/>
      <c r="G392" s="407"/>
      <c r="H392" s="407"/>
      <c r="I392" s="407"/>
      <c r="J392" s="407"/>
      <c r="K392" s="407"/>
      <c r="L392" s="407"/>
      <c r="M392" s="407"/>
      <c r="N392" s="407"/>
      <c r="O392" s="407"/>
      <c r="P392" s="407"/>
      <c r="Q392" s="407"/>
      <c r="R392" s="407"/>
      <c r="S392" s="407"/>
      <c r="T392" s="407"/>
      <c r="U392" s="407"/>
      <c r="V392" s="407"/>
      <c r="W392" s="407"/>
      <c r="X392" s="407"/>
      <c r="Y392" s="407"/>
      <c r="Z392" s="407"/>
      <c r="AA392" s="407"/>
      <c r="AB392" s="407"/>
      <c r="AC392" s="407"/>
      <c r="AD392" s="407"/>
      <c r="AE392" s="407"/>
      <c r="AF392" s="407"/>
      <c r="AG392" s="407"/>
      <c r="AH392" s="407"/>
      <c r="AI392" s="407"/>
      <c r="AJ392" s="407"/>
      <c r="AK392" s="407"/>
      <c r="AL392" s="407"/>
      <c r="AM392" s="407"/>
      <c r="AN392" s="407"/>
      <c r="AO392" s="407"/>
      <c r="AP392" s="407"/>
      <c r="AQ392" s="407"/>
      <c r="AR392" s="407"/>
      <c r="AS392" s="499"/>
      <c r="AT392" s="499"/>
      <c r="AU392" s="407"/>
      <c r="AV392" s="399"/>
      <c r="AW392" s="399"/>
      <c r="AX392" s="399"/>
      <c r="AY392" s="399"/>
      <c r="AZ392" s="399"/>
      <c r="BA392" s="400"/>
      <c r="BB392" s="401"/>
      <c r="BC392" s="402"/>
      <c r="BD392" s="402"/>
      <c r="BE392" s="402"/>
      <c r="BF392" s="403"/>
      <c r="BG392" s="401"/>
      <c r="BH392" s="404"/>
      <c r="BI392" s="404"/>
      <c r="BJ392" s="404"/>
      <c r="BK392" s="405"/>
      <c r="BL392" s="405"/>
      <c r="BM392" s="405"/>
      <c r="BN392" s="405"/>
      <c r="BO392" s="406"/>
      <c r="BP392" s="407"/>
      <c r="BQ392" s="407"/>
      <c r="BR392" s="407"/>
      <c r="BS392" s="407"/>
      <c r="BT392" s="407"/>
      <c r="BU392" s="407"/>
      <c r="BV392" s="407"/>
      <c r="BW392" s="407"/>
      <c r="BX392" s="407"/>
      <c r="BY392" s="407"/>
      <c r="BZ392" s="407"/>
      <c r="CA392" s="407"/>
      <c r="CB392" s="407"/>
      <c r="CC392" s="407"/>
      <c r="CD392" s="407"/>
      <c r="CE392" s="407"/>
      <c r="CF392" s="407"/>
      <c r="CG392" s="407"/>
      <c r="CH392" s="407"/>
      <c r="CI392" s="407"/>
      <c r="CJ392" s="407"/>
      <c r="CK392" s="407"/>
      <c r="CL392" s="407"/>
      <c r="CM392" s="407"/>
      <c r="CN392" s="407"/>
      <c r="CO392" s="407"/>
      <c r="CP392" s="407"/>
      <c r="CQ392" s="407"/>
      <c r="CR392" s="410"/>
      <c r="CS392" s="411"/>
      <c r="CT392" s="411"/>
      <c r="CU392" s="411"/>
      <c r="CV392" s="411"/>
      <c r="CW392" s="411"/>
      <c r="CX392" s="411"/>
      <c r="CY392" s="411"/>
      <c r="CZ392" s="411"/>
      <c r="DA392" s="411"/>
      <c r="DB392" s="409"/>
      <c r="DC392" s="409"/>
      <c r="DD392" s="409"/>
      <c r="DE392" s="409"/>
    </row>
    <row r="393" spans="1:109">
      <c r="A393" s="407"/>
      <c r="B393" s="407"/>
      <c r="C393" s="407"/>
      <c r="D393" s="407"/>
      <c r="E393" s="407"/>
      <c r="F393" s="407"/>
      <c r="G393" s="407"/>
      <c r="H393" s="407"/>
      <c r="I393" s="407"/>
      <c r="J393" s="407"/>
      <c r="K393" s="407"/>
      <c r="L393" s="407"/>
      <c r="M393" s="407"/>
      <c r="N393" s="407"/>
      <c r="O393" s="407"/>
      <c r="P393" s="407"/>
      <c r="Q393" s="407"/>
      <c r="R393" s="407"/>
      <c r="S393" s="407"/>
      <c r="T393" s="407"/>
      <c r="U393" s="407"/>
      <c r="V393" s="407"/>
      <c r="W393" s="407"/>
      <c r="X393" s="407"/>
      <c r="Y393" s="407"/>
      <c r="Z393" s="407"/>
      <c r="AA393" s="407"/>
      <c r="AB393" s="407"/>
      <c r="AC393" s="407"/>
      <c r="AD393" s="407"/>
      <c r="AE393" s="407"/>
      <c r="AF393" s="407"/>
      <c r="AG393" s="407"/>
      <c r="AH393" s="407"/>
      <c r="AI393" s="407"/>
      <c r="AJ393" s="407"/>
      <c r="AK393" s="407"/>
      <c r="AL393" s="407"/>
      <c r="AM393" s="407"/>
      <c r="AN393" s="407"/>
      <c r="AO393" s="407"/>
      <c r="AP393" s="407"/>
      <c r="AQ393" s="407"/>
      <c r="AR393" s="407"/>
      <c r="AS393" s="499"/>
      <c r="AT393" s="499"/>
      <c r="AU393" s="407"/>
      <c r="AV393" s="399"/>
      <c r="AW393" s="399"/>
      <c r="AX393" s="399"/>
      <c r="AY393" s="399"/>
      <c r="AZ393" s="399"/>
      <c r="BA393" s="400"/>
      <c r="BB393" s="401"/>
      <c r="BC393" s="402"/>
      <c r="BD393" s="402"/>
      <c r="BE393" s="402"/>
      <c r="BF393" s="403"/>
      <c r="BG393" s="401"/>
      <c r="BH393" s="404"/>
      <c r="BI393" s="404"/>
      <c r="BJ393" s="404"/>
      <c r="BK393" s="405"/>
      <c r="BL393" s="405"/>
      <c r="BM393" s="405"/>
      <c r="BN393" s="405"/>
      <c r="BO393" s="406"/>
      <c r="BP393" s="407"/>
      <c r="BQ393" s="407"/>
      <c r="BR393" s="407"/>
      <c r="BS393" s="407"/>
      <c r="BT393" s="407"/>
      <c r="BU393" s="407"/>
      <c r="BV393" s="407"/>
      <c r="BW393" s="407"/>
      <c r="BX393" s="407"/>
      <c r="BY393" s="407"/>
      <c r="BZ393" s="407"/>
      <c r="CA393" s="407"/>
      <c r="CB393" s="407"/>
      <c r="CC393" s="407"/>
      <c r="CD393" s="407"/>
      <c r="CE393" s="407"/>
      <c r="CF393" s="407"/>
      <c r="CG393" s="407"/>
      <c r="CH393" s="407"/>
      <c r="CI393" s="407"/>
      <c r="CJ393" s="407"/>
      <c r="CK393" s="407"/>
      <c r="CL393" s="407"/>
      <c r="CM393" s="407"/>
      <c r="CN393" s="407"/>
      <c r="CO393" s="407"/>
      <c r="CP393" s="407"/>
      <c r="CQ393" s="407"/>
      <c r="CR393" s="410"/>
      <c r="CS393" s="411"/>
      <c r="CT393" s="411"/>
      <c r="CU393" s="411"/>
      <c r="CV393" s="411"/>
      <c r="CW393" s="411"/>
      <c r="CX393" s="411"/>
      <c r="CY393" s="411"/>
      <c r="CZ393" s="411"/>
      <c r="DA393" s="411"/>
      <c r="DB393" s="409"/>
      <c r="DC393" s="409"/>
      <c r="DD393" s="409"/>
      <c r="DE393" s="409"/>
    </row>
    <row r="394" spans="1:109">
      <c r="A394" s="407"/>
      <c r="B394" s="407"/>
      <c r="C394" s="407"/>
      <c r="D394" s="407"/>
      <c r="E394" s="407"/>
      <c r="F394" s="407"/>
      <c r="G394" s="407"/>
      <c r="H394" s="407"/>
      <c r="I394" s="407"/>
      <c r="J394" s="407"/>
      <c r="K394" s="407"/>
      <c r="L394" s="407"/>
      <c r="M394" s="407"/>
      <c r="N394" s="407"/>
      <c r="O394" s="407"/>
      <c r="P394" s="407"/>
      <c r="Q394" s="407"/>
      <c r="R394" s="407"/>
      <c r="S394" s="407"/>
      <c r="T394" s="407"/>
      <c r="U394" s="407"/>
      <c r="V394" s="407"/>
      <c r="W394" s="407"/>
      <c r="X394" s="407"/>
      <c r="Y394" s="407"/>
      <c r="Z394" s="407"/>
      <c r="AA394" s="407"/>
      <c r="AB394" s="407"/>
      <c r="AC394" s="407"/>
      <c r="AD394" s="407"/>
      <c r="AE394" s="407"/>
      <c r="AF394" s="407"/>
      <c r="AG394" s="407"/>
      <c r="AH394" s="407"/>
      <c r="AI394" s="407"/>
      <c r="AJ394" s="407"/>
      <c r="AK394" s="407"/>
      <c r="AL394" s="407"/>
      <c r="AM394" s="407"/>
      <c r="AN394" s="407"/>
      <c r="AO394" s="407"/>
      <c r="AP394" s="407"/>
      <c r="AQ394" s="407"/>
      <c r="AR394" s="407"/>
      <c r="AS394" s="499"/>
      <c r="AT394" s="499"/>
      <c r="AU394" s="407"/>
      <c r="AV394" s="399"/>
      <c r="AW394" s="399"/>
      <c r="AX394" s="399"/>
      <c r="AY394" s="399"/>
      <c r="AZ394" s="399"/>
      <c r="BA394" s="400"/>
      <c r="BB394" s="401"/>
      <c r="BC394" s="402"/>
      <c r="BD394" s="402"/>
      <c r="BE394" s="402"/>
      <c r="BF394" s="403"/>
      <c r="BG394" s="401"/>
      <c r="BH394" s="404"/>
      <c r="BI394" s="404"/>
      <c r="BJ394" s="404"/>
      <c r="BK394" s="405"/>
      <c r="BL394" s="405"/>
      <c r="BM394" s="405"/>
      <c r="BN394" s="405"/>
      <c r="BO394" s="406"/>
      <c r="BP394" s="407"/>
      <c r="BQ394" s="407"/>
      <c r="BR394" s="407"/>
      <c r="BS394" s="407"/>
      <c r="BT394" s="407"/>
      <c r="BU394" s="407"/>
      <c r="BV394" s="407"/>
      <c r="BW394" s="407"/>
      <c r="BX394" s="407"/>
      <c r="BY394" s="407"/>
      <c r="BZ394" s="407"/>
      <c r="CA394" s="407"/>
      <c r="CB394" s="407"/>
      <c r="CC394" s="407"/>
      <c r="CD394" s="407"/>
      <c r="CE394" s="407"/>
      <c r="CF394" s="407"/>
      <c r="CG394" s="407"/>
      <c r="CH394" s="407"/>
      <c r="CI394" s="407"/>
      <c r="CJ394" s="407"/>
      <c r="CK394" s="407"/>
      <c r="CL394" s="407"/>
      <c r="CM394" s="407"/>
      <c r="CN394" s="407"/>
      <c r="CO394" s="407"/>
      <c r="CP394" s="407"/>
      <c r="CQ394" s="407"/>
      <c r="CR394" s="410"/>
      <c r="CS394" s="411"/>
      <c r="CT394" s="411"/>
      <c r="CU394" s="411"/>
      <c r="CV394" s="411"/>
      <c r="CW394" s="411"/>
      <c r="CX394" s="411"/>
      <c r="CY394" s="411"/>
      <c r="CZ394" s="411"/>
      <c r="DA394" s="411"/>
      <c r="DB394" s="409"/>
      <c r="DC394" s="409"/>
      <c r="DD394" s="409"/>
      <c r="DE394" s="409"/>
    </row>
    <row r="395" spans="1:109">
      <c r="A395" s="407"/>
      <c r="B395" s="407"/>
      <c r="C395" s="407"/>
      <c r="D395" s="407"/>
      <c r="E395" s="407"/>
      <c r="F395" s="407"/>
      <c r="G395" s="407"/>
      <c r="H395" s="407"/>
      <c r="I395" s="407"/>
      <c r="J395" s="407"/>
      <c r="K395" s="407"/>
      <c r="L395" s="407"/>
      <c r="M395" s="407"/>
      <c r="N395" s="407"/>
      <c r="O395" s="407"/>
      <c r="P395" s="407"/>
      <c r="Q395" s="407"/>
      <c r="R395" s="407"/>
      <c r="S395" s="407"/>
      <c r="T395" s="407"/>
      <c r="U395" s="407"/>
      <c r="V395" s="407"/>
      <c r="W395" s="407"/>
      <c r="X395" s="407"/>
      <c r="Y395" s="407"/>
      <c r="Z395" s="407"/>
      <c r="AA395" s="407"/>
      <c r="AB395" s="407"/>
      <c r="AC395" s="407"/>
      <c r="AD395" s="407"/>
      <c r="AE395" s="407"/>
      <c r="AF395" s="407"/>
      <c r="AG395" s="407"/>
      <c r="AH395" s="407"/>
      <c r="AI395" s="407"/>
      <c r="AJ395" s="407"/>
      <c r="AK395" s="407"/>
      <c r="AL395" s="407"/>
      <c r="AM395" s="407"/>
      <c r="AN395" s="407"/>
      <c r="AO395" s="407"/>
      <c r="AP395" s="407"/>
      <c r="AQ395" s="407"/>
      <c r="AR395" s="407"/>
      <c r="AS395" s="499"/>
      <c r="AT395" s="499"/>
      <c r="AU395" s="407"/>
      <c r="AV395" s="399"/>
      <c r="AW395" s="399"/>
      <c r="AX395" s="399"/>
      <c r="AY395" s="399"/>
      <c r="AZ395" s="399"/>
      <c r="BA395" s="400"/>
      <c r="BB395" s="401"/>
      <c r="BC395" s="402"/>
      <c r="BD395" s="402"/>
      <c r="BE395" s="402"/>
      <c r="BF395" s="403"/>
      <c r="BG395" s="401"/>
      <c r="BH395" s="404"/>
      <c r="BI395" s="404"/>
      <c r="BJ395" s="404"/>
      <c r="BK395" s="405"/>
      <c r="BL395" s="405"/>
      <c r="BM395" s="405"/>
      <c r="BN395" s="405"/>
      <c r="BO395" s="406"/>
      <c r="BP395" s="407"/>
      <c r="BQ395" s="407"/>
      <c r="BR395" s="407"/>
      <c r="BS395" s="407"/>
      <c r="BT395" s="407"/>
      <c r="BU395" s="407"/>
      <c r="BV395" s="407"/>
      <c r="BW395" s="407"/>
      <c r="BX395" s="407"/>
      <c r="BY395" s="407"/>
      <c r="BZ395" s="407"/>
      <c r="CA395" s="407"/>
      <c r="CB395" s="407"/>
      <c r="CC395" s="407"/>
      <c r="CD395" s="407"/>
      <c r="CE395" s="407"/>
      <c r="CF395" s="407"/>
      <c r="CG395" s="407"/>
      <c r="CH395" s="407"/>
      <c r="CI395" s="407"/>
      <c r="CJ395" s="407"/>
      <c r="CK395" s="407"/>
      <c r="CL395" s="407"/>
      <c r="CM395" s="407"/>
      <c r="CN395" s="407"/>
      <c r="CO395" s="407"/>
      <c r="CP395" s="407"/>
      <c r="CQ395" s="407"/>
      <c r="CR395" s="410"/>
      <c r="CS395" s="411"/>
      <c r="CT395" s="411"/>
      <c r="CU395" s="411"/>
      <c r="CV395" s="411"/>
      <c r="CW395" s="411"/>
      <c r="CX395" s="411"/>
      <c r="CY395" s="411"/>
      <c r="CZ395" s="411"/>
      <c r="DA395" s="411"/>
      <c r="DB395" s="409"/>
      <c r="DC395" s="409"/>
      <c r="DD395" s="409"/>
      <c r="DE395" s="409"/>
    </row>
    <row r="396" spans="1:109">
      <c r="A396" s="407"/>
      <c r="B396" s="407"/>
      <c r="C396" s="407"/>
      <c r="D396" s="407"/>
      <c r="E396" s="407"/>
      <c r="F396" s="407"/>
      <c r="G396" s="407"/>
      <c r="H396" s="407"/>
      <c r="I396" s="407"/>
      <c r="J396" s="407"/>
      <c r="K396" s="407"/>
      <c r="L396" s="407"/>
      <c r="M396" s="407"/>
      <c r="N396" s="407"/>
      <c r="O396" s="407"/>
      <c r="P396" s="407"/>
      <c r="Q396" s="407"/>
      <c r="R396" s="407"/>
      <c r="S396" s="407"/>
      <c r="T396" s="407"/>
      <c r="U396" s="407"/>
      <c r="V396" s="407"/>
      <c r="W396" s="407"/>
      <c r="X396" s="407"/>
      <c r="Y396" s="407"/>
      <c r="Z396" s="407"/>
      <c r="AA396" s="407"/>
      <c r="AB396" s="407"/>
      <c r="AC396" s="407"/>
      <c r="AD396" s="407"/>
      <c r="AE396" s="407"/>
      <c r="AF396" s="407"/>
      <c r="AG396" s="407"/>
      <c r="AH396" s="407"/>
      <c r="AI396" s="407"/>
      <c r="AJ396" s="407"/>
      <c r="AK396" s="407"/>
      <c r="AL396" s="407"/>
      <c r="AM396" s="407"/>
      <c r="AN396" s="407"/>
      <c r="AO396" s="407"/>
      <c r="AP396" s="407"/>
      <c r="AQ396" s="407"/>
      <c r="AR396" s="407"/>
      <c r="AS396" s="499"/>
      <c r="AT396" s="499"/>
      <c r="AU396" s="407"/>
      <c r="AV396" s="399"/>
      <c r="AW396" s="399"/>
      <c r="AX396" s="399"/>
      <c r="AY396" s="399"/>
      <c r="AZ396" s="399"/>
      <c r="BA396" s="400"/>
      <c r="BB396" s="401"/>
      <c r="BC396" s="402"/>
      <c r="BD396" s="402"/>
      <c r="BE396" s="402"/>
      <c r="BF396" s="403"/>
      <c r="BG396" s="401"/>
      <c r="BH396" s="404"/>
      <c r="BI396" s="404"/>
      <c r="BJ396" s="404"/>
      <c r="BK396" s="405"/>
      <c r="BL396" s="405"/>
      <c r="BM396" s="405"/>
      <c r="BN396" s="405"/>
      <c r="BO396" s="406"/>
      <c r="BP396" s="407"/>
      <c r="BQ396" s="407"/>
      <c r="BR396" s="407"/>
      <c r="BS396" s="407"/>
      <c r="BT396" s="407"/>
      <c r="BU396" s="407"/>
      <c r="BV396" s="407"/>
      <c r="BW396" s="407"/>
      <c r="BX396" s="407"/>
      <c r="BY396" s="407"/>
      <c r="BZ396" s="407"/>
      <c r="CA396" s="407"/>
      <c r="CB396" s="407"/>
      <c r="CC396" s="407"/>
      <c r="CD396" s="407"/>
      <c r="CE396" s="407"/>
      <c r="CF396" s="407"/>
      <c r="CG396" s="407"/>
      <c r="CH396" s="407"/>
      <c r="CI396" s="407"/>
      <c r="CJ396" s="407"/>
      <c r="CK396" s="407"/>
      <c r="CL396" s="407"/>
      <c r="CM396" s="407"/>
      <c r="CN396" s="407"/>
      <c r="CO396" s="407"/>
      <c r="CP396" s="407"/>
      <c r="CQ396" s="407"/>
      <c r="CR396" s="410"/>
      <c r="CS396" s="411"/>
      <c r="CT396" s="411"/>
      <c r="CU396" s="411"/>
      <c r="CV396" s="411"/>
      <c r="CW396" s="411"/>
      <c r="CX396" s="411"/>
      <c r="CY396" s="411"/>
      <c r="CZ396" s="411"/>
      <c r="DA396" s="411"/>
      <c r="DB396" s="409"/>
      <c r="DC396" s="409"/>
      <c r="DD396" s="409"/>
      <c r="DE396" s="409"/>
    </row>
    <row r="397" spans="1:109">
      <c r="A397" s="407"/>
      <c r="B397" s="407"/>
      <c r="C397" s="407"/>
      <c r="D397" s="407"/>
      <c r="E397" s="407"/>
      <c r="F397" s="407"/>
      <c r="G397" s="407"/>
      <c r="H397" s="407"/>
      <c r="I397" s="407"/>
      <c r="J397" s="407"/>
      <c r="K397" s="407"/>
      <c r="L397" s="407"/>
      <c r="M397" s="407"/>
      <c r="N397" s="407"/>
      <c r="O397" s="407"/>
      <c r="P397" s="407"/>
      <c r="Q397" s="407"/>
      <c r="R397" s="407"/>
      <c r="S397" s="407"/>
      <c r="T397" s="407"/>
      <c r="U397" s="407"/>
      <c r="V397" s="407"/>
      <c r="W397" s="407"/>
      <c r="X397" s="407"/>
      <c r="Y397" s="407"/>
      <c r="Z397" s="407"/>
      <c r="AA397" s="407"/>
      <c r="AB397" s="407"/>
      <c r="AC397" s="407"/>
      <c r="AD397" s="407"/>
      <c r="AE397" s="407"/>
      <c r="AF397" s="407"/>
      <c r="AG397" s="407"/>
      <c r="AH397" s="407"/>
      <c r="AI397" s="407"/>
      <c r="AJ397" s="407"/>
      <c r="AK397" s="407"/>
      <c r="AL397" s="407"/>
      <c r="AM397" s="407"/>
      <c r="AN397" s="407"/>
      <c r="AO397" s="407"/>
      <c r="AP397" s="407"/>
      <c r="AQ397" s="407"/>
      <c r="AR397" s="407"/>
      <c r="AS397" s="499"/>
      <c r="AT397" s="499"/>
      <c r="AU397" s="407"/>
      <c r="AV397" s="399"/>
      <c r="AW397" s="399"/>
      <c r="AX397" s="399"/>
      <c r="AY397" s="399"/>
      <c r="AZ397" s="399"/>
      <c r="BA397" s="400"/>
      <c r="BB397" s="401"/>
      <c r="BC397" s="402"/>
      <c r="BD397" s="402"/>
      <c r="BE397" s="402"/>
      <c r="BF397" s="403"/>
      <c r="BG397" s="401"/>
      <c r="BH397" s="404"/>
      <c r="BI397" s="404"/>
      <c r="BJ397" s="404"/>
      <c r="BK397" s="405"/>
      <c r="BL397" s="405"/>
      <c r="BM397" s="405"/>
      <c r="BN397" s="405"/>
      <c r="BO397" s="406"/>
      <c r="BP397" s="407"/>
      <c r="BQ397" s="407"/>
      <c r="BR397" s="407"/>
      <c r="BS397" s="407"/>
      <c r="BT397" s="407"/>
      <c r="BU397" s="407"/>
      <c r="BV397" s="407"/>
      <c r="BW397" s="407"/>
      <c r="BX397" s="407"/>
      <c r="BY397" s="407"/>
      <c r="BZ397" s="407"/>
      <c r="CA397" s="407"/>
      <c r="CB397" s="407"/>
      <c r="CC397" s="407"/>
      <c r="CD397" s="407"/>
      <c r="CE397" s="407"/>
      <c r="CF397" s="407"/>
      <c r="CG397" s="407"/>
      <c r="CH397" s="407"/>
      <c r="CI397" s="407"/>
      <c r="CJ397" s="407"/>
      <c r="CK397" s="407"/>
      <c r="CL397" s="407"/>
      <c r="CM397" s="407"/>
      <c r="CN397" s="407"/>
      <c r="CO397" s="407"/>
      <c r="CP397" s="407"/>
      <c r="CQ397" s="407"/>
      <c r="CR397" s="410"/>
      <c r="CS397" s="411"/>
      <c r="CT397" s="411"/>
      <c r="CU397" s="411"/>
      <c r="CV397" s="411"/>
      <c r="CW397" s="411"/>
      <c r="CX397" s="411"/>
      <c r="CY397" s="411"/>
      <c r="CZ397" s="411"/>
      <c r="DA397" s="411"/>
      <c r="DB397" s="409"/>
      <c r="DC397" s="409"/>
      <c r="DD397" s="409"/>
      <c r="DE397" s="409"/>
    </row>
    <row r="398" spans="1:109">
      <c r="A398" s="407"/>
      <c r="B398" s="407"/>
      <c r="C398" s="407"/>
      <c r="D398" s="407"/>
      <c r="E398" s="407"/>
      <c r="F398" s="407"/>
      <c r="G398" s="407"/>
      <c r="H398" s="407"/>
      <c r="I398" s="407"/>
      <c r="J398" s="407"/>
      <c r="K398" s="407"/>
      <c r="L398" s="407"/>
      <c r="M398" s="407"/>
      <c r="N398" s="407"/>
      <c r="O398" s="407"/>
      <c r="P398" s="407"/>
      <c r="Q398" s="407"/>
      <c r="R398" s="407"/>
      <c r="S398" s="407"/>
      <c r="T398" s="407"/>
      <c r="U398" s="407"/>
      <c r="V398" s="407"/>
      <c r="W398" s="407"/>
      <c r="X398" s="407"/>
      <c r="Y398" s="407"/>
      <c r="Z398" s="407"/>
      <c r="AA398" s="407"/>
      <c r="AB398" s="407"/>
      <c r="AC398" s="407"/>
      <c r="AD398" s="407"/>
      <c r="AE398" s="407"/>
      <c r="AF398" s="407"/>
      <c r="AG398" s="407"/>
      <c r="AH398" s="407"/>
      <c r="AI398" s="407"/>
      <c r="AJ398" s="407"/>
      <c r="AK398" s="407"/>
      <c r="AL398" s="407"/>
      <c r="AM398" s="407"/>
      <c r="AN398" s="407"/>
      <c r="AO398" s="407"/>
      <c r="AP398" s="407"/>
      <c r="AQ398" s="407"/>
      <c r="AR398" s="407"/>
      <c r="AS398" s="499"/>
      <c r="AT398" s="499"/>
      <c r="AU398" s="407"/>
      <c r="AV398" s="399"/>
      <c r="AW398" s="399"/>
      <c r="AX398" s="399"/>
      <c r="AY398" s="399"/>
      <c r="AZ398" s="399"/>
      <c r="BA398" s="400"/>
      <c r="BB398" s="401"/>
      <c r="BC398" s="402"/>
      <c r="BD398" s="402"/>
      <c r="BE398" s="402"/>
      <c r="BF398" s="403"/>
      <c r="BG398" s="401"/>
      <c r="BH398" s="404"/>
      <c r="BI398" s="404"/>
      <c r="BJ398" s="404"/>
      <c r="BK398" s="405"/>
      <c r="BL398" s="405"/>
      <c r="BM398" s="405"/>
      <c r="BN398" s="405"/>
      <c r="BO398" s="406"/>
      <c r="BP398" s="407"/>
      <c r="BQ398" s="407"/>
      <c r="BR398" s="407"/>
      <c r="BS398" s="407"/>
      <c r="BT398" s="407"/>
      <c r="BU398" s="407"/>
      <c r="BV398" s="407"/>
      <c r="BW398" s="407"/>
      <c r="BX398" s="407"/>
      <c r="BY398" s="407"/>
      <c r="BZ398" s="407"/>
      <c r="CA398" s="407"/>
      <c r="CB398" s="407"/>
      <c r="CC398" s="407"/>
      <c r="CD398" s="407"/>
      <c r="CE398" s="407"/>
      <c r="CF398" s="407"/>
      <c r="CG398" s="407"/>
      <c r="CH398" s="407"/>
      <c r="CI398" s="407"/>
      <c r="CJ398" s="407"/>
      <c r="CK398" s="407"/>
      <c r="CL398" s="407"/>
      <c r="CM398" s="407"/>
      <c r="CN398" s="407"/>
      <c r="CO398" s="407"/>
      <c r="CP398" s="407"/>
      <c r="CQ398" s="407"/>
      <c r="CR398" s="410"/>
      <c r="CS398" s="411"/>
      <c r="CT398" s="411"/>
      <c r="CU398" s="411"/>
      <c r="CV398" s="411"/>
      <c r="CW398" s="411"/>
      <c r="CX398" s="411"/>
      <c r="CY398" s="411"/>
      <c r="CZ398" s="411"/>
      <c r="DA398" s="411"/>
      <c r="DB398" s="409"/>
      <c r="DC398" s="409"/>
      <c r="DD398" s="409"/>
      <c r="DE398" s="409"/>
    </row>
    <row r="399" spans="1:109">
      <c r="A399" s="407"/>
      <c r="B399" s="407"/>
      <c r="C399" s="407"/>
      <c r="D399" s="407"/>
      <c r="E399" s="407"/>
      <c r="F399" s="407"/>
      <c r="G399" s="407"/>
      <c r="H399" s="407"/>
      <c r="I399" s="407"/>
      <c r="J399" s="407"/>
      <c r="K399" s="407"/>
      <c r="L399" s="407"/>
      <c r="M399" s="407"/>
      <c r="N399" s="407"/>
      <c r="O399" s="407"/>
      <c r="P399" s="407"/>
      <c r="Q399" s="407"/>
      <c r="R399" s="407"/>
      <c r="S399" s="407"/>
      <c r="T399" s="407"/>
      <c r="U399" s="407"/>
      <c r="V399" s="407"/>
      <c r="W399" s="407"/>
      <c r="X399" s="407"/>
      <c r="Y399" s="407"/>
      <c r="Z399" s="407"/>
      <c r="AA399" s="407"/>
      <c r="AB399" s="407"/>
      <c r="AC399" s="407"/>
      <c r="AD399" s="407"/>
      <c r="AE399" s="407"/>
      <c r="AF399" s="407"/>
      <c r="AG399" s="407"/>
      <c r="AH399" s="407"/>
      <c r="AI399" s="407"/>
      <c r="AJ399" s="407"/>
      <c r="AK399" s="407"/>
      <c r="AL399" s="407"/>
      <c r="AM399" s="407"/>
      <c r="AN399" s="407"/>
      <c r="AO399" s="407"/>
      <c r="AP399" s="407"/>
      <c r="AQ399" s="407"/>
      <c r="AR399" s="407"/>
      <c r="AS399" s="499"/>
      <c r="AT399" s="499"/>
      <c r="AU399" s="407"/>
      <c r="AV399" s="399"/>
      <c r="AW399" s="399"/>
      <c r="AX399" s="399"/>
      <c r="AY399" s="399"/>
      <c r="AZ399" s="399"/>
      <c r="BA399" s="400"/>
      <c r="BB399" s="401"/>
      <c r="BC399" s="402"/>
      <c r="BD399" s="402"/>
      <c r="BE399" s="402"/>
      <c r="BF399" s="403"/>
      <c r="BG399" s="401"/>
      <c r="BH399" s="404"/>
      <c r="BI399" s="404"/>
      <c r="BJ399" s="404"/>
      <c r="BK399" s="405"/>
      <c r="BL399" s="405"/>
      <c r="BM399" s="405"/>
      <c r="BN399" s="405"/>
      <c r="BO399" s="406"/>
      <c r="BP399" s="407"/>
      <c r="BQ399" s="407"/>
      <c r="BR399" s="407"/>
      <c r="BS399" s="407"/>
      <c r="BT399" s="407"/>
      <c r="BU399" s="407"/>
      <c r="BV399" s="407"/>
      <c r="BW399" s="407"/>
      <c r="BX399" s="407"/>
      <c r="BY399" s="407"/>
      <c r="BZ399" s="407"/>
      <c r="CA399" s="407"/>
      <c r="CB399" s="407"/>
      <c r="CC399" s="407"/>
      <c r="CD399" s="407"/>
      <c r="CE399" s="407"/>
      <c r="CF399" s="407"/>
      <c r="CG399" s="407"/>
      <c r="CH399" s="407"/>
      <c r="CI399" s="407"/>
      <c r="CJ399" s="407"/>
      <c r="CK399" s="407"/>
      <c r="CL399" s="407"/>
      <c r="CM399" s="407"/>
      <c r="CN399" s="407"/>
      <c r="CO399" s="407"/>
      <c r="CP399" s="407"/>
      <c r="CQ399" s="407"/>
      <c r="CR399" s="410"/>
      <c r="CS399" s="411"/>
      <c r="CT399" s="411"/>
      <c r="CU399" s="411"/>
      <c r="CV399" s="411"/>
      <c r="CW399" s="411"/>
      <c r="CX399" s="411"/>
      <c r="CY399" s="411"/>
      <c r="CZ399" s="411"/>
      <c r="DA399" s="411"/>
      <c r="DB399" s="409"/>
      <c r="DC399" s="409"/>
      <c r="DD399" s="409"/>
      <c r="DE399" s="409"/>
    </row>
    <row r="400" spans="1:109">
      <c r="A400" s="407"/>
      <c r="B400" s="407"/>
      <c r="C400" s="407"/>
      <c r="D400" s="407"/>
      <c r="E400" s="407"/>
      <c r="F400" s="407"/>
      <c r="G400" s="407"/>
      <c r="H400" s="407"/>
      <c r="I400" s="407"/>
      <c r="J400" s="407"/>
      <c r="K400" s="407"/>
      <c r="L400" s="407"/>
      <c r="M400" s="407"/>
      <c r="N400" s="407"/>
      <c r="O400" s="407"/>
      <c r="P400" s="407"/>
      <c r="Q400" s="407"/>
      <c r="R400" s="407"/>
      <c r="S400" s="407"/>
      <c r="T400" s="407"/>
      <c r="U400" s="407"/>
      <c r="V400" s="407"/>
      <c r="W400" s="407"/>
      <c r="X400" s="407"/>
      <c r="Y400" s="407"/>
      <c r="Z400" s="407"/>
      <c r="AA400" s="407"/>
      <c r="AB400" s="407"/>
      <c r="AC400" s="407"/>
      <c r="AD400" s="407"/>
      <c r="AE400" s="407"/>
      <c r="AF400" s="407"/>
      <c r="AG400" s="407"/>
      <c r="AH400" s="407"/>
      <c r="AI400" s="407"/>
      <c r="AJ400" s="407"/>
      <c r="AK400" s="407"/>
      <c r="AL400" s="407"/>
      <c r="AM400" s="407"/>
      <c r="AN400" s="407"/>
      <c r="AO400" s="407"/>
      <c r="AP400" s="407"/>
      <c r="AQ400" s="407"/>
      <c r="AR400" s="407"/>
      <c r="AS400" s="499"/>
      <c r="AT400" s="499"/>
      <c r="AU400" s="407"/>
      <c r="AV400" s="399"/>
      <c r="AW400" s="399"/>
      <c r="AX400" s="399"/>
      <c r="AY400" s="399"/>
      <c r="AZ400" s="399"/>
      <c r="BA400" s="400"/>
      <c r="BB400" s="401"/>
      <c r="BC400" s="402"/>
      <c r="BD400" s="402"/>
      <c r="BE400" s="402"/>
      <c r="BF400" s="403"/>
      <c r="BG400" s="401"/>
      <c r="BH400" s="404"/>
      <c r="BI400" s="404"/>
      <c r="BJ400" s="404"/>
      <c r="BK400" s="405"/>
      <c r="BL400" s="405"/>
      <c r="BM400" s="405"/>
      <c r="BN400" s="405"/>
      <c r="BO400" s="406"/>
      <c r="BP400" s="407"/>
      <c r="BQ400" s="407"/>
      <c r="BR400" s="407"/>
      <c r="BS400" s="407"/>
      <c r="BT400" s="407"/>
      <c r="BU400" s="407"/>
      <c r="BV400" s="407"/>
      <c r="BW400" s="407"/>
      <c r="BX400" s="407"/>
      <c r="BY400" s="407"/>
      <c r="BZ400" s="407"/>
      <c r="CA400" s="407"/>
      <c r="CB400" s="407"/>
      <c r="CC400" s="407"/>
      <c r="CD400" s="407"/>
      <c r="CE400" s="407"/>
      <c r="CF400" s="407"/>
      <c r="CG400" s="407"/>
      <c r="CH400" s="407"/>
      <c r="CI400" s="407"/>
      <c r="CJ400" s="407"/>
      <c r="CK400" s="407"/>
      <c r="CL400" s="407"/>
      <c r="CM400" s="407"/>
      <c r="CN400" s="407"/>
      <c r="CO400" s="407"/>
      <c r="CP400" s="407"/>
      <c r="CQ400" s="407"/>
      <c r="CR400" s="410"/>
      <c r="CS400" s="411"/>
      <c r="CT400" s="411"/>
      <c r="CU400" s="411"/>
      <c r="CV400" s="411"/>
      <c r="CW400" s="411"/>
      <c r="CX400" s="411"/>
      <c r="CY400" s="411"/>
      <c r="CZ400" s="411"/>
      <c r="DA400" s="411"/>
      <c r="DB400" s="409"/>
      <c r="DC400" s="409"/>
      <c r="DD400" s="409"/>
      <c r="DE400" s="409"/>
    </row>
    <row r="401" spans="1:109">
      <c r="A401" s="407"/>
      <c r="B401" s="407"/>
      <c r="C401" s="407"/>
      <c r="D401" s="407"/>
      <c r="E401" s="407"/>
      <c r="F401" s="407"/>
      <c r="G401" s="407"/>
      <c r="H401" s="407"/>
      <c r="I401" s="407"/>
      <c r="J401" s="407"/>
      <c r="K401" s="407"/>
      <c r="L401" s="407"/>
      <c r="M401" s="407"/>
      <c r="N401" s="407"/>
      <c r="O401" s="407"/>
      <c r="P401" s="407"/>
      <c r="Q401" s="407"/>
      <c r="R401" s="407"/>
      <c r="S401" s="407"/>
      <c r="T401" s="407"/>
      <c r="U401" s="407"/>
      <c r="V401" s="407"/>
      <c r="W401" s="407"/>
      <c r="X401" s="407"/>
      <c r="Y401" s="407"/>
      <c r="Z401" s="407"/>
      <c r="AA401" s="407"/>
      <c r="AB401" s="407"/>
      <c r="AC401" s="407"/>
      <c r="AD401" s="407"/>
      <c r="AE401" s="407"/>
      <c r="AF401" s="407"/>
      <c r="AG401" s="407"/>
      <c r="AH401" s="407"/>
      <c r="AI401" s="407"/>
      <c r="AJ401" s="407"/>
      <c r="AK401" s="407"/>
      <c r="AL401" s="407"/>
      <c r="AM401" s="407"/>
      <c r="AN401" s="407"/>
      <c r="AO401" s="407"/>
      <c r="AP401" s="407"/>
      <c r="AQ401" s="407"/>
      <c r="AR401" s="407"/>
      <c r="AS401" s="499"/>
      <c r="AT401" s="499"/>
      <c r="AU401" s="407"/>
      <c r="AV401" s="399"/>
      <c r="AW401" s="399"/>
      <c r="AX401" s="399"/>
      <c r="AY401" s="399"/>
      <c r="AZ401" s="399"/>
      <c r="BA401" s="400"/>
      <c r="BB401" s="401"/>
      <c r="BC401" s="402"/>
      <c r="BD401" s="402"/>
      <c r="BE401" s="402"/>
      <c r="BF401" s="403"/>
      <c r="BG401" s="401"/>
      <c r="BH401" s="404"/>
      <c r="BI401" s="404"/>
      <c r="BJ401" s="404"/>
      <c r="BK401" s="405"/>
      <c r="BL401" s="405"/>
      <c r="BM401" s="405"/>
      <c r="BN401" s="405"/>
      <c r="BO401" s="406"/>
      <c r="BP401" s="407"/>
      <c r="BQ401" s="407"/>
      <c r="BR401" s="407"/>
      <c r="BS401" s="407"/>
      <c r="BT401" s="407"/>
      <c r="BU401" s="407"/>
      <c r="BV401" s="407"/>
      <c r="BW401" s="407"/>
      <c r="BX401" s="407"/>
      <c r="BY401" s="407"/>
      <c r="BZ401" s="407"/>
      <c r="CA401" s="407"/>
      <c r="CB401" s="407"/>
      <c r="CC401" s="407"/>
      <c r="CD401" s="407"/>
      <c r="CE401" s="407"/>
      <c r="CF401" s="407"/>
      <c r="CG401" s="407"/>
      <c r="CH401" s="407"/>
      <c r="CI401" s="407"/>
      <c r="CJ401" s="407"/>
      <c r="CK401" s="407"/>
      <c r="CL401" s="407"/>
      <c r="CM401" s="407"/>
      <c r="CN401" s="407"/>
      <c r="CO401" s="407"/>
      <c r="CP401" s="407"/>
      <c r="CQ401" s="407"/>
      <c r="CR401" s="410"/>
      <c r="CS401" s="411"/>
      <c r="CT401" s="411"/>
      <c r="CU401" s="411"/>
      <c r="CV401" s="411"/>
      <c r="CW401" s="411"/>
      <c r="CX401" s="411"/>
      <c r="CY401" s="411"/>
      <c r="CZ401" s="411"/>
      <c r="DA401" s="411"/>
      <c r="DB401" s="409"/>
      <c r="DC401" s="409"/>
      <c r="DD401" s="409"/>
      <c r="DE401" s="409"/>
    </row>
    <row r="402" spans="1:109">
      <c r="A402" s="407"/>
      <c r="B402" s="407"/>
      <c r="C402" s="407"/>
      <c r="D402" s="407"/>
      <c r="E402" s="407"/>
      <c r="F402" s="407"/>
      <c r="G402" s="407"/>
      <c r="H402" s="407"/>
      <c r="I402" s="407"/>
      <c r="J402" s="407"/>
      <c r="K402" s="407"/>
      <c r="L402" s="407"/>
      <c r="M402" s="407"/>
      <c r="N402" s="407"/>
      <c r="O402" s="407"/>
      <c r="P402" s="407"/>
      <c r="Q402" s="407"/>
      <c r="R402" s="407"/>
      <c r="S402" s="407"/>
      <c r="T402" s="407"/>
      <c r="U402" s="407"/>
      <c r="V402" s="407"/>
      <c r="W402" s="407"/>
      <c r="X402" s="407"/>
      <c r="Y402" s="407"/>
      <c r="Z402" s="407"/>
      <c r="AA402" s="407"/>
      <c r="AB402" s="407"/>
      <c r="AC402" s="407"/>
      <c r="AD402" s="407"/>
      <c r="AE402" s="407"/>
      <c r="AF402" s="407"/>
      <c r="AG402" s="407"/>
      <c r="AH402" s="407"/>
      <c r="AI402" s="407"/>
      <c r="AJ402" s="407"/>
      <c r="AK402" s="407"/>
      <c r="AL402" s="407"/>
      <c r="AM402" s="407"/>
      <c r="AN402" s="407"/>
      <c r="AO402" s="407"/>
      <c r="AP402" s="407"/>
      <c r="AQ402" s="407"/>
      <c r="AR402" s="407"/>
      <c r="AS402" s="499"/>
      <c r="AT402" s="499"/>
      <c r="AU402" s="407"/>
      <c r="AV402" s="399"/>
      <c r="AW402" s="399"/>
      <c r="AX402" s="399"/>
      <c r="AY402" s="399"/>
      <c r="AZ402" s="399"/>
      <c r="BA402" s="400"/>
      <c r="BB402" s="401"/>
      <c r="BC402" s="402"/>
      <c r="BD402" s="402"/>
      <c r="BE402" s="402"/>
      <c r="BF402" s="403"/>
      <c r="BG402" s="401"/>
      <c r="BH402" s="404"/>
      <c r="BI402" s="404"/>
      <c r="BJ402" s="404"/>
      <c r="BK402" s="405"/>
      <c r="BL402" s="405"/>
      <c r="BM402" s="405"/>
      <c r="BN402" s="405"/>
      <c r="BO402" s="406"/>
      <c r="BP402" s="407"/>
      <c r="BQ402" s="407"/>
      <c r="BR402" s="407"/>
      <c r="BS402" s="407"/>
      <c r="BT402" s="407"/>
      <c r="BU402" s="407"/>
      <c r="BV402" s="407"/>
      <c r="BW402" s="407"/>
      <c r="BX402" s="407"/>
      <c r="BY402" s="407"/>
      <c r="BZ402" s="407"/>
      <c r="CA402" s="407"/>
      <c r="CB402" s="407"/>
      <c r="CC402" s="407"/>
      <c r="CD402" s="407"/>
      <c r="CE402" s="407"/>
      <c r="CF402" s="407"/>
      <c r="CG402" s="407"/>
      <c r="CH402" s="407"/>
      <c r="CI402" s="407"/>
      <c r="CJ402" s="407"/>
      <c r="CK402" s="407"/>
      <c r="CL402" s="407"/>
      <c r="CM402" s="407"/>
      <c r="CN402" s="407"/>
      <c r="CO402" s="407"/>
      <c r="CP402" s="407"/>
      <c r="CQ402" s="407"/>
      <c r="CR402" s="410"/>
      <c r="CS402" s="411"/>
      <c r="CT402" s="411"/>
      <c r="CU402" s="411"/>
      <c r="CV402" s="411"/>
      <c r="CW402" s="411"/>
      <c r="CX402" s="411"/>
      <c r="CY402" s="411"/>
      <c r="CZ402" s="411"/>
      <c r="DA402" s="411"/>
      <c r="DB402" s="409"/>
      <c r="DC402" s="409"/>
      <c r="DD402" s="409"/>
      <c r="DE402" s="409"/>
    </row>
    <row r="403" spans="1:109">
      <c r="A403" s="407"/>
      <c r="B403" s="407"/>
      <c r="C403" s="407"/>
      <c r="D403" s="407"/>
      <c r="E403" s="407"/>
      <c r="F403" s="407"/>
      <c r="G403" s="407"/>
      <c r="H403" s="407"/>
      <c r="I403" s="407"/>
      <c r="J403" s="407"/>
      <c r="K403" s="407"/>
      <c r="L403" s="407"/>
      <c r="M403" s="407"/>
      <c r="N403" s="407"/>
      <c r="O403" s="407"/>
      <c r="P403" s="407"/>
      <c r="Q403" s="407"/>
      <c r="R403" s="407"/>
      <c r="S403" s="407"/>
      <c r="T403" s="407"/>
      <c r="U403" s="407"/>
      <c r="V403" s="407"/>
      <c r="W403" s="407"/>
      <c r="X403" s="407"/>
      <c r="Y403" s="407"/>
      <c r="Z403" s="407"/>
      <c r="AA403" s="407"/>
      <c r="AB403" s="407"/>
      <c r="AC403" s="407"/>
      <c r="AD403" s="407"/>
      <c r="AE403" s="407"/>
      <c r="AF403" s="407"/>
      <c r="AG403" s="407"/>
      <c r="AH403" s="407"/>
      <c r="AI403" s="407"/>
      <c r="AJ403" s="407"/>
      <c r="AK403" s="407"/>
      <c r="AL403" s="407"/>
      <c r="AM403" s="407"/>
      <c r="AN403" s="407"/>
      <c r="AO403" s="407"/>
      <c r="AP403" s="407"/>
      <c r="AQ403" s="407"/>
      <c r="AR403" s="407"/>
      <c r="AS403" s="499"/>
      <c r="AT403" s="499"/>
      <c r="AU403" s="407"/>
      <c r="AV403" s="399"/>
      <c r="AW403" s="399"/>
      <c r="AX403" s="399"/>
      <c r="AY403" s="399"/>
      <c r="AZ403" s="399"/>
      <c r="BA403" s="400"/>
      <c r="BB403" s="401"/>
      <c r="BC403" s="402"/>
      <c r="BD403" s="402"/>
      <c r="BE403" s="402"/>
      <c r="BF403" s="403"/>
      <c r="BG403" s="401"/>
      <c r="BH403" s="404"/>
      <c r="BI403" s="404"/>
      <c r="BJ403" s="404"/>
      <c r="BK403" s="405"/>
      <c r="BL403" s="405"/>
      <c r="BM403" s="405"/>
      <c r="BN403" s="405"/>
      <c r="BO403" s="406"/>
      <c r="BP403" s="407"/>
      <c r="BQ403" s="407"/>
      <c r="BR403" s="407"/>
      <c r="BS403" s="407"/>
      <c r="BT403" s="407"/>
      <c r="BU403" s="407"/>
      <c r="BV403" s="407"/>
      <c r="BW403" s="407"/>
      <c r="BX403" s="407"/>
      <c r="BY403" s="407"/>
      <c r="BZ403" s="407"/>
      <c r="CA403" s="407"/>
      <c r="CB403" s="407"/>
      <c r="CC403" s="407"/>
      <c r="CD403" s="407"/>
      <c r="CE403" s="407"/>
      <c r="CF403" s="407"/>
      <c r="CG403" s="407"/>
      <c r="CH403" s="407"/>
      <c r="CI403" s="407"/>
      <c r="CJ403" s="407"/>
      <c r="CK403" s="407"/>
      <c r="CL403" s="407"/>
      <c r="CM403" s="407"/>
      <c r="CN403" s="407"/>
      <c r="CO403" s="407"/>
      <c r="CP403" s="407"/>
      <c r="CQ403" s="407"/>
      <c r="CR403" s="410"/>
      <c r="CS403" s="411"/>
      <c r="CT403" s="411"/>
      <c r="CU403" s="411"/>
      <c r="CV403" s="411"/>
      <c r="CW403" s="411"/>
      <c r="CX403" s="411"/>
      <c r="CY403" s="411"/>
      <c r="CZ403" s="411"/>
      <c r="DA403" s="411"/>
      <c r="DB403" s="409"/>
      <c r="DC403" s="409"/>
      <c r="DD403" s="409"/>
      <c r="DE403" s="409"/>
    </row>
    <row r="404" spans="1:109">
      <c r="A404" s="407"/>
      <c r="B404" s="407"/>
      <c r="C404" s="407"/>
      <c r="D404" s="407"/>
      <c r="E404" s="407"/>
      <c r="F404" s="407"/>
      <c r="G404" s="407"/>
      <c r="H404" s="407"/>
      <c r="I404" s="407"/>
      <c r="J404" s="407"/>
      <c r="K404" s="407"/>
      <c r="L404" s="407"/>
      <c r="M404" s="407"/>
      <c r="N404" s="407"/>
      <c r="O404" s="407"/>
      <c r="P404" s="407"/>
      <c r="Q404" s="407"/>
      <c r="R404" s="407"/>
      <c r="S404" s="407"/>
      <c r="T404" s="407"/>
      <c r="U404" s="407"/>
      <c r="V404" s="407"/>
      <c r="W404" s="407"/>
      <c r="X404" s="407"/>
      <c r="Y404" s="407"/>
      <c r="Z404" s="407"/>
      <c r="AA404" s="407"/>
      <c r="AB404" s="407"/>
      <c r="AC404" s="407"/>
      <c r="AD404" s="407"/>
      <c r="AE404" s="407"/>
      <c r="AF404" s="407"/>
      <c r="AG404" s="407"/>
      <c r="AH404" s="407"/>
      <c r="AI404" s="407"/>
      <c r="AJ404" s="407"/>
      <c r="AK404" s="407"/>
      <c r="AL404" s="407"/>
      <c r="AM404" s="407"/>
      <c r="AN404" s="407"/>
      <c r="AO404" s="407"/>
      <c r="AP404" s="407"/>
      <c r="AQ404" s="407"/>
      <c r="AR404" s="407"/>
      <c r="AS404" s="499"/>
      <c r="AT404" s="499"/>
      <c r="AU404" s="407"/>
      <c r="AV404" s="399"/>
      <c r="AW404" s="399"/>
      <c r="AX404" s="399"/>
      <c r="AY404" s="399"/>
      <c r="AZ404" s="399"/>
      <c r="BA404" s="400"/>
      <c r="BB404" s="401"/>
      <c r="BC404" s="402"/>
      <c r="BD404" s="402"/>
      <c r="BE404" s="402"/>
      <c r="BF404" s="403"/>
      <c r="BG404" s="401"/>
      <c r="BH404" s="404"/>
      <c r="BI404" s="404"/>
      <c r="BJ404" s="404"/>
      <c r="BK404" s="405"/>
      <c r="BL404" s="405"/>
      <c r="BM404" s="405"/>
      <c r="BN404" s="405"/>
      <c r="BO404" s="406"/>
      <c r="BP404" s="407"/>
      <c r="BQ404" s="407"/>
      <c r="BR404" s="407"/>
      <c r="BS404" s="407"/>
      <c r="BT404" s="407"/>
      <c r="BU404" s="407"/>
      <c r="BV404" s="407"/>
      <c r="BW404" s="407"/>
      <c r="BX404" s="407"/>
      <c r="BY404" s="407"/>
      <c r="BZ404" s="407"/>
      <c r="CA404" s="407"/>
      <c r="CB404" s="407"/>
      <c r="CC404" s="407"/>
      <c r="CD404" s="407"/>
      <c r="CE404" s="407"/>
      <c r="CF404" s="407"/>
      <c r="CG404" s="407"/>
      <c r="CH404" s="407"/>
      <c r="CI404" s="407"/>
      <c r="CJ404" s="407"/>
      <c r="CK404" s="407"/>
      <c r="CL404" s="407"/>
      <c r="CM404" s="407"/>
      <c r="CN404" s="407"/>
      <c r="CO404" s="407"/>
      <c r="CP404" s="407"/>
      <c r="CQ404" s="407"/>
      <c r="CR404" s="410"/>
      <c r="CS404" s="411"/>
      <c r="CT404" s="411"/>
      <c r="CU404" s="411"/>
      <c r="CV404" s="411"/>
      <c r="CW404" s="411"/>
      <c r="CX404" s="411"/>
      <c r="CY404" s="411"/>
      <c r="CZ404" s="411"/>
      <c r="DA404" s="411"/>
      <c r="DB404" s="409"/>
      <c r="DC404" s="409"/>
      <c r="DD404" s="409"/>
      <c r="DE404" s="409"/>
    </row>
    <row r="405" spans="1:109">
      <c r="A405" s="407"/>
      <c r="B405" s="407"/>
      <c r="C405" s="407"/>
      <c r="D405" s="407"/>
      <c r="E405" s="407"/>
      <c r="F405" s="407"/>
      <c r="G405" s="407"/>
      <c r="H405" s="407"/>
      <c r="I405" s="407"/>
      <c r="J405" s="407"/>
      <c r="K405" s="407"/>
      <c r="L405" s="407"/>
      <c r="M405" s="407"/>
      <c r="N405" s="407"/>
      <c r="O405" s="407"/>
      <c r="P405" s="407"/>
      <c r="Q405" s="407"/>
      <c r="R405" s="407"/>
      <c r="S405" s="407"/>
      <c r="T405" s="407"/>
      <c r="U405" s="407"/>
      <c r="V405" s="407"/>
      <c r="W405" s="407"/>
      <c r="X405" s="407"/>
      <c r="Y405" s="407"/>
      <c r="Z405" s="407"/>
      <c r="AA405" s="407"/>
      <c r="AB405" s="407"/>
      <c r="AC405" s="407"/>
      <c r="AD405" s="407"/>
      <c r="AE405" s="407"/>
      <c r="AF405" s="407"/>
      <c r="AG405" s="407"/>
      <c r="AH405" s="407"/>
      <c r="AI405" s="407"/>
      <c r="AJ405" s="407"/>
      <c r="AK405" s="407"/>
      <c r="AL405" s="407"/>
      <c r="AM405" s="407"/>
      <c r="AN405" s="407"/>
      <c r="AO405" s="407"/>
      <c r="AP405" s="407"/>
      <c r="AQ405" s="407"/>
      <c r="AR405" s="407"/>
      <c r="AS405" s="499"/>
      <c r="AT405" s="499"/>
      <c r="AU405" s="407"/>
      <c r="AV405" s="399"/>
      <c r="AW405" s="399"/>
      <c r="AX405" s="399"/>
      <c r="AY405" s="399"/>
      <c r="AZ405" s="399"/>
      <c r="BA405" s="400"/>
      <c r="BB405" s="401"/>
      <c r="BC405" s="402"/>
      <c r="BD405" s="402"/>
      <c r="BE405" s="402"/>
      <c r="BF405" s="403"/>
      <c r="BG405" s="401"/>
      <c r="BH405" s="404"/>
      <c r="BI405" s="404"/>
      <c r="BJ405" s="404"/>
      <c r="BK405" s="405"/>
      <c r="BL405" s="405"/>
      <c r="BM405" s="405"/>
      <c r="BN405" s="405"/>
      <c r="BO405" s="406"/>
      <c r="BP405" s="407"/>
      <c r="BQ405" s="407"/>
      <c r="BR405" s="407"/>
      <c r="BS405" s="407"/>
      <c r="BT405" s="407"/>
      <c r="BU405" s="407"/>
      <c r="BV405" s="407"/>
      <c r="BW405" s="407"/>
      <c r="BX405" s="407"/>
      <c r="BY405" s="407"/>
      <c r="BZ405" s="407"/>
      <c r="CA405" s="407"/>
      <c r="CB405" s="407"/>
      <c r="CC405" s="407"/>
      <c r="CD405" s="407"/>
      <c r="CE405" s="407"/>
      <c r="CF405" s="407"/>
      <c r="CG405" s="407"/>
      <c r="CH405" s="407"/>
      <c r="CI405" s="407"/>
      <c r="CJ405" s="407"/>
      <c r="CK405" s="407"/>
      <c r="CL405" s="407"/>
      <c r="CM405" s="407"/>
      <c r="CN405" s="407"/>
      <c r="CO405" s="407"/>
      <c r="CP405" s="407"/>
      <c r="CQ405" s="407"/>
      <c r="CR405" s="410"/>
      <c r="CS405" s="411"/>
      <c r="CT405" s="411"/>
      <c r="CU405" s="411"/>
      <c r="CV405" s="411"/>
      <c r="CW405" s="411"/>
      <c r="CX405" s="411"/>
      <c r="CY405" s="411"/>
      <c r="CZ405" s="411"/>
      <c r="DA405" s="411"/>
      <c r="DB405" s="409"/>
      <c r="DC405" s="409"/>
      <c r="DD405" s="409"/>
      <c r="DE405" s="409"/>
    </row>
    <row r="406" spans="1:109">
      <c r="A406" s="407"/>
      <c r="B406" s="407"/>
      <c r="C406" s="407"/>
      <c r="D406" s="407"/>
      <c r="E406" s="407"/>
      <c r="F406" s="407"/>
      <c r="G406" s="407"/>
      <c r="H406" s="407"/>
      <c r="I406" s="407"/>
      <c r="J406" s="407"/>
      <c r="K406" s="407"/>
      <c r="L406" s="407"/>
      <c r="M406" s="407"/>
      <c r="N406" s="407"/>
      <c r="O406" s="407"/>
      <c r="P406" s="407"/>
      <c r="Q406" s="407"/>
      <c r="R406" s="407"/>
      <c r="S406" s="407"/>
      <c r="T406" s="407"/>
      <c r="U406" s="407"/>
      <c r="V406" s="407"/>
      <c r="W406" s="407"/>
      <c r="X406" s="407"/>
      <c r="Y406" s="407"/>
      <c r="Z406" s="407"/>
      <c r="AA406" s="407"/>
      <c r="AB406" s="407"/>
      <c r="AC406" s="407"/>
      <c r="AD406" s="407"/>
      <c r="AE406" s="407"/>
      <c r="AF406" s="407"/>
      <c r="AG406" s="407"/>
      <c r="AH406" s="407"/>
      <c r="AI406" s="407"/>
      <c r="AJ406" s="407"/>
      <c r="AK406" s="407"/>
      <c r="AL406" s="407"/>
      <c r="AM406" s="407"/>
      <c r="AN406" s="407"/>
      <c r="AO406" s="407"/>
      <c r="AP406" s="407"/>
      <c r="AQ406" s="407"/>
      <c r="AR406" s="407"/>
      <c r="AS406" s="499"/>
      <c r="AT406" s="499"/>
      <c r="AU406" s="407"/>
      <c r="AV406" s="399"/>
      <c r="AW406" s="399"/>
      <c r="AX406" s="399"/>
      <c r="AY406" s="399"/>
      <c r="AZ406" s="399"/>
      <c r="BA406" s="400"/>
      <c r="BB406" s="401"/>
      <c r="BC406" s="402"/>
      <c r="BD406" s="402"/>
      <c r="BE406" s="402"/>
      <c r="BF406" s="403"/>
      <c r="BG406" s="401"/>
      <c r="BH406" s="404"/>
      <c r="BI406" s="404"/>
      <c r="BJ406" s="404"/>
      <c r="BK406" s="405"/>
      <c r="BL406" s="405"/>
      <c r="BM406" s="405"/>
      <c r="BN406" s="405"/>
      <c r="BO406" s="406"/>
      <c r="BP406" s="407"/>
      <c r="BQ406" s="407"/>
      <c r="BR406" s="407"/>
      <c r="BS406" s="407"/>
      <c r="BT406" s="407"/>
      <c r="BU406" s="407"/>
      <c r="BV406" s="407"/>
      <c r="BW406" s="407"/>
      <c r="BX406" s="407"/>
      <c r="BY406" s="407"/>
      <c r="BZ406" s="407"/>
      <c r="CA406" s="407"/>
      <c r="CB406" s="407"/>
      <c r="CC406" s="407"/>
      <c r="CD406" s="407"/>
      <c r="CE406" s="407"/>
      <c r="CF406" s="407"/>
      <c r="CG406" s="407"/>
      <c r="CH406" s="407"/>
      <c r="CI406" s="407"/>
      <c r="CJ406" s="407"/>
      <c r="CK406" s="407"/>
      <c r="CL406" s="407"/>
      <c r="CM406" s="407"/>
      <c r="CN406" s="407"/>
      <c r="CO406" s="407"/>
      <c r="CP406" s="407"/>
      <c r="CQ406" s="407"/>
      <c r="CR406" s="410"/>
      <c r="CS406" s="411"/>
      <c r="CT406" s="411"/>
      <c r="CU406" s="411"/>
      <c r="CV406" s="411"/>
      <c r="CW406" s="411"/>
      <c r="CX406" s="411"/>
      <c r="CY406" s="411"/>
      <c r="CZ406" s="411"/>
      <c r="DA406" s="411"/>
      <c r="DB406" s="409"/>
      <c r="DC406" s="409"/>
      <c r="DD406" s="409"/>
      <c r="DE406" s="409"/>
    </row>
    <row r="407" spans="1:109">
      <c r="A407" s="407"/>
      <c r="B407" s="407"/>
      <c r="C407" s="407"/>
      <c r="D407" s="407"/>
      <c r="E407" s="407"/>
      <c r="F407" s="407"/>
      <c r="G407" s="407"/>
      <c r="H407" s="407"/>
      <c r="I407" s="407"/>
      <c r="J407" s="407"/>
      <c r="K407" s="407"/>
      <c r="L407" s="407"/>
      <c r="M407" s="407"/>
      <c r="N407" s="407"/>
      <c r="O407" s="407"/>
      <c r="P407" s="407"/>
      <c r="Q407" s="407"/>
      <c r="R407" s="407"/>
      <c r="S407" s="407"/>
      <c r="T407" s="407"/>
      <c r="U407" s="407"/>
      <c r="V407" s="407"/>
      <c r="W407" s="407"/>
      <c r="X407" s="407"/>
      <c r="Y407" s="407"/>
      <c r="Z407" s="407"/>
      <c r="AA407" s="407"/>
      <c r="AB407" s="407"/>
      <c r="AC407" s="407"/>
      <c r="AD407" s="407"/>
      <c r="AE407" s="407"/>
      <c r="AF407" s="407"/>
      <c r="AG407" s="407"/>
      <c r="AH407" s="407"/>
      <c r="AI407" s="407"/>
      <c r="AJ407" s="407"/>
      <c r="AK407" s="407"/>
      <c r="AL407" s="407"/>
      <c r="AM407" s="407"/>
      <c r="AN407" s="407"/>
      <c r="AO407" s="407"/>
      <c r="AP407" s="407"/>
      <c r="AQ407" s="407"/>
      <c r="AR407" s="407"/>
      <c r="AS407" s="499"/>
      <c r="AT407" s="499"/>
      <c r="AU407" s="407"/>
      <c r="AV407" s="399"/>
      <c r="AW407" s="399"/>
      <c r="AX407" s="399"/>
      <c r="AY407" s="399"/>
      <c r="AZ407" s="399"/>
      <c r="BA407" s="400"/>
      <c r="BB407" s="401"/>
      <c r="BC407" s="402"/>
      <c r="BD407" s="402"/>
      <c r="BE407" s="402"/>
      <c r="BF407" s="403"/>
      <c r="BG407" s="401"/>
      <c r="BH407" s="404"/>
      <c r="BI407" s="404"/>
      <c r="BJ407" s="404"/>
      <c r="BK407" s="405"/>
      <c r="BL407" s="405"/>
      <c r="BM407" s="405"/>
      <c r="BN407" s="405"/>
      <c r="BO407" s="406"/>
      <c r="BP407" s="407"/>
      <c r="BQ407" s="407"/>
      <c r="BR407" s="407"/>
      <c r="BS407" s="407"/>
      <c r="BT407" s="407"/>
      <c r="BU407" s="407"/>
      <c r="BV407" s="407"/>
      <c r="BW407" s="407"/>
      <c r="BX407" s="407"/>
      <c r="BY407" s="407"/>
      <c r="BZ407" s="407"/>
      <c r="CA407" s="407"/>
      <c r="CB407" s="407"/>
      <c r="CC407" s="407"/>
      <c r="CD407" s="407"/>
      <c r="CE407" s="407"/>
      <c r="CF407" s="407"/>
      <c r="CG407" s="407"/>
      <c r="CH407" s="407"/>
      <c r="CI407" s="407"/>
      <c r="CJ407" s="407"/>
      <c r="CK407" s="407"/>
      <c r="CL407" s="407"/>
      <c r="CM407" s="407"/>
      <c r="CN407" s="407"/>
      <c r="CO407" s="407"/>
      <c r="CP407" s="407"/>
      <c r="CQ407" s="407"/>
      <c r="CR407" s="410"/>
      <c r="CS407" s="411"/>
      <c r="CT407" s="411"/>
      <c r="CU407" s="411"/>
      <c r="CV407" s="411"/>
      <c r="CW407" s="411"/>
      <c r="CX407" s="411"/>
      <c r="CY407" s="411"/>
      <c r="CZ407" s="411"/>
      <c r="DA407" s="411"/>
      <c r="DB407" s="409"/>
      <c r="DC407" s="409"/>
      <c r="DD407" s="409"/>
      <c r="DE407" s="409"/>
    </row>
    <row r="408" spans="1:109">
      <c r="A408" s="407"/>
      <c r="B408" s="407"/>
      <c r="C408" s="407"/>
      <c r="D408" s="407"/>
      <c r="E408" s="407"/>
      <c r="F408" s="407"/>
      <c r="G408" s="407"/>
      <c r="H408" s="407"/>
      <c r="I408" s="407"/>
      <c r="J408" s="407"/>
      <c r="K408" s="407"/>
      <c r="L408" s="407"/>
      <c r="M408" s="407"/>
      <c r="N408" s="407"/>
      <c r="O408" s="407"/>
      <c r="P408" s="407"/>
      <c r="Q408" s="407"/>
      <c r="R408" s="407"/>
      <c r="S408" s="407"/>
      <c r="T408" s="407"/>
      <c r="U408" s="407"/>
      <c r="V408" s="407"/>
      <c r="W408" s="407"/>
      <c r="X408" s="407"/>
      <c r="Y408" s="407"/>
      <c r="Z408" s="407"/>
      <c r="AA408" s="407"/>
      <c r="AB408" s="407"/>
      <c r="AC408" s="407"/>
      <c r="AD408" s="407"/>
      <c r="AE408" s="407"/>
      <c r="AF408" s="407"/>
      <c r="AG408" s="407"/>
      <c r="AH408" s="407"/>
      <c r="AI408" s="407"/>
      <c r="AJ408" s="407"/>
      <c r="AK408" s="407"/>
      <c r="AL408" s="407"/>
      <c r="AM408" s="407"/>
      <c r="AN408" s="407"/>
      <c r="AO408" s="407"/>
      <c r="AP408" s="407"/>
      <c r="AQ408" s="407"/>
      <c r="AR408" s="407"/>
      <c r="AS408" s="499"/>
      <c r="AT408" s="499"/>
      <c r="AU408" s="407"/>
      <c r="AV408" s="399"/>
      <c r="AW408" s="399"/>
      <c r="AX408" s="399"/>
      <c r="AY408" s="399"/>
      <c r="AZ408" s="399"/>
      <c r="BA408" s="400"/>
      <c r="BB408" s="401"/>
      <c r="BC408" s="402"/>
      <c r="BD408" s="402"/>
      <c r="BE408" s="402"/>
      <c r="BF408" s="403"/>
      <c r="BG408" s="401"/>
      <c r="BH408" s="404"/>
      <c r="BI408" s="404"/>
      <c r="BJ408" s="404"/>
      <c r="BK408" s="405"/>
      <c r="BL408" s="405"/>
      <c r="BM408" s="405"/>
      <c r="BN408" s="405"/>
      <c r="BO408" s="406"/>
      <c r="BP408" s="407"/>
      <c r="BQ408" s="407"/>
      <c r="BR408" s="407"/>
      <c r="BS408" s="407"/>
      <c r="BT408" s="407"/>
      <c r="BU408" s="407"/>
      <c r="BV408" s="407"/>
      <c r="BW408" s="407"/>
      <c r="BX408" s="407"/>
      <c r="BY408" s="407"/>
      <c r="BZ408" s="407"/>
      <c r="CA408" s="407"/>
      <c r="CB408" s="407"/>
      <c r="CC408" s="407"/>
      <c r="CD408" s="407"/>
      <c r="CE408" s="407"/>
      <c r="CF408" s="407"/>
      <c r="CG408" s="407"/>
      <c r="CH408" s="407"/>
      <c r="CI408" s="407"/>
      <c r="CJ408" s="407"/>
      <c r="CK408" s="407"/>
      <c r="CL408" s="407"/>
      <c r="CM408" s="407"/>
      <c r="CN408" s="407"/>
      <c r="CO408" s="407"/>
      <c r="CP408" s="407"/>
      <c r="CQ408" s="407"/>
      <c r="CR408" s="410"/>
      <c r="CS408" s="411"/>
      <c r="CT408" s="411"/>
      <c r="CU408" s="411"/>
      <c r="CV408" s="411"/>
      <c r="CW408" s="411"/>
      <c r="CX408" s="411"/>
      <c r="CY408" s="411"/>
      <c r="CZ408" s="411"/>
      <c r="DA408" s="411"/>
      <c r="DB408" s="409"/>
      <c r="DC408" s="409"/>
      <c r="DD408" s="409"/>
      <c r="DE408" s="409"/>
    </row>
    <row r="409" spans="1:109">
      <c r="A409" s="407"/>
      <c r="B409" s="407"/>
      <c r="C409" s="407"/>
      <c r="D409" s="407"/>
      <c r="E409" s="407"/>
      <c r="F409" s="407"/>
      <c r="G409" s="407"/>
      <c r="H409" s="407"/>
      <c r="I409" s="407"/>
      <c r="J409" s="407"/>
      <c r="K409" s="407"/>
      <c r="L409" s="407"/>
      <c r="M409" s="407"/>
      <c r="N409" s="407"/>
      <c r="O409" s="407"/>
      <c r="P409" s="407"/>
      <c r="Q409" s="407"/>
      <c r="R409" s="407"/>
      <c r="S409" s="407"/>
      <c r="T409" s="407"/>
      <c r="U409" s="407"/>
      <c r="V409" s="407"/>
      <c r="W409" s="407"/>
      <c r="X409" s="407"/>
      <c r="Y409" s="407"/>
      <c r="Z409" s="407"/>
      <c r="AA409" s="407"/>
      <c r="AB409" s="407"/>
      <c r="AC409" s="407"/>
      <c r="AD409" s="407"/>
      <c r="AE409" s="407"/>
      <c r="AF409" s="407"/>
      <c r="AG409" s="407"/>
      <c r="AH409" s="407"/>
      <c r="AI409" s="407"/>
      <c r="AJ409" s="407"/>
      <c r="AK409" s="407"/>
      <c r="AL409" s="407"/>
      <c r="AM409" s="407"/>
      <c r="AN409" s="407"/>
      <c r="AO409" s="407"/>
      <c r="AP409" s="407"/>
      <c r="AQ409" s="407"/>
      <c r="AR409" s="407"/>
      <c r="AS409" s="499"/>
      <c r="AT409" s="499"/>
      <c r="AU409" s="407"/>
      <c r="AV409" s="399"/>
      <c r="AW409" s="399"/>
      <c r="AX409" s="399"/>
      <c r="AY409" s="399"/>
      <c r="AZ409" s="399"/>
      <c r="BA409" s="400"/>
      <c r="BB409" s="401"/>
      <c r="BC409" s="402"/>
      <c r="BD409" s="402"/>
      <c r="BE409" s="402"/>
      <c r="BF409" s="403"/>
      <c r="BG409" s="401"/>
      <c r="BH409" s="404"/>
      <c r="BI409" s="404"/>
      <c r="BJ409" s="404"/>
      <c r="BK409" s="405"/>
      <c r="BL409" s="405"/>
      <c r="BM409" s="405"/>
      <c r="BN409" s="405"/>
      <c r="BO409" s="406"/>
      <c r="BP409" s="407"/>
      <c r="BQ409" s="407"/>
      <c r="BR409" s="407"/>
      <c r="BS409" s="407"/>
      <c r="BT409" s="407"/>
      <c r="BU409" s="407"/>
      <c r="BV409" s="407"/>
      <c r="BW409" s="407"/>
      <c r="BX409" s="407"/>
      <c r="BY409" s="407"/>
      <c r="BZ409" s="407"/>
      <c r="CA409" s="407"/>
      <c r="CB409" s="407"/>
      <c r="CC409" s="407"/>
      <c r="CD409" s="407"/>
      <c r="CE409" s="407"/>
      <c r="CF409" s="407"/>
      <c r="CG409" s="407"/>
      <c r="CH409" s="407"/>
      <c r="CI409" s="407"/>
      <c r="CJ409" s="407"/>
      <c r="CK409" s="407"/>
      <c r="CL409" s="407"/>
      <c r="CM409" s="407"/>
      <c r="CN409" s="407"/>
      <c r="CO409" s="407"/>
      <c r="CP409" s="407"/>
      <c r="CQ409" s="407"/>
      <c r="CR409" s="410"/>
      <c r="CS409" s="411"/>
      <c r="CT409" s="411"/>
      <c r="CU409" s="411"/>
      <c r="CV409" s="411"/>
      <c r="CW409" s="411"/>
      <c r="CX409" s="411"/>
      <c r="CY409" s="411"/>
      <c r="CZ409" s="411"/>
      <c r="DA409" s="411"/>
      <c r="DB409" s="409"/>
      <c r="DC409" s="409"/>
      <c r="DD409" s="409"/>
      <c r="DE409" s="409"/>
    </row>
    <row r="410" spans="1:109">
      <c r="A410" s="407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407"/>
      <c r="M410" s="407"/>
      <c r="N410" s="407"/>
      <c r="O410" s="407"/>
      <c r="P410" s="407"/>
      <c r="Q410" s="407"/>
      <c r="R410" s="407"/>
      <c r="S410" s="407"/>
      <c r="T410" s="407"/>
      <c r="U410" s="407"/>
      <c r="V410" s="407"/>
      <c r="W410" s="407"/>
      <c r="X410" s="407"/>
      <c r="Y410" s="407"/>
      <c r="Z410" s="407"/>
      <c r="AA410" s="407"/>
      <c r="AB410" s="407"/>
      <c r="AC410" s="407"/>
      <c r="AD410" s="407"/>
      <c r="AE410" s="407"/>
      <c r="AF410" s="407"/>
      <c r="AG410" s="407"/>
      <c r="AH410" s="407"/>
      <c r="AI410" s="407"/>
      <c r="AJ410" s="407"/>
      <c r="AK410" s="407"/>
      <c r="AL410" s="407"/>
      <c r="AM410" s="407"/>
      <c r="AN410" s="407"/>
      <c r="AO410" s="407"/>
      <c r="AP410" s="407"/>
      <c r="AQ410" s="407"/>
      <c r="AR410" s="407"/>
      <c r="AS410" s="499"/>
      <c r="AT410" s="499"/>
      <c r="AU410" s="407"/>
      <c r="AV410" s="399"/>
      <c r="AW410" s="399"/>
      <c r="AX410" s="399"/>
      <c r="AY410" s="399"/>
      <c r="AZ410" s="399"/>
      <c r="BA410" s="400"/>
      <c r="BB410" s="401"/>
      <c r="BC410" s="402"/>
      <c r="BD410" s="402"/>
      <c r="BE410" s="402"/>
      <c r="BF410" s="403"/>
      <c r="BG410" s="401"/>
      <c r="BH410" s="404"/>
      <c r="BI410" s="404"/>
      <c r="BJ410" s="404"/>
      <c r="BK410" s="405"/>
      <c r="BL410" s="405"/>
      <c r="BM410" s="405"/>
      <c r="BN410" s="405"/>
      <c r="BO410" s="406"/>
      <c r="BP410" s="407"/>
      <c r="BQ410" s="407"/>
      <c r="BR410" s="407"/>
      <c r="BS410" s="407"/>
      <c r="BT410" s="407"/>
      <c r="BU410" s="407"/>
      <c r="BV410" s="407"/>
      <c r="BW410" s="407"/>
      <c r="BX410" s="407"/>
      <c r="BY410" s="407"/>
      <c r="BZ410" s="407"/>
      <c r="CA410" s="407"/>
      <c r="CB410" s="407"/>
      <c r="CC410" s="407"/>
      <c r="CD410" s="407"/>
      <c r="CE410" s="407"/>
      <c r="CF410" s="407"/>
      <c r="CG410" s="407"/>
      <c r="CH410" s="407"/>
      <c r="CI410" s="407"/>
      <c r="CJ410" s="407"/>
      <c r="CK410" s="407"/>
      <c r="CL410" s="407"/>
      <c r="CM410" s="407"/>
      <c r="CN410" s="407"/>
      <c r="CO410" s="407"/>
      <c r="CP410" s="407"/>
      <c r="CQ410" s="407"/>
      <c r="CR410" s="410"/>
      <c r="CS410" s="411"/>
      <c r="CT410" s="411"/>
      <c r="CU410" s="411"/>
      <c r="CV410" s="411"/>
      <c r="CW410" s="411"/>
      <c r="CX410" s="411"/>
      <c r="CY410" s="411"/>
      <c r="CZ410" s="411"/>
      <c r="DA410" s="411"/>
      <c r="DB410" s="409"/>
      <c r="DC410" s="409"/>
      <c r="DD410" s="409"/>
      <c r="DE410" s="409"/>
    </row>
    <row r="411" spans="1:109">
      <c r="A411" s="407"/>
      <c r="B411" s="407"/>
      <c r="C411" s="407"/>
      <c r="D411" s="407"/>
      <c r="E411" s="407"/>
      <c r="F411" s="407"/>
      <c r="G411" s="407"/>
      <c r="H411" s="407"/>
      <c r="I411" s="407"/>
      <c r="J411" s="407"/>
      <c r="K411" s="407"/>
      <c r="L411" s="407"/>
      <c r="M411" s="407"/>
      <c r="N411" s="407"/>
      <c r="O411" s="407"/>
      <c r="P411" s="407"/>
      <c r="Q411" s="407"/>
      <c r="R411" s="407"/>
      <c r="S411" s="407"/>
      <c r="T411" s="407"/>
      <c r="U411" s="407"/>
      <c r="V411" s="407"/>
      <c r="W411" s="407"/>
      <c r="X411" s="407"/>
      <c r="Y411" s="407"/>
      <c r="Z411" s="407"/>
      <c r="AA411" s="407"/>
      <c r="AB411" s="407"/>
      <c r="AC411" s="407"/>
      <c r="AD411" s="407"/>
      <c r="AE411" s="407"/>
      <c r="AF411" s="407"/>
      <c r="AG411" s="407"/>
      <c r="AH411" s="407"/>
      <c r="AI411" s="407"/>
      <c r="AJ411" s="407"/>
      <c r="AK411" s="407"/>
      <c r="AL411" s="407"/>
      <c r="AM411" s="407"/>
      <c r="AN411" s="407"/>
      <c r="AO411" s="407"/>
      <c r="AP411" s="407"/>
      <c r="AQ411" s="407"/>
      <c r="AR411" s="407"/>
      <c r="AS411" s="499"/>
      <c r="AT411" s="499"/>
      <c r="AU411" s="407"/>
      <c r="AV411" s="399"/>
      <c r="AW411" s="399"/>
      <c r="AX411" s="399"/>
      <c r="AY411" s="399"/>
      <c r="AZ411" s="399"/>
      <c r="BA411" s="400"/>
      <c r="BB411" s="401"/>
      <c r="BC411" s="402"/>
      <c r="BD411" s="402"/>
      <c r="BE411" s="402"/>
      <c r="BF411" s="403"/>
      <c r="BG411" s="401"/>
      <c r="BH411" s="404"/>
      <c r="BI411" s="404"/>
      <c r="BJ411" s="404"/>
      <c r="BK411" s="405"/>
      <c r="BL411" s="405"/>
      <c r="BM411" s="405"/>
      <c r="BN411" s="405"/>
      <c r="BO411" s="406"/>
      <c r="BP411" s="407"/>
      <c r="BQ411" s="407"/>
      <c r="BR411" s="407"/>
      <c r="BS411" s="407"/>
      <c r="BT411" s="407"/>
      <c r="BU411" s="407"/>
      <c r="BV411" s="407"/>
      <c r="BW411" s="407"/>
      <c r="BX411" s="407"/>
      <c r="BY411" s="407"/>
      <c r="BZ411" s="407"/>
      <c r="CA411" s="407"/>
      <c r="CB411" s="407"/>
      <c r="CC411" s="407"/>
      <c r="CD411" s="407"/>
      <c r="CE411" s="407"/>
      <c r="CF411" s="407"/>
      <c r="CG411" s="407"/>
      <c r="CH411" s="407"/>
      <c r="CI411" s="407"/>
      <c r="CJ411" s="407"/>
      <c r="CK411" s="407"/>
      <c r="CL411" s="407"/>
      <c r="CM411" s="407"/>
      <c r="CN411" s="407"/>
      <c r="CO411" s="407"/>
      <c r="CP411" s="407"/>
      <c r="CQ411" s="407"/>
      <c r="CR411" s="410"/>
      <c r="CS411" s="411"/>
      <c r="CT411" s="411"/>
      <c r="CU411" s="411"/>
      <c r="CV411" s="411"/>
      <c r="CW411" s="411"/>
      <c r="CX411" s="411"/>
      <c r="CY411" s="411"/>
      <c r="CZ411" s="411"/>
      <c r="DA411" s="411"/>
      <c r="DB411" s="409"/>
      <c r="DC411" s="409"/>
      <c r="DD411" s="409"/>
      <c r="DE411" s="409"/>
    </row>
    <row r="412" spans="1:109">
      <c r="A412" s="407"/>
      <c r="B412" s="407"/>
      <c r="C412" s="407"/>
      <c r="D412" s="407"/>
      <c r="E412" s="407"/>
      <c r="F412" s="407"/>
      <c r="G412" s="407"/>
      <c r="H412" s="407"/>
      <c r="I412" s="407"/>
      <c r="J412" s="407"/>
      <c r="K412" s="407"/>
      <c r="L412" s="407"/>
      <c r="M412" s="407"/>
      <c r="N412" s="407"/>
      <c r="O412" s="407"/>
      <c r="P412" s="407"/>
      <c r="Q412" s="407"/>
      <c r="R412" s="407"/>
      <c r="S412" s="407"/>
      <c r="T412" s="407"/>
      <c r="U412" s="407"/>
      <c r="V412" s="407"/>
      <c r="W412" s="407"/>
      <c r="X412" s="407"/>
      <c r="Y412" s="407"/>
      <c r="Z412" s="407"/>
      <c r="AA412" s="407"/>
      <c r="AB412" s="407"/>
      <c r="AC412" s="407"/>
      <c r="AD412" s="407"/>
      <c r="AE412" s="407"/>
      <c r="AF412" s="407"/>
      <c r="AG412" s="407"/>
      <c r="AH412" s="407"/>
      <c r="AI412" s="407"/>
      <c r="AJ412" s="407"/>
      <c r="AK412" s="407"/>
      <c r="AL412" s="407"/>
      <c r="AM412" s="407"/>
      <c r="AN412" s="407"/>
      <c r="AO412" s="407"/>
      <c r="AP412" s="407"/>
      <c r="AQ412" s="407"/>
      <c r="AR412" s="407"/>
      <c r="AS412" s="499"/>
      <c r="AT412" s="499"/>
      <c r="AU412" s="407"/>
      <c r="AV412" s="399"/>
      <c r="AW412" s="399"/>
      <c r="AX412" s="399"/>
      <c r="AY412" s="399"/>
      <c r="AZ412" s="399"/>
      <c r="BA412" s="400"/>
      <c r="BB412" s="401"/>
      <c r="BC412" s="402"/>
      <c r="BD412" s="402"/>
      <c r="BE412" s="402"/>
      <c r="BF412" s="403"/>
      <c r="BG412" s="401"/>
      <c r="BH412" s="404"/>
      <c r="BI412" s="404"/>
      <c r="BJ412" s="404"/>
      <c r="BK412" s="405"/>
      <c r="BL412" s="405"/>
      <c r="BM412" s="405"/>
      <c r="BN412" s="405"/>
      <c r="BO412" s="406"/>
      <c r="BP412" s="407"/>
      <c r="BQ412" s="407"/>
      <c r="BR412" s="407"/>
      <c r="BS412" s="407"/>
      <c r="BT412" s="407"/>
      <c r="BU412" s="407"/>
      <c r="BV412" s="407"/>
      <c r="BW412" s="407"/>
      <c r="BX412" s="407"/>
      <c r="BY412" s="407"/>
      <c r="BZ412" s="407"/>
      <c r="CA412" s="407"/>
      <c r="CB412" s="407"/>
      <c r="CC412" s="407"/>
      <c r="CD412" s="407"/>
      <c r="CE412" s="407"/>
      <c r="CF412" s="407"/>
      <c r="CG412" s="407"/>
      <c r="CH412" s="407"/>
      <c r="CI412" s="407"/>
      <c r="CJ412" s="407"/>
      <c r="CK412" s="407"/>
      <c r="CL412" s="407"/>
      <c r="CM412" s="407"/>
      <c r="CN412" s="407"/>
      <c r="CO412" s="407"/>
      <c r="CP412" s="407"/>
      <c r="CQ412" s="407"/>
      <c r="CR412" s="410"/>
      <c r="CS412" s="411"/>
      <c r="CT412" s="411"/>
      <c r="CU412" s="411"/>
      <c r="CV412" s="411"/>
      <c r="CW412" s="411"/>
      <c r="CX412" s="411"/>
      <c r="CY412" s="411"/>
      <c r="CZ412" s="411"/>
      <c r="DA412" s="411"/>
      <c r="DB412" s="409"/>
      <c r="DC412" s="409"/>
      <c r="DD412" s="409"/>
      <c r="DE412" s="409"/>
    </row>
    <row r="413" spans="1:109">
      <c r="A413" s="407"/>
      <c r="B413" s="407"/>
      <c r="C413" s="407"/>
      <c r="D413" s="407"/>
      <c r="E413" s="407"/>
      <c r="F413" s="407"/>
      <c r="G413" s="407"/>
      <c r="H413" s="407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  <c r="V413" s="407"/>
      <c r="W413" s="407"/>
      <c r="X413" s="407"/>
      <c r="Y413" s="407"/>
      <c r="Z413" s="407"/>
      <c r="AA413" s="407"/>
      <c r="AB413" s="407"/>
      <c r="AC413" s="407"/>
      <c r="AD413" s="407"/>
      <c r="AE413" s="407"/>
      <c r="AF413" s="407"/>
      <c r="AG413" s="407"/>
      <c r="AH413" s="407"/>
      <c r="AI413" s="407"/>
      <c r="AJ413" s="407"/>
      <c r="AK413" s="407"/>
      <c r="AL413" s="407"/>
      <c r="AM413" s="407"/>
      <c r="AN413" s="407"/>
      <c r="AO413" s="407"/>
      <c r="AP413" s="407"/>
      <c r="AQ413" s="407"/>
      <c r="AR413" s="407"/>
      <c r="AS413" s="499"/>
      <c r="AT413" s="499"/>
      <c r="AU413" s="407"/>
      <c r="AV413" s="399"/>
      <c r="AW413" s="399"/>
      <c r="AX413" s="399"/>
      <c r="AY413" s="399"/>
      <c r="AZ413" s="399"/>
      <c r="BA413" s="400"/>
      <c r="BB413" s="401"/>
      <c r="BC413" s="402"/>
      <c r="BD413" s="402"/>
      <c r="BE413" s="402"/>
      <c r="BF413" s="403"/>
      <c r="BG413" s="401"/>
      <c r="BH413" s="404"/>
      <c r="BI413" s="404"/>
      <c r="BJ413" s="404"/>
      <c r="BK413" s="405"/>
      <c r="BL413" s="405"/>
      <c r="BM413" s="405"/>
      <c r="BN413" s="405"/>
      <c r="BO413" s="406"/>
      <c r="BP413" s="407"/>
      <c r="BQ413" s="407"/>
      <c r="BR413" s="407"/>
      <c r="BS413" s="407"/>
      <c r="BT413" s="407"/>
      <c r="BU413" s="407"/>
      <c r="BV413" s="407"/>
      <c r="BW413" s="407"/>
      <c r="BX413" s="407"/>
      <c r="BY413" s="407"/>
      <c r="BZ413" s="407"/>
      <c r="CA413" s="407"/>
      <c r="CB413" s="407"/>
      <c r="CC413" s="407"/>
      <c r="CD413" s="407"/>
      <c r="CE413" s="407"/>
      <c r="CF413" s="407"/>
      <c r="CG413" s="407"/>
      <c r="CH413" s="407"/>
      <c r="CI413" s="407"/>
      <c r="CJ413" s="407"/>
      <c r="CK413" s="407"/>
      <c r="CL413" s="407"/>
      <c r="CM413" s="407"/>
      <c r="CN413" s="407"/>
      <c r="CO413" s="407"/>
      <c r="CP413" s="407"/>
      <c r="CQ413" s="407"/>
      <c r="CR413" s="410"/>
      <c r="CS413" s="411"/>
      <c r="CT413" s="411"/>
      <c r="CU413" s="411"/>
      <c r="CV413" s="411"/>
      <c r="CW413" s="411"/>
      <c r="CX413" s="411"/>
      <c r="CY413" s="411"/>
      <c r="CZ413" s="411"/>
      <c r="DA413" s="411"/>
      <c r="DB413" s="409"/>
      <c r="DC413" s="409"/>
      <c r="DD413" s="409"/>
      <c r="DE413" s="409"/>
    </row>
    <row r="414" spans="1:109">
      <c r="A414" s="407"/>
      <c r="B414" s="407"/>
      <c r="C414" s="407"/>
      <c r="D414" s="407"/>
      <c r="E414" s="407"/>
      <c r="F414" s="407"/>
      <c r="G414" s="407"/>
      <c r="H414" s="407"/>
      <c r="I414" s="407"/>
      <c r="J414" s="407"/>
      <c r="K414" s="407"/>
      <c r="L414" s="407"/>
      <c r="M414" s="407"/>
      <c r="N414" s="407"/>
      <c r="O414" s="407"/>
      <c r="P414" s="407"/>
      <c r="Q414" s="407"/>
      <c r="R414" s="407"/>
      <c r="S414" s="407"/>
      <c r="T414" s="407"/>
      <c r="U414" s="407"/>
      <c r="V414" s="407"/>
      <c r="W414" s="407"/>
      <c r="X414" s="407"/>
      <c r="Y414" s="407"/>
      <c r="Z414" s="407"/>
      <c r="AA414" s="407"/>
      <c r="AB414" s="407"/>
      <c r="AC414" s="407"/>
      <c r="AD414" s="407"/>
      <c r="AE414" s="407"/>
      <c r="AF414" s="407"/>
      <c r="AG414" s="407"/>
      <c r="AH414" s="407"/>
      <c r="AI414" s="407"/>
      <c r="AJ414" s="407"/>
      <c r="AK414" s="407"/>
      <c r="AL414" s="407"/>
      <c r="AM414" s="407"/>
      <c r="AN414" s="407"/>
      <c r="AO414" s="407"/>
      <c r="AP414" s="407"/>
      <c r="AQ414" s="407"/>
      <c r="AR414" s="407"/>
      <c r="AS414" s="499"/>
      <c r="AT414" s="499"/>
      <c r="AU414" s="407"/>
      <c r="AV414" s="399"/>
      <c r="AW414" s="399"/>
      <c r="AX414" s="399"/>
      <c r="AY414" s="399"/>
      <c r="AZ414" s="399"/>
      <c r="BA414" s="400"/>
      <c r="BB414" s="401"/>
      <c r="BC414" s="402"/>
      <c r="BD414" s="402"/>
      <c r="BE414" s="402"/>
      <c r="BF414" s="403"/>
      <c r="BG414" s="401"/>
      <c r="BH414" s="404"/>
      <c r="BI414" s="404"/>
      <c r="BJ414" s="404"/>
      <c r="BK414" s="405"/>
      <c r="BL414" s="405"/>
      <c r="BM414" s="405"/>
      <c r="BN414" s="405"/>
      <c r="BO414" s="406"/>
      <c r="BP414" s="407"/>
      <c r="BQ414" s="407"/>
      <c r="BR414" s="407"/>
      <c r="BS414" s="407"/>
      <c r="BT414" s="407"/>
      <c r="BU414" s="407"/>
      <c r="BV414" s="407"/>
      <c r="BW414" s="407"/>
      <c r="BX414" s="407"/>
      <c r="BY414" s="407"/>
      <c r="BZ414" s="407"/>
      <c r="CA414" s="407"/>
      <c r="CB414" s="407"/>
      <c r="CC414" s="407"/>
      <c r="CD414" s="407"/>
      <c r="CE414" s="407"/>
      <c r="CF414" s="407"/>
      <c r="CG414" s="407"/>
      <c r="CH414" s="407"/>
      <c r="CI414" s="407"/>
      <c r="CJ414" s="407"/>
      <c r="CK414" s="407"/>
      <c r="CL414" s="407"/>
      <c r="CM414" s="407"/>
      <c r="CN414" s="407"/>
      <c r="CO414" s="407"/>
      <c r="CP414" s="407"/>
      <c r="CQ414" s="407"/>
      <c r="CR414" s="410"/>
      <c r="CS414" s="411"/>
      <c r="CT414" s="411"/>
      <c r="CU414" s="411"/>
      <c r="CV414" s="411"/>
      <c r="CW414" s="411"/>
      <c r="CX414" s="411"/>
      <c r="CY414" s="411"/>
      <c r="CZ414" s="411"/>
      <c r="DA414" s="411"/>
      <c r="DB414" s="409"/>
      <c r="DC414" s="409"/>
      <c r="DD414" s="409"/>
      <c r="DE414" s="409"/>
    </row>
    <row r="415" spans="1:109">
      <c r="A415" s="407"/>
      <c r="B415" s="407"/>
      <c r="C415" s="407"/>
      <c r="D415" s="407"/>
      <c r="E415" s="407"/>
      <c r="F415" s="407"/>
      <c r="G415" s="407"/>
      <c r="H415" s="407"/>
      <c r="I415" s="407"/>
      <c r="J415" s="407"/>
      <c r="K415" s="407"/>
      <c r="L415" s="407"/>
      <c r="M415" s="407"/>
      <c r="N415" s="407"/>
      <c r="O415" s="407"/>
      <c r="P415" s="407"/>
      <c r="Q415" s="407"/>
      <c r="R415" s="407"/>
      <c r="S415" s="407"/>
      <c r="T415" s="407"/>
      <c r="U415" s="407"/>
      <c r="V415" s="407"/>
      <c r="W415" s="407"/>
      <c r="X415" s="407"/>
      <c r="Y415" s="407"/>
      <c r="Z415" s="407"/>
      <c r="AA415" s="407"/>
      <c r="AB415" s="407"/>
      <c r="AC415" s="407"/>
      <c r="AD415" s="407"/>
      <c r="AE415" s="407"/>
      <c r="AF415" s="407"/>
      <c r="AG415" s="407"/>
      <c r="AH415" s="407"/>
      <c r="AI415" s="407"/>
      <c r="AJ415" s="407"/>
      <c r="AK415" s="407"/>
      <c r="AL415" s="407"/>
      <c r="AM415" s="407"/>
      <c r="AN415" s="407"/>
      <c r="AO415" s="407"/>
      <c r="AP415" s="407"/>
      <c r="AQ415" s="407"/>
      <c r="AR415" s="407"/>
      <c r="AS415" s="499"/>
      <c r="AT415" s="499"/>
      <c r="AU415" s="407"/>
      <c r="AV415" s="399"/>
      <c r="AW415" s="399"/>
      <c r="AX415" s="399"/>
      <c r="AY415" s="399"/>
      <c r="AZ415" s="399"/>
      <c r="BA415" s="400"/>
      <c r="BB415" s="401"/>
      <c r="BC415" s="402"/>
      <c r="BD415" s="402"/>
      <c r="BE415" s="402"/>
      <c r="BF415" s="403"/>
      <c r="BG415" s="401"/>
      <c r="BH415" s="404"/>
      <c r="BI415" s="404"/>
      <c r="BJ415" s="404"/>
      <c r="BK415" s="405"/>
      <c r="BL415" s="405"/>
      <c r="BM415" s="405"/>
      <c r="BN415" s="405"/>
      <c r="BO415" s="406"/>
      <c r="BP415" s="407"/>
      <c r="BQ415" s="407"/>
      <c r="BR415" s="407"/>
      <c r="BS415" s="407"/>
      <c r="BT415" s="407"/>
      <c r="BU415" s="407"/>
      <c r="BV415" s="407"/>
      <c r="BW415" s="407"/>
      <c r="BX415" s="407"/>
      <c r="BY415" s="407"/>
      <c r="BZ415" s="407"/>
      <c r="CA415" s="407"/>
      <c r="CB415" s="407"/>
      <c r="CC415" s="407"/>
      <c r="CD415" s="407"/>
      <c r="CE415" s="407"/>
      <c r="CF415" s="407"/>
      <c r="CG415" s="407"/>
      <c r="CH415" s="407"/>
      <c r="CI415" s="407"/>
      <c r="CJ415" s="407"/>
      <c r="CK415" s="407"/>
      <c r="CL415" s="407"/>
      <c r="CM415" s="407"/>
      <c r="CN415" s="407"/>
      <c r="CO415" s="407"/>
      <c r="CP415" s="407"/>
      <c r="CQ415" s="407"/>
      <c r="CR415" s="410"/>
      <c r="CS415" s="411"/>
      <c r="CT415" s="411"/>
      <c r="CU415" s="411"/>
      <c r="CV415" s="411"/>
      <c r="CW415" s="411"/>
      <c r="CX415" s="411"/>
      <c r="CY415" s="411"/>
      <c r="CZ415" s="411"/>
      <c r="DA415" s="411"/>
      <c r="DB415" s="409"/>
      <c r="DC415" s="409"/>
      <c r="DD415" s="409"/>
      <c r="DE415" s="409"/>
    </row>
    <row r="416" spans="1:109">
      <c r="A416" s="407"/>
      <c r="B416" s="407"/>
      <c r="C416" s="407"/>
      <c r="D416" s="407"/>
      <c r="E416" s="407"/>
      <c r="F416" s="407"/>
      <c r="G416" s="407"/>
      <c r="H416" s="407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  <c r="V416" s="407"/>
      <c r="W416" s="407"/>
      <c r="X416" s="407"/>
      <c r="Y416" s="407"/>
      <c r="Z416" s="407"/>
      <c r="AA416" s="407"/>
      <c r="AB416" s="407"/>
      <c r="AC416" s="407"/>
      <c r="AD416" s="407"/>
      <c r="AE416" s="407"/>
      <c r="AF416" s="407"/>
      <c r="AG416" s="407"/>
      <c r="AH416" s="407"/>
      <c r="AI416" s="407"/>
      <c r="AJ416" s="407"/>
      <c r="AK416" s="407"/>
      <c r="AL416" s="407"/>
      <c r="AM416" s="407"/>
      <c r="AN416" s="407"/>
      <c r="AO416" s="407"/>
      <c r="AP416" s="407"/>
      <c r="AQ416" s="407"/>
      <c r="AR416" s="407"/>
      <c r="AS416" s="499"/>
      <c r="AT416" s="499"/>
      <c r="AU416" s="407"/>
      <c r="AV416" s="399"/>
      <c r="AW416" s="399"/>
      <c r="AX416" s="399"/>
      <c r="AY416" s="399"/>
      <c r="AZ416" s="399"/>
      <c r="BA416" s="400"/>
      <c r="BB416" s="401"/>
      <c r="BC416" s="402"/>
      <c r="BD416" s="402"/>
      <c r="BE416" s="402"/>
      <c r="BF416" s="403"/>
      <c r="BG416" s="401"/>
      <c r="BH416" s="404"/>
      <c r="BI416" s="404"/>
      <c r="BJ416" s="404"/>
      <c r="BK416" s="405"/>
      <c r="BL416" s="405"/>
      <c r="BM416" s="405"/>
      <c r="BN416" s="405"/>
      <c r="BO416" s="406"/>
      <c r="BP416" s="407"/>
      <c r="BQ416" s="407"/>
      <c r="BR416" s="407"/>
      <c r="BS416" s="407"/>
      <c r="BT416" s="407"/>
      <c r="BU416" s="407"/>
      <c r="BV416" s="407"/>
      <c r="BW416" s="407"/>
      <c r="BX416" s="407"/>
      <c r="BY416" s="407"/>
      <c r="BZ416" s="407"/>
      <c r="CA416" s="407"/>
      <c r="CB416" s="407"/>
      <c r="CC416" s="407"/>
      <c r="CD416" s="407"/>
      <c r="CE416" s="407"/>
      <c r="CF416" s="407"/>
      <c r="CG416" s="407"/>
      <c r="CH416" s="407"/>
      <c r="CI416" s="407"/>
      <c r="CJ416" s="407"/>
      <c r="CK416" s="407"/>
      <c r="CL416" s="407"/>
      <c r="CM416" s="407"/>
      <c r="CN416" s="407"/>
      <c r="CO416" s="407"/>
      <c r="CP416" s="407"/>
      <c r="CQ416" s="407"/>
      <c r="CR416" s="410"/>
      <c r="CS416" s="411"/>
      <c r="CT416" s="411"/>
      <c r="CU416" s="411"/>
      <c r="CV416" s="411"/>
      <c r="CW416" s="411"/>
      <c r="CX416" s="411"/>
      <c r="CY416" s="411"/>
      <c r="CZ416" s="411"/>
      <c r="DA416" s="411"/>
      <c r="DB416" s="409"/>
      <c r="DC416" s="409"/>
      <c r="DD416" s="409"/>
      <c r="DE416" s="409"/>
    </row>
    <row r="417" spans="1:109">
      <c r="A417" s="407"/>
      <c r="B417" s="407"/>
      <c r="C417" s="407"/>
      <c r="D417" s="407"/>
      <c r="E417" s="407"/>
      <c r="F417" s="407"/>
      <c r="G417" s="407"/>
      <c r="H417" s="407"/>
      <c r="I417" s="407"/>
      <c r="J417" s="407"/>
      <c r="K417" s="407"/>
      <c r="L417" s="407"/>
      <c r="M417" s="407"/>
      <c r="N417" s="407"/>
      <c r="O417" s="407"/>
      <c r="P417" s="407"/>
      <c r="Q417" s="407"/>
      <c r="R417" s="407"/>
      <c r="S417" s="407"/>
      <c r="T417" s="407"/>
      <c r="U417" s="407"/>
      <c r="V417" s="407"/>
      <c r="W417" s="407"/>
      <c r="X417" s="407"/>
      <c r="Y417" s="407"/>
      <c r="Z417" s="407"/>
      <c r="AA417" s="407"/>
      <c r="AB417" s="407"/>
      <c r="AC417" s="407"/>
      <c r="AD417" s="407"/>
      <c r="AE417" s="407"/>
      <c r="AF417" s="407"/>
      <c r="AG417" s="407"/>
      <c r="AH417" s="407"/>
      <c r="AI417" s="407"/>
      <c r="AJ417" s="407"/>
      <c r="AK417" s="407"/>
      <c r="AL417" s="407"/>
      <c r="AM417" s="407"/>
      <c r="AN417" s="407"/>
      <c r="AO417" s="407"/>
      <c r="AP417" s="407"/>
      <c r="AQ417" s="407"/>
      <c r="AR417" s="407"/>
      <c r="AS417" s="499"/>
      <c r="AT417" s="499"/>
      <c r="AU417" s="407"/>
      <c r="AV417" s="399"/>
      <c r="AW417" s="399"/>
      <c r="AX417" s="399"/>
      <c r="AY417" s="399"/>
      <c r="AZ417" s="399"/>
      <c r="BA417" s="400"/>
      <c r="BB417" s="401"/>
      <c r="BC417" s="402"/>
      <c r="BD417" s="402"/>
      <c r="BE417" s="402"/>
      <c r="BF417" s="403"/>
      <c r="BG417" s="401"/>
      <c r="BH417" s="404"/>
      <c r="BI417" s="404"/>
      <c r="BJ417" s="404"/>
      <c r="BK417" s="405"/>
      <c r="BL417" s="405"/>
      <c r="BM417" s="405"/>
      <c r="BN417" s="405"/>
      <c r="BO417" s="406"/>
      <c r="BP417" s="407"/>
      <c r="BQ417" s="407"/>
      <c r="BR417" s="407"/>
      <c r="BS417" s="407"/>
      <c r="BT417" s="407"/>
      <c r="BU417" s="407"/>
      <c r="BV417" s="407"/>
      <c r="BW417" s="407"/>
      <c r="BX417" s="407"/>
      <c r="BY417" s="407"/>
      <c r="BZ417" s="407"/>
      <c r="CA417" s="407"/>
      <c r="CB417" s="407"/>
      <c r="CC417" s="407"/>
      <c r="CD417" s="407"/>
      <c r="CE417" s="407"/>
      <c r="CF417" s="407"/>
      <c r="CG417" s="407"/>
      <c r="CH417" s="407"/>
      <c r="CI417" s="407"/>
      <c r="CJ417" s="407"/>
      <c r="CK417" s="407"/>
      <c r="CL417" s="407"/>
      <c r="CM417" s="407"/>
      <c r="CN417" s="407"/>
      <c r="CO417" s="407"/>
      <c r="CP417" s="407"/>
      <c r="CQ417" s="407"/>
      <c r="CR417" s="410"/>
      <c r="CS417" s="411"/>
      <c r="CT417" s="411"/>
      <c r="CU417" s="411"/>
      <c r="CV417" s="411"/>
      <c r="CW417" s="411"/>
      <c r="CX417" s="411"/>
      <c r="CY417" s="411"/>
      <c r="CZ417" s="411"/>
      <c r="DA417" s="411"/>
      <c r="DB417" s="409"/>
      <c r="DC417" s="409"/>
      <c r="DD417" s="409"/>
      <c r="DE417" s="409"/>
    </row>
    <row r="418" spans="1:109">
      <c r="A418" s="407"/>
      <c r="B418" s="407"/>
      <c r="C418" s="407"/>
      <c r="D418" s="407"/>
      <c r="E418" s="407"/>
      <c r="F418" s="407"/>
      <c r="G418" s="407"/>
      <c r="H418" s="407"/>
      <c r="I418" s="407"/>
      <c r="J418" s="407"/>
      <c r="K418" s="407"/>
      <c r="L418" s="407"/>
      <c r="M418" s="407"/>
      <c r="N418" s="407"/>
      <c r="O418" s="407"/>
      <c r="P418" s="407"/>
      <c r="Q418" s="407"/>
      <c r="R418" s="407"/>
      <c r="S418" s="407"/>
      <c r="T418" s="407"/>
      <c r="U418" s="407"/>
      <c r="V418" s="407"/>
      <c r="W418" s="407"/>
      <c r="X418" s="407"/>
      <c r="Y418" s="407"/>
      <c r="Z418" s="407"/>
      <c r="AA418" s="407"/>
      <c r="AB418" s="407"/>
      <c r="AC418" s="407"/>
      <c r="AD418" s="407"/>
      <c r="AE418" s="407"/>
      <c r="AF418" s="407"/>
      <c r="AG418" s="407"/>
      <c r="AH418" s="407"/>
      <c r="AI418" s="407"/>
      <c r="AJ418" s="407"/>
      <c r="AK418" s="407"/>
      <c r="AL418" s="407"/>
      <c r="AM418" s="407"/>
      <c r="AN418" s="407"/>
      <c r="AO418" s="407"/>
      <c r="AP418" s="407"/>
      <c r="AQ418" s="407"/>
      <c r="AR418" s="407"/>
      <c r="AS418" s="499"/>
      <c r="AT418" s="499"/>
      <c r="AU418" s="407"/>
      <c r="AV418" s="399"/>
      <c r="AW418" s="399"/>
      <c r="AX418" s="399"/>
      <c r="AY418" s="399"/>
      <c r="AZ418" s="399"/>
      <c r="BA418" s="400"/>
      <c r="BB418" s="401"/>
      <c r="BC418" s="402"/>
      <c r="BD418" s="402"/>
      <c r="BE418" s="402"/>
      <c r="BF418" s="403"/>
      <c r="BG418" s="401"/>
      <c r="BH418" s="404"/>
      <c r="BI418" s="404"/>
      <c r="BJ418" s="404"/>
      <c r="BK418" s="405"/>
      <c r="BL418" s="405"/>
      <c r="BM418" s="405"/>
      <c r="BN418" s="405"/>
      <c r="BO418" s="406"/>
      <c r="BP418" s="407"/>
      <c r="BQ418" s="407"/>
      <c r="BR418" s="407"/>
      <c r="BS418" s="407"/>
      <c r="BT418" s="407"/>
      <c r="BU418" s="407"/>
      <c r="BV418" s="407"/>
      <c r="BW418" s="407"/>
      <c r="BX418" s="407"/>
      <c r="BY418" s="407"/>
      <c r="BZ418" s="407"/>
      <c r="CA418" s="407"/>
      <c r="CB418" s="407"/>
      <c r="CC418" s="407"/>
      <c r="CD418" s="407"/>
      <c r="CE418" s="407"/>
      <c r="CF418" s="407"/>
      <c r="CG418" s="407"/>
      <c r="CH418" s="407"/>
      <c r="CI418" s="407"/>
      <c r="CJ418" s="407"/>
      <c r="CK418" s="407"/>
      <c r="CL418" s="407"/>
      <c r="CM418" s="407"/>
      <c r="CN418" s="407"/>
      <c r="CO418" s="407"/>
      <c r="CP418" s="407"/>
      <c r="CQ418" s="407"/>
      <c r="CR418" s="410"/>
      <c r="CS418" s="411"/>
      <c r="CT418" s="411"/>
      <c r="CU418" s="411"/>
      <c r="CV418" s="411"/>
      <c r="CW418" s="411"/>
      <c r="CX418" s="411"/>
      <c r="CY418" s="411"/>
      <c r="CZ418" s="411"/>
      <c r="DA418" s="411"/>
      <c r="DB418" s="409"/>
      <c r="DC418" s="409"/>
      <c r="DD418" s="409"/>
      <c r="DE418" s="409"/>
    </row>
    <row r="419" spans="1:109">
      <c r="A419" s="407"/>
      <c r="B419" s="407"/>
      <c r="C419" s="407"/>
      <c r="D419" s="407"/>
      <c r="E419" s="407"/>
      <c r="F419" s="407"/>
      <c r="G419" s="407"/>
      <c r="H419" s="407"/>
      <c r="I419" s="407"/>
      <c r="J419" s="407"/>
      <c r="K419" s="407"/>
      <c r="L419" s="407"/>
      <c r="M419" s="407"/>
      <c r="N419" s="407"/>
      <c r="O419" s="407"/>
      <c r="P419" s="407"/>
      <c r="Q419" s="407"/>
      <c r="R419" s="407"/>
      <c r="S419" s="407"/>
      <c r="T419" s="407"/>
      <c r="U419" s="407"/>
      <c r="V419" s="407"/>
      <c r="W419" s="407"/>
      <c r="X419" s="407"/>
      <c r="Y419" s="407"/>
      <c r="Z419" s="407"/>
      <c r="AA419" s="407"/>
      <c r="AB419" s="407"/>
      <c r="AC419" s="407"/>
      <c r="AD419" s="407"/>
      <c r="AE419" s="407"/>
      <c r="AF419" s="407"/>
      <c r="AG419" s="407"/>
      <c r="AH419" s="407"/>
      <c r="AI419" s="407"/>
      <c r="AJ419" s="407"/>
      <c r="AK419" s="407"/>
      <c r="AL419" s="407"/>
      <c r="AM419" s="407"/>
      <c r="AN419" s="407"/>
      <c r="AO419" s="407"/>
      <c r="AP419" s="407"/>
      <c r="AQ419" s="407"/>
      <c r="AR419" s="407"/>
      <c r="AS419" s="499"/>
      <c r="AT419" s="499"/>
      <c r="AU419" s="407"/>
      <c r="AV419" s="399"/>
      <c r="AW419" s="399"/>
      <c r="AX419" s="399"/>
      <c r="AY419" s="399"/>
      <c r="AZ419" s="399"/>
      <c r="BA419" s="400"/>
      <c r="BB419" s="401"/>
      <c r="BC419" s="402"/>
      <c r="BD419" s="402"/>
      <c r="BE419" s="402"/>
      <c r="BF419" s="403"/>
      <c r="BG419" s="401"/>
      <c r="BH419" s="404"/>
      <c r="BI419" s="404"/>
      <c r="BJ419" s="404"/>
      <c r="BK419" s="405"/>
      <c r="BL419" s="405"/>
      <c r="BM419" s="405"/>
      <c r="BN419" s="405"/>
      <c r="BO419" s="406"/>
      <c r="BP419" s="407"/>
      <c r="BQ419" s="407"/>
      <c r="BR419" s="407"/>
      <c r="BS419" s="407"/>
      <c r="BT419" s="407"/>
      <c r="BU419" s="407"/>
      <c r="BV419" s="407"/>
      <c r="BW419" s="407"/>
      <c r="BX419" s="407"/>
      <c r="BY419" s="407"/>
      <c r="BZ419" s="407"/>
      <c r="CA419" s="407"/>
      <c r="CB419" s="407"/>
      <c r="CC419" s="407"/>
      <c r="CD419" s="407"/>
      <c r="CE419" s="407"/>
      <c r="CF419" s="407"/>
      <c r="CG419" s="407"/>
      <c r="CH419" s="407"/>
      <c r="CI419" s="407"/>
      <c r="CJ419" s="407"/>
      <c r="CK419" s="407"/>
      <c r="CL419" s="407"/>
      <c r="CM419" s="407"/>
      <c r="CN419" s="407"/>
      <c r="CO419" s="407"/>
      <c r="CP419" s="407"/>
      <c r="CQ419" s="407"/>
      <c r="CR419" s="410"/>
      <c r="CS419" s="411"/>
      <c r="CT419" s="411"/>
      <c r="CU419" s="411"/>
      <c r="CV419" s="411"/>
      <c r="CW419" s="411"/>
      <c r="CX419" s="411"/>
      <c r="CY419" s="411"/>
      <c r="CZ419" s="411"/>
      <c r="DA419" s="411"/>
      <c r="DB419" s="409"/>
      <c r="DC419" s="409"/>
      <c r="DD419" s="409"/>
      <c r="DE419" s="409"/>
    </row>
    <row r="420" spans="1:109">
      <c r="A420" s="407"/>
      <c r="B420" s="407"/>
      <c r="C420" s="407"/>
      <c r="D420" s="407"/>
      <c r="E420" s="407"/>
      <c r="F420" s="407"/>
      <c r="G420" s="407"/>
      <c r="H420" s="407"/>
      <c r="I420" s="407"/>
      <c r="J420" s="407"/>
      <c r="K420" s="407"/>
      <c r="L420" s="407"/>
      <c r="M420" s="407"/>
      <c r="N420" s="407"/>
      <c r="O420" s="407"/>
      <c r="P420" s="407"/>
      <c r="Q420" s="407"/>
      <c r="R420" s="407"/>
      <c r="S420" s="407"/>
      <c r="T420" s="407"/>
      <c r="U420" s="407"/>
      <c r="V420" s="407"/>
      <c r="W420" s="407"/>
      <c r="X420" s="407"/>
      <c r="Y420" s="407"/>
      <c r="Z420" s="407"/>
      <c r="AA420" s="407"/>
      <c r="AB420" s="407"/>
      <c r="AC420" s="407"/>
      <c r="AD420" s="407"/>
      <c r="AE420" s="407"/>
      <c r="AF420" s="407"/>
      <c r="AG420" s="407"/>
      <c r="AH420" s="407"/>
      <c r="AI420" s="407"/>
      <c r="AJ420" s="407"/>
      <c r="AK420" s="407"/>
      <c r="AL420" s="407"/>
      <c r="AM420" s="407"/>
      <c r="AN420" s="407"/>
      <c r="AO420" s="407"/>
      <c r="AP420" s="407"/>
      <c r="AQ420" s="407"/>
      <c r="AR420" s="407"/>
      <c r="AS420" s="499"/>
      <c r="AT420" s="499"/>
      <c r="AU420" s="407"/>
      <c r="AV420" s="399"/>
      <c r="AW420" s="399"/>
      <c r="AX420" s="399"/>
      <c r="AY420" s="399"/>
      <c r="AZ420" s="399"/>
      <c r="BA420" s="400"/>
      <c r="BB420" s="401"/>
      <c r="BC420" s="402"/>
      <c r="BD420" s="402"/>
      <c r="BE420" s="402"/>
      <c r="BF420" s="403"/>
      <c r="BG420" s="401"/>
      <c r="BH420" s="404"/>
      <c r="BI420" s="404"/>
      <c r="BJ420" s="404"/>
      <c r="BK420" s="405"/>
      <c r="BL420" s="405"/>
      <c r="BM420" s="405"/>
      <c r="BN420" s="405"/>
      <c r="BO420" s="406"/>
      <c r="BP420" s="399"/>
      <c r="BQ420" s="399"/>
      <c r="BR420" s="399"/>
      <c r="BS420" s="399"/>
      <c r="BT420" s="399"/>
      <c r="BU420" s="399"/>
      <c r="BV420" s="399"/>
      <c r="BW420" s="399"/>
      <c r="BX420" s="399"/>
      <c r="BY420" s="399"/>
      <c r="BZ420" s="399"/>
      <c r="CA420" s="399"/>
      <c r="CB420" s="399"/>
      <c r="CC420" s="399"/>
      <c r="CD420" s="399"/>
      <c r="CE420" s="399"/>
      <c r="CF420" s="399"/>
      <c r="CG420" s="399"/>
      <c r="CH420" s="399"/>
      <c r="CI420" s="399"/>
      <c r="CJ420" s="399"/>
      <c r="CK420" s="399"/>
      <c r="CL420" s="399"/>
      <c r="CM420" s="399"/>
      <c r="CN420" s="399"/>
      <c r="CO420" s="407"/>
      <c r="CP420" s="407"/>
      <c r="CQ420" s="407"/>
      <c r="CR420" s="410"/>
      <c r="CS420" s="411"/>
      <c r="CT420" s="411"/>
      <c r="CU420" s="411"/>
      <c r="CV420" s="411"/>
      <c r="CW420" s="411"/>
      <c r="CX420" s="411"/>
      <c r="CY420" s="411"/>
      <c r="CZ420" s="411"/>
      <c r="DA420" s="411"/>
      <c r="DB420" s="409"/>
      <c r="DC420" s="409"/>
      <c r="DD420" s="409"/>
      <c r="DE420" s="409"/>
    </row>
    <row r="421" spans="1:109">
      <c r="A421" s="407"/>
      <c r="B421" s="407"/>
      <c r="C421" s="407"/>
      <c r="D421" s="407"/>
      <c r="E421" s="407"/>
      <c r="F421" s="407"/>
      <c r="G421" s="407"/>
      <c r="H421" s="407"/>
      <c r="I421" s="407"/>
      <c r="J421" s="407"/>
      <c r="K421" s="407"/>
      <c r="L421" s="407"/>
      <c r="M421" s="407"/>
      <c r="N421" s="407"/>
      <c r="O421" s="407"/>
      <c r="P421" s="407"/>
      <c r="Q421" s="407"/>
      <c r="R421" s="407"/>
      <c r="S421" s="407"/>
      <c r="T421" s="407"/>
      <c r="U421" s="407"/>
      <c r="V421" s="407"/>
      <c r="W421" s="407"/>
      <c r="X421" s="407"/>
      <c r="Y421" s="407"/>
      <c r="Z421" s="407"/>
      <c r="AA421" s="407"/>
      <c r="AB421" s="407"/>
      <c r="AC421" s="407"/>
      <c r="AD421" s="407"/>
      <c r="AE421" s="407"/>
      <c r="AF421" s="407"/>
      <c r="AG421" s="407"/>
      <c r="AH421" s="407"/>
      <c r="AI421" s="407"/>
      <c r="AJ421" s="407"/>
      <c r="AK421" s="407"/>
      <c r="AL421" s="407"/>
      <c r="AM421" s="407"/>
      <c r="AN421" s="407"/>
      <c r="AO421" s="407"/>
      <c r="AP421" s="407"/>
      <c r="AQ421" s="407"/>
      <c r="AR421" s="407"/>
      <c r="AS421" s="499"/>
      <c r="AT421" s="499"/>
      <c r="AU421" s="407"/>
      <c r="AV421" s="399"/>
      <c r="AW421" s="399"/>
      <c r="AX421" s="399"/>
      <c r="AY421" s="399"/>
      <c r="AZ421" s="399"/>
      <c r="BA421" s="400"/>
      <c r="BB421" s="401"/>
      <c r="BC421" s="402"/>
      <c r="BD421" s="402"/>
      <c r="BE421" s="402"/>
      <c r="BF421" s="403"/>
      <c r="BG421" s="401"/>
      <c r="BH421" s="404"/>
      <c r="BI421" s="404"/>
      <c r="BJ421" s="404"/>
      <c r="BK421" s="405"/>
      <c r="BL421" s="405"/>
      <c r="BM421" s="405"/>
      <c r="BN421" s="405"/>
      <c r="BO421" s="406"/>
      <c r="BP421" s="399"/>
      <c r="BQ421" s="399"/>
      <c r="BR421" s="399"/>
      <c r="BS421" s="399"/>
      <c r="BT421" s="399"/>
      <c r="BU421" s="399"/>
      <c r="BV421" s="399"/>
      <c r="BW421" s="399"/>
      <c r="BX421" s="399"/>
      <c r="BY421" s="399"/>
      <c r="BZ421" s="399"/>
      <c r="CA421" s="399"/>
      <c r="CB421" s="399"/>
      <c r="CC421" s="399"/>
      <c r="CD421" s="399"/>
      <c r="CE421" s="399"/>
      <c r="CF421" s="399"/>
      <c r="CG421" s="399"/>
      <c r="CH421" s="399"/>
      <c r="CI421" s="399"/>
      <c r="CJ421" s="399"/>
      <c r="CK421" s="399"/>
      <c r="CL421" s="399"/>
      <c r="CM421" s="399"/>
      <c r="CN421" s="399"/>
      <c r="CO421" s="407"/>
      <c r="CP421" s="407"/>
      <c r="CQ421" s="407"/>
      <c r="CR421" s="410"/>
      <c r="CS421" s="411"/>
      <c r="CT421" s="411"/>
      <c r="CU421" s="411"/>
      <c r="CV421" s="411"/>
      <c r="CW421" s="411"/>
      <c r="CX421" s="411"/>
      <c r="CY421" s="411"/>
      <c r="CZ421" s="411"/>
      <c r="DA421" s="411"/>
      <c r="DB421" s="409"/>
      <c r="DC421" s="409"/>
      <c r="DD421" s="409"/>
      <c r="DE421" s="409"/>
    </row>
    <row r="422" spans="1:109">
      <c r="A422" s="407"/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07"/>
      <c r="M422" s="407"/>
      <c r="N422" s="407"/>
      <c r="O422" s="407"/>
      <c r="P422" s="407"/>
      <c r="Q422" s="407"/>
      <c r="R422" s="407"/>
      <c r="S422" s="407"/>
      <c r="T422" s="407"/>
      <c r="U422" s="407"/>
      <c r="V422" s="407"/>
      <c r="W422" s="407"/>
      <c r="X422" s="407"/>
      <c r="Y422" s="407"/>
      <c r="Z422" s="407"/>
      <c r="AA422" s="407"/>
      <c r="AB422" s="407"/>
      <c r="AC422" s="407"/>
      <c r="AD422" s="407"/>
      <c r="AE422" s="407"/>
      <c r="AF422" s="407"/>
      <c r="AG422" s="407"/>
      <c r="AH422" s="407"/>
      <c r="AI422" s="407"/>
      <c r="AJ422" s="407"/>
      <c r="AK422" s="407"/>
      <c r="AL422" s="407"/>
      <c r="AM422" s="407"/>
      <c r="AN422" s="407"/>
      <c r="AO422" s="407"/>
      <c r="AP422" s="407"/>
      <c r="AQ422" s="407"/>
      <c r="AR422" s="407"/>
      <c r="AS422" s="499"/>
      <c r="AT422" s="499"/>
      <c r="AU422" s="407"/>
      <c r="AV422" s="399"/>
      <c r="AW422" s="399"/>
      <c r="AX422" s="399"/>
      <c r="AY422" s="399"/>
      <c r="AZ422" s="399"/>
      <c r="BA422" s="400"/>
      <c r="BB422" s="401"/>
      <c r="BC422" s="402"/>
      <c r="BD422" s="402"/>
      <c r="BE422" s="402"/>
      <c r="BF422" s="403"/>
      <c r="BG422" s="401"/>
      <c r="BH422" s="404"/>
      <c r="BI422" s="404"/>
      <c r="BJ422" s="404"/>
      <c r="BK422" s="405"/>
      <c r="BL422" s="405"/>
      <c r="BM422" s="405"/>
      <c r="BN422" s="405"/>
      <c r="BO422" s="406"/>
      <c r="BP422" s="399"/>
      <c r="BQ422" s="399"/>
      <c r="BR422" s="399"/>
      <c r="BS422" s="399"/>
      <c r="BT422" s="399"/>
      <c r="BU422" s="399"/>
      <c r="BV422" s="399"/>
      <c r="BW422" s="399"/>
      <c r="BX422" s="399"/>
      <c r="BY422" s="399"/>
      <c r="BZ422" s="399"/>
      <c r="CA422" s="399"/>
      <c r="CB422" s="399"/>
      <c r="CC422" s="399"/>
      <c r="CD422" s="399"/>
      <c r="CE422" s="399"/>
      <c r="CF422" s="399"/>
      <c r="CG422" s="399"/>
      <c r="CH422" s="399"/>
      <c r="CI422" s="399"/>
      <c r="CJ422" s="399"/>
      <c r="CK422" s="399"/>
      <c r="CL422" s="399"/>
      <c r="CM422" s="399"/>
      <c r="CN422" s="399"/>
      <c r="CO422" s="407"/>
      <c r="CP422" s="407"/>
      <c r="CQ422" s="407"/>
      <c r="CR422" s="410"/>
      <c r="CS422" s="411"/>
      <c r="CT422" s="411"/>
      <c r="CU422" s="411"/>
      <c r="CV422" s="411"/>
      <c r="CW422" s="411"/>
      <c r="CX422" s="411"/>
      <c r="CY422" s="411"/>
      <c r="CZ422" s="411"/>
      <c r="DA422" s="411"/>
      <c r="DB422" s="409"/>
      <c r="DC422" s="409"/>
      <c r="DD422" s="409"/>
      <c r="DE422" s="409"/>
    </row>
    <row r="423" spans="1:109">
      <c r="A423" s="407"/>
      <c r="B423" s="407"/>
      <c r="C423" s="407"/>
      <c r="D423" s="407"/>
      <c r="E423" s="407"/>
      <c r="F423" s="407"/>
      <c r="G423" s="407"/>
      <c r="H423" s="407"/>
      <c r="I423" s="407"/>
      <c r="J423" s="407"/>
      <c r="K423" s="407"/>
      <c r="L423" s="407"/>
      <c r="M423" s="407"/>
      <c r="N423" s="407"/>
      <c r="O423" s="407"/>
      <c r="P423" s="407"/>
      <c r="Q423" s="407"/>
      <c r="R423" s="407"/>
      <c r="S423" s="407"/>
      <c r="T423" s="407"/>
      <c r="U423" s="407"/>
      <c r="V423" s="407"/>
      <c r="W423" s="407"/>
      <c r="X423" s="407"/>
      <c r="Y423" s="407"/>
      <c r="Z423" s="407"/>
      <c r="AA423" s="407"/>
      <c r="AB423" s="407"/>
      <c r="AC423" s="407"/>
      <c r="AD423" s="407"/>
      <c r="AE423" s="407"/>
      <c r="AF423" s="407"/>
      <c r="AG423" s="407"/>
      <c r="AH423" s="407"/>
      <c r="AI423" s="407"/>
      <c r="AJ423" s="407"/>
      <c r="AK423" s="407"/>
      <c r="AL423" s="407"/>
      <c r="AM423" s="407"/>
      <c r="AN423" s="407"/>
      <c r="AO423" s="407"/>
      <c r="AP423" s="407"/>
      <c r="AQ423" s="407"/>
      <c r="AR423" s="407"/>
      <c r="AS423" s="499"/>
      <c r="AT423" s="499"/>
      <c r="AU423" s="407"/>
      <c r="AV423" s="399"/>
      <c r="AW423" s="399"/>
      <c r="AX423" s="399"/>
      <c r="AY423" s="399"/>
      <c r="AZ423" s="399"/>
      <c r="BA423" s="400"/>
      <c r="BB423" s="401"/>
      <c r="BC423" s="402"/>
      <c r="BD423" s="402"/>
      <c r="BE423" s="402"/>
      <c r="BF423" s="403"/>
      <c r="BG423" s="401"/>
      <c r="BH423" s="404"/>
      <c r="BI423" s="404"/>
      <c r="BJ423" s="404"/>
      <c r="BK423" s="405"/>
      <c r="BL423" s="405"/>
      <c r="BM423" s="405"/>
      <c r="BN423" s="405"/>
      <c r="BO423" s="406"/>
      <c r="BP423" s="399"/>
      <c r="BQ423" s="399"/>
      <c r="BR423" s="399"/>
      <c r="BS423" s="399"/>
      <c r="BT423" s="399"/>
      <c r="BU423" s="399"/>
      <c r="BV423" s="399"/>
      <c r="BW423" s="399"/>
      <c r="BX423" s="399"/>
      <c r="BY423" s="399"/>
      <c r="BZ423" s="399"/>
      <c r="CA423" s="399"/>
      <c r="CB423" s="399"/>
      <c r="CC423" s="399"/>
      <c r="CD423" s="399"/>
      <c r="CE423" s="399"/>
      <c r="CF423" s="399"/>
      <c r="CG423" s="399"/>
      <c r="CH423" s="399"/>
      <c r="CI423" s="399"/>
      <c r="CJ423" s="399"/>
      <c r="CK423" s="399"/>
      <c r="CL423" s="399"/>
      <c r="CM423" s="399"/>
      <c r="CN423" s="399"/>
      <c r="CO423" s="407"/>
      <c r="CP423" s="407"/>
      <c r="CQ423" s="407"/>
      <c r="CR423" s="410"/>
      <c r="CS423" s="411"/>
      <c r="CT423" s="411"/>
      <c r="CU423" s="411"/>
      <c r="CV423" s="411"/>
      <c r="CW423" s="411"/>
      <c r="CX423" s="411"/>
      <c r="CY423" s="411"/>
      <c r="CZ423" s="411"/>
      <c r="DA423" s="411"/>
      <c r="DB423" s="409"/>
      <c r="DC423" s="409"/>
      <c r="DD423" s="409"/>
      <c r="DE423" s="409"/>
    </row>
    <row r="424" spans="1:109">
      <c r="A424" s="407"/>
      <c r="B424" s="407"/>
      <c r="C424" s="407"/>
      <c r="D424" s="407"/>
      <c r="E424" s="407"/>
      <c r="F424" s="407"/>
      <c r="G424" s="407"/>
      <c r="H424" s="407"/>
      <c r="I424" s="407"/>
      <c r="J424" s="407"/>
      <c r="K424" s="407"/>
      <c r="L424" s="407"/>
      <c r="M424" s="407"/>
      <c r="N424" s="407"/>
      <c r="O424" s="407"/>
      <c r="P424" s="407"/>
      <c r="Q424" s="407"/>
      <c r="R424" s="407"/>
      <c r="S424" s="407"/>
      <c r="T424" s="407"/>
      <c r="U424" s="407"/>
      <c r="V424" s="407"/>
      <c r="W424" s="407"/>
      <c r="X424" s="407"/>
      <c r="Y424" s="407"/>
      <c r="Z424" s="407"/>
      <c r="AA424" s="407"/>
      <c r="AB424" s="407"/>
      <c r="AC424" s="407"/>
      <c r="AD424" s="407"/>
      <c r="AE424" s="407"/>
      <c r="AF424" s="407"/>
      <c r="AG424" s="407"/>
      <c r="AH424" s="407"/>
      <c r="AI424" s="407"/>
      <c r="AJ424" s="407"/>
      <c r="AK424" s="407"/>
      <c r="AL424" s="407"/>
      <c r="AM424" s="407"/>
      <c r="AN424" s="407"/>
      <c r="AO424" s="407"/>
      <c r="AP424" s="407"/>
      <c r="AQ424" s="407"/>
      <c r="AR424" s="407"/>
      <c r="AS424" s="499"/>
      <c r="AT424" s="499"/>
      <c r="AU424" s="407"/>
      <c r="AV424" s="399"/>
      <c r="AW424" s="399"/>
      <c r="AX424" s="399"/>
      <c r="AY424" s="399"/>
      <c r="AZ424" s="399"/>
      <c r="BA424" s="400"/>
      <c r="BB424" s="401"/>
      <c r="BC424" s="402"/>
      <c r="BD424" s="402"/>
      <c r="BE424" s="402"/>
      <c r="BF424" s="403"/>
      <c r="BG424" s="401"/>
      <c r="BH424" s="404"/>
      <c r="BI424" s="404"/>
      <c r="BJ424" s="404"/>
      <c r="BK424" s="405"/>
      <c r="BL424" s="405"/>
      <c r="BM424" s="405"/>
      <c r="BN424" s="405"/>
      <c r="BO424" s="406"/>
      <c r="BP424" s="399"/>
      <c r="BQ424" s="399"/>
      <c r="BR424" s="399"/>
      <c r="BS424" s="399"/>
      <c r="BT424" s="399"/>
      <c r="BU424" s="399"/>
      <c r="BV424" s="399"/>
      <c r="BW424" s="399"/>
      <c r="BX424" s="399"/>
      <c r="BY424" s="399"/>
      <c r="BZ424" s="399"/>
      <c r="CA424" s="399"/>
      <c r="CB424" s="399"/>
      <c r="CC424" s="399"/>
      <c r="CD424" s="399"/>
      <c r="CE424" s="399"/>
      <c r="CF424" s="399"/>
      <c r="CG424" s="399"/>
      <c r="CH424" s="399"/>
      <c r="CI424" s="399"/>
      <c r="CJ424" s="399"/>
      <c r="CK424" s="399"/>
      <c r="CL424" s="399"/>
      <c r="CM424" s="399"/>
      <c r="CN424" s="399"/>
      <c r="CO424" s="407"/>
      <c r="CP424" s="407"/>
      <c r="CQ424" s="407"/>
      <c r="CR424" s="410"/>
      <c r="CS424" s="589"/>
      <c r="CT424" s="589"/>
      <c r="CU424" s="589"/>
      <c r="CV424" s="589"/>
      <c r="CW424" s="589"/>
      <c r="CX424" s="589"/>
      <c r="CY424" s="589"/>
      <c r="CZ424" s="589"/>
      <c r="DA424" s="589"/>
      <c r="DB424" s="407"/>
      <c r="DC424" s="407"/>
      <c r="DD424" s="407"/>
      <c r="DE424" s="407"/>
    </row>
    <row r="425" spans="1:109">
      <c r="A425" s="407"/>
      <c r="B425" s="407"/>
      <c r="C425" s="407"/>
      <c r="D425" s="407"/>
      <c r="E425" s="407"/>
      <c r="F425" s="407"/>
      <c r="G425" s="407"/>
      <c r="H425" s="407"/>
      <c r="I425" s="407"/>
      <c r="J425" s="407"/>
      <c r="K425" s="407"/>
      <c r="L425" s="407"/>
      <c r="M425" s="407"/>
      <c r="N425" s="407"/>
      <c r="O425" s="407"/>
      <c r="P425" s="407"/>
      <c r="Q425" s="407"/>
      <c r="R425" s="407"/>
      <c r="S425" s="407"/>
      <c r="T425" s="407"/>
      <c r="U425" s="407"/>
      <c r="V425" s="407"/>
      <c r="W425" s="407"/>
      <c r="X425" s="407"/>
      <c r="Y425" s="407"/>
      <c r="Z425" s="407"/>
      <c r="AA425" s="407"/>
      <c r="AB425" s="407"/>
      <c r="AC425" s="407"/>
      <c r="AD425" s="407"/>
      <c r="AE425" s="407"/>
      <c r="AF425" s="407"/>
      <c r="AG425" s="407"/>
      <c r="AH425" s="407"/>
      <c r="AI425" s="407"/>
      <c r="AJ425" s="407"/>
      <c r="AK425" s="407"/>
      <c r="AL425" s="407"/>
      <c r="AM425" s="407"/>
      <c r="AN425" s="407"/>
      <c r="AO425" s="407"/>
      <c r="AP425" s="407"/>
      <c r="AQ425" s="407"/>
      <c r="AR425" s="407"/>
      <c r="AS425" s="499"/>
      <c r="AT425" s="499"/>
      <c r="AU425" s="407"/>
      <c r="AV425" s="399"/>
      <c r="AW425" s="399"/>
      <c r="AX425" s="399"/>
      <c r="AY425" s="399"/>
      <c r="AZ425" s="399"/>
      <c r="BA425" s="400"/>
      <c r="BB425" s="401"/>
      <c r="BC425" s="402"/>
      <c r="BD425" s="402"/>
      <c r="BE425" s="402"/>
      <c r="BF425" s="403"/>
      <c r="BG425" s="401"/>
      <c r="BH425" s="404"/>
      <c r="BI425" s="404"/>
      <c r="BJ425" s="404"/>
      <c r="BK425" s="405"/>
      <c r="BL425" s="405"/>
      <c r="BM425" s="405"/>
      <c r="BN425" s="405"/>
      <c r="BO425" s="406"/>
      <c r="BP425" s="399"/>
      <c r="BQ425" s="399"/>
      <c r="BR425" s="399"/>
      <c r="BS425" s="399"/>
      <c r="BT425" s="399"/>
      <c r="BU425" s="399"/>
      <c r="BV425" s="399"/>
      <c r="BW425" s="399"/>
      <c r="BX425" s="399"/>
      <c r="BY425" s="399"/>
      <c r="BZ425" s="399"/>
      <c r="CA425" s="399"/>
      <c r="CB425" s="399"/>
      <c r="CC425" s="399"/>
      <c r="CD425" s="399"/>
      <c r="CE425" s="399"/>
      <c r="CF425" s="399"/>
      <c r="CG425" s="399"/>
      <c r="CH425" s="399"/>
      <c r="CI425" s="399"/>
      <c r="CJ425" s="399"/>
      <c r="CK425" s="399"/>
      <c r="CL425" s="399"/>
      <c r="CM425" s="399"/>
      <c r="CN425" s="399"/>
      <c r="CO425" s="407"/>
      <c r="CP425" s="407"/>
      <c r="CQ425" s="407"/>
      <c r="CR425" s="410"/>
      <c r="CS425" s="589"/>
      <c r="CT425" s="589"/>
      <c r="CU425" s="589"/>
      <c r="CV425" s="589"/>
      <c r="CW425" s="589"/>
      <c r="CX425" s="589"/>
      <c r="CY425" s="589"/>
      <c r="CZ425" s="589"/>
      <c r="DA425" s="589"/>
      <c r="DB425" s="407"/>
      <c r="DC425" s="407"/>
      <c r="DD425" s="407"/>
      <c r="DE425" s="407"/>
    </row>
    <row r="426" spans="1:109">
      <c r="A426" s="407"/>
      <c r="B426" s="407"/>
      <c r="C426" s="407"/>
      <c r="D426" s="407"/>
      <c r="E426" s="407"/>
      <c r="F426" s="407"/>
      <c r="G426" s="407"/>
      <c r="H426" s="407"/>
      <c r="I426" s="407"/>
      <c r="J426" s="407"/>
      <c r="K426" s="407"/>
      <c r="L426" s="407"/>
      <c r="M426" s="407"/>
      <c r="N426" s="407"/>
      <c r="O426" s="407"/>
      <c r="P426" s="407"/>
      <c r="Q426" s="407"/>
      <c r="R426" s="407"/>
      <c r="S426" s="407"/>
      <c r="T426" s="407"/>
      <c r="U426" s="407"/>
      <c r="V426" s="407"/>
      <c r="W426" s="407"/>
      <c r="X426" s="407"/>
      <c r="Y426" s="407"/>
      <c r="Z426" s="407"/>
      <c r="AA426" s="407"/>
      <c r="AB426" s="407"/>
      <c r="AC426" s="407"/>
      <c r="AD426" s="407"/>
      <c r="AE426" s="407"/>
      <c r="AF426" s="407"/>
      <c r="AG426" s="407"/>
      <c r="AH426" s="407"/>
      <c r="AI426" s="407"/>
      <c r="AJ426" s="407"/>
      <c r="AK426" s="407"/>
      <c r="AL426" s="407"/>
      <c r="AM426" s="407"/>
      <c r="AN426" s="407"/>
      <c r="AO426" s="407"/>
      <c r="AP426" s="407"/>
      <c r="AQ426" s="407"/>
      <c r="AR426" s="407"/>
      <c r="AS426" s="499"/>
      <c r="AT426" s="499"/>
      <c r="AU426" s="407"/>
      <c r="AV426" s="399"/>
      <c r="AW426" s="399"/>
      <c r="AX426" s="399"/>
      <c r="AY426" s="399"/>
      <c r="AZ426" s="399"/>
      <c r="BA426" s="400"/>
      <c r="BB426" s="401"/>
      <c r="BC426" s="402"/>
      <c r="BD426" s="402"/>
      <c r="BE426" s="402"/>
      <c r="BF426" s="403"/>
      <c r="BG426" s="401"/>
      <c r="BH426" s="404"/>
      <c r="BI426" s="404"/>
      <c r="BJ426" s="404"/>
      <c r="BK426" s="405"/>
      <c r="BL426" s="405"/>
      <c r="BM426" s="405"/>
      <c r="BN426" s="405"/>
      <c r="BO426" s="406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407"/>
      <c r="CP426" s="407"/>
      <c r="CQ426" s="407"/>
      <c r="CR426" s="410"/>
      <c r="CS426" s="589"/>
      <c r="CT426" s="589"/>
      <c r="CU426" s="589"/>
      <c r="CV426" s="589"/>
      <c r="CW426" s="589"/>
      <c r="CX426" s="589"/>
      <c r="CY426" s="589"/>
      <c r="CZ426" s="589"/>
      <c r="DA426" s="589"/>
      <c r="DB426" s="407"/>
      <c r="DC426" s="407"/>
      <c r="DD426" s="407"/>
      <c r="DE426" s="407"/>
    </row>
    <row r="427" spans="1:109">
      <c r="A427" s="407"/>
      <c r="B427" s="407"/>
      <c r="C427" s="407"/>
      <c r="D427" s="407"/>
      <c r="E427" s="407"/>
      <c r="F427" s="407"/>
      <c r="G427" s="407"/>
      <c r="H427" s="407"/>
      <c r="I427" s="407"/>
      <c r="J427" s="407"/>
      <c r="K427" s="407"/>
      <c r="L427" s="407"/>
      <c r="M427" s="407"/>
      <c r="N427" s="407"/>
      <c r="O427" s="407"/>
      <c r="P427" s="407"/>
      <c r="Q427" s="407"/>
      <c r="R427" s="407"/>
      <c r="S427" s="407"/>
      <c r="T427" s="407"/>
      <c r="U427" s="407"/>
      <c r="V427" s="407"/>
      <c r="W427" s="407"/>
      <c r="X427" s="407"/>
      <c r="Y427" s="407"/>
      <c r="Z427" s="407"/>
      <c r="AA427" s="407"/>
      <c r="AB427" s="407"/>
      <c r="AC427" s="407"/>
      <c r="AD427" s="407"/>
      <c r="AE427" s="407"/>
      <c r="AF427" s="407"/>
      <c r="AG427" s="407"/>
      <c r="AH427" s="407"/>
      <c r="AI427" s="407"/>
      <c r="AJ427" s="407"/>
      <c r="AK427" s="407"/>
      <c r="AL427" s="407"/>
      <c r="AM427" s="407"/>
      <c r="AN427" s="407"/>
      <c r="AO427" s="407"/>
      <c r="AP427" s="407"/>
      <c r="AQ427" s="407"/>
      <c r="AR427" s="407"/>
      <c r="AS427" s="499"/>
      <c r="AT427" s="499"/>
      <c r="AU427" s="407"/>
      <c r="AV427" s="399"/>
      <c r="AW427" s="399"/>
      <c r="AX427" s="399"/>
      <c r="AY427" s="399"/>
      <c r="AZ427" s="399"/>
      <c r="BA427" s="400"/>
      <c r="BB427" s="401"/>
      <c r="BC427" s="402"/>
      <c r="BD427" s="402"/>
      <c r="BE427" s="402"/>
      <c r="BF427" s="403"/>
      <c r="BG427" s="401"/>
      <c r="BH427" s="404"/>
      <c r="BI427" s="404"/>
      <c r="BJ427" s="404"/>
      <c r="BK427" s="405"/>
      <c r="BL427" s="405"/>
      <c r="BM427" s="405"/>
      <c r="BN427" s="405"/>
      <c r="BO427" s="406"/>
      <c r="BP427" s="399"/>
      <c r="BQ427" s="399"/>
      <c r="BR427" s="399"/>
      <c r="BS427" s="399"/>
      <c r="BT427" s="399"/>
      <c r="BU427" s="399"/>
      <c r="BV427" s="399"/>
      <c r="BW427" s="399"/>
      <c r="BX427" s="399"/>
      <c r="BY427" s="399"/>
      <c r="BZ427" s="399"/>
      <c r="CA427" s="399"/>
      <c r="CB427" s="399"/>
      <c r="CC427" s="399"/>
      <c r="CD427" s="399"/>
      <c r="CE427" s="399"/>
      <c r="CF427" s="399"/>
      <c r="CG427" s="399"/>
      <c r="CH427" s="399"/>
      <c r="CI427" s="399"/>
      <c r="CJ427" s="399"/>
      <c r="CK427" s="399"/>
      <c r="CL427" s="399"/>
      <c r="CM427" s="399"/>
      <c r="CN427" s="399"/>
      <c r="CO427" s="407"/>
      <c r="CP427" s="407"/>
      <c r="CQ427" s="407"/>
      <c r="CR427" s="410"/>
      <c r="CS427" s="589"/>
      <c r="CT427" s="589"/>
      <c r="CU427" s="589"/>
      <c r="CV427" s="589"/>
      <c r="CW427" s="589"/>
      <c r="CX427" s="589"/>
      <c r="CY427" s="589"/>
      <c r="CZ427" s="589"/>
      <c r="DA427" s="589"/>
      <c r="DB427" s="407"/>
      <c r="DC427" s="407"/>
      <c r="DD427" s="407"/>
      <c r="DE427" s="407"/>
    </row>
    <row r="428" spans="1:109">
      <c r="A428" s="407"/>
      <c r="B428" s="407"/>
      <c r="C428" s="407"/>
      <c r="D428" s="407"/>
      <c r="E428" s="407"/>
      <c r="F428" s="407"/>
      <c r="G428" s="407"/>
      <c r="H428" s="407"/>
      <c r="I428" s="407"/>
      <c r="J428" s="407"/>
      <c r="K428" s="407"/>
      <c r="L428" s="407"/>
      <c r="M428" s="407"/>
      <c r="N428" s="407"/>
      <c r="O428" s="407"/>
      <c r="P428" s="407"/>
      <c r="Q428" s="407"/>
      <c r="R428" s="407"/>
      <c r="S428" s="407"/>
      <c r="T428" s="407"/>
      <c r="U428" s="407"/>
      <c r="V428" s="407"/>
      <c r="W428" s="407"/>
      <c r="X428" s="407"/>
      <c r="Y428" s="407"/>
      <c r="Z428" s="407"/>
      <c r="AA428" s="407"/>
      <c r="AB428" s="407"/>
      <c r="AC428" s="407"/>
      <c r="AD428" s="407"/>
      <c r="AE428" s="407"/>
      <c r="AF428" s="407"/>
      <c r="AG428" s="407"/>
      <c r="AH428" s="407"/>
      <c r="AI428" s="407"/>
      <c r="AJ428" s="407"/>
      <c r="AK428" s="407"/>
      <c r="AL428" s="407"/>
      <c r="AM428" s="407"/>
      <c r="AN428" s="407"/>
      <c r="AO428" s="407"/>
      <c r="AP428" s="407"/>
      <c r="AQ428" s="407"/>
      <c r="AR428" s="407"/>
      <c r="AS428" s="499"/>
      <c r="AT428" s="499"/>
      <c r="AU428" s="407"/>
      <c r="AV428" s="399"/>
      <c r="AW428" s="399"/>
      <c r="AX428" s="399"/>
      <c r="AY428" s="399"/>
      <c r="AZ428" s="399"/>
      <c r="BA428" s="400"/>
      <c r="BB428" s="401"/>
      <c r="BC428" s="402"/>
      <c r="BD428" s="402"/>
      <c r="BE428" s="402"/>
      <c r="BF428" s="403"/>
      <c r="BG428" s="401"/>
      <c r="BH428" s="404"/>
      <c r="BI428" s="404"/>
      <c r="BJ428" s="404"/>
      <c r="BK428" s="405"/>
      <c r="BL428" s="405"/>
      <c r="BM428" s="405"/>
      <c r="BN428" s="405"/>
      <c r="BO428" s="406"/>
      <c r="BP428" s="399"/>
      <c r="BQ428" s="399"/>
      <c r="BR428" s="399"/>
      <c r="BS428" s="399"/>
      <c r="BT428" s="399"/>
      <c r="BU428" s="399"/>
      <c r="BV428" s="399"/>
      <c r="BW428" s="399"/>
      <c r="BX428" s="399"/>
      <c r="BY428" s="399"/>
      <c r="BZ428" s="399"/>
      <c r="CA428" s="399"/>
      <c r="CB428" s="399"/>
      <c r="CC428" s="399"/>
      <c r="CD428" s="399"/>
      <c r="CE428" s="399"/>
      <c r="CF428" s="399"/>
      <c r="CG428" s="399"/>
      <c r="CH428" s="399"/>
      <c r="CI428" s="399"/>
      <c r="CJ428" s="399"/>
      <c r="CK428" s="399"/>
      <c r="CL428" s="399"/>
      <c r="CM428" s="399"/>
      <c r="CN428" s="399"/>
      <c r="CO428" s="407"/>
      <c r="CP428" s="407"/>
      <c r="CQ428" s="407"/>
      <c r="CR428" s="410"/>
      <c r="CS428" s="589"/>
      <c r="CT428" s="589"/>
      <c r="CU428" s="589"/>
      <c r="CV428" s="589"/>
      <c r="CW428" s="589"/>
      <c r="CX428" s="589"/>
      <c r="CY428" s="589"/>
      <c r="CZ428" s="589"/>
      <c r="DA428" s="589"/>
      <c r="DB428" s="407"/>
      <c r="DC428" s="407"/>
      <c r="DD428" s="407"/>
      <c r="DE428" s="407"/>
    </row>
    <row r="429" spans="1:109">
      <c r="A429" s="407"/>
      <c r="B429" s="407"/>
      <c r="C429" s="407"/>
      <c r="D429" s="407"/>
      <c r="E429" s="407"/>
      <c r="F429" s="407"/>
      <c r="G429" s="407"/>
      <c r="H429" s="407"/>
      <c r="I429" s="407"/>
      <c r="J429" s="407"/>
      <c r="K429" s="407"/>
      <c r="L429" s="407"/>
      <c r="M429" s="407"/>
      <c r="N429" s="407"/>
      <c r="O429" s="407"/>
      <c r="P429" s="407"/>
      <c r="Q429" s="407"/>
      <c r="R429" s="407"/>
      <c r="S429" s="407"/>
      <c r="T429" s="407"/>
      <c r="U429" s="407"/>
      <c r="V429" s="407"/>
      <c r="W429" s="407"/>
      <c r="X429" s="407"/>
      <c r="Y429" s="407"/>
      <c r="Z429" s="407"/>
      <c r="AA429" s="407"/>
      <c r="AB429" s="407"/>
      <c r="AC429" s="407"/>
      <c r="AD429" s="407"/>
      <c r="AE429" s="407"/>
      <c r="AF429" s="407"/>
      <c r="AG429" s="407"/>
      <c r="AH429" s="407"/>
      <c r="AI429" s="407"/>
      <c r="AJ429" s="407"/>
      <c r="AK429" s="407"/>
      <c r="AL429" s="407"/>
      <c r="AM429" s="407"/>
      <c r="AN429" s="407"/>
      <c r="AO429" s="407"/>
      <c r="AP429" s="407"/>
      <c r="AQ429" s="407"/>
      <c r="AR429" s="407"/>
      <c r="AS429" s="499"/>
      <c r="AT429" s="499"/>
      <c r="AU429" s="407"/>
      <c r="AV429" s="399"/>
      <c r="AW429" s="399"/>
      <c r="AX429" s="399"/>
      <c r="AY429" s="399"/>
      <c r="AZ429" s="399"/>
      <c r="BA429" s="400"/>
      <c r="BB429" s="401"/>
      <c r="BC429" s="402"/>
      <c r="BD429" s="402"/>
      <c r="BE429" s="402"/>
      <c r="BF429" s="403"/>
      <c r="BG429" s="401"/>
      <c r="BH429" s="404"/>
      <c r="BI429" s="404"/>
      <c r="BJ429" s="404"/>
      <c r="BK429" s="405"/>
      <c r="BL429" s="405"/>
      <c r="BM429" s="405"/>
      <c r="BN429" s="405"/>
      <c r="BO429" s="406"/>
      <c r="BP429" s="399"/>
      <c r="BQ429" s="399"/>
      <c r="BR429" s="399"/>
      <c r="BS429" s="399"/>
      <c r="BT429" s="399"/>
      <c r="BU429" s="399"/>
      <c r="BV429" s="399"/>
      <c r="BW429" s="399"/>
      <c r="BX429" s="399"/>
      <c r="BY429" s="399"/>
      <c r="BZ429" s="399"/>
      <c r="CA429" s="399"/>
      <c r="CB429" s="399"/>
      <c r="CC429" s="399"/>
      <c r="CD429" s="399"/>
      <c r="CE429" s="399"/>
      <c r="CF429" s="399"/>
      <c r="CG429" s="399"/>
      <c r="CH429" s="399"/>
      <c r="CI429" s="399"/>
      <c r="CJ429" s="399"/>
      <c r="CK429" s="399"/>
      <c r="CL429" s="399"/>
      <c r="CM429" s="399"/>
      <c r="CN429" s="399"/>
      <c r="CO429" s="407"/>
      <c r="CP429" s="407"/>
      <c r="CQ429" s="407"/>
      <c r="CR429" s="410"/>
      <c r="CS429" s="589"/>
      <c r="CT429" s="589"/>
      <c r="CU429" s="589"/>
      <c r="CV429" s="589"/>
      <c r="CW429" s="589"/>
      <c r="CX429" s="589"/>
      <c r="CY429" s="589"/>
      <c r="CZ429" s="589"/>
      <c r="DA429" s="589"/>
      <c r="DB429" s="407"/>
      <c r="DC429" s="407"/>
      <c r="DD429" s="407"/>
      <c r="DE429" s="407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7">
      <sortCondition ref="A2:A307"/>
    </sortState>
  </autoFilter>
  <mergeCells count="16">
    <mergeCell ref="AK2:AL2"/>
    <mergeCell ref="AM2:AN2"/>
    <mergeCell ref="AI1:AO1"/>
    <mergeCell ref="AI2:AJ2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baseColWidth="10" defaultColWidth="9" defaultRowHeight="27" customHeight="1"/>
  <cols>
    <col min="1" max="1" width="9" style="261"/>
    <col min="2" max="2" width="21.83203125" style="260" customWidth="1"/>
    <col min="3" max="3" width="50.5" style="260" customWidth="1"/>
    <col min="4" max="16384" width="9" style="260"/>
  </cols>
  <sheetData>
    <row r="1" spans="1:3" ht="27" customHeight="1">
      <c r="A1" s="261" t="s">
        <v>653</v>
      </c>
      <c r="B1" s="260" t="s">
        <v>626</v>
      </c>
      <c r="C1" s="260" t="s">
        <v>627</v>
      </c>
    </row>
    <row r="2" spans="1:3" ht="27" customHeight="1">
      <c r="A2" s="262">
        <v>1</v>
      </c>
      <c r="B2" s="260" t="s">
        <v>642</v>
      </c>
      <c r="C2" s="260" t="s">
        <v>811</v>
      </c>
    </row>
    <row r="3" spans="1:3" ht="27" customHeight="1">
      <c r="A3" s="262">
        <v>2</v>
      </c>
      <c r="B3" s="260" t="s">
        <v>643</v>
      </c>
      <c r="C3" s="260" t="s">
        <v>804</v>
      </c>
    </row>
    <row r="4" spans="1:3" ht="27" customHeight="1">
      <c r="A4" s="262">
        <v>3</v>
      </c>
      <c r="B4" s="260" t="s">
        <v>644</v>
      </c>
      <c r="C4" s="260" t="s">
        <v>805</v>
      </c>
    </row>
    <row r="5" spans="1:3" ht="27" customHeight="1">
      <c r="A5" s="262">
        <v>4</v>
      </c>
      <c r="B5" s="260" t="s">
        <v>628</v>
      </c>
      <c r="C5" s="260" t="s">
        <v>806</v>
      </c>
    </row>
    <row r="6" spans="1:3" ht="27" customHeight="1">
      <c r="A6" s="262">
        <v>5</v>
      </c>
      <c r="B6" s="260" t="s">
        <v>629</v>
      </c>
      <c r="C6" s="260" t="s">
        <v>807</v>
      </c>
    </row>
    <row r="7" spans="1:3" ht="27" customHeight="1">
      <c r="A7" s="262">
        <v>6</v>
      </c>
      <c r="B7" s="260" t="s">
        <v>630</v>
      </c>
      <c r="C7" s="260" t="s">
        <v>808</v>
      </c>
    </row>
    <row r="8" spans="1:3" ht="27" customHeight="1">
      <c r="A8" s="262">
        <v>7</v>
      </c>
      <c r="B8" s="260" t="s">
        <v>631</v>
      </c>
      <c r="C8" s="260" t="s">
        <v>809</v>
      </c>
    </row>
    <row r="9" spans="1:3" ht="27" customHeight="1">
      <c r="A9" s="262">
        <v>8</v>
      </c>
      <c r="B9" s="260" t="s">
        <v>632</v>
      </c>
      <c r="C9" s="260" t="s">
        <v>810</v>
      </c>
    </row>
    <row r="10" spans="1:3" ht="27" customHeight="1">
      <c r="A10" s="262">
        <v>9</v>
      </c>
      <c r="B10" s="260" t="s">
        <v>633</v>
      </c>
      <c r="C10" s="260" t="s">
        <v>812</v>
      </c>
    </row>
    <row r="11" spans="1:3" ht="27" customHeight="1">
      <c r="A11" s="262">
        <v>10</v>
      </c>
      <c r="B11" s="260" t="s">
        <v>634</v>
      </c>
      <c r="C11" s="260" t="s">
        <v>813</v>
      </c>
    </row>
    <row r="12" spans="1:3" ht="27" customHeight="1">
      <c r="A12" s="262">
        <v>11</v>
      </c>
      <c r="B12" s="260" t="s">
        <v>635</v>
      </c>
      <c r="C12" s="260" t="s">
        <v>814</v>
      </c>
    </row>
    <row r="13" spans="1:3" ht="27" customHeight="1">
      <c r="A13" s="262">
        <v>12</v>
      </c>
      <c r="B13" s="260" t="s">
        <v>636</v>
      </c>
      <c r="C13" s="260" t="s">
        <v>639</v>
      </c>
    </row>
    <row r="14" spans="1:3" ht="27" customHeight="1">
      <c r="A14" s="262">
        <v>13</v>
      </c>
      <c r="B14" s="260" t="s">
        <v>637</v>
      </c>
      <c r="C14" s="260" t="s">
        <v>641</v>
      </c>
    </row>
    <row r="15" spans="1:3" ht="27" customHeight="1">
      <c r="A15" s="262">
        <v>14</v>
      </c>
      <c r="B15" s="260" t="s">
        <v>638</v>
      </c>
      <c r="C15" s="260" t="s">
        <v>645</v>
      </c>
    </row>
    <row r="16" spans="1:3" ht="27" customHeight="1">
      <c r="A16" s="262">
        <v>15</v>
      </c>
      <c r="B16" s="260" t="s">
        <v>640</v>
      </c>
      <c r="C16" s="260" t="s">
        <v>646</v>
      </c>
    </row>
    <row r="17" spans="1:3" ht="27" customHeight="1">
      <c r="A17" s="262">
        <v>16</v>
      </c>
      <c r="B17" s="260" t="s">
        <v>647</v>
      </c>
      <c r="C17" s="260" t="s">
        <v>650</v>
      </c>
    </row>
    <row r="18" spans="1:3" ht="27" customHeight="1">
      <c r="A18" s="262">
        <v>17</v>
      </c>
      <c r="B18" s="260" t="s">
        <v>648</v>
      </c>
      <c r="C18" s="260" t="s">
        <v>651</v>
      </c>
    </row>
    <row r="19" spans="1:3" ht="27" customHeight="1">
      <c r="A19" s="262">
        <v>18</v>
      </c>
      <c r="B19" s="260" t="s">
        <v>649</v>
      </c>
      <c r="C19" s="260" t="s">
        <v>652</v>
      </c>
    </row>
    <row r="20" spans="1:3" ht="27" customHeight="1">
      <c r="A20" s="262">
        <v>19</v>
      </c>
      <c r="B20" s="260" t="s">
        <v>654</v>
      </c>
      <c r="C20" s="260" t="s">
        <v>655</v>
      </c>
    </row>
    <row r="21" spans="1:3" ht="27" customHeight="1">
      <c r="A21" s="262">
        <v>20</v>
      </c>
      <c r="B21" s="260" t="s">
        <v>690</v>
      </c>
      <c r="C21" s="260" t="s">
        <v>691</v>
      </c>
    </row>
    <row r="22" spans="1:3" ht="27" customHeight="1">
      <c r="A22" s="261">
        <v>21</v>
      </c>
      <c r="B22" s="260" t="s">
        <v>695</v>
      </c>
      <c r="C22" s="260" t="s">
        <v>696</v>
      </c>
    </row>
    <row r="23" spans="1:3" ht="27" customHeight="1">
      <c r="A23" s="261">
        <v>22</v>
      </c>
      <c r="B23" s="260" t="s">
        <v>724</v>
      </c>
      <c r="C23" s="260" t="s">
        <v>725</v>
      </c>
    </row>
    <row r="24" spans="1:3" ht="27" customHeight="1">
      <c r="A24" s="261">
        <v>23</v>
      </c>
      <c r="B24" s="260" t="s">
        <v>726</v>
      </c>
      <c r="C24" s="260" t="s">
        <v>727</v>
      </c>
    </row>
    <row r="25" spans="1:3" ht="27" customHeight="1">
      <c r="A25" s="261">
        <v>24</v>
      </c>
      <c r="B25" s="260" t="s">
        <v>728</v>
      </c>
      <c r="C25" s="260" t="s">
        <v>729</v>
      </c>
    </row>
    <row r="26" spans="1:3" ht="27" customHeight="1">
      <c r="A26" s="261">
        <v>25</v>
      </c>
      <c r="B26" s="260" t="s">
        <v>730</v>
      </c>
      <c r="C26" s="260" t="s">
        <v>816</v>
      </c>
    </row>
    <row r="27" spans="1:3" ht="27" customHeight="1">
      <c r="A27" s="261">
        <v>26</v>
      </c>
      <c r="B27" s="260" t="s">
        <v>731</v>
      </c>
      <c r="C27" s="260" t="s">
        <v>732</v>
      </c>
    </row>
    <row r="28" spans="1:3" ht="27" customHeight="1">
      <c r="A28" s="261">
        <v>27</v>
      </c>
      <c r="B28" s="260" t="s">
        <v>735</v>
      </c>
      <c r="C28" s="260" t="s">
        <v>815</v>
      </c>
    </row>
    <row r="29" spans="1:3" ht="27" customHeight="1">
      <c r="A29" s="261">
        <v>28</v>
      </c>
      <c r="B29" s="260" t="s">
        <v>745</v>
      </c>
      <c r="C29" s="260" t="s">
        <v>746</v>
      </c>
    </row>
    <row r="30" spans="1:3" ht="27" customHeight="1">
      <c r="A30" s="261">
        <v>29</v>
      </c>
      <c r="B30" s="260" t="s">
        <v>747</v>
      </c>
      <c r="C30" s="260" t="s">
        <v>748</v>
      </c>
    </row>
    <row r="31" spans="1:3" ht="27" customHeight="1">
      <c r="A31" s="261">
        <v>30</v>
      </c>
      <c r="B31" s="260" t="s">
        <v>749</v>
      </c>
      <c r="C31" s="260" t="s">
        <v>750</v>
      </c>
    </row>
    <row r="32" spans="1:3" ht="27" customHeight="1">
      <c r="A32" s="261">
        <v>31</v>
      </c>
      <c r="B32" s="260" t="s">
        <v>751</v>
      </c>
      <c r="C32" s="260" t="s">
        <v>691</v>
      </c>
    </row>
    <row r="33" spans="1:3" ht="27" customHeight="1">
      <c r="A33" s="261">
        <v>32</v>
      </c>
      <c r="B33" s="260" t="s">
        <v>752</v>
      </c>
      <c r="C33" s="260" t="s">
        <v>753</v>
      </c>
    </row>
    <row r="34" spans="1:3" ht="27" customHeight="1">
      <c r="A34" s="261">
        <v>33</v>
      </c>
      <c r="B34" s="260" t="s">
        <v>754</v>
      </c>
      <c r="C34" s="260" t="s">
        <v>756</v>
      </c>
    </row>
    <row r="35" spans="1:3" ht="27" customHeight="1">
      <c r="A35" s="261">
        <v>34</v>
      </c>
      <c r="B35" s="260" t="s">
        <v>755</v>
      </c>
      <c r="C35" s="260" t="s">
        <v>757</v>
      </c>
    </row>
    <row r="36" spans="1:3" ht="27" customHeight="1">
      <c r="A36" s="261">
        <v>35</v>
      </c>
      <c r="B36" s="260" t="s">
        <v>758</v>
      </c>
      <c r="C36" s="260" t="s">
        <v>759</v>
      </c>
    </row>
    <row r="37" spans="1:3" ht="27" customHeight="1">
      <c r="A37" s="261">
        <v>36</v>
      </c>
      <c r="B37" s="260" t="s">
        <v>782</v>
      </c>
      <c r="C37" s="260" t="s">
        <v>783</v>
      </c>
    </row>
    <row r="38" spans="1:3" ht="27" customHeight="1">
      <c r="A38" s="261">
        <v>37</v>
      </c>
      <c r="B38" s="260" t="s">
        <v>789</v>
      </c>
      <c r="C38" s="260" t="s">
        <v>790</v>
      </c>
    </row>
    <row r="39" spans="1:3" ht="27" customHeight="1">
      <c r="A39" s="261">
        <v>38</v>
      </c>
      <c r="B39" s="260" t="s">
        <v>792</v>
      </c>
      <c r="C39" s="260" t="s">
        <v>793</v>
      </c>
    </row>
    <row r="40" spans="1:3" ht="27" customHeight="1">
      <c r="A40" s="261">
        <v>39</v>
      </c>
      <c r="B40" s="260" t="s">
        <v>795</v>
      </c>
      <c r="C40" s="260" t="s">
        <v>794</v>
      </c>
    </row>
    <row r="41" spans="1:3" ht="27" customHeight="1">
      <c r="A41" s="261">
        <v>40</v>
      </c>
      <c r="B41" s="260" t="s">
        <v>796</v>
      </c>
      <c r="C41" s="260" t="s">
        <v>797</v>
      </c>
    </row>
    <row r="42" spans="1:3" ht="27" customHeight="1">
      <c r="A42" s="261">
        <v>41</v>
      </c>
      <c r="B42" s="260" t="s">
        <v>798</v>
      </c>
      <c r="C42" s="260" t="s">
        <v>799</v>
      </c>
    </row>
    <row r="43" spans="1:3" ht="27" customHeight="1">
      <c r="A43" s="261">
        <v>42</v>
      </c>
      <c r="B43" s="260" t="s">
        <v>801</v>
      </c>
      <c r="C43" s="260" t="s">
        <v>802</v>
      </c>
    </row>
    <row r="44" spans="1:3" ht="27" customHeight="1">
      <c r="A44" s="261">
        <v>43</v>
      </c>
      <c r="B44" s="260" t="s">
        <v>800</v>
      </c>
      <c r="C44" s="260" t="s">
        <v>803</v>
      </c>
    </row>
    <row r="45" spans="1:3" ht="27" customHeight="1">
      <c r="A45" s="261">
        <v>44</v>
      </c>
      <c r="B45" s="260" t="s">
        <v>817</v>
      </c>
      <c r="C45" s="260" t="s">
        <v>818</v>
      </c>
    </row>
    <row r="46" spans="1:3" ht="27" customHeight="1">
      <c r="A46" s="261">
        <v>45</v>
      </c>
      <c r="B46" s="260" t="s">
        <v>820</v>
      </c>
      <c r="C46" s="260" t="s">
        <v>821</v>
      </c>
    </row>
    <row r="47" spans="1:3" ht="27" customHeight="1">
      <c r="A47" s="261">
        <v>46</v>
      </c>
      <c r="B47" s="260" t="s">
        <v>827</v>
      </c>
      <c r="C47" s="260" t="s">
        <v>828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22"/>
  <sheetViews>
    <sheetView tabSelected="1" topLeftCell="A288" zoomScaleNormal="100" workbookViewId="0">
      <selection activeCell="K323" sqref="K323"/>
    </sheetView>
  </sheetViews>
  <sheetFormatPr baseColWidth="10" defaultColWidth="9" defaultRowHeight="18"/>
  <cols>
    <col min="1" max="1" width="10.6640625" style="246" customWidth="1"/>
    <col min="2" max="2" width="32.33203125" style="246" customWidth="1"/>
    <col min="3" max="3" width="17.1640625" style="246" customWidth="1"/>
    <col min="4" max="4" width="17.1640625" style="248" customWidth="1"/>
    <col min="5" max="5" width="17.83203125" style="248" customWidth="1"/>
    <col min="6" max="6" width="18.33203125" style="246" customWidth="1"/>
    <col min="7" max="7" width="9.6640625" style="246" customWidth="1"/>
    <col min="8" max="8" width="10.1640625" style="246" bestFit="1" customWidth="1"/>
    <col min="9" max="20" width="9" style="246"/>
    <col min="21" max="22" width="12.1640625" style="246" customWidth="1"/>
    <col min="23" max="23" width="13.6640625" style="246" customWidth="1"/>
    <col min="24" max="24" width="13.33203125" style="246" customWidth="1"/>
    <col min="25" max="31" width="9" style="246"/>
    <col min="32" max="32" width="12.6640625" style="246" bestFit="1" customWidth="1"/>
    <col min="33" max="34" width="9" style="246"/>
    <col min="35" max="35" width="15.6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483</v>
      </c>
      <c r="B1" s="246" t="s">
        <v>484</v>
      </c>
      <c r="C1" s="247" t="s">
        <v>485</v>
      </c>
      <c r="D1" s="253" t="s">
        <v>624</v>
      </c>
      <c r="E1" s="253" t="s">
        <v>486</v>
      </c>
      <c r="F1" s="248" t="s">
        <v>487</v>
      </c>
      <c r="G1" s="246" t="s">
        <v>488</v>
      </c>
      <c r="H1" s="246" t="s">
        <v>489</v>
      </c>
      <c r="I1" s="246" t="s">
        <v>490</v>
      </c>
      <c r="J1" s="246" t="s">
        <v>491</v>
      </c>
      <c r="K1" s="246" t="s">
        <v>492</v>
      </c>
      <c r="L1" s="246" t="s">
        <v>493</v>
      </c>
      <c r="M1" s="246" t="s">
        <v>494</v>
      </c>
      <c r="N1" s="246" t="s">
        <v>495</v>
      </c>
      <c r="O1" s="246" t="s">
        <v>496</v>
      </c>
      <c r="P1" s="248" t="s">
        <v>497</v>
      </c>
      <c r="Q1" s="248" t="s">
        <v>498</v>
      </c>
      <c r="R1" s="248" t="s">
        <v>499</v>
      </c>
      <c r="S1" s="248" t="s">
        <v>500</v>
      </c>
      <c r="T1" s="248" t="s">
        <v>501</v>
      </c>
      <c r="U1" s="246" t="s">
        <v>502</v>
      </c>
      <c r="V1" s="246" t="s">
        <v>791</v>
      </c>
      <c r="W1" s="246" t="s">
        <v>503</v>
      </c>
      <c r="X1" s="246" t="s">
        <v>504</v>
      </c>
      <c r="Y1" s="246" t="s">
        <v>505</v>
      </c>
      <c r="Z1" s="246" t="s">
        <v>506</v>
      </c>
      <c r="AA1" s="246" t="s">
        <v>507</v>
      </c>
      <c r="AB1" s="246" t="s">
        <v>625</v>
      </c>
      <c r="AC1" s="246" t="s">
        <v>692</v>
      </c>
      <c r="AD1" s="246" t="s">
        <v>693</v>
      </c>
      <c r="AE1" s="246" t="s">
        <v>694</v>
      </c>
      <c r="AF1" s="246" t="s">
        <v>697</v>
      </c>
      <c r="AG1" s="265" t="s">
        <v>712</v>
      </c>
      <c r="AH1" s="265" t="s">
        <v>713</v>
      </c>
      <c r="AI1" s="265" t="s">
        <v>698</v>
      </c>
      <c r="AJ1" s="265" t="s">
        <v>699</v>
      </c>
      <c r="AK1" s="265" t="s">
        <v>700</v>
      </c>
      <c r="AL1" s="265" t="s">
        <v>701</v>
      </c>
      <c r="AM1" s="265" t="s">
        <v>702</v>
      </c>
      <c r="AN1" s="265" t="s">
        <v>703</v>
      </c>
      <c r="AO1" s="265" t="s">
        <v>704</v>
      </c>
      <c r="AP1" s="265" t="s">
        <v>705</v>
      </c>
      <c r="AQ1" s="265" t="s">
        <v>706</v>
      </c>
      <c r="AR1" s="265" t="s">
        <v>707</v>
      </c>
      <c r="AS1" s="265" t="s">
        <v>708</v>
      </c>
      <c r="AT1" s="265" t="s">
        <v>709</v>
      </c>
      <c r="AU1" s="265" t="s">
        <v>714</v>
      </c>
      <c r="AV1" s="265" t="s">
        <v>716</v>
      </c>
      <c r="AW1" s="265" t="s">
        <v>715</v>
      </c>
      <c r="AX1" s="265" t="s">
        <v>710</v>
      </c>
      <c r="AY1" s="265" t="s">
        <v>717</v>
      </c>
      <c r="AZ1" s="265" t="s">
        <v>711</v>
      </c>
      <c r="BA1" s="265" t="s">
        <v>718</v>
      </c>
      <c r="BB1" s="265" t="s">
        <v>723</v>
      </c>
      <c r="BC1" s="265" t="s">
        <v>784</v>
      </c>
      <c r="BD1" s="265" t="s">
        <v>788</v>
      </c>
      <c r="BE1" s="265" t="s">
        <v>787</v>
      </c>
      <c r="BF1" s="265" t="s">
        <v>785</v>
      </c>
      <c r="BG1" s="265" t="s">
        <v>786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7.47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8.25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 t="str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272.89999999999998</v>
      </c>
      <c r="BE9" s="246">
        <f>IF(全车数据表!BH10="","",全车数据表!BH10)</f>
        <v>78.400000000000006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 t="str">
        <f>全车数据表!AT11</f>
        <v>392</v>
      </c>
      <c r="E10" s="248" t="str">
        <f>全车数据表!AS11</f>
        <v>1.0</v>
      </c>
      <c r="F10" s="248" t="str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73.900000000000006</v>
      </c>
      <c r="BF10" s="246">
        <f>IF(全车数据表!BI11="","",全车数据表!BI11)</f>
        <v>44.25</v>
      </c>
      <c r="BG10" s="246">
        <f>IF(全车数据表!BJ11="","",全车数据表!BJ11)</f>
        <v>63.98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雷神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295.10000000000002</v>
      </c>
      <c r="BE11" s="246">
        <f>IF(全车数据表!BH12="","",全车数据表!BH12)</f>
        <v>66.7</v>
      </c>
      <c r="BF11" s="246">
        <f>IF(全车数据表!BI12="","",全车数据表!BI12)</f>
        <v>72.08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76.64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964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299.8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 t="str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Lotus Emeya</v>
      </c>
      <c r="C19" s="246" t="str">
        <f>IF(全车数据表!AQ20="","",全车数据表!AQ20)</f>
        <v>Lotus</v>
      </c>
      <c r="D19" s="248" t="str">
        <f>全车数据表!AT20</f>
        <v>emeya</v>
      </c>
      <c r="E19" s="248" t="str">
        <f>全车数据表!AS20</f>
        <v>47.0</v>
      </c>
      <c r="F19" s="248" t="str">
        <f>全车数据表!C20</f>
        <v>Emeya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0</v>
      </c>
      <c r="J19" s="246">
        <f>IF(全车数据表!I20="×",0,全车数据表!I20)</f>
        <v>30</v>
      </c>
      <c r="K19" s="246">
        <f>IF(全车数据表!J20="×",0,全车数据表!J20)</f>
        <v>0</v>
      </c>
      <c r="L19" s="246">
        <f>IF(全车数据表!K20="×",0,全车数据表!K20)</f>
        <v>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2402</v>
      </c>
      <c r="P19" s="246">
        <f>全车数据表!P20</f>
        <v>276.5</v>
      </c>
      <c r="Q19" s="246">
        <f>全车数据表!Q20</f>
        <v>81.790000000000006</v>
      </c>
      <c r="R19" s="246">
        <f>全车数据表!R20</f>
        <v>75.33</v>
      </c>
      <c r="S19" s="246">
        <f>全车数据表!S20</f>
        <v>67.23</v>
      </c>
      <c r="T19" s="246">
        <f>全车数据表!T20</f>
        <v>0</v>
      </c>
      <c r="U19" s="246">
        <f>全车数据表!AH20</f>
        <v>0</v>
      </c>
      <c r="V19" s="246">
        <f>全车数据表!AI20</f>
        <v>0</v>
      </c>
      <c r="W19" s="246">
        <f>全车数据表!AO20</f>
        <v>0</v>
      </c>
      <c r="X19" s="246">
        <f>全车数据表!AP20</f>
        <v>0</v>
      </c>
      <c r="Y19" s="246">
        <f>全车数据表!AJ20</f>
        <v>0</v>
      </c>
      <c r="Z19" s="246">
        <f>全车数据表!AL20</f>
        <v>0</v>
      </c>
      <c r="AA19" s="246">
        <f>IF(全车数据表!AN20="×",0,全车数据表!AN20)</f>
        <v>0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莲花 路特斯</v>
      </c>
      <c r="BB19" s="246" t="str">
        <f>IF(全车数据表!AV20="","",全车数据表!AV20)</f>
        <v/>
      </c>
      <c r="BC19" s="246" t="str">
        <f>IF(全车数据表!BF20="","",全车数据表!BF20)</f>
        <v/>
      </c>
      <c r="BD19" s="246" t="str">
        <f>IF(全车数据表!BG20="","",全车数据表!BG20)</f>
        <v/>
      </c>
      <c r="BE19" s="246" t="str">
        <f>IF(全车数据表!BH20="","",全车数据表!BH20)</f>
        <v/>
      </c>
      <c r="BF19" s="246" t="str">
        <f>IF(全车数据表!BI20="","",全车数据表!BI20)</f>
        <v/>
      </c>
      <c r="BG19" s="246" t="str">
        <f>IF(全车数据表!BJ20="","",全车数据表!BJ20)</f>
        <v/>
      </c>
    </row>
    <row r="20" spans="1:59">
      <c r="A20" s="246">
        <f>全车数据表!A21</f>
        <v>19</v>
      </c>
      <c r="B20" s="246" t="str">
        <f>全车数据表!B21</f>
        <v>Toyota GR Supra 2023</v>
      </c>
      <c r="C20" s="246" t="str">
        <f>IF(全车数据表!AQ21="","",全车数据表!AQ21)</f>
        <v>Toyota</v>
      </c>
      <c r="D20" s="248" t="str">
        <f>全车数据表!AT21</f>
        <v>supra</v>
      </c>
      <c r="E20" s="248" t="str">
        <f>全车数据表!AS21</f>
        <v>24.5</v>
      </c>
      <c r="F20" s="248" t="str">
        <f>全车数据表!C21</f>
        <v>Supra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15</v>
      </c>
      <c r="J20" s="246">
        <f>IF(全车数据表!I21="×",0,全车数据表!I21)</f>
        <v>25</v>
      </c>
      <c r="K20" s="246">
        <f>IF(全车数据表!J21="×",0,全车数据表!J21)</f>
        <v>35</v>
      </c>
      <c r="L20" s="246">
        <f>IF(全车数据表!K21="×",0,全车数据表!K21)</f>
        <v>50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2405</v>
      </c>
      <c r="P20" s="246">
        <f>全车数据表!P21</f>
        <v>274.89999999999998</v>
      </c>
      <c r="Q20" s="246">
        <f>全车数据表!Q21</f>
        <v>79.52</v>
      </c>
      <c r="R20" s="246">
        <f>全车数据表!R21</f>
        <v>71.489999999999995</v>
      </c>
      <c r="S20" s="246">
        <f>全车数据表!S21</f>
        <v>59.27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0</v>
      </c>
      <c r="AD20" s="246">
        <f>全车数据表!AX21</f>
        <v>0</v>
      </c>
      <c r="AE20" s="246">
        <f>全车数据表!AY21</f>
        <v>0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丰田</v>
      </c>
      <c r="BB20" s="246" t="str">
        <f>IF(全车数据表!AV21="","",全车数据表!AV21)</f>
        <v/>
      </c>
      <c r="BC20" s="246">
        <f>IF(全车数据表!BF21="","",全车数据表!BF21)</f>
        <v>2584</v>
      </c>
      <c r="BD20" s="246">
        <f>IF(全车数据表!BG21="","",全车数据表!BG21)</f>
        <v>277.60000000000002</v>
      </c>
      <c r="BE20" s="246">
        <f>IF(全车数据表!BH21="","",全车数据表!BH21)</f>
        <v>81.099999999999994</v>
      </c>
      <c r="BF20" s="246">
        <f>IF(全车数据表!BI21="","",全车数据表!BI21)</f>
        <v>74.33</v>
      </c>
      <c r="BG20" s="246">
        <f>IF(全车数据表!BJ21="","",全车数据表!BJ21)</f>
        <v>62.19</v>
      </c>
    </row>
    <row r="21" spans="1:59">
      <c r="A21" s="246">
        <f>全车数据表!A22</f>
        <v>20</v>
      </c>
      <c r="B21" s="246" t="str">
        <f>全车数据表!B22</f>
        <v>Lamborghini Countach 25th Anniversary</v>
      </c>
      <c r="C21" s="246" t="str">
        <f>IF(全车数据表!AQ22="","",全车数据表!AQ22)</f>
        <v>Lamborghini</v>
      </c>
      <c r="D21" s="248" t="str">
        <f>全车数据表!AT22</f>
        <v>countach</v>
      </c>
      <c r="E21" s="248" t="str">
        <f>全车数据表!AS22</f>
        <v>3.5</v>
      </c>
      <c r="F21" s="248" t="str">
        <f>全车数据表!C22</f>
        <v>康塔什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2498</v>
      </c>
      <c r="P21" s="246">
        <f>全车数据表!P22</f>
        <v>304.89999999999998</v>
      </c>
      <c r="Q21" s="246">
        <f>全车数据表!Q22</f>
        <v>71.69</v>
      </c>
      <c r="R21" s="246">
        <f>全车数据表!R22</f>
        <v>55.89</v>
      </c>
      <c r="S21" s="246">
        <f>全车数据表!S22</f>
        <v>36.299999999999997</v>
      </c>
      <c r="T21" s="246">
        <f>全车数据表!T22</f>
        <v>0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318</v>
      </c>
      <c r="AD21" s="246">
        <f>全车数据表!AX22</f>
        <v>0</v>
      </c>
      <c r="AE21" s="246">
        <f>全车数据表!AY22</f>
        <v>406</v>
      </c>
      <c r="AF21" s="246" t="str">
        <f>IF(全车数据表!AZ22="","",全车数据表!AZ22)</f>
        <v>通行证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 t="str">
        <f>IF(全车数据表!BS22="","",全车数据表!BS22)</f>
        <v/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>
        <f>IF(全车数据表!BV22="","",全车数据表!BV22)</f>
        <v>1</v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 t="str">
        <f>IF(全车数据表!CI22="","",全车数据表!CI22)</f>
        <v/>
      </c>
      <c r="BA21" s="246" t="str">
        <f>IF(全车数据表!CJ22="","",全车数据表!CJ22)</f>
        <v>兰博基尼</v>
      </c>
      <c r="BB21" s="246">
        <f>IF(全车数据表!AV22="","",全车数据表!AV22)</f>
        <v>21</v>
      </c>
      <c r="BC21" s="246">
        <f>IF(全车数据表!BF22="","",全车数据表!BF22)</f>
        <v>2653</v>
      </c>
      <c r="BD21" s="246">
        <f>IF(全车数据表!BG22="","",全车数据表!BG22)</f>
        <v>306.2</v>
      </c>
      <c r="BE21" s="246">
        <f>IF(全车数据表!BH22="","",全车数据表!BH22)</f>
        <v>73</v>
      </c>
      <c r="BF21" s="246">
        <f>IF(全车数据表!BI22="","",全车数据表!BI22)</f>
        <v>57.24</v>
      </c>
      <c r="BG21" s="246">
        <f>IF(全车数据表!BJ22="","",全车数据表!BJ22)</f>
        <v>38.69</v>
      </c>
    </row>
    <row r="22" spans="1:59">
      <c r="A22" s="246">
        <f>全车数据表!A23</f>
        <v>21</v>
      </c>
      <c r="B22" s="246" t="str">
        <f>全车数据表!B23</f>
        <v>Ford Shelby GT350R</v>
      </c>
      <c r="C22" s="246" t="str">
        <f>IF(全车数据表!AQ23="","",全车数据表!AQ23)</f>
        <v>Ford</v>
      </c>
      <c r="D22" s="248" t="str">
        <f>全车数据表!AT23</f>
        <v>gt350r</v>
      </c>
      <c r="E22" s="248" t="str">
        <f>全车数据表!AS23</f>
        <v>1.0</v>
      </c>
      <c r="F22" s="248" t="str">
        <f>全车数据表!C23</f>
        <v>野马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20</v>
      </c>
      <c r="J22" s="246">
        <f>IF(全车数据表!I23="×",0,全车数据表!I23)</f>
        <v>12</v>
      </c>
      <c r="K22" s="246">
        <f>IF(全车数据表!J23="×",0,全车数据表!J23)</f>
        <v>18</v>
      </c>
      <c r="L22" s="246">
        <f>IF(全车数据表!K23="×",0,全车数据表!K23)</f>
        <v>28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2548</v>
      </c>
      <c r="P22" s="246">
        <f>全车数据表!P23</f>
        <v>299.89999999999998</v>
      </c>
      <c r="Q22" s="246">
        <f>全车数据表!Q23</f>
        <v>75.06</v>
      </c>
      <c r="R22" s="246">
        <f>全车数据表!R23</f>
        <v>58.97</v>
      </c>
      <c r="S22" s="246">
        <f>全车数据表!S23</f>
        <v>52.93</v>
      </c>
      <c r="T22" s="246">
        <f>全车数据表!T23</f>
        <v>5.93</v>
      </c>
      <c r="U22" s="246">
        <f>全车数据表!AH23</f>
        <v>1259960</v>
      </c>
      <c r="V22" s="246">
        <f>全车数据表!AI23</f>
        <v>10000</v>
      </c>
      <c r="W22" s="246">
        <f>全车数据表!AO23</f>
        <v>680000</v>
      </c>
      <c r="X22" s="246">
        <f>全车数据表!AP23</f>
        <v>1939960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313</v>
      </c>
      <c r="AD22" s="246">
        <f>全车数据表!AX23</f>
        <v>0</v>
      </c>
      <c r="AE22" s="246">
        <f>全车数据表!AY23</f>
        <v>400</v>
      </c>
      <c r="AF22" s="246" t="str">
        <f>IF(全车数据表!AZ23="","",全车数据表!AZ23)</f>
        <v>级别杯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>
        <f>IF(全车数据表!BR23="","",全车数据表!BR23)</f>
        <v>1</v>
      </c>
      <c r="AJ22" s="246">
        <f>IF(全车数据表!BS23="","",全车数据表!BS23)</f>
        <v>1</v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>
        <f>IF(全车数据表!CI23="","",全车数据表!CI23)</f>
        <v>1</v>
      </c>
      <c r="BA22" s="246" t="str">
        <f>IF(全车数据表!CJ23="","",全车数据表!CJ23)</f>
        <v>福特 野马</v>
      </c>
      <c r="BB22" s="246">
        <f>IF(全车数据表!AV23="","",全车数据表!AV23)</f>
        <v>6</v>
      </c>
      <c r="BC22" s="246">
        <f>IF(全车数据表!BF23="","",全车数据表!BF23)</f>
        <v>2702</v>
      </c>
      <c r="BD22" s="246">
        <f>IF(全车数据表!BG23="","",全车数据表!BG23)</f>
        <v>302.5</v>
      </c>
      <c r="BE22" s="246">
        <f>IF(全车数据表!BH23="","",全车数据表!BH23)</f>
        <v>76.150000000000006</v>
      </c>
      <c r="BF22" s="246">
        <f>IF(全车数据表!BI23="","",全车数据表!BI23)</f>
        <v>60.2</v>
      </c>
      <c r="BG22" s="246">
        <f>IF(全车数据表!BJ23="","",全车数据表!BJ23)</f>
        <v>54.93</v>
      </c>
    </row>
    <row r="23" spans="1:59">
      <c r="A23" s="246">
        <f>全车数据表!A24</f>
        <v>22</v>
      </c>
      <c r="B23" s="246" t="str">
        <f>全车数据表!B24</f>
        <v>Hyundai IONIQ 5 N</v>
      </c>
      <c r="C23" s="246" t="str">
        <f>IF(全车数据表!AQ24="","",全车数据表!AQ24)</f>
        <v>Hyundai</v>
      </c>
      <c r="D23" s="248" t="str">
        <f>全车数据表!AT24</f>
        <v>ioniq</v>
      </c>
      <c r="E23" s="248" t="str">
        <f>全车数据表!AS24</f>
        <v>24.5</v>
      </c>
      <c r="F23" s="248" t="str">
        <f>全车数据表!C24</f>
        <v>IONIQ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15</v>
      </c>
      <c r="J23" s="246">
        <f>IF(全车数据表!I24="×",0,全车数据表!I24)</f>
        <v>25</v>
      </c>
      <c r="K23" s="246">
        <f>IF(全车数据表!J24="×",0,全车数据表!J24)</f>
        <v>35</v>
      </c>
      <c r="L23" s="246">
        <f>IF(全车数据表!K24="×",0,全车数据表!K24)</f>
        <v>50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2559</v>
      </c>
      <c r="P23" s="246">
        <f>全车数据表!P24</f>
        <v>275.89999999999998</v>
      </c>
      <c r="Q23" s="246">
        <f>全车数据表!Q24</f>
        <v>88.63</v>
      </c>
      <c r="R23" s="246">
        <f>全车数据表!R24</f>
        <v>80.510000000000005</v>
      </c>
      <c r="S23" s="246">
        <f>全车数据表!S24</f>
        <v>63.38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288</v>
      </c>
      <c r="AD23" s="246">
        <f>全车数据表!AX24</f>
        <v>296</v>
      </c>
      <c r="AE23" s="246">
        <f>全车数据表!AY24</f>
        <v>378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>现代</v>
      </c>
      <c r="BB23" s="246" t="str">
        <f>IF(全车数据表!AV24="","",全车数据表!AV24)</f>
        <v/>
      </c>
      <c r="BC23" s="246">
        <f>IF(全车数据表!BF24="","",全车数据表!BF24)</f>
        <v>2723</v>
      </c>
      <c r="BD23" s="246">
        <f>IF(全车数据表!BG24="","",全车数据表!BG24)</f>
        <v>277.60000000000002</v>
      </c>
      <c r="BE23" s="246">
        <f>IF(全车数据表!BH24="","",全车数据表!BH24)</f>
        <v>90.1</v>
      </c>
      <c r="BF23" s="246">
        <f>IF(全车数据表!BI24="","",全车数据表!BI24)</f>
        <v>84.74</v>
      </c>
      <c r="BG23" s="246">
        <f>IF(全车数据表!BJ24="","",全车数据表!BJ24)</f>
        <v>68.260000000000005</v>
      </c>
    </row>
    <row r="24" spans="1:59">
      <c r="A24" s="246">
        <f>全车数据表!A25</f>
        <v>23</v>
      </c>
      <c r="B24" s="246" t="str">
        <f>全车数据表!B25</f>
        <v>Porsche 911 Targa 4S</v>
      </c>
      <c r="C24" s="246" t="str">
        <f>IF(全车数据表!AQ25="","",全车数据表!AQ25)</f>
        <v>Porsche</v>
      </c>
      <c r="D24" s="248" t="str">
        <f>全车数据表!AT25</f>
        <v>targa</v>
      </c>
      <c r="E24" s="248" t="str">
        <f>全车数据表!AS25</f>
        <v>1.6</v>
      </c>
      <c r="F24" s="248" t="str">
        <f>全车数据表!C25</f>
        <v>4S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2589</v>
      </c>
      <c r="P24" s="246">
        <f>全车数据表!P25</f>
        <v>315.10000000000002</v>
      </c>
      <c r="Q24" s="246">
        <f>全车数据表!Q25</f>
        <v>75.37</v>
      </c>
      <c r="R24" s="246">
        <f>全车数据表!R25</f>
        <v>41.57</v>
      </c>
      <c r="S24" s="246">
        <f>全车数据表!S25</f>
        <v>38.35</v>
      </c>
      <c r="T24" s="246">
        <f>全车数据表!T25</f>
        <v>4.4800000000000004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328</v>
      </c>
      <c r="AD24" s="246">
        <f>全车数据表!AX25</f>
        <v>0</v>
      </c>
      <c r="AE24" s="246">
        <f>全车数据表!AY25</f>
        <v>418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>
        <f>IF(全车数据表!BX25="","",全车数据表!BX25)</f>
        <v>1</v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>可开合</v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>保时捷</v>
      </c>
      <c r="BB24" s="246">
        <f>IF(全车数据表!AV25="","",全车数据表!AV25)</f>
        <v>3</v>
      </c>
      <c r="BC24" s="246">
        <f>IF(全车数据表!BF25="","",全车数据表!BF25)</f>
        <v>2753</v>
      </c>
      <c r="BD24" s="246">
        <f>IF(全车数据表!BG25="","",全车数据表!BG25)</f>
        <v>316.39999999999998</v>
      </c>
      <c r="BE24" s="246">
        <f>IF(全车数据表!BH25="","",全车数据表!BH25)</f>
        <v>76.599999999999994</v>
      </c>
      <c r="BF24" s="246">
        <f>IF(全车数据表!BI25="","",全车数据表!BI25)</f>
        <v>42.9</v>
      </c>
      <c r="BG24" s="246">
        <f>IF(全车数据表!BJ25="","",全车数据表!BJ25)</f>
        <v>40.53</v>
      </c>
    </row>
    <row r="25" spans="1:59">
      <c r="A25" s="246">
        <f>全车数据表!A26</f>
        <v>24</v>
      </c>
      <c r="B25" s="246" t="str">
        <f>全车数据表!B26</f>
        <v>Lotus Emira</v>
      </c>
      <c r="C25" s="246" t="str">
        <f>IF(全车数据表!AQ26="","",全车数据表!AQ26)</f>
        <v>Lotus</v>
      </c>
      <c r="D25" s="248" t="str">
        <f>全车数据表!AT26</f>
        <v>emira</v>
      </c>
      <c r="E25" s="248" t="str">
        <f>全车数据表!AS26</f>
        <v>3.3</v>
      </c>
      <c r="F25" s="248" t="str">
        <f>全车数据表!C26</f>
        <v>Emira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2611</v>
      </c>
      <c r="P25" s="246">
        <f>全车数据表!P26</f>
        <v>307.2</v>
      </c>
      <c r="Q25" s="246">
        <f>全车数据表!Q26</f>
        <v>70.87</v>
      </c>
      <c r="R25" s="246">
        <f>全车数据表!R26</f>
        <v>57.45</v>
      </c>
      <c r="S25" s="246">
        <f>全车数据表!S26</f>
        <v>53.42</v>
      </c>
      <c r="T25" s="246">
        <f>全车数据表!T26</f>
        <v>5.8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320</v>
      </c>
      <c r="AD25" s="246">
        <f>全车数据表!AX26</f>
        <v>0</v>
      </c>
      <c r="AE25" s="246">
        <f>全车数据表!AY26</f>
        <v>408</v>
      </c>
      <c r="AF25" s="246" t="str">
        <f>IF(全车数据表!AZ26="","",全车数据表!AZ26)</f>
        <v>周末爆冲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>
        <f>IF(全车数据表!BU26="","",全车数据表!BU26)</f>
        <v>1</v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路特斯</v>
      </c>
      <c r="BB25" s="246">
        <f>IF(全车数据表!AV26="","",全车数据表!AV26)</f>
        <v>22</v>
      </c>
      <c r="BC25" s="246">
        <f>IF(全车数据表!BF26="","",全车数据表!BF26)</f>
        <v>2773</v>
      </c>
      <c r="BD25" s="246">
        <f>IF(全车数据表!BG26="","",全车数据表!BG26)</f>
        <v>309</v>
      </c>
      <c r="BE25" s="246">
        <f>IF(全车数据表!BH26="","",全车数据表!BH26)</f>
        <v>72.099999999999994</v>
      </c>
      <c r="BF25" s="246">
        <f>IF(全车数据表!BI26="","",全车数据表!BI26)</f>
        <v>59</v>
      </c>
      <c r="BG25" s="246">
        <f>IF(全车数据表!BJ26="","",全车数据表!BJ26)</f>
        <v>55.73</v>
      </c>
    </row>
    <row r="26" spans="1:59">
      <c r="A26" s="246">
        <f>全车数据表!A27</f>
        <v>25</v>
      </c>
      <c r="B26" s="246" t="str">
        <f>全车数据表!B27</f>
        <v>Praga R1</v>
      </c>
      <c r="C26" s="246" t="str">
        <f>IF(全车数据表!AQ27="","",全车数据表!AQ27)</f>
        <v>Praga</v>
      </c>
      <c r="D26" s="248" t="str">
        <f>全车数据表!AT27</f>
        <v>praga</v>
      </c>
      <c r="E26" s="248" t="str">
        <f>全车数据表!AS27</f>
        <v>3.8</v>
      </c>
      <c r="F26" s="248" t="str">
        <f>全车数据表!C27</f>
        <v>PR1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2624</v>
      </c>
      <c r="P26" s="246">
        <f>全车数据表!P27</f>
        <v>283.3</v>
      </c>
      <c r="Q26" s="246">
        <f>全车数据表!Q27</f>
        <v>87.8</v>
      </c>
      <c r="R26" s="246">
        <f>全车数据表!R27</f>
        <v>62.25</v>
      </c>
      <c r="S26" s="246">
        <f>全车数据表!S27</f>
        <v>60.92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800000</v>
      </c>
      <c r="X26" s="246">
        <f>全车数据表!AP27</f>
        <v>3318680</v>
      </c>
      <c r="Y26" s="246">
        <f>全车数据表!AJ27</f>
        <v>0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295</v>
      </c>
      <c r="AD26" s="246">
        <f>全车数据表!AX27</f>
        <v>0</v>
      </c>
      <c r="AE26" s="246">
        <f>全车数据表!AY27</f>
        <v>379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/>
      </c>
      <c r="BB26" s="246" t="str">
        <f>IF(全车数据表!AV27="","",全车数据表!AV27)</f>
        <v/>
      </c>
      <c r="BC26" s="246">
        <f>IF(全车数据表!BF27="","",全车数据表!BF27)</f>
        <v>2783</v>
      </c>
      <c r="BD26" s="246">
        <f>IF(全车数据表!BG27="","",全车数据表!BG27)</f>
        <v>285</v>
      </c>
      <c r="BE26" s="246">
        <f>IF(全车数据表!BH27="","",全车数据表!BH27)</f>
        <v>89.2</v>
      </c>
      <c r="BF26" s="246">
        <f>IF(全车数据表!BI27="","",全车数据表!BI27)</f>
        <v>64.41</v>
      </c>
      <c r="BG26" s="246">
        <f>IF(全车数据表!BJ27="","",全车数据表!BJ27)</f>
        <v>63.31</v>
      </c>
    </row>
    <row r="27" spans="1:59">
      <c r="A27" s="246">
        <f>全车数据表!A28</f>
        <v>26</v>
      </c>
      <c r="B27" s="246" t="str">
        <f>全车数据表!B28</f>
        <v>Ginetta G60</v>
      </c>
      <c r="C27" s="246" t="str">
        <f>IF(全车数据表!AQ28="","",全车数据表!AQ28)</f>
        <v>Ginetta</v>
      </c>
      <c r="D27" s="248" t="str">
        <f>全车数据表!AT28</f>
        <v>g60</v>
      </c>
      <c r="E27" s="248" t="str">
        <f>全车数据表!AS28</f>
        <v>1.6</v>
      </c>
      <c r="F27" s="248" t="str">
        <f>全车数据表!C28</f>
        <v>G60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2646</v>
      </c>
      <c r="P27" s="246">
        <f>全车数据表!P28</f>
        <v>290.7</v>
      </c>
      <c r="Q27" s="246">
        <f>全车数据表!Q28</f>
        <v>71.510000000000005</v>
      </c>
      <c r="R27" s="246">
        <f>全车数据表!R28</f>
        <v>74.81</v>
      </c>
      <c r="S27" s="246">
        <f>全车数据表!S28</f>
        <v>62.66</v>
      </c>
      <c r="T27" s="246">
        <f>全车数据表!T28</f>
        <v>7.85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303</v>
      </c>
      <c r="AD27" s="246">
        <f>全车数据表!AX28</f>
        <v>0</v>
      </c>
      <c r="AE27" s="246">
        <f>全车数据表!AY28</f>
        <v>388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>
        <f>IF(全车数据表!BS28="","",全车数据表!BS28)</f>
        <v>1</v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>
        <f>IF(全车数据表!CI28="","",全车数据表!CI28)</f>
        <v>1</v>
      </c>
      <c r="BA27" s="246" t="str">
        <f>IF(全车数据表!CJ28="","",全车数据表!CJ28)</f>
        <v/>
      </c>
      <c r="BB27" s="246">
        <f>IF(全车数据表!AV28="","",全车数据表!AV28)</f>
        <v>4</v>
      </c>
      <c r="BC27" s="246">
        <f>IF(全车数据表!BF28="","",全车数据表!BF28)</f>
        <v>2804</v>
      </c>
      <c r="BD27" s="246">
        <f>IF(全车数据表!BG28="","",全车数据表!BG28)</f>
        <v>292.39999999999998</v>
      </c>
      <c r="BE27" s="246">
        <f>IF(全车数据表!BH28="","",全车数据表!BH28)</f>
        <v>73</v>
      </c>
      <c r="BF27" s="246">
        <f>IF(全车数据表!BI28="","",全车数据表!BI28)</f>
        <v>77</v>
      </c>
      <c r="BG27" s="246">
        <f>IF(全车数据表!BJ28="","",全车数据表!BJ28)</f>
        <v>64.42</v>
      </c>
    </row>
    <row r="28" spans="1:59">
      <c r="A28" s="246">
        <f>全车数据表!A29</f>
        <v>27</v>
      </c>
      <c r="B28" s="246" t="str">
        <f>全车数据表!B29</f>
        <v>Renault TreZor</v>
      </c>
      <c r="C28" s="246" t="str">
        <f>IF(全车数据表!AQ29="","",全车数据表!AQ29)</f>
        <v>Renault</v>
      </c>
      <c r="D28" s="248" t="str">
        <f>全车数据表!AT29</f>
        <v>trezor</v>
      </c>
      <c r="E28" s="248" t="str">
        <f>全车数据表!AS29</f>
        <v>3.1</v>
      </c>
      <c r="F28" s="248" t="str">
        <f>全车数据表!C29</f>
        <v>红头盔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2667</v>
      </c>
      <c r="P28" s="246">
        <f>全车数据表!P29</f>
        <v>294.5</v>
      </c>
      <c r="Q28" s="246">
        <f>全车数据表!Q29</f>
        <v>78.62</v>
      </c>
      <c r="R28" s="246">
        <f>全车数据表!R29</f>
        <v>61.93</v>
      </c>
      <c r="S28" s="246">
        <f>全车数据表!S29</f>
        <v>61.07</v>
      </c>
      <c r="T28" s="246">
        <f>全车数据表!T29</f>
        <v>7.17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307</v>
      </c>
      <c r="AD28" s="246">
        <f>全车数据表!AX29</f>
        <v>0</v>
      </c>
      <c r="AE28" s="246">
        <f>全车数据表!AY29</f>
        <v>393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雷诺</v>
      </c>
      <c r="BB28" s="246">
        <f>IF(全车数据表!AV29="","",全车数据表!AV29)</f>
        <v>41</v>
      </c>
      <c r="BC28" s="246" t="str">
        <f>IF(全车数据表!BF29="","",全车数据表!BF29)</f>
        <v/>
      </c>
      <c r="BD28" s="246" t="str">
        <f>IF(全车数据表!BG29="","",全车数据表!BG29)</f>
        <v/>
      </c>
      <c r="BE28" s="246" t="str">
        <f>IF(全车数据表!BH29="","",全车数据表!BH29)</f>
        <v/>
      </c>
      <c r="BF28" s="246" t="str">
        <f>IF(全车数据表!BI29="","",全车数据表!BI29)</f>
        <v/>
      </c>
      <c r="BG28" s="246" t="str">
        <f>IF(全车数据表!BJ29="","",全车数据表!BJ29)</f>
        <v/>
      </c>
    </row>
    <row r="29" spans="1:59">
      <c r="A29" s="246">
        <f>全车数据表!A30</f>
        <v>28</v>
      </c>
      <c r="B29" s="246" t="str">
        <f>全车数据表!B30</f>
        <v>Nissan 370Z Neon Edition</v>
      </c>
      <c r="C29" s="246" t="str">
        <f>IF(全车数据表!AQ30="","",全车数据表!AQ30)</f>
        <v>Nissan</v>
      </c>
      <c r="D29" s="248" t="str">
        <f>全车数据表!AT30</f>
        <v>370zneon</v>
      </c>
      <c r="E29" s="248" t="str">
        <f>全车数据表!AS30</f>
        <v>4.2</v>
      </c>
      <c r="F29" s="248" t="str">
        <f>全车数据表!C30</f>
        <v>霓虹370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2675</v>
      </c>
      <c r="P29" s="246">
        <f>全车数据表!P30</f>
        <v>271.10000000000002</v>
      </c>
      <c r="Q29" s="246">
        <f>全车数据表!Q30</f>
        <v>83.26</v>
      </c>
      <c r="R29" s="246">
        <f>全车数据表!R30</f>
        <v>82.91</v>
      </c>
      <c r="S29" s="246">
        <f>全车数据表!S30</f>
        <v>65.22</v>
      </c>
      <c r="T29" s="246">
        <f>全车数据表!T30</f>
        <v>0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283</v>
      </c>
      <c r="AD29" s="246">
        <f>全车数据表!AX30</f>
        <v>295</v>
      </c>
      <c r="AE29" s="246">
        <f>全车数据表!AY30</f>
        <v>376</v>
      </c>
      <c r="AF29" s="246" t="str">
        <f>IF(全车数据表!AZ30="","",全车数据表!AZ30)</f>
        <v>联会赛事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 t="str">
        <f>IF(全车数据表!BU30="","",全车数据表!BU30)</f>
        <v/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>
        <f>IF(全车数据表!CB30="","",全车数据表!CB30)</f>
        <v>1</v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日产 尼桑</v>
      </c>
      <c r="BB29" s="246" t="str">
        <f>IF(全车数据表!AV30="","",全车数据表!AV30)</f>
        <v/>
      </c>
      <c r="BC29" s="246">
        <f>IF(全车数据表!BF30="","",全车数据表!BF30)</f>
        <v>2905</v>
      </c>
      <c r="BD29" s="246">
        <f>IF(全车数据表!BG30="","",全车数据表!BG30)</f>
        <v>273.39999999999998</v>
      </c>
      <c r="BE29" s="246">
        <f>IF(全车数据表!BH30="","",全车数据表!BH30)</f>
        <v>86.5</v>
      </c>
      <c r="BF29" s="246">
        <f>IF(全车数据表!BI30="","",全车数据表!BI30)</f>
        <v>86.46</v>
      </c>
      <c r="BG29" s="246">
        <f>IF(全车数据表!BJ30="","",全车数据表!BJ30)</f>
        <v>68.430000000000007</v>
      </c>
    </row>
    <row r="30" spans="1:59">
      <c r="A30" s="246">
        <f>全车数据表!A31</f>
        <v>29</v>
      </c>
      <c r="B30" s="246" t="str">
        <f>全车数据表!B31</f>
        <v>Honda Civic Type-R</v>
      </c>
      <c r="C30" s="246" t="str">
        <f>IF(全车数据表!AQ31="","",全车数据表!AQ31)</f>
        <v>Honda</v>
      </c>
      <c r="D30" s="248" t="str">
        <f>全车数据表!AT31</f>
        <v>civic</v>
      </c>
      <c r="E30" s="248" t="str">
        <f>全车数据表!AS31</f>
        <v>2.0</v>
      </c>
      <c r="F30" s="248" t="str">
        <f>全车数据表!C31</f>
        <v>思域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2698</v>
      </c>
      <c r="P30" s="246">
        <f>全车数据表!P31</f>
        <v>285.3</v>
      </c>
      <c r="Q30" s="246">
        <f>全车数据表!Q31</f>
        <v>82.09</v>
      </c>
      <c r="R30" s="246">
        <f>全车数据表!R31</f>
        <v>68.41</v>
      </c>
      <c r="S30" s="246">
        <f>全车数据表!S31</f>
        <v>62.55</v>
      </c>
      <c r="T30" s="246">
        <f>全车数据表!T31</f>
        <v>7.98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297</v>
      </c>
      <c r="AD30" s="246">
        <f>全车数据表!AX31</f>
        <v>0</v>
      </c>
      <c r="AE30" s="246">
        <f>全车数据表!AY31</f>
        <v>381</v>
      </c>
      <c r="AF30" s="246" t="str">
        <f>IF(全车数据表!AZ31="","",全车数据表!AZ31)</f>
        <v>寻车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>
        <f>IF(全车数据表!BU31="","",全车数据表!BU31)</f>
        <v>1</v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 t="str">
        <f>IF(全车数据表!CD31="","",全车数据表!CD31)</f>
        <v/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思域 宏达 本田</v>
      </c>
      <c r="BB30" s="246" t="str">
        <f>IF(全车数据表!AV31="","",全车数据表!AV31)</f>
        <v/>
      </c>
      <c r="BC30" s="246" t="str">
        <f>IF(全车数据表!BF31="","",全车数据表!BF31)</f>
        <v/>
      </c>
      <c r="BD30" s="246" t="str">
        <f>IF(全车数据表!BG31="","",全车数据表!BG31)</f>
        <v/>
      </c>
      <c r="BE30" s="246" t="str">
        <f>IF(全车数据表!BH31="","",全车数据表!BH31)</f>
        <v/>
      </c>
      <c r="BF30" s="246" t="str">
        <f>IF(全车数据表!BI31="","",全车数据表!BI31)</f>
        <v/>
      </c>
      <c r="BG30" s="246" t="str">
        <f>IF(全车数据表!BJ31="","",全车数据表!BJ31)</f>
        <v/>
      </c>
    </row>
    <row r="31" spans="1:59">
      <c r="A31" s="246">
        <f>全车数据表!A32</f>
        <v>30</v>
      </c>
      <c r="B31" s="246" t="str">
        <f>全车数据表!B32</f>
        <v>Porsche Taycan Turbo S</v>
      </c>
      <c r="C31" s="246" t="str">
        <f>IF(全车数据表!AQ32="","",全车数据表!AQ32)</f>
        <v>Porsche</v>
      </c>
      <c r="D31" s="248" t="str">
        <f>全车数据表!AT32</f>
        <v>taycan</v>
      </c>
      <c r="E31" s="248" t="str">
        <f>全车数据表!AS32</f>
        <v>2.1</v>
      </c>
      <c r="F31" s="248" t="str">
        <f>全车数据表!C32</f>
        <v>Taycan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2724</v>
      </c>
      <c r="P31" s="246">
        <f>全车数据表!P32</f>
        <v>279.2</v>
      </c>
      <c r="Q31" s="246">
        <f>全车数据表!Q32</f>
        <v>83.74</v>
      </c>
      <c r="R31" s="246">
        <f>全车数据表!R32</f>
        <v>75.77</v>
      </c>
      <c r="S31" s="246">
        <f>全车数据表!S32</f>
        <v>57.18</v>
      </c>
      <c r="T31" s="246">
        <f>全车数据表!T32</f>
        <v>6.9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291</v>
      </c>
      <c r="AD31" s="246">
        <f>全车数据表!AX32</f>
        <v>304</v>
      </c>
      <c r="AE31" s="246">
        <f>全车数据表!AY32</f>
        <v>386</v>
      </c>
      <c r="AF31" s="246" t="str">
        <f>IF(全车数据表!AZ32="","",全车数据表!AZ32)</f>
        <v>通行证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 t="str">
        <f>IF(全车数据表!BS32="","",全车数据表!BS32)</f>
        <v/>
      </c>
      <c r="AK31" s="246" t="str">
        <f>IF(全车数据表!BT32="","",全车数据表!BT32)</f>
        <v/>
      </c>
      <c r="AL31" s="246" t="str">
        <f>IF(全车数据表!BU32="","",全车数据表!BU32)</f>
        <v/>
      </c>
      <c r="AM31" s="246">
        <f>IF(全车数据表!BV32="","",全车数据表!BV32)</f>
        <v>1</v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>
        <f>IF(全车数据表!CD32="","",全车数据表!CD32)</f>
        <v>1</v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 t="str">
        <f>IF(全车数据表!CI32="","",全车数据表!CI32)</f>
        <v/>
      </c>
      <c r="BA31" s="246" t="str">
        <f>IF(全车数据表!CJ32="","",全车数据表!CJ32)</f>
        <v>保时捷</v>
      </c>
      <c r="BB31" s="246">
        <f>IF(全车数据表!AV32="","",全车数据表!AV32)</f>
        <v>24</v>
      </c>
      <c r="BC31" s="246">
        <f>IF(全车数据表!BF32="","",全车数据表!BF32)</f>
        <v>2880</v>
      </c>
      <c r="BD31" s="246">
        <f>IF(全车数据表!BG32="","",全车数据表!BG32)</f>
        <v>281.2</v>
      </c>
      <c r="BE31" s="246">
        <f>IF(全车数据表!BH32="","",全车数据表!BH32)</f>
        <v>84.7</v>
      </c>
      <c r="BF31" s="246">
        <f>IF(全车数据表!BI32="","",全车数据表!BI32)</f>
        <v>78.28</v>
      </c>
      <c r="BG31" s="246">
        <f>IF(全车数据表!BJ32="","",全车数据表!BJ32)</f>
        <v>59.25</v>
      </c>
    </row>
    <row r="32" spans="1:59">
      <c r="A32" s="246">
        <f>全车数据表!A33</f>
        <v>31</v>
      </c>
      <c r="B32" s="246" t="str">
        <f>全车数据表!B33</f>
        <v>TVR Griffith</v>
      </c>
      <c r="C32" s="246" t="str">
        <f>IF(全车数据表!AQ33="","",全车数据表!AQ33)</f>
        <v>TVR</v>
      </c>
      <c r="D32" s="248" t="str">
        <f>全车数据表!AT33</f>
        <v>griffith</v>
      </c>
      <c r="E32" s="248" t="str">
        <f>全车数据表!AS33</f>
        <v>1.7</v>
      </c>
      <c r="F32" s="248" t="str">
        <f>全车数据表!C33</f>
        <v>TVR</v>
      </c>
      <c r="G32" s="246" t="str">
        <f>全车数据表!D33</f>
        <v>D</v>
      </c>
      <c r="H32" s="246">
        <f>LEN(全车数据表!E33)</f>
        <v>4</v>
      </c>
      <c r="I32" s="246">
        <f>IF(全车数据表!H33="×",0,全车数据表!H33)</f>
        <v>30</v>
      </c>
      <c r="J32" s="246">
        <f>IF(全车数据表!I33="×",0,全车数据表!I33)</f>
        <v>23</v>
      </c>
      <c r="K32" s="246">
        <f>IF(全车数据表!J33="×",0,全车数据表!J33)</f>
        <v>33</v>
      </c>
      <c r="L32" s="246">
        <f>IF(全车数据表!K33="×",0,全车数据表!K33)</f>
        <v>42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2751</v>
      </c>
      <c r="P32" s="246">
        <f>全车数据表!P33</f>
        <v>338.7</v>
      </c>
      <c r="Q32" s="246">
        <f>全车数据表!Q33</f>
        <v>69.28</v>
      </c>
      <c r="R32" s="246">
        <f>全车数据表!R33</f>
        <v>47.31</v>
      </c>
      <c r="S32" s="246">
        <f>全车数据表!S33</f>
        <v>37.49</v>
      </c>
      <c r="T32" s="246">
        <f>全车数据表!T33</f>
        <v>4.3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352</v>
      </c>
      <c r="AD32" s="246">
        <f>全车数据表!AX33</f>
        <v>0</v>
      </c>
      <c r="AE32" s="246">
        <f>全车数据表!AY33</f>
        <v>458</v>
      </c>
      <c r="AF32" s="246" t="str">
        <f>IF(全车数据表!AZ33="","",全车数据表!AZ33)</f>
        <v>寻车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>
        <f>IF(全车数据表!BS33="","",全车数据表!BS33)</f>
        <v>1</v>
      </c>
      <c r="AK32" s="246" t="str">
        <f>IF(全车数据表!BT33="","",全车数据表!BT33)</f>
        <v/>
      </c>
      <c r="AL32" s="246">
        <f>IF(全车数据表!BU33="","",全车数据表!BU33)</f>
        <v>1</v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>
        <f>IF(全车数据表!CI33="","",全车数据表!CI33)</f>
        <v>1</v>
      </c>
      <c r="BA32" s="246" t="str">
        <f>IF(全车数据表!CJ33="","",全车数据表!CJ33)</f>
        <v/>
      </c>
      <c r="BB32" s="246">
        <f>IF(全车数据表!AV33="","",全车数据表!AV33)</f>
        <v>5</v>
      </c>
      <c r="BC32" s="246">
        <f>IF(全车数据表!BF33="","",全车数据表!BF33)</f>
        <v>2907</v>
      </c>
      <c r="BD32" s="246">
        <f>IF(全车数据表!BG33="","",全车数据表!BG33)</f>
        <v>340.5</v>
      </c>
      <c r="BE32" s="246">
        <f>IF(全车数据表!BH33="","",全车数据表!BH33)</f>
        <v>69.849999999999994</v>
      </c>
      <c r="BF32" s="246">
        <f>IF(全车数据表!BI33="","",全车数据表!BI33)</f>
        <v>48.19</v>
      </c>
      <c r="BG32" s="246">
        <f>IF(全车数据表!BJ33="","",全车数据表!BJ33)</f>
        <v>39.69</v>
      </c>
    </row>
    <row r="33" spans="1:59">
      <c r="A33" s="246">
        <f>全车数据表!A34</f>
        <v>32</v>
      </c>
      <c r="B33" s="246" t="str">
        <f>全车数据表!B34</f>
        <v>Bentley Continental GT3🔑</v>
      </c>
      <c r="C33" s="246" t="str">
        <f>IF(全车数据表!AQ34="","",全车数据表!AQ34)</f>
        <v>Bentley</v>
      </c>
      <c r="D33" s="248" t="str">
        <f>全车数据表!AT34</f>
        <v>continental</v>
      </c>
      <c r="E33" s="248" t="str">
        <f>全车数据表!AS34</f>
        <v>2.4</v>
      </c>
      <c r="F33" s="248" t="str">
        <f>全车数据表!C34</f>
        <v>欧陆GT3</v>
      </c>
      <c r="G33" s="246" t="str">
        <f>全车数据表!D34</f>
        <v>D</v>
      </c>
      <c r="H33" s="246">
        <f>LEN(全车数据表!E34)</f>
        <v>4</v>
      </c>
      <c r="I33" s="246" t="str">
        <f>IF(全车数据表!H34="×",0,全车数据表!H34)</f>
        <v>🔑</v>
      </c>
      <c r="J33" s="246">
        <f>IF(全车数据表!I34="×",0,全车数据表!I34)</f>
        <v>26</v>
      </c>
      <c r="K33" s="246">
        <f>IF(全车数据表!J34="×",0,全车数据表!J34)</f>
        <v>38</v>
      </c>
      <c r="L33" s="246">
        <f>IF(全车数据表!K34="×",0,全车数据表!K34)</f>
        <v>64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2783</v>
      </c>
      <c r="P33" s="246">
        <f>全车数据表!P34</f>
        <v>300.8</v>
      </c>
      <c r="Q33" s="246">
        <f>全车数据表!Q34</f>
        <v>74.739999999999995</v>
      </c>
      <c r="R33" s="246">
        <f>全车数据表!R34</f>
        <v>72.52</v>
      </c>
      <c r="S33" s="246">
        <f>全车数据表!S34</f>
        <v>52.13</v>
      </c>
      <c r="T33" s="246">
        <f>全车数据表!T34</f>
        <v>4.9000000000000004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313</v>
      </c>
      <c r="AD33" s="246">
        <f>全车数据表!AX34</f>
        <v>0</v>
      </c>
      <c r="AE33" s="246">
        <f>全车数据表!AY34</f>
        <v>401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宾利 欧陆</v>
      </c>
      <c r="BB33" s="246" t="str">
        <f>IF(全车数据表!AV34="","",全车数据表!AV34)</f>
        <v/>
      </c>
      <c r="BC33" s="246">
        <f>IF(全车数据表!BF34="","",全车数据表!BF34)</f>
        <v>2960</v>
      </c>
      <c r="BD33" s="246">
        <f>IF(全车数据表!BG34="","",全车数据表!BG34)</f>
        <v>302.5</v>
      </c>
      <c r="BE33" s="246">
        <f>IF(全车数据表!BH34="","",全车数据表!BH34)</f>
        <v>75.7</v>
      </c>
      <c r="BF33" s="246">
        <f>IF(全车数据表!BI34="","",全车数据表!BI34)</f>
        <v>75.38</v>
      </c>
      <c r="BG33" s="246">
        <f>IF(全车数据表!BJ34="","",全车数据表!BJ34)</f>
        <v>55.34</v>
      </c>
    </row>
    <row r="34" spans="1:59">
      <c r="A34" s="246">
        <f>全车数据表!A35</f>
        <v>33</v>
      </c>
      <c r="B34" s="246" t="str">
        <f>全车数据表!B35</f>
        <v>Mazda Furai</v>
      </c>
      <c r="C34" s="246" t="str">
        <f>IF(全车数据表!AQ35="","",全车数据表!AQ35)</f>
        <v>Mazda</v>
      </c>
      <c r="D34" s="248" t="str">
        <f>全车数据表!AT35</f>
        <v>furai</v>
      </c>
      <c r="E34" s="248" t="str">
        <f>全车数据表!AS35</f>
        <v>1.9</v>
      </c>
      <c r="F34" s="248" t="str">
        <f>全车数据表!C35</f>
        <v>风籁</v>
      </c>
      <c r="G34" s="246" t="str">
        <f>全车数据表!D35</f>
        <v>D</v>
      </c>
      <c r="H34" s="246">
        <f>LEN(全车数据表!E35)</f>
        <v>4</v>
      </c>
      <c r="I34" s="246">
        <f>IF(全车数据表!H35="×",0,全车数据表!H35)</f>
        <v>30</v>
      </c>
      <c r="J34" s="246">
        <f>IF(全车数据表!I35="×",0,全车数据表!I35)</f>
        <v>23</v>
      </c>
      <c r="K34" s="246">
        <f>IF(全车数据表!J35="×",0,全车数据表!J35)</f>
        <v>33</v>
      </c>
      <c r="L34" s="246">
        <f>IF(全车数据表!K35="×",0,全车数据表!K35)</f>
        <v>42</v>
      </c>
      <c r="M34" s="246">
        <f>IF(全车数据表!L35="×",0,全车数据表!L35)</f>
        <v>0</v>
      </c>
      <c r="N34" s="246">
        <f>IF(全车数据表!M35="×",0,全车数据表!M35)</f>
        <v>0</v>
      </c>
      <c r="O34" s="246">
        <f>全车数据表!O35</f>
        <v>2853</v>
      </c>
      <c r="P34" s="246">
        <f>全车数据表!P35</f>
        <v>305.5</v>
      </c>
      <c r="Q34" s="246">
        <f>全车数据表!Q35</f>
        <v>80.95</v>
      </c>
      <c r="R34" s="246">
        <f>全车数据表!R35</f>
        <v>57.23</v>
      </c>
      <c r="S34" s="246">
        <f>全车数据表!S35</f>
        <v>49.67</v>
      </c>
      <c r="T34" s="246">
        <f>全车数据表!T35</f>
        <v>5.5</v>
      </c>
      <c r="U34" s="246">
        <f>全车数据表!AH35</f>
        <v>2518680</v>
      </c>
      <c r="V34" s="246">
        <f>全车数据表!AI35</f>
        <v>20000</v>
      </c>
      <c r="W34" s="246">
        <f>全车数据表!AO35</f>
        <v>1360000</v>
      </c>
      <c r="X34" s="246">
        <f>全车数据表!AP35</f>
        <v>3878680</v>
      </c>
      <c r="Y34" s="246">
        <f>全车数据表!AJ35</f>
        <v>7</v>
      </c>
      <c r="Z34" s="246">
        <f>全车数据表!AL35</f>
        <v>2</v>
      </c>
      <c r="AA34" s="246">
        <f>IF(全车数据表!AN35="×",0,全车数据表!AN35)</f>
        <v>1</v>
      </c>
      <c r="AB34" s="248" t="str">
        <f>全车数据表!AU35</f>
        <v>rare</v>
      </c>
      <c r="AC34" s="246">
        <f>全车数据表!AW35</f>
        <v>318</v>
      </c>
      <c r="AD34" s="246">
        <f>全车数据表!AX35</f>
        <v>0</v>
      </c>
      <c r="AE34" s="246">
        <f>全车数据表!AY35</f>
        <v>406</v>
      </c>
      <c r="AF34" s="246" t="str">
        <f>IF(全车数据表!AZ35="","",全车数据表!AZ35)</f>
        <v>寻车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>
        <f>IF(全车数据表!BS35="","",全车数据表!BS35)</f>
        <v>1</v>
      </c>
      <c r="AK34" s="246" t="str">
        <f>IF(全车数据表!BT35="","",全车数据表!BT35)</f>
        <v/>
      </c>
      <c r="AL34" s="246">
        <f>IF(全车数据表!BU35="","",全车数据表!BU35)</f>
        <v>1</v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>
        <f>IF(全车数据表!CI35="","",全车数据表!CI35)</f>
        <v>1</v>
      </c>
      <c r="BA34" s="246" t="str">
        <f>IF(全车数据表!CJ35="","",全车数据表!CJ35)</f>
        <v>马自达 风籁</v>
      </c>
      <c r="BB34" s="246">
        <f>IF(全车数据表!AV35="","",全车数据表!AV35)</f>
        <v>6</v>
      </c>
      <c r="BC34" s="246">
        <f>IF(全车数据表!BF35="","",全车数据表!BF35)</f>
        <v>3013</v>
      </c>
      <c r="BD34" s="246">
        <f>IF(全车数据表!BG35="","",全车数据表!BG35)</f>
        <v>307.2</v>
      </c>
      <c r="BE34" s="246">
        <f>IF(全车数据表!BH35="","",全车数据表!BH35)</f>
        <v>82</v>
      </c>
      <c r="BF34" s="246">
        <f>IF(全车数据表!BI35="","",全车数据表!BI35)</f>
        <v>58.75</v>
      </c>
      <c r="BG34" s="246">
        <f>IF(全车数据表!BJ35="","",全车数据表!BJ35)</f>
        <v>51.78</v>
      </c>
    </row>
    <row r="35" spans="1:59">
      <c r="A35" s="246">
        <f>全车数据表!A36</f>
        <v>34</v>
      </c>
      <c r="B35" s="246" t="str">
        <f>全车数据表!B36</f>
        <v>Alfa Romeo Giulia GTAm🔑</v>
      </c>
      <c r="C35" s="246" t="str">
        <f>IF(全车数据表!AQ36="","",全车数据表!AQ36)</f>
        <v>Alfa Romeo</v>
      </c>
      <c r="D35" s="248" t="str">
        <f>全车数据表!AT36</f>
        <v>giulia</v>
      </c>
      <c r="E35" s="248" t="str">
        <f>全车数据表!AS36</f>
        <v>4.5</v>
      </c>
      <c r="F35" s="248" t="str">
        <f>全车数据表!C36</f>
        <v>阿罗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2895</v>
      </c>
      <c r="P35" s="246">
        <f>全车数据表!P36</f>
        <v>314</v>
      </c>
      <c r="Q35" s="246">
        <f>全车数据表!Q36</f>
        <v>77.28</v>
      </c>
      <c r="R35" s="246">
        <f>全车数据表!R36</f>
        <v>48.23</v>
      </c>
      <c r="S35" s="246">
        <f>全车数据表!S36</f>
        <v>49.35</v>
      </c>
      <c r="T35" s="246">
        <f>全车数据表!T36</f>
        <v>0</v>
      </c>
      <c r="U35" s="246">
        <f>全车数据表!AH36</f>
        <v>3711360</v>
      </c>
      <c r="V35" s="246">
        <f>全车数据表!AI36</f>
        <v>15000</v>
      </c>
      <c r="W35" s="246">
        <f>全车数据表!AO36</f>
        <v>1740000</v>
      </c>
      <c r="X35" s="246">
        <f>全车数据表!AP36</f>
        <v>5451360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阿尔法罗密欧</v>
      </c>
      <c r="BB35" s="246" t="str">
        <f>IF(全车数据表!AV36="","",全车数据表!AV36)</f>
        <v/>
      </c>
      <c r="BC35" s="246">
        <f>IF(全车数据表!BF36="","",全车数据表!BF36)</f>
        <v>3067</v>
      </c>
      <c r="BD35" s="246">
        <f>IF(全车数据表!BG36="","",全车数据表!BG36)</f>
        <v>315.5</v>
      </c>
      <c r="BE35" s="246">
        <f>IF(全车数据表!BH36="","",全车数据表!BH36)</f>
        <v>78.400000000000006</v>
      </c>
      <c r="BF35" s="246">
        <f>IF(全车数据表!BI36="","",全车数据表!BI36)</f>
        <v>49.92</v>
      </c>
      <c r="BG35" s="246">
        <f>IF(全车数据表!BJ36="","",全车数据表!BJ36)</f>
        <v>50.86</v>
      </c>
    </row>
    <row r="36" spans="1:59">
      <c r="A36" s="246">
        <f>全车数据表!A37</f>
        <v>35</v>
      </c>
      <c r="B36" s="246" t="str">
        <f>全车数据表!B37</f>
        <v>Toyota GR Supra Racing Concept</v>
      </c>
      <c r="C36" s="246" t="str">
        <f>IF(全车数据表!AQ37="","",全车数据表!AQ37)</f>
        <v>Toyota</v>
      </c>
      <c r="D36" s="248" t="str">
        <f>全车数据表!AT37</f>
        <v>supraracing</v>
      </c>
      <c r="E36" s="248" t="str">
        <f>全车数据表!AS37</f>
        <v>24.6</v>
      </c>
      <c r="F36" s="248" t="str">
        <f>全车数据表!C37</f>
        <v>大Supra</v>
      </c>
      <c r="G36" s="246" t="str">
        <f>全车数据表!D37</f>
        <v>D</v>
      </c>
      <c r="H36" s="246">
        <f>LEN(全车数据表!E37)</f>
        <v>5</v>
      </c>
      <c r="I36" s="246">
        <f>IF(全车数据表!H37="×",0,全车数据表!H37)</f>
        <v>15</v>
      </c>
      <c r="J36" s="246">
        <f>IF(全车数据表!I37="×",0,全车数据表!I37)</f>
        <v>20</v>
      </c>
      <c r="K36" s="246">
        <f>IF(全车数据表!J37="×",0,全车数据表!J37)</f>
        <v>25</v>
      </c>
      <c r="L36" s="246">
        <f>IF(全车数据表!K37="×",0,全车数据表!K37)</f>
        <v>30</v>
      </c>
      <c r="M36" s="246">
        <f>IF(全车数据表!L37="×",0,全车数据表!L37)</f>
        <v>35</v>
      </c>
      <c r="N36" s="246">
        <f>IF(全车数据表!M37="×",0,全车数据表!M37)</f>
        <v>0</v>
      </c>
      <c r="O36" s="246">
        <f>全车数据表!O37</f>
        <v>2930</v>
      </c>
      <c r="P36" s="246">
        <f>全车数据表!P37</f>
        <v>312</v>
      </c>
      <c r="Q36" s="246">
        <f>全车数据表!Q37</f>
        <v>71.98</v>
      </c>
      <c r="R36" s="246">
        <f>全车数据表!R37</f>
        <v>61.16</v>
      </c>
      <c r="S36" s="246">
        <f>全车数据表!S37</f>
        <v>53.66</v>
      </c>
      <c r="T36" s="246">
        <f>全车数据表!T37</f>
        <v>0</v>
      </c>
      <c r="U36" s="246">
        <f>全车数据表!AH37</f>
        <v>3711360</v>
      </c>
      <c r="V36" s="246">
        <f>全车数据表!AI37</f>
        <v>0</v>
      </c>
      <c r="W36" s="246">
        <f>全车数据表!AO37</f>
        <v>0</v>
      </c>
      <c r="X36" s="246">
        <f>全车数据表!AP37</f>
        <v>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0</v>
      </c>
      <c r="AD36" s="246">
        <f>全车数据表!AX37</f>
        <v>0</v>
      </c>
      <c r="AE36" s="246">
        <f>全车数据表!AY37</f>
        <v>0</v>
      </c>
      <c r="AF36" s="246" t="str">
        <f>IF(全车数据表!AZ37="","",全车数据表!AZ37)</f>
        <v>通行证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 t="str">
        <f>IF(全车数据表!CA37="","",全车数据表!CA37)</f>
        <v/>
      </c>
      <c r="AS36" s="246" t="str">
        <f>IF(全车数据表!CB37="","",全车数据表!CB37)</f>
        <v/>
      </c>
      <c r="AT36" s="246" t="str">
        <f>IF(全车数据表!CC37="","",全车数据表!CC37)</f>
        <v/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丰田</v>
      </c>
      <c r="BB36" s="246" t="str">
        <f>IF(全车数据表!AV37="","",全车数据表!AV37)</f>
        <v/>
      </c>
      <c r="BC36" s="246" t="str">
        <f>IF(全车数据表!BF37="","",全车数据表!BF37)</f>
        <v/>
      </c>
      <c r="BD36" s="246" t="str">
        <f>IF(全车数据表!BG37="","",全车数据表!BG37)</f>
        <v/>
      </c>
      <c r="BE36" s="246" t="str">
        <f>IF(全车数据表!BH37="","",全车数据表!BH37)</f>
        <v/>
      </c>
      <c r="BF36" s="246" t="str">
        <f>IF(全车数据表!BI37="","",全车数据表!BI37)</f>
        <v/>
      </c>
      <c r="BG36" s="246" t="str">
        <f>IF(全车数据表!BJ37="","",全车数据表!BJ37)</f>
        <v/>
      </c>
    </row>
    <row r="37" spans="1:59">
      <c r="A37" s="246">
        <f>全车数据表!A38</f>
        <v>36</v>
      </c>
      <c r="B37" s="246" t="str">
        <f>全车数据表!B38</f>
        <v>Chevrolet Corvette C7.R🔑</v>
      </c>
      <c r="C37" s="246" t="str">
        <f>IF(全车数据表!AQ38="","",全车数据表!AQ38)</f>
        <v>Chevrolet Corvette</v>
      </c>
      <c r="D37" s="248" t="str">
        <f>全车数据表!AT38</f>
        <v>c7r</v>
      </c>
      <c r="E37" s="248" t="str">
        <f>全车数据表!AS38</f>
        <v>2.3</v>
      </c>
      <c r="F37" s="248" t="str">
        <f>全车数据表!C38</f>
        <v>C7R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2948</v>
      </c>
      <c r="P37" s="246">
        <f>全车数据表!P38</f>
        <v>307.60000000000002</v>
      </c>
      <c r="Q37" s="246">
        <f>全车数据表!Q38</f>
        <v>80.48</v>
      </c>
      <c r="R37" s="246">
        <f>全车数据表!R38</f>
        <v>47.08</v>
      </c>
      <c r="S37" s="246">
        <f>全车数据表!S38</f>
        <v>57.03</v>
      </c>
      <c r="T37" s="246">
        <f>全车数据表!T38</f>
        <v>6.1</v>
      </c>
      <c r="U37" s="246">
        <f>全车数据表!AH38</f>
        <v>3711360</v>
      </c>
      <c r="V37" s="246">
        <f>全车数据表!AI38</f>
        <v>15000</v>
      </c>
      <c r="W37" s="246">
        <f>全车数据表!AO38</f>
        <v>1740000</v>
      </c>
      <c r="X37" s="246">
        <f>全车数据表!AP38</f>
        <v>5451360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320</v>
      </c>
      <c r="AD37" s="246">
        <f>全车数据表!AX38</f>
        <v>0</v>
      </c>
      <c r="AE37" s="246">
        <f>全车数据表!AY38</f>
        <v>409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>
        <f>IF(全车数据表!CD38="","",全车数据表!CD38)</f>
        <v>1</v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雪佛兰 克尔维特</v>
      </c>
      <c r="BB37" s="246" t="str">
        <f>IF(全车数据表!AV38="","",全车数据表!AV38)</f>
        <v/>
      </c>
      <c r="BC37" s="246">
        <f>IF(全车数据表!BF38="","",全车数据表!BF38)</f>
        <v>3122</v>
      </c>
      <c r="BD37" s="246">
        <f>IF(全车数据表!BG38="","",全车数据表!BG38)</f>
        <v>309</v>
      </c>
      <c r="BE37" s="246">
        <f>IF(全车数据表!BH38="","",全车数据表!BH38)</f>
        <v>81.55</v>
      </c>
      <c r="BF37" s="246">
        <f>IF(全车数据表!BI38="","",全车数据表!BI38)</f>
        <v>48.5</v>
      </c>
      <c r="BG37" s="246">
        <f>IF(全车数据表!BJ38="","",全车数据表!BJ38)</f>
        <v>59.47</v>
      </c>
    </row>
    <row r="38" spans="1:59">
      <c r="A38" s="246">
        <f>全车数据表!A39</f>
        <v>37</v>
      </c>
      <c r="B38" s="246" t="str">
        <f>全车数据表!B39</f>
        <v>Aston Martin Vantage V12 2022</v>
      </c>
      <c r="C38" s="246" t="str">
        <f>IF(全车数据表!AQ39="","",全车数据表!AQ39)</f>
        <v>Aston Martin</v>
      </c>
      <c r="D38" s="248" t="str">
        <f>全车数据表!AT39</f>
        <v>vantage</v>
      </c>
      <c r="E38" s="248" t="str">
        <f>全车数据表!AS39</f>
        <v>4.6</v>
      </c>
      <c r="F38" s="248" t="str">
        <f>全车数据表!C39</f>
        <v>2022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2968</v>
      </c>
      <c r="P38" s="246">
        <f>全车数据表!P39</f>
        <v>331.1</v>
      </c>
      <c r="Q38" s="246">
        <f>全车数据表!Q39</f>
        <v>75.84</v>
      </c>
      <c r="R38" s="246">
        <f>全车数据表!R39</f>
        <v>39.15</v>
      </c>
      <c r="S38" s="246">
        <f>全车数据表!S39</f>
        <v>42.5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345</v>
      </c>
      <c r="AD38" s="246">
        <f>全车数据表!AX39</f>
        <v>0</v>
      </c>
      <c r="AE38" s="246">
        <f>全车数据表!AY39</f>
        <v>445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阿斯顿马丁</v>
      </c>
      <c r="BB38" s="246" t="str">
        <f>IF(全车数据表!AV39="","",全车数据表!AV39)</f>
        <v/>
      </c>
      <c r="BC38" s="246">
        <f>IF(全车数据表!BF39="","",全车数据表!BF39)</f>
        <v>3143</v>
      </c>
      <c r="BD38" s="246">
        <f>IF(全车数据表!BG39="","",全车数据表!BG39)</f>
        <v>332.1</v>
      </c>
      <c r="BE38" s="246">
        <f>IF(全车数据表!BH39="","",全车数据表!BH39)</f>
        <v>76.599999999999994</v>
      </c>
      <c r="BF38" s="246">
        <f>IF(全车数据表!BI39="","",全车数据表!BI39)</f>
        <v>39.979999999999997</v>
      </c>
      <c r="BG38" s="246">
        <f>IF(全车数据表!BJ39="","",全车数据表!BJ39)</f>
        <v>44.89</v>
      </c>
    </row>
    <row r="39" spans="1:59">
      <c r="A39" s="246">
        <f>全车数据表!A40</f>
        <v>38</v>
      </c>
      <c r="B39" s="246" t="str">
        <f>全车数据表!B40</f>
        <v>Lamborghini Huracan Super Trofeo Evo🔑</v>
      </c>
      <c r="C39" s="246" t="str">
        <f>IF(全车数据表!AQ40="","",全车数据表!AQ40)</f>
        <v>Lamborghini</v>
      </c>
      <c r="D39" s="248" t="str">
        <f>全车数据表!AT40</f>
        <v>huracanste</v>
      </c>
      <c r="E39" s="248" t="str">
        <f>全车数据表!AS40</f>
        <v>2.6</v>
      </c>
      <c r="F39" s="248" t="str">
        <f>全车数据表!C40</f>
        <v>D牛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3000</v>
      </c>
      <c r="P39" s="246">
        <f>全车数据表!P40</f>
        <v>303.7</v>
      </c>
      <c r="Q39" s="246">
        <f>全车数据表!Q40</f>
        <v>82.59</v>
      </c>
      <c r="R39" s="246">
        <f>全车数据表!R40</f>
        <v>63.48</v>
      </c>
      <c r="S39" s="246">
        <f>全车数据表!S40</f>
        <v>54.41</v>
      </c>
      <c r="T39" s="246">
        <f>全车数据表!T40</f>
        <v>6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316</v>
      </c>
      <c r="AD39" s="246">
        <f>全车数据表!AX40</f>
        <v>0</v>
      </c>
      <c r="AE39" s="246">
        <f>全车数据表!AY40</f>
        <v>404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兰博基尼 小小牛 飓风</v>
      </c>
      <c r="BB39" s="246" t="str">
        <f>IF(全车数据表!AV40="","",全车数据表!AV40)</f>
        <v/>
      </c>
      <c r="BC39" s="246">
        <f>IF(全车数据表!BF40="","",全车数据表!BF40)</f>
        <v>3176</v>
      </c>
      <c r="BD39" s="246">
        <f>IF(全车数据表!BG40="","",全车数据表!BG40)</f>
        <v>305.3</v>
      </c>
      <c r="BE39" s="246">
        <f>IF(全车数据表!BH40="","",全车数据表!BH40)</f>
        <v>83.8</v>
      </c>
      <c r="BF39" s="246">
        <f>IF(全车数据表!BI40="","",全车数据表!BI40)</f>
        <v>65.45</v>
      </c>
      <c r="BG39" s="246">
        <f>IF(全车数据表!BJ40="","",全车数据表!BJ40)</f>
        <v>57.12</v>
      </c>
    </row>
    <row r="40" spans="1:59">
      <c r="A40" s="246">
        <f>全车数据表!A41</f>
        <v>39</v>
      </c>
      <c r="B40" s="246" t="str">
        <f>全车数据表!B41</f>
        <v>Volkswagen Electric R🔑</v>
      </c>
      <c r="C40" s="246" t="str">
        <f>IF(全车数据表!AQ41="","",全车数据表!AQ41)</f>
        <v>Volkswagen</v>
      </c>
      <c r="D40" s="248" t="str">
        <f>全车数据表!AT41</f>
        <v>vwer</v>
      </c>
      <c r="E40" s="248" t="str">
        <f>全车数据表!AS41</f>
        <v>3.1</v>
      </c>
      <c r="F40" s="248" t="str">
        <f>全车数据表!C41</f>
        <v>IDR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3054</v>
      </c>
      <c r="P40" s="246">
        <f>全车数据表!P41</f>
        <v>290.5</v>
      </c>
      <c r="Q40" s="246">
        <f>全车数据表!Q41</f>
        <v>88.5</v>
      </c>
      <c r="R40" s="246">
        <f>全车数据表!R41</f>
        <v>57.91</v>
      </c>
      <c r="S40" s="246">
        <f>全车数据表!S41</f>
        <v>67.930000000000007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301</v>
      </c>
      <c r="AD40" s="246">
        <f>全车数据表!AX41</f>
        <v>0</v>
      </c>
      <c r="AE40" s="246">
        <f>全车数据表!AY41</f>
        <v>386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>
        <f>IF(全车数据表!CD41="","",全车数据表!CD41)</f>
        <v>1</v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大众</v>
      </c>
      <c r="BB40" s="246" t="str">
        <f>IF(全车数据表!AV41="","",全车数据表!AV41)</f>
        <v/>
      </c>
      <c r="BC40" s="246">
        <f>IF(全车数据表!BF41="","",全车数据表!BF41)</f>
        <v>3228</v>
      </c>
      <c r="BD40" s="246">
        <f>IF(全车数据表!BG41="","",全车数据表!BG41)</f>
        <v>291.89999999999998</v>
      </c>
      <c r="BE40" s="246">
        <f>IF(全车数据表!BH41="","",全车数据表!BH41)</f>
        <v>89.57</v>
      </c>
      <c r="BF40" s="246">
        <f>IF(全车数据表!BI41="","",全车数据表!BI41)</f>
        <v>59.33</v>
      </c>
      <c r="BG40" s="246">
        <f>IF(全车数据表!BJ41="","",全车数据表!BJ41)</f>
        <v>70.37</v>
      </c>
    </row>
    <row r="41" spans="1:59">
      <c r="A41" s="246">
        <f>全车数据表!A42</f>
        <v>40</v>
      </c>
      <c r="B41" s="246" t="str">
        <f>全车数据表!B42</f>
        <v>Glickenhaus 004C🔑</v>
      </c>
      <c r="C41" s="246" t="str">
        <f>IF(全车数据表!AQ42="","",全车数据表!AQ42)</f>
        <v>Glickenhaus</v>
      </c>
      <c r="D41" s="248" t="str">
        <f>全车数据表!AT42</f>
        <v>004c</v>
      </c>
      <c r="E41" s="248" t="str">
        <f>全车数据表!AS42</f>
        <v>3.7</v>
      </c>
      <c r="F41" s="248" t="str">
        <f>全车数据表!C42</f>
        <v>004C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3075</v>
      </c>
      <c r="P41" s="246">
        <f>全车数据表!P42</f>
        <v>311.2</v>
      </c>
      <c r="Q41" s="246">
        <f>全车数据表!Q42</f>
        <v>76.75</v>
      </c>
      <c r="R41" s="246">
        <f>全车数据表!R42</f>
        <v>56.89</v>
      </c>
      <c r="S41" s="246">
        <f>全车数据表!S42</f>
        <v>60.87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324</v>
      </c>
      <c r="AD41" s="246">
        <f>全车数据表!AX42</f>
        <v>0</v>
      </c>
      <c r="AE41" s="246">
        <f>全车数据表!AY42</f>
        <v>413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scg</v>
      </c>
      <c r="BB41" s="246" t="str">
        <f>IF(全车数据表!AV42="","",全车数据表!AV42)</f>
        <v/>
      </c>
      <c r="BC41" s="246">
        <f>IF(全车数据表!BF42="","",全车数据表!BF42)</f>
        <v>3254</v>
      </c>
      <c r="BD41" s="246">
        <f>IF(全车数据表!BG42="","",全车数据表!BG42)</f>
        <v>312.7</v>
      </c>
      <c r="BE41" s="246">
        <f>IF(全车数据表!BH42="","",全车数据表!BH42)</f>
        <v>77.5</v>
      </c>
      <c r="BF41" s="246">
        <f>IF(全车数据表!BI42="","",全车数据表!BI42)</f>
        <v>58.79</v>
      </c>
      <c r="BG41" s="246">
        <f>IF(全车数据表!BJ42="","",全车数据表!BJ42)</f>
        <v>63.73</v>
      </c>
    </row>
    <row r="42" spans="1:59">
      <c r="A42" s="246">
        <f>全车数据表!A43</f>
        <v>41</v>
      </c>
      <c r="B42" s="246" t="str">
        <f>全车数据表!B43</f>
        <v>DS Automobiles E-Tense Performance🔑</v>
      </c>
      <c r="C42" s="246" t="str">
        <f>IF(全车数据表!AQ43="","",全车数据表!AQ43)</f>
        <v>DS Automobiles</v>
      </c>
      <c r="D42" s="248" t="str">
        <f>全车数据表!AT43</f>
        <v>dsp</v>
      </c>
      <c r="E42" s="248" t="str">
        <f>全车数据表!AS43</f>
        <v>24.3</v>
      </c>
      <c r="F42" s="248" t="str">
        <f>全车数据表!C43</f>
        <v>DSP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3086</v>
      </c>
      <c r="P42" s="246">
        <f>全车数据表!P43</f>
        <v>303.8</v>
      </c>
      <c r="Q42" s="246">
        <f>全车数据表!Q43</f>
        <v>86.03</v>
      </c>
      <c r="R42" s="246">
        <f>全车数据表!R43</f>
        <v>46.54</v>
      </c>
      <c r="S42" s="246">
        <f>全车数据表!S43</f>
        <v>53.59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0</v>
      </c>
      <c r="AD42" s="246">
        <f>全车数据表!AX43</f>
        <v>0</v>
      </c>
      <c r="AE42" s="246">
        <f>全车数据表!AY43</f>
        <v>0</v>
      </c>
      <c r="AF42" s="246" t="str">
        <f>IF(全车数据表!AZ43="","",全车数据表!AZ43)</f>
        <v>大奖赛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>
        <f>IF(全车数据表!CA43="","",全车数据表!CA43)</f>
        <v>1</v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/>
      </c>
      <c r="BB42" s="246" t="str">
        <f>IF(全车数据表!AV43="","",全车数据表!AV43)</f>
        <v/>
      </c>
      <c r="BC42" s="246">
        <f>IF(全车数据表!BF43="","",全车数据表!BF43)</f>
        <v>3266</v>
      </c>
      <c r="BD42" s="246">
        <f>IF(全车数据表!BG43="","",全车数据表!BG43)</f>
        <v>305.3</v>
      </c>
      <c r="BE42" s="246">
        <f>IF(全车数据表!BH43="","",全车数据表!BH43)</f>
        <v>86.5</v>
      </c>
      <c r="BF42" s="246">
        <f>IF(全车数据表!BI43="","",全车数据表!BI43)</f>
        <v>48.1</v>
      </c>
      <c r="BG42" s="246">
        <f>IF(全车数据表!BJ43="","",全车数据表!BJ43)</f>
        <v>57.12</v>
      </c>
    </row>
    <row r="43" spans="1:59">
      <c r="A43" s="246">
        <f>全车数据表!A44</f>
        <v>42</v>
      </c>
      <c r="B43" s="246" t="str">
        <f>全车数据表!B44</f>
        <v>Ford Mustang Mach-E1400🔑</v>
      </c>
      <c r="C43" s="246" t="str">
        <f>IF(全车数据表!AQ44="","",全车数据表!AQ44)</f>
        <v>Ford</v>
      </c>
      <c r="D43" s="248" t="str">
        <f>全车数据表!AT44</f>
        <v>e1400</v>
      </c>
      <c r="E43" s="248" t="str">
        <f>全车数据表!AS44</f>
        <v>4.3</v>
      </c>
      <c r="F43" s="248" t="str">
        <f>全车数据表!C44</f>
        <v>电马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3097</v>
      </c>
      <c r="P43" s="246">
        <f>全车数据表!P44</f>
        <v>299.8</v>
      </c>
      <c r="Q43" s="246">
        <f>全车数据表!Q44</f>
        <v>83.66</v>
      </c>
      <c r="R43" s="246">
        <f>全车数据表!R44</f>
        <v>53.98</v>
      </c>
      <c r="S43" s="246">
        <f>全车数据表!S44</f>
        <v>61.36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314</v>
      </c>
      <c r="AD43" s="246">
        <f>全车数据表!AX44</f>
        <v>0</v>
      </c>
      <c r="AE43" s="246">
        <f>全车数据表!AY44</f>
        <v>401</v>
      </c>
      <c r="AF43" s="246" t="str">
        <f>IF(全车数据表!AZ44="","",全车数据表!AZ44)</f>
        <v>寻车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>
        <f>IF(全车数据表!BU44="","",全车数据表!BU44)</f>
        <v>1</v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>
        <f>IF(全车数据表!CC44="","",全车数据表!CC44)</f>
        <v>1</v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>福特野马</v>
      </c>
      <c r="BB43" s="246" t="str">
        <f>IF(全车数据表!AV44="","",全车数据表!AV44)</f>
        <v/>
      </c>
      <c r="BC43" s="246">
        <f>IF(全车数据表!BF44="","",全车数据表!BF44)</f>
        <v>3277</v>
      </c>
      <c r="BD43" s="246">
        <f>IF(全车数据表!BG44="","",全车数据表!BG44)</f>
        <v>301.60000000000002</v>
      </c>
      <c r="BE43" s="246">
        <f>IF(全车数据表!BH44="","",全车数据表!BH44)</f>
        <v>84.7</v>
      </c>
      <c r="BF43" s="246">
        <f>IF(全车数据表!BI44="","",全车数据表!BI44)</f>
        <v>55.95</v>
      </c>
      <c r="BG43" s="246">
        <f>IF(全车数据表!BJ44="","",全车数据表!BJ44)</f>
        <v>63.98</v>
      </c>
    </row>
    <row r="44" spans="1:59">
      <c r="A44" s="246">
        <f>全车数据表!A45</f>
        <v>43</v>
      </c>
      <c r="B44" s="246" t="str">
        <f>全车数据表!B45</f>
        <v>Kimera EVO37🔑</v>
      </c>
      <c r="C44" s="246" t="str">
        <f>IF(全车数据表!AQ45="","",全车数据表!AQ45)</f>
        <v>Kimera</v>
      </c>
      <c r="D44" s="248" t="str">
        <f>全车数据表!AT45</f>
        <v>evo37</v>
      </c>
      <c r="E44" s="248" t="str">
        <f>全车数据表!AS45</f>
        <v>24.4</v>
      </c>
      <c r="F44" s="248" t="str">
        <f>全车数据表!C45</f>
        <v>EVO37</v>
      </c>
      <c r="G44" s="246" t="str">
        <f>全车数据表!D45</f>
        <v>D</v>
      </c>
      <c r="H44" s="246">
        <f>LEN(全车数据表!E45)</f>
        <v>5</v>
      </c>
      <c r="I44" s="246" t="str">
        <f>IF(全车数据表!H45="×",0,全车数据表!H45)</f>
        <v>🔑</v>
      </c>
      <c r="J44" s="246">
        <f>IF(全车数据表!I45="×",0,全车数据表!I45)</f>
        <v>22</v>
      </c>
      <c r="K44" s="246">
        <f>IF(全车数据表!J45="×",0,全车数据表!J45)</f>
        <v>30</v>
      </c>
      <c r="L44" s="246">
        <f>IF(全车数据表!K45="×",0,全车数据表!K45)</f>
        <v>35</v>
      </c>
      <c r="M44" s="246">
        <f>IF(全车数据表!L45="×",0,全车数据表!L45)</f>
        <v>38</v>
      </c>
      <c r="N44" s="246">
        <f>IF(全车数据表!M45="×",0,全车数据表!M45)</f>
        <v>0</v>
      </c>
      <c r="O44" s="246">
        <f>全车数据表!O45</f>
        <v>3108</v>
      </c>
      <c r="P44" s="246">
        <f>全车数据表!P45</f>
        <v>297.8</v>
      </c>
      <c r="Q44" s="246">
        <f>全车数据表!Q45</f>
        <v>80.98</v>
      </c>
      <c r="R44" s="246">
        <f>全车数据表!R45</f>
        <v>78.180000000000007</v>
      </c>
      <c r="S44" s="246">
        <f>全车数据表!S45</f>
        <v>57.43</v>
      </c>
      <c r="T44" s="246">
        <f>全车数据表!T45</f>
        <v>0</v>
      </c>
      <c r="U44" s="246">
        <f>全车数据表!AH45</f>
        <v>3711360</v>
      </c>
      <c r="V44" s="246">
        <f>全车数据表!AI45</f>
        <v>30000</v>
      </c>
      <c r="W44" s="246">
        <f>全车数据表!AO45</f>
        <v>3480000</v>
      </c>
      <c r="X44" s="246">
        <f>全车数据表!AP45</f>
        <v>7191360</v>
      </c>
      <c r="Y44" s="246">
        <f>全车数据表!AJ45</f>
        <v>9</v>
      </c>
      <c r="Z44" s="246">
        <f>全车数据表!AL45</f>
        <v>4</v>
      </c>
      <c r="AA44" s="246">
        <f>IF(全车数据表!AN45="×",0,全车数据表!AN45)</f>
        <v>2</v>
      </c>
      <c r="AB44" s="248" t="str">
        <f>全车数据表!AU45</f>
        <v>epic</v>
      </c>
      <c r="AC44" s="246">
        <f>全车数据表!AW45</f>
        <v>0</v>
      </c>
      <c r="AD44" s="246">
        <f>全车数据表!AX45</f>
        <v>0</v>
      </c>
      <c r="AE44" s="246">
        <f>全车数据表!AY45</f>
        <v>0</v>
      </c>
      <c r="AF44" s="246" t="str">
        <f>IF(全车数据表!AZ45="","",全车数据表!AZ45)</f>
        <v>大奖赛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 t="str">
        <f>IF(全车数据表!BR45="","",全车数据表!BR45)</f>
        <v/>
      </c>
      <c r="AJ44" s="246" t="str">
        <f>IF(全车数据表!BS45="","",全车数据表!BS45)</f>
        <v/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 t="str">
        <f>IF(全车数据表!CI45="","",全车数据表!CI45)</f>
        <v/>
      </c>
      <c r="BA44" s="246" t="str">
        <f>IF(全车数据表!CJ45="","",全车数据表!CJ45)</f>
        <v/>
      </c>
      <c r="BB44" s="246" t="str">
        <f>IF(全车数据表!AV45="","",全车数据表!AV45)</f>
        <v/>
      </c>
      <c r="BC44" s="246">
        <f>IF(全车数据表!BF45="","",全车数据表!BF45)</f>
        <v>3288</v>
      </c>
      <c r="BD44" s="246">
        <f>IF(全车数据表!BG45="","",全车数据表!BG45)</f>
        <v>299.8</v>
      </c>
      <c r="BE44" s="246">
        <f>IF(全车数据表!BH45="","",全车数据表!BH45)</f>
        <v>82</v>
      </c>
      <c r="BF44" s="246">
        <f>IF(全车数据表!BI45="","",全车数据表!BI45)</f>
        <v>79.7</v>
      </c>
      <c r="BG44" s="246">
        <f>IF(全车数据表!BJ45="","",全车数据表!BJ45)</f>
        <v>60.06</v>
      </c>
    </row>
    <row r="45" spans="1:59">
      <c r="A45" s="246">
        <f>全车数据表!A46</f>
        <v>44</v>
      </c>
      <c r="B45" s="246" t="str">
        <f>全车数据表!B46</f>
        <v>Dodge Challenger SRT8</v>
      </c>
      <c r="C45" s="246" t="str">
        <f>IF(全车数据表!AQ46="","",全车数据表!AQ46)</f>
        <v>Dodge</v>
      </c>
      <c r="D45" s="248" t="str">
        <f>全车数据表!AT46</f>
        <v>srt8</v>
      </c>
      <c r="E45" s="248" t="str">
        <f>全车数据表!AS46</f>
        <v>1.0</v>
      </c>
      <c r="F45" s="248" t="str">
        <f>全车数据表!C46</f>
        <v>srt8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15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1687</v>
      </c>
      <c r="P45" s="246">
        <f>全车数据表!P46</f>
        <v>308.60000000000002</v>
      </c>
      <c r="Q45" s="246">
        <f>全车数据表!Q46</f>
        <v>71.92</v>
      </c>
      <c r="R45" s="246">
        <f>全车数据表!R46</f>
        <v>39.840000000000003</v>
      </c>
      <c r="S45" s="246">
        <f>全车数据表!S46</f>
        <v>46.24</v>
      </c>
      <c r="T45" s="246">
        <f>全车数据表!T46</f>
        <v>5.05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321</v>
      </c>
      <c r="AD45" s="246">
        <f>全车数据表!AX46</f>
        <v>0</v>
      </c>
      <c r="AE45" s="246">
        <f>全车数据表!AY46</f>
        <v>410</v>
      </c>
      <c r="AF45" s="246" t="str">
        <f>IF(全车数据表!AZ46="","",全车数据表!AZ46)</f>
        <v>级别杯</v>
      </c>
      <c r="AG45" s="246">
        <f>IF(全车数据表!BP46="","",全车数据表!BP46)</f>
        <v>1</v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道奇 送人头 挑战者</v>
      </c>
      <c r="BB45" s="246">
        <f>IF(全车数据表!AV46="","",全车数据表!AV46)</f>
        <v>1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3.0 CSL hommage</v>
      </c>
      <c r="C46" s="246" t="str">
        <f>IF(全车数据表!AQ47="","",全车数据表!AQ47)</f>
        <v>BMW</v>
      </c>
      <c r="D46" s="248" t="str">
        <f>全车数据表!AT47</f>
        <v>hommage</v>
      </c>
      <c r="E46" s="248" t="str">
        <f>全车数据表!AS47</f>
        <v>1.0</v>
      </c>
      <c r="F46" s="248" t="str">
        <f>全车数据表!C47</f>
        <v>宝马3.0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20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1826</v>
      </c>
      <c r="P46" s="246">
        <f>全车数据表!P47</f>
        <v>297.39999999999998</v>
      </c>
      <c r="Q46" s="246">
        <f>全车数据表!Q47</f>
        <v>73.39</v>
      </c>
      <c r="R46" s="246">
        <f>全车数据表!R47</f>
        <v>50.08</v>
      </c>
      <c r="S46" s="246">
        <f>全车数据表!S47</f>
        <v>51.2</v>
      </c>
      <c r="T46" s="246">
        <f>全车数据表!T47</f>
        <v>5.78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310</v>
      </c>
      <c r="AD46" s="246">
        <f>全车数据表!AX47</f>
        <v>0</v>
      </c>
      <c r="AE46" s="246">
        <f>全车数据表!AY47</f>
        <v>396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2</v>
      </c>
      <c r="BC46" s="246">
        <f>IF(全车数据表!BF47="","",全车数据表!BF47)</f>
        <v>1954</v>
      </c>
      <c r="BD46" s="246">
        <f>IF(全车数据表!BG47="","",全车数据表!BG47)</f>
        <v>299.8</v>
      </c>
      <c r="BE46" s="246">
        <f>IF(全车数据表!BH47="","",全车数据表!BH47)</f>
        <v>74.8</v>
      </c>
      <c r="BF46" s="246">
        <f>IF(全车数据表!BI47="","",全车数据表!BI47)</f>
        <v>50.92</v>
      </c>
      <c r="BG46" s="246">
        <f>IF(全车数据表!BJ47="","",全车数据表!BJ47)</f>
        <v>52.74</v>
      </c>
    </row>
    <row r="47" spans="1:59">
      <c r="A47" s="246">
        <f>全车数据表!A48</f>
        <v>46</v>
      </c>
      <c r="B47" s="246" t="str">
        <f>全车数据表!B48</f>
        <v>Porsche Boxster 25th</v>
      </c>
      <c r="C47" s="246" t="str">
        <f>IF(全车数据表!AQ48="","",全车数据表!AQ48)</f>
        <v>Porsche</v>
      </c>
      <c r="D47" s="248" t="str">
        <f>全车数据表!AT48</f>
        <v>boxster</v>
      </c>
      <c r="E47" s="248" t="str">
        <f>全车数据表!AS48</f>
        <v>3.8</v>
      </c>
      <c r="F47" s="248" t="str">
        <f>全车数据表!C48</f>
        <v>Boxster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55</v>
      </c>
      <c r="J47" s="246">
        <f>IF(全车数据表!I48="×",0,全车数据表!I48)</f>
        <v>38</v>
      </c>
      <c r="K47" s="246">
        <f>IF(全车数据表!J48="×",0,全车数据表!J48)</f>
        <v>90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1844</v>
      </c>
      <c r="P47" s="246">
        <f>全车数据表!P48</f>
        <v>298.39999999999998</v>
      </c>
      <c r="Q47" s="246">
        <f>全车数据表!Q48</f>
        <v>71.92</v>
      </c>
      <c r="R47" s="246">
        <f>全车数据表!R48</f>
        <v>45.93</v>
      </c>
      <c r="S47" s="246">
        <f>全车数据表!S48</f>
        <v>53.86</v>
      </c>
      <c r="T47" s="246">
        <f>全车数据表!T48</f>
        <v>5.96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311</v>
      </c>
      <c r="AD47" s="246">
        <f>全车数据表!AX48</f>
        <v>0</v>
      </c>
      <c r="AE47" s="246">
        <f>全车数据表!AY48</f>
        <v>398</v>
      </c>
      <c r="AF47" s="246" t="str">
        <f>IF(全车数据表!AZ48="","",全车数据表!AZ48)</f>
        <v>通行证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>
        <f>IF(全车数据表!BV48="","",全车数据表!BV48)</f>
        <v>1</v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保时捷</v>
      </c>
      <c r="BB47" s="246" t="str">
        <f>IF(全车数据表!AV48="","",全车数据表!AV48)</f>
        <v/>
      </c>
      <c r="BC47" s="246">
        <f>IF(全车数据表!BF48="","",全车数据表!BF48)</f>
        <v>1970</v>
      </c>
      <c r="BD47" s="246">
        <f>IF(全车数据表!BG48="","",全车数据表!BG48)</f>
        <v>299.8</v>
      </c>
      <c r="BE47" s="246">
        <f>IF(全车数据表!BH48="","",全车数据表!BH48)</f>
        <v>73</v>
      </c>
      <c r="BF47" s="246">
        <f>IF(全车数据表!BI48="","",全车数据表!BI48)</f>
        <v>46.8</v>
      </c>
      <c r="BG47" s="246">
        <f>IF(全车数据表!BJ48="","",全车数据表!BJ48)</f>
        <v>56.4</v>
      </c>
    </row>
    <row r="48" spans="1:59">
      <c r="A48" s="246">
        <f>全车数据表!A49</f>
        <v>47</v>
      </c>
      <c r="B48" s="246" t="str">
        <f>全车数据表!B49</f>
        <v>Chevrolet Camaro ZL1 50TH Edition</v>
      </c>
      <c r="C48" s="246" t="str">
        <f>IF(全车数据表!AQ49="","",全车数据表!AQ49)</f>
        <v>Chevrolet</v>
      </c>
      <c r="D48" s="248" t="str">
        <f>全车数据表!AT49</f>
        <v>50th</v>
      </c>
      <c r="E48" s="248" t="str">
        <f>全车数据表!AS49</f>
        <v>1.0</v>
      </c>
      <c r="F48" s="248" t="str">
        <f>全车数据表!C49</f>
        <v>50th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25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1971</v>
      </c>
      <c r="P48" s="246">
        <f>全车数据表!P49</f>
        <v>271</v>
      </c>
      <c r="Q48" s="246">
        <f>全车数据表!Q49</f>
        <v>78.14</v>
      </c>
      <c r="R48" s="246">
        <f>全车数据表!R49</f>
        <v>83.14</v>
      </c>
      <c r="S48" s="246">
        <f>全车数据表!S49</f>
        <v>72.33</v>
      </c>
      <c r="T48" s="246">
        <f>全车数据表!T49</f>
        <v>13.02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282</v>
      </c>
      <c r="AD48" s="246">
        <f>全车数据表!AX49</f>
        <v>0</v>
      </c>
      <c r="AE48" s="246">
        <f>全车数据表!AY49</f>
        <v>364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>
        <f>IF(全车数据表!CF49="","",全车数据表!CF49)</f>
        <v>1</v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雪佛兰 科迈罗</v>
      </c>
      <c r="BB48" s="246">
        <f>IF(全车数据表!AV49="","",全车数据表!AV49)</f>
        <v>2</v>
      </c>
      <c r="BC48" s="246">
        <f>IF(全车数据表!BF49="","",全车数据表!BF49)</f>
        <v>2106</v>
      </c>
      <c r="BD48" s="246">
        <f>IF(全车数据表!BG49="","",全车数据表!BG49)</f>
        <v>273.89999999999998</v>
      </c>
      <c r="BE48" s="246">
        <f>IF(全车数据表!BH49="","",全车数据表!BH49)</f>
        <v>80.2</v>
      </c>
      <c r="BF48" s="246">
        <f>IF(全车数据表!BI49="","",全车数据表!BI49)</f>
        <v>86.56</v>
      </c>
      <c r="BG48" s="246">
        <f>IF(全车数据表!BJ49="","",全车数据表!BJ49)</f>
        <v>75.39</v>
      </c>
    </row>
    <row r="49" spans="1:59">
      <c r="A49" s="246">
        <f>全车数据表!A50</f>
        <v>48</v>
      </c>
      <c r="B49" s="246" t="str">
        <f>全车数据表!B50</f>
        <v>Lotus Evora Sport 410</v>
      </c>
      <c r="C49" s="246" t="str">
        <f>IF(全车数据表!AQ50="","",全车数据表!AQ50)</f>
        <v>Lotus</v>
      </c>
      <c r="D49" s="248" t="str">
        <f>全车数据表!AT50</f>
        <v>410</v>
      </c>
      <c r="E49" s="248" t="str">
        <f>全车数据表!AS50</f>
        <v>1.0</v>
      </c>
      <c r="F49" s="248" t="str">
        <f>全车数据表!C50</f>
        <v>大莲花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20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2123</v>
      </c>
      <c r="P49" s="246">
        <f>全车数据表!P50</f>
        <v>317.7</v>
      </c>
      <c r="Q49" s="246">
        <f>全车数据表!Q50</f>
        <v>71.7</v>
      </c>
      <c r="R49" s="246">
        <f>全车数据表!R50</f>
        <v>50.93</v>
      </c>
      <c r="S49" s="246">
        <f>全车数据表!S50</f>
        <v>47.05</v>
      </c>
      <c r="T49" s="246">
        <f>全车数据表!T50</f>
        <v>5.13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331</v>
      </c>
      <c r="AD49" s="246">
        <f>全车数据表!AX50</f>
        <v>0</v>
      </c>
      <c r="AE49" s="246">
        <f>全车数据表!AY50</f>
        <v>422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路特斯 大莲花</v>
      </c>
      <c r="BB49" s="246">
        <f>IF(全车数据表!AV50="","",全车数据表!AV50)</f>
        <v>3</v>
      </c>
      <c r="BC49" s="246">
        <f>IF(全车数据表!BF50="","",全车数据表!BF50)</f>
        <v>2265</v>
      </c>
      <c r="BD49" s="246">
        <f>IF(全车数据表!BG50="","",全车数据表!BG50)</f>
        <v>320.10000000000002</v>
      </c>
      <c r="BE49" s="246">
        <f>IF(全车数据表!BH50="","",全车数据表!BH50)</f>
        <v>73</v>
      </c>
      <c r="BF49" s="246">
        <f>IF(全车数据表!BI50="","",全车数据表!BI50)</f>
        <v>51.86</v>
      </c>
      <c r="BG49" s="246">
        <f>IF(全车数据表!BJ50="","",全车数据表!BJ50)</f>
        <v>48.52</v>
      </c>
    </row>
    <row r="50" spans="1:59">
      <c r="A50" s="246">
        <f>全车数据表!A51</f>
        <v>49</v>
      </c>
      <c r="B50" s="246" t="str">
        <f>全车数据表!B51</f>
        <v>Mercedes-Benz AMG GT S</v>
      </c>
      <c r="C50" s="246" t="str">
        <f>IF(全车数据表!AQ51="","",全车数据表!AQ51)</f>
        <v>Mercedes-Benz</v>
      </c>
      <c r="D50" s="248" t="str">
        <f>全车数据表!AT51</f>
        <v>amg</v>
      </c>
      <c r="E50" s="248" t="str">
        <f>全车数据表!AS51</f>
        <v>1.0</v>
      </c>
      <c r="F50" s="248" t="str">
        <f>全车数据表!C51</f>
        <v>奔驰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30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2281</v>
      </c>
      <c r="P50" s="246">
        <f>全车数据表!P51</f>
        <v>329.4</v>
      </c>
      <c r="Q50" s="246">
        <f>全车数据表!Q51</f>
        <v>71.34</v>
      </c>
      <c r="R50" s="246">
        <f>全车数据表!R51</f>
        <v>42.69</v>
      </c>
      <c r="S50" s="246">
        <f>全车数据表!S51</f>
        <v>54.66</v>
      </c>
      <c r="T50" s="246">
        <f>全车数据表!T51</f>
        <v>5.7489999999999997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343</v>
      </c>
      <c r="AD50" s="246">
        <f>全车数据表!AX51</f>
        <v>0</v>
      </c>
      <c r="AE50" s="246">
        <f>全车数据表!AY51</f>
        <v>442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>
        <f>IF(全车数据表!CF51="","",全车数据表!CF51)</f>
        <v>1</v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奔驰</v>
      </c>
      <c r="BB50" s="246">
        <f>IF(全车数据表!AV51="","",全车数据表!AV51)</f>
        <v>4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BMW M4 GTS</v>
      </c>
      <c r="C51" s="246" t="str">
        <f>IF(全车数据表!AQ52="","",全车数据表!AQ52)</f>
        <v>BMW</v>
      </c>
      <c r="D51" s="248" t="str">
        <f>全车数据表!AT52</f>
        <v>m4</v>
      </c>
      <c r="E51" s="248" t="str">
        <f>全车数据表!AS52</f>
        <v>1.0</v>
      </c>
      <c r="F51" s="248" t="str">
        <f>全车数据表!C52</f>
        <v>M4</v>
      </c>
      <c r="G51" s="246" t="str">
        <f>全车数据表!D52</f>
        <v>C</v>
      </c>
      <c r="H51" s="246">
        <f>LEN(全车数据表!E52)</f>
        <v>3</v>
      </c>
      <c r="I51" s="246">
        <f>IF(全车数据表!H52="×",0,全车数据表!H52)</f>
        <v>40</v>
      </c>
      <c r="J51" s="246">
        <f>IF(全车数据表!I52="×",0,全车数据表!I52)</f>
        <v>20</v>
      </c>
      <c r="K51" s="246">
        <f>IF(全车数据表!J52="×",0,全车数据表!J52)</f>
        <v>50</v>
      </c>
      <c r="L51" s="246">
        <f>IF(全车数据表!K52="×",0,全车数据表!K52)</f>
        <v>0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2447</v>
      </c>
      <c r="P51" s="246">
        <f>全车数据表!P52</f>
        <v>326.5</v>
      </c>
      <c r="Q51" s="246">
        <f>全车数据表!Q52</f>
        <v>73.72</v>
      </c>
      <c r="R51" s="246">
        <f>全车数据表!R52</f>
        <v>51.19</v>
      </c>
      <c r="S51" s="246">
        <f>全车数据表!S52</f>
        <v>52.48</v>
      </c>
      <c r="T51" s="246">
        <f>全车数据表!T52</f>
        <v>5.55</v>
      </c>
      <c r="U51" s="246">
        <f>全车数据表!AH52</f>
        <v>606800</v>
      </c>
      <c r="V51" s="246">
        <f>全车数据表!AI52</f>
        <v>10000</v>
      </c>
      <c r="W51" s="246">
        <f>全车数据表!AO52</f>
        <v>480000</v>
      </c>
      <c r="X51" s="246">
        <f>全车数据表!AP52</f>
        <v>1086800</v>
      </c>
      <c r="Y51" s="246">
        <f>全车数据表!AJ52</f>
        <v>4</v>
      </c>
      <c r="Z51" s="246">
        <f>全车数据表!AL52</f>
        <v>1</v>
      </c>
      <c r="AA51" s="246">
        <f>IF(全车数据表!AN52="×",0,全车数据表!AN52)</f>
        <v>1</v>
      </c>
      <c r="AB51" s="248" t="str">
        <f>全车数据表!AU52</f>
        <v>uncm</v>
      </c>
      <c r="AC51" s="246">
        <f>全车数据表!AW52</f>
        <v>340</v>
      </c>
      <c r="AD51" s="246">
        <f>全车数据表!AX52</f>
        <v>0</v>
      </c>
      <c r="AE51" s="246">
        <f>全车数据表!AY52</f>
        <v>437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>三星1款</v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宝马</v>
      </c>
      <c r="BB51" s="246">
        <f>IF(全车数据表!AV52="","",全车数据表!AV52)</f>
        <v>6</v>
      </c>
      <c r="BC51" s="246">
        <f>IF(全车数据表!BF52="","",全车数据表!BF52)</f>
        <v>2603</v>
      </c>
      <c r="BD51" s="246">
        <f>IF(全车数据表!BG52="","",全车数据表!BG52)</f>
        <v>329.4</v>
      </c>
      <c r="BE51" s="246">
        <f>IF(全车数据表!BH52="","",全车数据表!BH52)</f>
        <v>74.8</v>
      </c>
      <c r="BF51" s="246">
        <f>IF(全车数据表!BI52="","",全车数据表!BI52)</f>
        <v>52.19</v>
      </c>
      <c r="BG51" s="246">
        <f>IF(全车数据表!BJ52="","",全车数据表!BJ52)</f>
        <v>54.38</v>
      </c>
    </row>
    <row r="52" spans="1:59">
      <c r="A52" s="246">
        <f>全车数据表!A53</f>
        <v>51</v>
      </c>
      <c r="B52" s="246" t="str">
        <f>全车数据表!B53</f>
        <v>Rezvani Beast X</v>
      </c>
      <c r="C52" s="246" t="str">
        <f>IF(全车数据表!AQ53="","",全车数据表!AQ53)</f>
        <v>Rezvani</v>
      </c>
      <c r="D52" s="248" t="str">
        <f>全车数据表!AT53</f>
        <v>beast</v>
      </c>
      <c r="E52" s="248" t="str">
        <f>全车数据表!AS53</f>
        <v>1.0</v>
      </c>
      <c r="F52" s="248" t="str">
        <f>全车数据表!C53</f>
        <v>野兽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2635</v>
      </c>
      <c r="P52" s="246">
        <f>全车数据表!P53</f>
        <v>299.5</v>
      </c>
      <c r="Q52" s="246">
        <f>全车数据表!Q53</f>
        <v>84.62</v>
      </c>
      <c r="R52" s="246">
        <f>全车数据表!R53</f>
        <v>69.2</v>
      </c>
      <c r="S52" s="246">
        <f>全车数据表!S53</f>
        <v>63.68</v>
      </c>
      <c r="T52" s="246">
        <f>全车数据表!T53</f>
        <v>7.78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312</v>
      </c>
      <c r="AD52" s="246">
        <f>全车数据表!AX53</f>
        <v>0</v>
      </c>
      <c r="AE52" s="246">
        <f>全车数据表!AY53</f>
        <v>399</v>
      </c>
      <c r="AF52" s="246" t="str">
        <f>IF(全车数据表!AZ53="","",全车数据表!AZ53)</f>
        <v>独家赛事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>
        <f>IF(全车数据表!BT53="","",全车数据表!BT53)</f>
        <v>1</v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野兽</v>
      </c>
      <c r="BB52" s="246" t="str">
        <f>IF(全车数据表!AV53="","",全车数据表!AV53)</f>
        <v/>
      </c>
      <c r="BC52" s="246">
        <f>IF(全车数据表!BF53="","",全车数据表!BF53)</f>
        <v>2783</v>
      </c>
      <c r="BD52" s="246">
        <f>IF(全车数据表!BG53="","",全车数据表!BG53)</f>
        <v>301.60000000000002</v>
      </c>
      <c r="BE52" s="246">
        <f>IF(全车数据表!BH53="","",全车数据表!BH53)</f>
        <v>86.05</v>
      </c>
      <c r="BF52" s="246">
        <f>IF(全车数据表!BI53="","",全车数据表!BI53)</f>
        <v>71.78</v>
      </c>
      <c r="BG52" s="246">
        <f>IF(全车数据表!BJ53="","",全车数据表!BJ53)</f>
        <v>65.819999999999993</v>
      </c>
    </row>
    <row r="53" spans="1:59">
      <c r="A53" s="246">
        <f>全车数据表!A54</f>
        <v>52</v>
      </c>
      <c r="B53" s="246" t="str">
        <f>全车数据表!B54</f>
        <v>Jaguar XKR-S GT</v>
      </c>
      <c r="C53" s="246" t="str">
        <f>IF(全车数据表!AQ54="","",全车数据表!AQ54)</f>
        <v>Jaguar</v>
      </c>
      <c r="D53" s="248" t="str">
        <f>全车数据表!AT54</f>
        <v>xkr-s</v>
      </c>
      <c r="E53" s="248" t="str">
        <f>全车数据表!AS54</f>
        <v>24.3</v>
      </c>
      <c r="F53" s="248" t="str">
        <f>全车数据表!C54</f>
        <v>XKRS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2700</v>
      </c>
      <c r="P53" s="246">
        <f>全车数据表!P54</f>
        <v>321.2</v>
      </c>
      <c r="Q53" s="246">
        <f>全车数据表!Q54</f>
        <v>72.92</v>
      </c>
      <c r="R53" s="246">
        <f>全车数据表!R54</f>
        <v>52.08</v>
      </c>
      <c r="S53" s="246">
        <f>全车数据表!S54</f>
        <v>60.42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>联会赛事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>
        <f>IF(全车数据表!CB54="","",全车数据表!CB54)</f>
        <v>1</v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捷豹</v>
      </c>
      <c r="BB53" s="246" t="str">
        <f>IF(全车数据表!AV54="","",全车数据表!AV54)</f>
        <v/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Aston Martin V12 Speedster</v>
      </c>
      <c r="C54" s="246" t="str">
        <f>IF(全车数据表!AQ55="","",全车数据表!AQ55)</f>
        <v>Aston Martin</v>
      </c>
      <c r="D54" s="248" t="str">
        <f>全车数据表!AT55</f>
        <v>v12</v>
      </c>
      <c r="E54" s="248" t="str">
        <f>全车数据表!AS55</f>
        <v>3.0</v>
      </c>
      <c r="F54" s="248" t="str">
        <f>全车数据表!C55</f>
        <v>拖鞋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2735</v>
      </c>
      <c r="P54" s="246">
        <f>全车数据表!P55</f>
        <v>313</v>
      </c>
      <c r="Q54" s="246">
        <f>全车数据表!Q55</f>
        <v>80.12</v>
      </c>
      <c r="R54" s="246">
        <f>全车数据表!R55</f>
        <v>57.28</v>
      </c>
      <c r="S54" s="246">
        <f>全车数据表!S55</f>
        <v>62.51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326</v>
      </c>
      <c r="AD54" s="246">
        <f>全车数据表!AX55</f>
        <v>0</v>
      </c>
      <c r="AE54" s="246">
        <f>全车数据表!AY55</f>
        <v>415</v>
      </c>
      <c r="AF54" s="246" t="str">
        <f>IF(全车数据表!AZ55="","",全车数据表!AZ55)</f>
        <v>寻车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>无顶</v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阿斯顿马丁</v>
      </c>
      <c r="BB54" s="246">
        <f>IF(全车数据表!AV55="","",全车数据表!AV55)</f>
        <v>42</v>
      </c>
      <c r="BC54" s="246">
        <f>IF(全车数据表!BF55="","",全车数据表!BF55)</f>
        <v>2887</v>
      </c>
      <c r="BD54" s="246">
        <f>IF(全车数据表!BG55="","",全车数据表!BG55)</f>
        <v>314.60000000000002</v>
      </c>
      <c r="BE54" s="246">
        <f>IF(全车数据表!BH55="","",全车数据表!BH55)</f>
        <v>81.55</v>
      </c>
      <c r="BF54" s="246">
        <f>IF(全车数据表!BI55="","",全车数据表!BI55)</f>
        <v>59.74</v>
      </c>
      <c r="BG54" s="246">
        <f>IF(全车数据表!BJ55="","",全车数据表!BJ55)</f>
        <v>64.94</v>
      </c>
    </row>
    <row r="55" spans="1:59">
      <c r="A55" s="246">
        <f>全车数据表!A56</f>
        <v>54</v>
      </c>
      <c r="B55" s="246" t="str">
        <f>全车数据表!B56</f>
        <v>Donkervoort D8 GTO Individual Series</v>
      </c>
      <c r="C55" s="246" t="str">
        <f>IF(全车数据表!AQ56="","",全车数据表!AQ56)</f>
        <v>Donkervoort</v>
      </c>
      <c r="D55" s="248" t="str">
        <f>全车数据表!AT56</f>
        <v>d8</v>
      </c>
      <c r="E55" s="248" t="str">
        <f>全车数据表!AS56</f>
        <v>3.9</v>
      </c>
      <c r="F55" s="248" t="str">
        <f>全车数据表!C56</f>
        <v>拖拉机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2774</v>
      </c>
      <c r="P55" s="246">
        <f>全车数据表!P56</f>
        <v>300.3</v>
      </c>
      <c r="Q55" s="246">
        <f>全车数据表!Q56</f>
        <v>85.42</v>
      </c>
      <c r="R55" s="246">
        <f>全车数据表!R56</f>
        <v>85.09</v>
      </c>
      <c r="S55" s="246">
        <f>全车数据表!S56</f>
        <v>62.77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313</v>
      </c>
      <c r="AD55" s="246">
        <f>全车数据表!AX56</f>
        <v>0</v>
      </c>
      <c r="AE55" s="246">
        <f>全车数据表!AY56</f>
        <v>400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拖拉机</v>
      </c>
      <c r="BB55" s="246" t="str">
        <f>IF(全车数据表!AV56="","",全车数据表!AV56)</f>
        <v/>
      </c>
      <c r="BC55" s="246">
        <f>IF(全车数据表!BF56="","",全车数据表!BF56)</f>
        <v>2928</v>
      </c>
      <c r="BD55" s="246">
        <f>IF(全车数据表!BG56="","",全车数据表!BG56)</f>
        <v>302.10000000000002</v>
      </c>
      <c r="BE55" s="246">
        <f>IF(全车数据表!BH56="","",全车数据表!BH56)</f>
        <v>86.5</v>
      </c>
      <c r="BF55" s="246">
        <f>IF(全车数据表!BI56="","",全车数据表!BI56)</f>
        <v>89.09</v>
      </c>
      <c r="BG55" s="246">
        <f>IF(全车数据表!BJ56="","",全车数据表!BJ56)</f>
        <v>64.97</v>
      </c>
    </row>
    <row r="56" spans="1:59">
      <c r="A56" s="246">
        <f>全车数据表!A57</f>
        <v>55</v>
      </c>
      <c r="B56" s="246" t="str">
        <f>全车数据表!B57</f>
        <v>Citroen DS Survolt</v>
      </c>
      <c r="C56" s="246" t="str">
        <f>IF(全车数据表!AQ57="","",全车数据表!AQ57)</f>
        <v>Citroen</v>
      </c>
      <c r="D56" s="248" t="str">
        <f>全车数据表!AT57</f>
        <v>survolt</v>
      </c>
      <c r="E56" s="248" t="str">
        <f>全车数据表!AS57</f>
        <v>45.0</v>
      </c>
      <c r="F56" s="248" t="str">
        <f>全车数据表!C57</f>
        <v>DS龙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20</v>
      </c>
      <c r="J56" s="246">
        <f>IF(全车数据表!I57="×",0,全车数据表!I57)</f>
        <v>30</v>
      </c>
      <c r="K56" s="246">
        <f>IF(全车数据表!J57="×",0,全车数据表!J57)</f>
        <v>40</v>
      </c>
      <c r="L56" s="246">
        <f>IF(全车数据表!K57="×",0,全车数据表!K57)</f>
        <v>50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2796</v>
      </c>
      <c r="P56" s="246">
        <f>全车数据表!P57</f>
        <v>291.39999999999998</v>
      </c>
      <c r="Q56" s="246">
        <f>全车数据表!Q57</f>
        <v>81.819999999999993</v>
      </c>
      <c r="R56" s="246">
        <f>全车数据表!R57</f>
        <v>81.42</v>
      </c>
      <c r="S56" s="246">
        <f>全车数据表!S57</f>
        <v>64.56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304</v>
      </c>
      <c r="AD56" s="246">
        <f>全车数据表!AX57</f>
        <v>321</v>
      </c>
      <c r="AE56" s="246">
        <f>全车数据表!AY57</f>
        <v>406</v>
      </c>
      <c r="AF56" s="246" t="str">
        <f>IF(全车数据表!AZ57="","",全车数据表!AZ57)</f>
        <v>联会赛事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>雪铁龙</v>
      </c>
      <c r="BB56" s="246" t="str">
        <f>IF(全车数据表!AV57="","",全车数据表!AV57)</f>
        <v/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Dodge Viper ACR</v>
      </c>
      <c r="C57" s="246" t="str">
        <f>IF(全车数据表!AQ58="","",全车数据表!AQ58)</f>
        <v>Dodge</v>
      </c>
      <c r="D57" s="248" t="str">
        <f>全车数据表!AT58</f>
        <v>acr</v>
      </c>
      <c r="E57" s="248" t="str">
        <f>全车数据表!AS58</f>
        <v>1.0</v>
      </c>
      <c r="F57" s="248" t="str">
        <f>全车数据表!C58</f>
        <v>ACR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2816</v>
      </c>
      <c r="P57" s="246">
        <f>全车数据表!P58</f>
        <v>303.89999999999998</v>
      </c>
      <c r="Q57" s="246">
        <f>全车数据表!Q58</f>
        <v>77.319999999999993</v>
      </c>
      <c r="R57" s="246">
        <f>全车数据表!R58</f>
        <v>86.2</v>
      </c>
      <c r="S57" s="246">
        <f>全车数据表!S58</f>
        <v>68.94</v>
      </c>
      <c r="T57" s="246">
        <f>全车数据表!T58</f>
        <v>8.9700000000000006</v>
      </c>
      <c r="U57" s="246">
        <f>全车数据表!AH58</f>
        <v>1457720</v>
      </c>
      <c r="V57" s="246">
        <f>全车数据表!AI58</f>
        <v>15000</v>
      </c>
      <c r="W57" s="246">
        <f>全车数据表!AO58</f>
        <v>1080000</v>
      </c>
      <c r="X57" s="246">
        <f>全车数据表!AP58</f>
        <v>2537720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317</v>
      </c>
      <c r="AD57" s="246">
        <f>全车数据表!AX58</f>
        <v>0</v>
      </c>
      <c r="AE57" s="246">
        <f>全车数据表!AY58</f>
        <v>404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道奇 C蛇 蝰蛇</v>
      </c>
      <c r="BB57" s="246">
        <f>IF(全车数据表!AV58="","",全车数据表!AV58)</f>
        <v>7</v>
      </c>
      <c r="BC57" s="246">
        <f>IF(全车数据表!BF58="","",全车数据表!BF58)</f>
        <v>2971</v>
      </c>
      <c r="BD57" s="246">
        <f>IF(全车数据表!BG58="","",全车数据表!BG58)</f>
        <v>306.2</v>
      </c>
      <c r="BE57" s="246">
        <f>IF(全车数据表!BH58="","",全车数据表!BH58)</f>
        <v>78.400000000000006</v>
      </c>
      <c r="BF57" s="246">
        <f>IF(全车数据表!BI58="","",全车数据表!BI58)</f>
        <v>89.93</v>
      </c>
      <c r="BG57" s="246">
        <f>IF(全车数据表!BJ58="","",全车数据表!BJ58)</f>
        <v>71.150000000000006</v>
      </c>
    </row>
    <row r="58" spans="1:59">
      <c r="A58" s="246">
        <f>全车数据表!A59</f>
        <v>57</v>
      </c>
      <c r="B58" s="246" t="str">
        <f>全车数据表!B59</f>
        <v>Bolwell MK X Nagari 500</v>
      </c>
      <c r="C58" s="246" t="str">
        <f>IF(全车数据表!AQ59="","",全车数据表!AQ59)</f>
        <v>Bolwell</v>
      </c>
      <c r="D58" s="248" t="str">
        <f>全车数据表!AT59</f>
        <v>mk500</v>
      </c>
      <c r="E58" s="248" t="str">
        <f>全车数据表!AS59</f>
        <v>3.4</v>
      </c>
      <c r="F58" s="248" t="str">
        <f>全车数据表!C59</f>
        <v>MKX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2857</v>
      </c>
      <c r="P58" s="246">
        <f>全车数据表!P59</f>
        <v>314.60000000000002</v>
      </c>
      <c r="Q58" s="246">
        <f>全车数据表!Q59</f>
        <v>81.62</v>
      </c>
      <c r="R58" s="246">
        <f>全车数据表!R59</f>
        <v>65.849999999999994</v>
      </c>
      <c r="S58" s="246">
        <f>全车数据表!S59</f>
        <v>62.99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328</v>
      </c>
      <c r="AD58" s="246">
        <f>全车数据表!AX59</f>
        <v>0</v>
      </c>
      <c r="AE58" s="246">
        <f>全车数据表!AY59</f>
        <v>418</v>
      </c>
      <c r="AF58" s="246" t="str">
        <f>IF(全车数据表!AZ59="","",全车数据表!AZ59)</f>
        <v>寻车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/>
      </c>
      <c r="BB58" s="246">
        <f>IF(全车数据表!AV59="","",全车数据表!AV59)</f>
        <v>43</v>
      </c>
      <c r="BC58" s="246">
        <f>IF(全车数据表!BF59="","",全车数据表!BF59)</f>
        <v>3013</v>
      </c>
      <c r="BD58" s="246">
        <f>IF(全车数据表!BG59="","",全车数据表!BG59)</f>
        <v>316.39999999999998</v>
      </c>
      <c r="BE58" s="246">
        <f>IF(全车数据表!BH59="","",全车数据表!BH59)</f>
        <v>82.68</v>
      </c>
      <c r="BF58" s="246">
        <f>IF(全车数据表!BI59="","",全车数据表!BI59)</f>
        <v>68.52</v>
      </c>
      <c r="BG58" s="246">
        <f>IF(全车数据表!BJ59="","",全车数据表!BJ59)</f>
        <v>66.150000000000006</v>
      </c>
    </row>
    <row r="59" spans="1:59">
      <c r="A59" s="246">
        <f>全车数据表!A60</f>
        <v>58</v>
      </c>
      <c r="B59" s="246" t="str">
        <f>全车数据表!B60</f>
        <v>Ford Shelby GR-1</v>
      </c>
      <c r="C59" s="246" t="str">
        <f>IF(全车数据表!AQ60="","",全车数据表!AQ60)</f>
        <v>Ford</v>
      </c>
      <c r="D59" s="248" t="str">
        <f>全车数据表!AT60</f>
        <v>gr-1</v>
      </c>
      <c r="E59" s="248" t="str">
        <f>全车数据表!AS60</f>
        <v>1.9</v>
      </c>
      <c r="F59" s="248" t="str">
        <f>全车数据表!C60</f>
        <v>阿巴车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2909</v>
      </c>
      <c r="P59" s="246">
        <f>全车数据表!P60</f>
        <v>321.7</v>
      </c>
      <c r="Q59" s="246">
        <f>全车数据表!Q60</f>
        <v>75.319999999999993</v>
      </c>
      <c r="R59" s="246">
        <f>全车数据表!R60</f>
        <v>69.599999999999994</v>
      </c>
      <c r="S59" s="246">
        <f>全车数据表!S60</f>
        <v>66.63</v>
      </c>
      <c r="T59" s="246">
        <f>全车数据表!T60</f>
        <v>7.7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335</v>
      </c>
      <c r="AD59" s="246">
        <f>全车数据表!AX60</f>
        <v>0</v>
      </c>
      <c r="AE59" s="246">
        <f>全车数据表!AY60</f>
        <v>429</v>
      </c>
      <c r="AF59" s="246" t="str">
        <f>IF(全车数据表!AZ60="","",全车数据表!AZ60)</f>
        <v>红币商店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福特 大野马 阿巴</v>
      </c>
      <c r="BB59" s="246">
        <f>IF(全车数据表!AV60="","",全车数据表!AV60)</f>
        <v>42</v>
      </c>
      <c r="BC59" s="246">
        <f>IF(全车数据表!BF60="","",全车数据表!BF60)</f>
        <v>3067</v>
      </c>
      <c r="BD59" s="246">
        <f>IF(全车数据表!BG60="","",全车数据表!BG60)</f>
        <v>323.8</v>
      </c>
      <c r="BE59" s="246">
        <f>IF(全车数据表!BH60="","",全车数据表!BH60)</f>
        <v>76.599999999999994</v>
      </c>
      <c r="BF59" s="246">
        <f>IF(全车数据表!BI60="","",全车数据表!BI60)</f>
        <v>71.819999999999993</v>
      </c>
      <c r="BG59" s="246">
        <f>IF(全车数据表!BJ60="","",全车数据表!BJ60)</f>
        <v>69.16</v>
      </c>
    </row>
    <row r="60" spans="1:59">
      <c r="A60" s="246">
        <f>全车数据表!A61</f>
        <v>59</v>
      </c>
      <c r="B60" s="246" t="str">
        <f>全车数据表!B61</f>
        <v>Pininfarina H2 Speed</v>
      </c>
      <c r="C60" s="246" t="str">
        <f>IF(全车数据表!AQ61="","",全车数据表!AQ61)</f>
        <v>Pininfarina</v>
      </c>
      <c r="D60" s="248" t="str">
        <f>全车数据表!AT61</f>
        <v>h2</v>
      </c>
      <c r="E60" s="248" t="str">
        <f>全车数据表!AS61</f>
        <v>1.0</v>
      </c>
      <c r="F60" s="248" t="str">
        <f>全车数据表!C61</f>
        <v>H2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32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3003</v>
      </c>
      <c r="P60" s="246">
        <f>全车数据表!P61</f>
        <v>316.3</v>
      </c>
      <c r="Q60" s="246">
        <f>全车数据表!Q61</f>
        <v>78.22</v>
      </c>
      <c r="R60" s="246">
        <f>全车数据表!R61</f>
        <v>86.05</v>
      </c>
      <c r="S60" s="246">
        <f>全车数据表!S61</f>
        <v>58.34</v>
      </c>
      <c r="T60" s="246">
        <f>全车数据表!T61</f>
        <v>0</v>
      </c>
      <c r="U60" s="246">
        <f>全车数据表!AH61</f>
        <v>1457720</v>
      </c>
      <c r="V60" s="246">
        <f>全车数据表!AI61</f>
        <v>15000</v>
      </c>
      <c r="W60" s="246">
        <f>全车数据表!AO61</f>
        <v>1080000</v>
      </c>
      <c r="X60" s="246">
        <f>全车数据表!AP61</f>
        <v>2537720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331</v>
      </c>
      <c r="AD60" s="246">
        <f>全车数据表!AX61</f>
        <v>0</v>
      </c>
      <c r="AE60" s="246">
        <f>全车数据表!AY61</f>
        <v>422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氢</v>
      </c>
      <c r="BB60" s="246">
        <f>IF(全车数据表!AV61="","",全车数据表!AV61)</f>
        <v>8</v>
      </c>
      <c r="BC60" s="246">
        <f>IF(全车数据表!BF61="","",全车数据表!BF61)</f>
        <v>3165</v>
      </c>
      <c r="BD60" s="246">
        <f>IF(全车数据表!BG61="","",全车数据表!BG61)</f>
        <v>318.5</v>
      </c>
      <c r="BE60" s="246">
        <f>IF(全车数据表!BH61="","",全车数据表!BH61)</f>
        <v>79.3</v>
      </c>
      <c r="BF60" s="246">
        <f>IF(全车数据表!BI61="","",全车数据表!BI61)</f>
        <v>88.73</v>
      </c>
      <c r="BG60" s="246">
        <f>IF(全车数据表!BJ61="","",全车数据表!BJ61)</f>
        <v>60.64</v>
      </c>
    </row>
    <row r="61" spans="1:59">
      <c r="A61" s="246">
        <f>全车数据表!A62</f>
        <v>60</v>
      </c>
      <c r="B61" s="246" t="str">
        <f>全车数据表!B62</f>
        <v>TVR Sagaris</v>
      </c>
      <c r="C61" s="246" t="str">
        <f>IF(全车数据表!AQ62="","",全车数据表!AQ62)</f>
        <v>TVR</v>
      </c>
      <c r="D61" s="248" t="str">
        <f>全车数据表!AT62</f>
        <v>sagaris</v>
      </c>
      <c r="E61" s="248" t="str">
        <f>全车数据表!AS62</f>
        <v>24.1</v>
      </c>
      <c r="F61" s="248" t="str">
        <f>全车数据表!C62</f>
        <v>Sagaris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3046</v>
      </c>
      <c r="P61" s="246">
        <f>全车数据表!P62</f>
        <v>312.8</v>
      </c>
      <c r="Q61" s="246">
        <f>全车数据表!Q62</f>
        <v>75.52</v>
      </c>
      <c r="R61" s="246">
        <f>全车数据表!R62</f>
        <v>69.34</v>
      </c>
      <c r="S61" s="246">
        <f>全车数据表!S62</f>
        <v>78.28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/>
      </c>
      <c r="BB61" s="246" t="str">
        <f>IF(全车数据表!AV62="","",全车数据表!AV62)</f>
        <v/>
      </c>
      <c r="BC61" s="246">
        <f>IF(全车数据表!BF62="","",全车数据表!BF62)</f>
        <v>3210</v>
      </c>
      <c r="BD61" s="246">
        <f>IF(全车数据表!BG62="","",全车数据表!BG62)</f>
        <v>314.60000000000002</v>
      </c>
      <c r="BE61" s="246">
        <f>IF(全车数据表!BH62="","",全车数据表!BH62)</f>
        <v>76.599999999999994</v>
      </c>
      <c r="BF61" s="246">
        <f>IF(全车数据表!BI62="","",全车数据表!BI62)</f>
        <v>71.790000000000006</v>
      </c>
      <c r="BG61" s="246">
        <f>IF(全车数据表!BJ62="","",全车数据表!BJ62)</f>
        <v>81</v>
      </c>
    </row>
    <row r="62" spans="1:59">
      <c r="A62" s="246">
        <f>全车数据表!A63</f>
        <v>61</v>
      </c>
      <c r="B62" s="246" t="str">
        <f>全车数据表!B63</f>
        <v>Artega Scalo SuperErelletra</v>
      </c>
      <c r="C62" s="246" t="str">
        <f>IF(全车数据表!AQ63="","",全车数据表!AQ63)</f>
        <v>Artega</v>
      </c>
      <c r="D62" s="248" t="str">
        <f>全车数据表!AT63</f>
        <v>ass</v>
      </c>
      <c r="E62" s="248" t="str">
        <f>全车数据表!AS63</f>
        <v>1.7</v>
      </c>
      <c r="F62" s="248" t="str">
        <f>全车数据表!C63</f>
        <v>Artega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3088</v>
      </c>
      <c r="P62" s="246">
        <f>全车数据表!P63</f>
        <v>316.3</v>
      </c>
      <c r="Q62" s="246">
        <f>全车数据表!Q63</f>
        <v>85.72</v>
      </c>
      <c r="R62" s="246">
        <f>全车数据表!R63</f>
        <v>57.94</v>
      </c>
      <c r="S62" s="246">
        <f>全车数据表!S63</f>
        <v>71.91</v>
      </c>
      <c r="T62" s="246">
        <f>全车数据表!T63</f>
        <v>9.06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329</v>
      </c>
      <c r="AD62" s="246">
        <f>全车数据表!AX63</f>
        <v>0</v>
      </c>
      <c r="AE62" s="246">
        <f>全车数据表!AY63</f>
        <v>420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ass 斯卡洛</v>
      </c>
      <c r="BB62" s="246">
        <f>IF(全车数据表!AV63="","",全车数据表!AV63)</f>
        <v>7</v>
      </c>
      <c r="BC62" s="246">
        <f>IF(全车数据表!BF63="","",全车数据表!BF63)</f>
        <v>3254</v>
      </c>
      <c r="BD62" s="246">
        <f>IF(全车数据表!BG63="","",全车数据表!BG63)</f>
        <v>318.3</v>
      </c>
      <c r="BE62" s="246">
        <f>IF(全车数据表!BH63="","",全车数据表!BH63)</f>
        <v>86.95</v>
      </c>
      <c r="BF62" s="246">
        <f>IF(全车数据表!BI63="","",全车数据表!BI63)</f>
        <v>60.23</v>
      </c>
      <c r="BG62" s="246">
        <f>IF(全车数据表!BJ63="","",全车数据表!BJ63)</f>
        <v>74.040000000000006</v>
      </c>
    </row>
    <row r="63" spans="1:59">
      <c r="A63" s="246">
        <f>全车数据表!A64</f>
        <v>62</v>
      </c>
      <c r="B63" s="246" t="str">
        <f>全车数据表!B64</f>
        <v>Saleen S1</v>
      </c>
      <c r="C63" s="246" t="str">
        <f>IF(全车数据表!AQ64="","",全车数据表!AQ64)</f>
        <v>Saleen</v>
      </c>
      <c r="D63" s="248" t="str">
        <f>全车数据表!AT64</f>
        <v>saleens1</v>
      </c>
      <c r="E63" s="248" t="str">
        <f>全车数据表!AS64</f>
        <v>3.2</v>
      </c>
      <c r="F63" s="248" t="str">
        <f>全车数据表!C64</f>
        <v>S1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3144</v>
      </c>
      <c r="P63" s="246">
        <f>全车数据表!P64</f>
        <v>305.3</v>
      </c>
      <c r="Q63" s="246">
        <f>全车数据表!Q64</f>
        <v>76.739999999999995</v>
      </c>
      <c r="R63" s="246">
        <f>全车数据表!R64</f>
        <v>82.8</v>
      </c>
      <c r="S63" s="246">
        <f>全车数据表!S64</f>
        <v>74.069999999999993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318</v>
      </c>
      <c r="AD63" s="246">
        <f>全车数据表!AX64</f>
        <v>327</v>
      </c>
      <c r="AE63" s="246">
        <f>全车数据表!AY64</f>
        <v>415</v>
      </c>
      <c r="AF63" s="246" t="str">
        <f>IF(全车数据表!AZ64="","",全车数据表!AZ64)</f>
        <v>车手联会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赛麟 萨林</v>
      </c>
      <c r="BB63" s="246">
        <f>IF(全车数据表!AV64="","",全车数据表!AV64)</f>
        <v>24</v>
      </c>
      <c r="BC63" s="246">
        <f>IF(全车数据表!BF64="","",全车数据表!BF64)</f>
        <v>3311</v>
      </c>
      <c r="BD63" s="246">
        <f>IF(全车数据表!BG64="","",全车数据表!BG64)</f>
        <v>307.2</v>
      </c>
      <c r="BE63" s="246">
        <f>IF(全车数据表!BH64="","",全车数据表!BH64)</f>
        <v>77.86</v>
      </c>
      <c r="BF63" s="246">
        <f>IF(全车数据表!BI64="","",全车数据表!BI64)</f>
        <v>85.94</v>
      </c>
      <c r="BG63" s="246">
        <f>IF(全车数据表!BJ64="","",全车数据表!BJ64)</f>
        <v>75.95</v>
      </c>
    </row>
    <row r="64" spans="1:59">
      <c r="A64" s="246">
        <f>全车数据表!A65</f>
        <v>63</v>
      </c>
      <c r="B64" s="246" t="str">
        <f>全车数据表!B65</f>
        <v>Acura 2017 NSX</v>
      </c>
      <c r="C64" s="246" t="str">
        <f>IF(全车数据表!AQ65="","",全车数据表!AQ65)</f>
        <v>Acura</v>
      </c>
      <c r="D64" s="248" t="str">
        <f>全车数据表!AT65</f>
        <v>nsx</v>
      </c>
      <c r="E64" s="248" t="str">
        <f>全车数据表!AS65</f>
        <v>1.0</v>
      </c>
      <c r="F64" s="248" t="str">
        <f>全车数据表!C65</f>
        <v>NSX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3199</v>
      </c>
      <c r="P64" s="246">
        <f>全车数据表!P65</f>
        <v>323.5</v>
      </c>
      <c r="Q64" s="246">
        <f>全车数据表!Q65</f>
        <v>84.32</v>
      </c>
      <c r="R64" s="246">
        <f>全车数据表!R65</f>
        <v>63.02</v>
      </c>
      <c r="S64" s="246">
        <f>全车数据表!S65</f>
        <v>54.67</v>
      </c>
      <c r="T64" s="246">
        <f>全车数据表!T65</f>
        <v>5.85</v>
      </c>
      <c r="U64" s="246">
        <f>全车数据表!AH65</f>
        <v>1457720</v>
      </c>
      <c r="V64" s="246">
        <f>全车数据表!AI65</f>
        <v>15000</v>
      </c>
      <c r="W64" s="246">
        <f>全车数据表!AO65</f>
        <v>1080000</v>
      </c>
      <c r="X64" s="246">
        <f>全车数据表!AP65</f>
        <v>2537720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337</v>
      </c>
      <c r="AD64" s="246">
        <f>全车数据表!AX65</f>
        <v>0</v>
      </c>
      <c r="AE64" s="246">
        <f>全车数据表!AY65</f>
        <v>432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>
        <f>IF(全车数据表!BX65="","",全车数据表!BX65)</f>
        <v>1</v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讴歌</v>
      </c>
      <c r="BB64" s="246">
        <f>IF(全车数据表!AV65="","",全车数据表!AV65)</f>
        <v>10</v>
      </c>
      <c r="BC64" s="246">
        <f>IF(全车数据表!BF65="","",全车数据表!BF65)</f>
        <v>3368</v>
      </c>
      <c r="BD64" s="246">
        <f>IF(全车数据表!BG65="","",全车数据表!BG65)</f>
        <v>325.7</v>
      </c>
      <c r="BE64" s="246">
        <f>IF(全车数据表!BH65="","",全车数据表!BH65)</f>
        <v>85.38</v>
      </c>
      <c r="BF64" s="246">
        <f>IF(全车数据表!BI65="","",全车数据表!BI65)</f>
        <v>64.84</v>
      </c>
      <c r="BG64" s="246">
        <f>IF(全车数据表!BJ65="","",全车数据表!BJ65)</f>
        <v>56.86</v>
      </c>
    </row>
    <row r="65" spans="1:59">
      <c r="A65" s="246">
        <f>全车数据表!A66</f>
        <v>64</v>
      </c>
      <c r="B65" s="246" t="str">
        <f>全车数据表!B66</f>
        <v>Maserati Alfieri</v>
      </c>
      <c r="C65" s="246" t="str">
        <f>IF(全车数据表!AQ66="","",全车数据表!AQ66)</f>
        <v>Maserati</v>
      </c>
      <c r="D65" s="248" t="str">
        <f>全车数据表!AT66</f>
        <v>alfieri</v>
      </c>
      <c r="E65" s="248" t="str">
        <f>全车数据表!AS66</f>
        <v>1.2</v>
      </c>
      <c r="F65" s="248" t="str">
        <f>全车数据表!C66</f>
        <v>玛莎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32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3206</v>
      </c>
      <c r="P65" s="246">
        <f>全车数据表!P66</f>
        <v>335.7</v>
      </c>
      <c r="Q65" s="246">
        <f>全车数据表!Q66</f>
        <v>74.430000000000007</v>
      </c>
      <c r="R65" s="246">
        <f>全车数据表!R66</f>
        <v>41.38</v>
      </c>
      <c r="S65" s="246">
        <f>全车数据表!S66</f>
        <v>72.91</v>
      </c>
      <c r="T65" s="246">
        <f>全车数据表!T66</f>
        <v>8.68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349</v>
      </c>
      <c r="AD65" s="246">
        <f>全车数据表!AX66</f>
        <v>0</v>
      </c>
      <c r="AE65" s="246">
        <f>全车数据表!AY66</f>
        <v>453</v>
      </c>
      <c r="AF65" s="246" t="str">
        <f>IF(全车数据表!AZ66="","",全车数据表!AZ66)</f>
        <v>级别杯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>
        <f>IF(全车数据表!BR66="","",全车数据表!BR66)</f>
        <v>1</v>
      </c>
      <c r="AJ65" s="246">
        <f>IF(全车数据表!BS66="","",全车数据表!BS66)</f>
        <v>1</v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>
        <f>IF(全车数据表!CI66="","",全车数据表!CI66)</f>
        <v>1</v>
      </c>
      <c r="BA65" s="246" t="str">
        <f>IF(全车数据表!CJ66="","",全车数据表!CJ66)</f>
        <v>玛莎拉蒂</v>
      </c>
      <c r="BB65" s="246">
        <f>IF(全车数据表!AV66="","",全车数据表!AV66)</f>
        <v>11</v>
      </c>
      <c r="BC65" s="246">
        <f>IF(全车数据表!BF66="","",全车数据表!BF66)</f>
        <v>3450</v>
      </c>
      <c r="BD65" s="246">
        <f>IF(全车数据表!BG66="","",全车数据表!BG66)</f>
        <v>339.5</v>
      </c>
      <c r="BE65" s="246">
        <f>IF(全车数据表!BH66="","",全车数据表!BH66)</f>
        <v>76.150000000000006</v>
      </c>
      <c r="BF65" s="246">
        <f>IF(全车数据表!BI66="","",全车数据表!BI66)</f>
        <v>42.86</v>
      </c>
      <c r="BG65" s="246">
        <f>IF(全车数据表!BJ66="","",全车数据表!BJ66)</f>
        <v>75.53</v>
      </c>
    </row>
    <row r="66" spans="1:59">
      <c r="A66" s="246">
        <f>全车数据表!A67</f>
        <v>65</v>
      </c>
      <c r="B66" s="246" t="str">
        <f>全车数据表!B67</f>
        <v>Porsche 911 50 Years Porsche Design</v>
      </c>
      <c r="C66" s="246" t="str">
        <f>IF(全车数据表!AQ67="","",全车数据表!AQ67)</f>
        <v>Porsche</v>
      </c>
      <c r="D66" s="248" t="str">
        <f>全车数据表!AT67</f>
        <v>91150</v>
      </c>
      <c r="E66" s="248" t="str">
        <f>全车数据表!AS67</f>
        <v>24.4</v>
      </c>
      <c r="F66" s="248" t="str">
        <f>全车数据表!C67</f>
        <v>911五十周年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3210</v>
      </c>
      <c r="P66" s="246">
        <f>全车数据表!P67</f>
        <v>312.10000000000002</v>
      </c>
      <c r="Q66" s="246">
        <f>全车数据表!Q67</f>
        <v>79.72</v>
      </c>
      <c r="R66" s="246">
        <f>全车数据表!R67</f>
        <v>84.61</v>
      </c>
      <c r="S66" s="246">
        <f>全车数据表!S67</f>
        <v>70.45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寻车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保时捷设计</v>
      </c>
      <c r="BB66" s="246" t="str">
        <f>IF(全车数据表!AV67="","",全车数据表!AV67)</f>
        <v/>
      </c>
      <c r="BC66" s="246">
        <f>IF(全车数据表!BF67="","",全车数据表!BF67)</f>
        <v>3379</v>
      </c>
      <c r="BD66" s="246">
        <f>IF(全车数据表!BG67="","",全车数据表!BG67)</f>
        <v>313.60000000000002</v>
      </c>
      <c r="BE66" s="246">
        <f>IF(全车数据表!BH67="","",全车数据表!BH67)</f>
        <v>81.099999999999994</v>
      </c>
      <c r="BF66" s="246">
        <f>IF(全车数据表!BI67="","",全车数据表!BI67)</f>
        <v>87.91</v>
      </c>
      <c r="BG66" s="246">
        <f>IF(全车数据表!BJ67="","",全车数据表!BJ67)</f>
        <v>73.290000000000006</v>
      </c>
    </row>
    <row r="67" spans="1:59">
      <c r="A67" s="246">
        <f>全车数据表!A68</f>
        <v>66</v>
      </c>
      <c r="B67" s="246" t="str">
        <f>全车数据表!B68</f>
        <v>Jaguar XJR-15</v>
      </c>
      <c r="C67" s="246" t="str">
        <f>IF(全车数据表!AQ68="","",全车数据表!AQ68)</f>
        <v>Jaguar</v>
      </c>
      <c r="D67" s="248" t="str">
        <f>全车数据表!AT68</f>
        <v>xjr-15</v>
      </c>
      <c r="E67" s="248" t="str">
        <f>全车数据表!AS68</f>
        <v>4.2</v>
      </c>
      <c r="F67" s="248" t="str">
        <f>全车数据表!C68</f>
        <v>XJR15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3221</v>
      </c>
      <c r="P67" s="246">
        <f>全车数据表!P68</f>
        <v>320.39999999999998</v>
      </c>
      <c r="Q67" s="246">
        <f>全车数据表!Q68</f>
        <v>80.819999999999993</v>
      </c>
      <c r="R67" s="246">
        <f>全车数据表!R68</f>
        <v>70.91</v>
      </c>
      <c r="S67" s="246">
        <f>全车数据表!S68</f>
        <v>61.06</v>
      </c>
      <c r="T67" s="246">
        <f>全车数据表!T68</f>
        <v>6.6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334</v>
      </c>
      <c r="AD67" s="246">
        <f>全车数据表!AX68</f>
        <v>0</v>
      </c>
      <c r="AE67" s="246">
        <f>全车数据表!AY68</f>
        <v>427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捷豹</v>
      </c>
      <c r="BB67" s="246" t="str">
        <f>IF(全车数据表!AV68="","",全车数据表!AV68)</f>
        <v/>
      </c>
      <c r="BC67" s="246">
        <f>IF(全车数据表!BF68="","",全车数据表!BF68)</f>
        <v>3391</v>
      </c>
      <c r="BD67" s="246">
        <f>IF(全车数据表!BG68="","",全车数据表!BG68)</f>
        <v>322</v>
      </c>
      <c r="BE67" s="246">
        <f>IF(全车数据表!BH68="","",全车数据表!BH68)</f>
        <v>82</v>
      </c>
      <c r="BF67" s="246">
        <f>IF(全车数据表!BI68="","",全车数据表!BI68)</f>
        <v>73.69</v>
      </c>
      <c r="BG67" s="246">
        <f>IF(全车数据表!BJ68="","",全车数据表!BJ68)</f>
        <v>63.12</v>
      </c>
    </row>
    <row r="68" spans="1:59">
      <c r="A68" s="246">
        <f>全车数据表!A69</f>
        <v>67</v>
      </c>
      <c r="B68" s="246" t="str">
        <f>全车数据表!B69</f>
        <v>Porsche Mission R</v>
      </c>
      <c r="C68" s="246" t="str">
        <f>IF(全车数据表!AQ69="","",全车数据表!AQ69)</f>
        <v>Porsche</v>
      </c>
      <c r="D68" s="248" t="str">
        <f>全车数据表!AT69</f>
        <v>missionr</v>
      </c>
      <c r="E68" s="248" t="str">
        <f>全车数据表!AS69</f>
        <v>24.0</v>
      </c>
      <c r="F68" s="248" t="str">
        <f>全车数据表!C69</f>
        <v>MissionR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3229</v>
      </c>
      <c r="P68" s="246">
        <f>全车数据表!P69</f>
        <v>312.10000000000002</v>
      </c>
      <c r="Q68" s="246">
        <f>全车数据表!Q69</f>
        <v>87.92</v>
      </c>
      <c r="R68" s="246">
        <f>全车数据表!R69</f>
        <v>63.47</v>
      </c>
      <c r="S68" s="246">
        <f>全车数据表!S69</f>
        <v>62.72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0</v>
      </c>
      <c r="AD68" s="246">
        <f>全车数据表!AX69</f>
        <v>0</v>
      </c>
      <c r="AE68" s="246">
        <f>全车数据表!AY69</f>
        <v>0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本赛季</v>
      </c>
      <c r="BB68" s="246" t="str">
        <f>IF(全车数据表!AV69="","",全车数据表!AV69)</f>
        <v/>
      </c>
      <c r="BC68" s="246">
        <f>IF(全车数据表!BF69="","",全车数据表!BF69)</f>
        <v>3402</v>
      </c>
      <c r="BD68" s="246">
        <f>IF(全车数据表!BG69="","",全车数据表!BG69)</f>
        <v>313.60000000000002</v>
      </c>
      <c r="BE68" s="246">
        <f>IF(全车数据表!BH69="","",全车数据表!BH69)</f>
        <v>89.2</v>
      </c>
      <c r="BF68" s="246">
        <f>IF(全车数据表!BI69="","",全车数据表!BI69)</f>
        <v>66.69</v>
      </c>
      <c r="BG68" s="246">
        <f>IF(全车数据表!BJ69="","",全车数据表!BJ69)</f>
        <v>65.739999999999995</v>
      </c>
    </row>
    <row r="69" spans="1:59">
      <c r="A69" s="246">
        <f>全车数据表!A70</f>
        <v>68</v>
      </c>
      <c r="B69" s="246" t="str">
        <f>全车数据表!B70</f>
        <v>Mercedes-Benz 2022 Showcar Vision AMG</v>
      </c>
      <c r="C69" s="246" t="str">
        <f>IF(全车数据表!AQ70="","",全车数据表!AQ70)</f>
        <v>Mercedes-Benz</v>
      </c>
      <c r="D69" s="248" t="str">
        <f>全车数据表!AT70</f>
        <v>visionamg</v>
      </c>
      <c r="E69" s="248" t="str">
        <f>全车数据表!AS70</f>
        <v>4.4</v>
      </c>
      <c r="F69" s="248" t="str">
        <f>全车数据表!C70</f>
        <v>Vision AMG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3294</v>
      </c>
      <c r="P69" s="246">
        <f>全车数据表!P70</f>
        <v>335.1</v>
      </c>
      <c r="Q69" s="246">
        <f>全车数据表!Q70</f>
        <v>75.36</v>
      </c>
      <c r="R69" s="246">
        <f>全车数据表!R70</f>
        <v>51.75</v>
      </c>
      <c r="S69" s="246">
        <f>全车数据表!S70</f>
        <v>59.32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348</v>
      </c>
      <c r="AD69" s="246">
        <f>全车数据表!AX70</f>
        <v>0</v>
      </c>
      <c r="AE69" s="246">
        <f>全车数据表!AY70</f>
        <v>451</v>
      </c>
      <c r="AF69" s="246" t="str">
        <f>IF(全车数据表!AZ70="","",全车数据表!AZ70)</f>
        <v>联会赛事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>
        <f>IF(全车数据表!CB70="","",全车数据表!CB70)</f>
        <v>1</v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3476</v>
      </c>
      <c r="BD69" s="246">
        <f>IF(全车数据表!BG70="","",全车数据表!BG70)</f>
        <v>337.2</v>
      </c>
      <c r="BE69" s="246">
        <f>IF(全车数据表!BH70="","",全车数据表!BH70)</f>
        <v>76.86</v>
      </c>
      <c r="BF69" s="246">
        <f>IF(全车数据表!BI70="","",全车数据表!BI70)</f>
        <v>54</v>
      </c>
      <c r="BG69" s="246">
        <f>IF(全车数据表!BJ70="","",全车数据表!BJ70)</f>
        <v>63.64</v>
      </c>
    </row>
    <row r="70" spans="1:59">
      <c r="A70" s="246">
        <f>全车数据表!A71</f>
        <v>69</v>
      </c>
      <c r="B70" s="246" t="str">
        <f>全车数据表!B71</f>
        <v>Ferrari Monza SP1</v>
      </c>
      <c r="C70" s="246" t="str">
        <f>IF(全车数据表!AQ71="","",全车数据表!AQ71)</f>
        <v>Ferrari</v>
      </c>
      <c r="D70" s="248" t="str">
        <f>全车数据表!AT71</f>
        <v>monza</v>
      </c>
      <c r="E70" s="248" t="str">
        <f>全车数据表!AS71</f>
        <v>3.6</v>
      </c>
      <c r="F70" s="248" t="str">
        <f>全车数据表!C71</f>
        <v>Monza</v>
      </c>
      <c r="G70" s="246" t="str">
        <f>全车数据表!D71</f>
        <v>C</v>
      </c>
      <c r="H70" s="246">
        <f>LEN(全车数据表!E71)</f>
        <v>4</v>
      </c>
      <c r="I70" s="246">
        <f>IF(全车数据表!H71="×",0,全车数据表!H71)</f>
        <v>50</v>
      </c>
      <c r="J70" s="246">
        <f>IF(全车数据表!I71="×",0,全车数据表!I71)</f>
        <v>29</v>
      </c>
      <c r="K70" s="246">
        <f>IF(全车数据表!J71="×",0,全车数据表!J71)</f>
        <v>38</v>
      </c>
      <c r="L70" s="246">
        <f>IF(全车数据表!K71="×",0,全车数据表!K71)</f>
        <v>48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3334</v>
      </c>
      <c r="P70" s="246">
        <f>全车数据表!P71</f>
        <v>319.60000000000002</v>
      </c>
      <c r="Q70" s="246">
        <f>全车数据表!Q71</f>
        <v>82.32</v>
      </c>
      <c r="R70" s="246">
        <f>全车数据表!R71</f>
        <v>62.53</v>
      </c>
      <c r="S70" s="246">
        <f>全车数据表!S71</f>
        <v>63.22</v>
      </c>
      <c r="T70" s="246">
        <f>全车数据表!T71</f>
        <v>0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332</v>
      </c>
      <c r="AD70" s="246">
        <f>全车数据表!AX71</f>
        <v>0</v>
      </c>
      <c r="AE70" s="246">
        <f>全车数据表!AY71</f>
        <v>424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法拉利</v>
      </c>
      <c r="BB70" s="246">
        <f>IF(全车数据表!AV71="","",全车数据表!AV71)</f>
        <v>45</v>
      </c>
      <c r="BC70" s="246">
        <f>IF(全车数据表!BF71="","",全车数据表!BF71)</f>
        <v>3507</v>
      </c>
      <c r="BD70" s="246">
        <f>IF(全车数据表!BG71="","",全车数据表!BG71)</f>
        <v>322</v>
      </c>
      <c r="BE70" s="246">
        <f>IF(全车数据表!BH71="","",全车数据表!BH71)</f>
        <v>83.35</v>
      </c>
      <c r="BF70" s="246">
        <f>IF(全车数据表!BI71="","",全车数据表!BI71)</f>
        <v>65.040000000000006</v>
      </c>
      <c r="BG70" s="246">
        <f>IF(全车数据表!BJ71="","",全车数据表!BJ71)</f>
        <v>66.959999999999994</v>
      </c>
    </row>
    <row r="71" spans="1:59">
      <c r="A71" s="246">
        <f>全车数据表!A72</f>
        <v>70</v>
      </c>
      <c r="B71" s="246" t="str">
        <f>全车数据表!B72</f>
        <v>ATS Automobili Corsa RRTurbo🔑</v>
      </c>
      <c r="C71" s="246" t="str">
        <f>IF(全车数据表!AQ72="","",全车数据表!AQ72)</f>
        <v>ATS Automobili</v>
      </c>
      <c r="D71" s="248" t="str">
        <f>全车数据表!AT72</f>
        <v>rrturbo</v>
      </c>
      <c r="E71" s="248" t="str">
        <f>全车数据表!AS72</f>
        <v>2.8</v>
      </c>
      <c r="F71" s="248" t="str">
        <f>全车数据表!C72</f>
        <v>鼻炎</v>
      </c>
      <c r="G71" s="246" t="str">
        <f>全车数据表!D72</f>
        <v>C</v>
      </c>
      <c r="H71" s="246">
        <f>LEN(全车数据表!E72)</f>
        <v>4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38</v>
      </c>
      <c r="L71" s="246">
        <f>IF(全车数据表!K72="×",0,全车数据表!K72)</f>
        <v>52</v>
      </c>
      <c r="M71" s="246">
        <f>IF(全车数据表!L72="×",0,全车数据表!L72)</f>
        <v>0</v>
      </c>
      <c r="N71" s="246">
        <f>IF(全车数据表!M72="×",0,全车数据表!M72)</f>
        <v>0</v>
      </c>
      <c r="O71" s="246">
        <f>全车数据表!O72</f>
        <v>3392</v>
      </c>
      <c r="P71" s="246">
        <f>全车数据表!P72</f>
        <v>321.7</v>
      </c>
      <c r="Q71" s="246">
        <f>全车数据表!Q72</f>
        <v>87.51</v>
      </c>
      <c r="R71" s="246">
        <f>全车数据表!R72</f>
        <v>68.27</v>
      </c>
      <c r="S71" s="246">
        <f>全车数据表!S72</f>
        <v>45.8</v>
      </c>
      <c r="T71" s="246">
        <f>全车数据表!T72</f>
        <v>4.7300000000000004</v>
      </c>
      <c r="U71" s="246">
        <f>全车数据表!AH72</f>
        <v>2913840</v>
      </c>
      <c r="V71" s="246">
        <f>全车数据表!AI72</f>
        <v>30000</v>
      </c>
      <c r="W71" s="246">
        <f>全车数据表!AO72</f>
        <v>2160000</v>
      </c>
      <c r="X71" s="246">
        <f>全车数据表!AP72</f>
        <v>5073840</v>
      </c>
      <c r="Y71" s="246">
        <f>全车数据表!AJ72</f>
        <v>6</v>
      </c>
      <c r="Z71" s="246">
        <f>全车数据表!AL72</f>
        <v>3</v>
      </c>
      <c r="AA71" s="246">
        <f>IF(全车数据表!AN72="×",0,全车数据表!AN72)</f>
        <v>1</v>
      </c>
      <c r="AB71" s="248" t="str">
        <f>全车数据表!AU72</f>
        <v>rare</v>
      </c>
      <c r="AC71" s="246">
        <f>全车数据表!AW72</f>
        <v>335</v>
      </c>
      <c r="AD71" s="246">
        <f>全车数据表!AX72</f>
        <v>0</v>
      </c>
      <c r="AE71" s="246">
        <f>全车数据表!AY72</f>
        <v>429</v>
      </c>
      <c r="AF71" s="246" t="str">
        <f>IF(全车数据表!AZ72="","",全车数据表!AZ72)</f>
        <v>惊艳亮相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>
        <f>IF(全车数据表!BW72="","",全车数据表!BW72)</f>
        <v>1</v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/>
      </c>
      <c r="BB71" s="246" t="str">
        <f>IF(全车数据表!AV72="","",全车数据表!AV72)</f>
        <v/>
      </c>
      <c r="BC71" s="246">
        <f>IF(全车数据表!BF72="","",全车数据表!BF72)</f>
        <v>3565</v>
      </c>
      <c r="BD71" s="246">
        <f>IF(全车数据表!BG72="","",全车数据表!BG72)</f>
        <v>323.8</v>
      </c>
      <c r="BE71" s="246">
        <f>IF(全车数据表!BH72="","",全车数据表!BH72)</f>
        <v>88.3</v>
      </c>
      <c r="BF71" s="246">
        <f>IF(全车数据表!BI72="","",全车数据表!BI72)</f>
        <v>71.819999999999993</v>
      </c>
      <c r="BG71" s="246">
        <f>IF(全车数据表!BJ72="","",全车数据表!BJ72)</f>
        <v>49.36</v>
      </c>
    </row>
    <row r="72" spans="1:59">
      <c r="A72" s="246">
        <f>全车数据表!A73</f>
        <v>71</v>
      </c>
      <c r="B72" s="246" t="str">
        <f>全车数据表!B73</f>
        <v>Formula E Gen 2 Asphalt Edition</v>
      </c>
      <c r="C72" s="246" t="str">
        <f>IF(全车数据表!AQ73="","",全车数据表!AQ73)</f>
        <v>Formula E</v>
      </c>
      <c r="D72" s="248" t="str">
        <f>全车数据表!AT73</f>
        <v>fegen2</v>
      </c>
      <c r="E72" s="248" t="str">
        <f>全车数据表!AS73</f>
        <v>4.5</v>
      </c>
      <c r="F72" s="248" t="str">
        <f>全车数据表!C73</f>
        <v>FE Gen2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3412</v>
      </c>
      <c r="P72" s="246">
        <f>全车数据表!P73</f>
        <v>304.60000000000002</v>
      </c>
      <c r="Q72" s="246">
        <f>全车数据表!Q73</f>
        <v>87.43</v>
      </c>
      <c r="R72" s="246">
        <f>全车数据表!R73</f>
        <v>83.66</v>
      </c>
      <c r="S72" s="246">
        <f>全车数据表!S73</f>
        <v>75.040000000000006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317</v>
      </c>
      <c r="AD72" s="246">
        <f>全车数据表!AX73</f>
        <v>0</v>
      </c>
      <c r="AE72" s="246">
        <f>全车数据表!AY73</f>
        <v>405</v>
      </c>
      <c r="AF72" s="246" t="str">
        <f>IF(全车数据表!AZ73="","",全车数据表!AZ73)</f>
        <v>限时赛事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电动方程式</v>
      </c>
      <c r="BB72" s="246" t="str">
        <f>IF(全车数据表!AV73="","",全车数据表!AV73)</f>
        <v/>
      </c>
      <c r="BC72" s="246">
        <f>IF(全车数据表!BF73="","",全车数据表!BF73)</f>
        <v>3577</v>
      </c>
      <c r="BD72" s="246">
        <f>IF(全车数据表!BG73="","",全车数据表!BG73)</f>
        <v>307.2</v>
      </c>
      <c r="BE72" s="246">
        <f>IF(全车数据表!BH73="","",全车数据表!BH73)</f>
        <v>88.75</v>
      </c>
      <c r="BF72" s="246">
        <f>IF(全车数据表!BI73="","",全车数据表!BI73)</f>
        <v>86.64</v>
      </c>
      <c r="BG72" s="246">
        <f>IF(全车数据表!BJ73="","",全车数据表!BJ73)</f>
        <v>77.81</v>
      </c>
    </row>
    <row r="73" spans="1:59">
      <c r="A73" s="246">
        <f>全车数据表!A74</f>
        <v>72</v>
      </c>
      <c r="B73" s="246" t="str">
        <f>全车数据表!B74</f>
        <v>Jaguar XE SV Project 8</v>
      </c>
      <c r="C73" s="246" t="str">
        <f>IF(全车数据表!AQ74="","",全车数据表!AQ74)</f>
        <v>Jaguar</v>
      </c>
      <c r="D73" s="248" t="str">
        <f>全车数据表!AT74</f>
        <v>project8</v>
      </c>
      <c r="E73" s="248" t="str">
        <f>全车数据表!AS74</f>
        <v>3.7</v>
      </c>
      <c r="F73" s="248" t="str">
        <f>全车数据表!C74</f>
        <v>XESV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3483</v>
      </c>
      <c r="P73" s="246">
        <f>全车数据表!P74</f>
        <v>338.7</v>
      </c>
      <c r="Q73" s="246">
        <f>全车数据表!Q74</f>
        <v>78.28</v>
      </c>
      <c r="R73" s="246">
        <f>全车数据表!R74</f>
        <v>48.14</v>
      </c>
      <c r="S73" s="246">
        <f>全车数据表!S74</f>
        <v>62.98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352</v>
      </c>
      <c r="AD73" s="246">
        <f>全车数据表!AX74</f>
        <v>0</v>
      </c>
      <c r="AE73" s="246">
        <f>全车数据表!AY74</f>
        <v>458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捷豹</v>
      </c>
      <c r="BB73" s="246" t="str">
        <f>IF(全车数据表!AV74="","",全车数据表!AV74)</f>
        <v/>
      </c>
      <c r="BC73" s="246">
        <f>IF(全车数据表!BF74="","",全车数据表!BF74)</f>
        <v>3637</v>
      </c>
      <c r="BD73" s="246">
        <f>IF(全车数据表!BG74="","",全车数据表!BG74)</f>
        <v>340.5</v>
      </c>
      <c r="BE73" s="246">
        <f>IF(全车数据表!BH74="","",全车数据表!BH74)</f>
        <v>79.3</v>
      </c>
      <c r="BF73" s="246">
        <f>IF(全车数据表!BI74="","",全车数据表!BI74)</f>
        <v>49.69</v>
      </c>
      <c r="BG73" s="246">
        <f>IF(全车数据表!BJ74="","",全车数据表!BJ74)</f>
        <v>65.680000000000007</v>
      </c>
    </row>
    <row r="74" spans="1:59">
      <c r="A74" s="246">
        <f>全车数据表!A75</f>
        <v>73</v>
      </c>
      <c r="B74" s="246" t="str">
        <f>全车数据表!B75</f>
        <v>Ferrari F40</v>
      </c>
      <c r="C74" s="246" t="str">
        <f>IF(全车数据表!AQ75="","",全车数据表!AQ75)</f>
        <v>Ferrari</v>
      </c>
      <c r="D74" s="248" t="str">
        <f>全车数据表!AT75</f>
        <v>f40</v>
      </c>
      <c r="E74" s="248" t="str">
        <f>全车数据表!AS75</f>
        <v>2.5</v>
      </c>
      <c r="F74" s="248" t="str">
        <f>全车数据表!C75</f>
        <v>F40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3531</v>
      </c>
      <c r="P74" s="246">
        <f>全车数据表!P75</f>
        <v>340.6</v>
      </c>
      <c r="Q74" s="246">
        <f>全车数据表!Q75</f>
        <v>72.88</v>
      </c>
      <c r="R74" s="246">
        <f>全车数据表!R75</f>
        <v>69.319999999999993</v>
      </c>
      <c r="S74" s="246">
        <f>全车数据表!S75</f>
        <v>63.5</v>
      </c>
      <c r="T74" s="246">
        <f>全车数据表!T75</f>
        <v>6.33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354</v>
      </c>
      <c r="AD74" s="246">
        <f>全车数据表!AX75</f>
        <v>0</v>
      </c>
      <c r="AE74" s="246">
        <f>全车数据表!AY75</f>
        <v>462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法拉利</v>
      </c>
      <c r="BB74" s="246" t="str">
        <f>IF(全车数据表!AV75="","",全车数据表!AV75)</f>
        <v/>
      </c>
      <c r="BC74" s="246">
        <f>IF(全车数据表!BF75="","",全车数据表!BF75)</f>
        <v>3685</v>
      </c>
      <c r="BD74" s="246">
        <f>IF(全车数据表!BG75="","",全车数据表!BG75)</f>
        <v>342.3</v>
      </c>
      <c r="BE74" s="246">
        <f>IF(全车数据表!BH75="","",全车数据表!BH75)</f>
        <v>73.900000000000006</v>
      </c>
      <c r="BF74" s="246">
        <f>IF(全车数据表!BI75="","",全车数据表!BI75)</f>
        <v>70.95</v>
      </c>
      <c r="BG74" s="246">
        <f>IF(全车数据表!BJ75="","",全车数据表!BJ75)</f>
        <v>65.930000000000007</v>
      </c>
    </row>
    <row r="75" spans="1:59">
      <c r="A75" s="246">
        <f>全车数据表!A76</f>
        <v>74</v>
      </c>
      <c r="B75" s="246" t="str">
        <f>全车数据表!B76</f>
        <v>Praga Bohema</v>
      </c>
      <c r="C75" s="246" t="str">
        <f>IF(全车数据表!AQ76="","",全车数据表!AQ76)</f>
        <v>Praga</v>
      </c>
      <c r="D75" s="248" t="str">
        <f>全车数据表!AT76</f>
        <v>bohema</v>
      </c>
      <c r="E75" s="248" t="str">
        <f>全车数据表!AS76</f>
        <v>24.4</v>
      </c>
      <c r="F75" s="248" t="str">
        <f>全车数据表!C76</f>
        <v>薄荷马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3553</v>
      </c>
      <c r="P75" s="246">
        <f>全车数据表!P76</f>
        <v>315.7</v>
      </c>
      <c r="Q75" s="246">
        <f>全车数据表!Q76</f>
        <v>80.72</v>
      </c>
      <c r="R75" s="246">
        <f>全车数据表!R76</f>
        <v>80.22</v>
      </c>
      <c r="S75" s="246">
        <f>全车数据表!S76</f>
        <v>69.650000000000006</v>
      </c>
      <c r="T75" s="246">
        <f>全车数据表!T76</f>
        <v>0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0</v>
      </c>
      <c r="AD75" s="246">
        <f>全车数据表!AX76</f>
        <v>0</v>
      </c>
      <c r="AE75" s="246">
        <f>全车数据表!AY76</f>
        <v>0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/>
      </c>
      <c r="BB75" s="246" t="str">
        <f>IF(全车数据表!AV76="","",全车数据表!AV76)</f>
        <v/>
      </c>
      <c r="BC75" s="246">
        <f>IF(全车数据表!BF76="","",全车数据表!BF76)</f>
        <v>3709</v>
      </c>
      <c r="BD75" s="246">
        <f>IF(全车数据表!BG76="","",全车数据表!BG76)</f>
        <v>317.3</v>
      </c>
      <c r="BE75" s="246">
        <f>IF(全车数据表!BH76="","",全车数据表!BH76)</f>
        <v>82</v>
      </c>
      <c r="BF75" s="246">
        <f>IF(全车数据表!BI76="","",全车数据表!BI76)</f>
        <v>82.93</v>
      </c>
      <c r="BG75" s="246">
        <f>IF(全车数据表!BJ76="","",全车数据表!BJ76)</f>
        <v>71.989999999999995</v>
      </c>
    </row>
    <row r="76" spans="1:59">
      <c r="A76" s="246">
        <f>全车数据表!A77</f>
        <v>75</v>
      </c>
      <c r="B76" s="246" t="str">
        <f>全车数据表!B77</f>
        <v>Renault R.S. 01🔑</v>
      </c>
      <c r="C76" s="246" t="str">
        <f>IF(全车数据表!AQ77="","",全车数据表!AQ77)</f>
        <v>Renault</v>
      </c>
      <c r="D76" s="248" t="str">
        <f>全车数据表!AT77</f>
        <v>rs01</v>
      </c>
      <c r="E76" s="248" t="str">
        <f>全车数据表!AS77</f>
        <v>2.9</v>
      </c>
      <c r="F76" s="248" t="str">
        <f>全车数据表!C77</f>
        <v>RS01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3565</v>
      </c>
      <c r="P76" s="246">
        <f>全车数据表!P77</f>
        <v>320.7</v>
      </c>
      <c r="Q76" s="246">
        <f>全车数据表!Q77</f>
        <v>83.68</v>
      </c>
      <c r="R76" s="246">
        <f>全车数据表!R77</f>
        <v>61.38</v>
      </c>
      <c r="S76" s="246">
        <f>全车数据表!S77</f>
        <v>72.010000000000005</v>
      </c>
      <c r="T76" s="246">
        <f>全车数据表!T77</f>
        <v>9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334</v>
      </c>
      <c r="AD76" s="246">
        <f>全车数据表!AX77</f>
        <v>0</v>
      </c>
      <c r="AE76" s="246">
        <f>全车数据表!AY77</f>
        <v>427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雷诺rs01</v>
      </c>
      <c r="BB76" s="246" t="str">
        <f>IF(全车数据表!AV77="","",全车数据表!AV77)</f>
        <v/>
      </c>
      <c r="BC76" s="246">
        <f>IF(全车数据表!BF77="","",全车数据表!BF77)</f>
        <v>3721</v>
      </c>
      <c r="BD76" s="246">
        <f>IF(全车数据表!BG77="","",全车数据表!BG77)</f>
        <v>322.89999999999998</v>
      </c>
      <c r="BE76" s="246">
        <f>IF(全车数据表!BH77="","",全车数据表!BH77)</f>
        <v>84.7</v>
      </c>
      <c r="BF76" s="246">
        <f>IF(全车数据表!BI77="","",全车数据表!BI77)</f>
        <v>63.37</v>
      </c>
      <c r="BG76" s="246">
        <f>IF(全车数据表!BJ77="","",全车数据表!BJ77)</f>
        <v>73.84</v>
      </c>
    </row>
    <row r="77" spans="1:59">
      <c r="A77" s="246">
        <f>全车数据表!A78</f>
        <v>76</v>
      </c>
      <c r="B77" s="246" t="str">
        <f>全车数据表!B78</f>
        <v>Mercedes-Benz CLK-GTR</v>
      </c>
      <c r="C77" s="246" t="str">
        <f>IF(全车数据表!AQ78="","",全车数据表!AQ78)</f>
        <v>Mercedes-Benz</v>
      </c>
      <c r="D77" s="248" t="str">
        <f>全车数据表!AT78</f>
        <v>clk</v>
      </c>
      <c r="E77" s="248" t="str">
        <f>全车数据表!AS78</f>
        <v>4.1</v>
      </c>
      <c r="F77" s="248" t="str">
        <f>全车数据表!C78</f>
        <v>CLK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3575</v>
      </c>
      <c r="P77" s="246">
        <f>全车数据表!P78</f>
        <v>332.7</v>
      </c>
      <c r="Q77" s="246">
        <f>全车数据表!Q78</f>
        <v>78.92</v>
      </c>
      <c r="R77" s="246">
        <f>全车数据表!R78</f>
        <v>70.489999999999995</v>
      </c>
      <c r="S77" s="246">
        <f>全车数据表!S78</f>
        <v>57.24</v>
      </c>
      <c r="T77" s="246">
        <f>全车数据表!T78</f>
        <v>5.83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346</v>
      </c>
      <c r="AD77" s="246">
        <f>全车数据表!AX78</f>
        <v>0</v>
      </c>
      <c r="AE77" s="246">
        <f>全车数据表!AY78</f>
        <v>448</v>
      </c>
      <c r="AF77" s="246" t="str">
        <f>IF(全车数据表!AZ78="","",全车数据表!AZ78)</f>
        <v>通行证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>
        <f>IF(全车数据表!BV78="","",全车数据表!BV78)</f>
        <v>1</v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梅赛德斯奔驰</v>
      </c>
      <c r="BB77" s="246" t="str">
        <f>IF(全车数据表!AV78="","",全车数据表!AV78)</f>
        <v/>
      </c>
      <c r="BC77" s="246">
        <f>IF(全车数据表!BF78="","",全车数据表!BF78)</f>
        <v>3731</v>
      </c>
      <c r="BD77" s="246">
        <f>IF(全车数据表!BG78="","",全车数据表!BG78)</f>
        <v>334</v>
      </c>
      <c r="BE77" s="246">
        <f>IF(全车数据表!BH78="","",全车数据表!BH78)</f>
        <v>80.2</v>
      </c>
      <c r="BF77" s="246">
        <f>IF(全车数据表!BI78="","",全车数据表!BI78)</f>
        <v>73.41</v>
      </c>
      <c r="BG77" s="246">
        <f>IF(全车数据表!BJ78="","",全车数据表!BJ78)</f>
        <v>59.85</v>
      </c>
    </row>
    <row r="78" spans="1:59">
      <c r="A78" s="246">
        <f>全车数据表!A79</f>
        <v>77</v>
      </c>
      <c r="B78" s="246" t="str">
        <f>全车数据表!B79</f>
        <v>Acura NSX GT3 EVO🔑</v>
      </c>
      <c r="C78" s="246" t="str">
        <f>IF(全车数据表!AQ79="","",全车数据表!AQ79)</f>
        <v>Acura</v>
      </c>
      <c r="D78" s="248" t="str">
        <f>全车数据表!AT79</f>
        <v>nsxgt3</v>
      </c>
      <c r="E78" s="248" t="str">
        <f>全车数据表!AS79</f>
        <v>2.7</v>
      </c>
      <c r="F78" s="248" t="str">
        <f>全车数据表!C79</f>
        <v>NSX GT3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3585</v>
      </c>
      <c r="P78" s="246">
        <f>全车数据表!P79</f>
        <v>314.39999999999998</v>
      </c>
      <c r="Q78" s="246">
        <f>全车数据表!Q79</f>
        <v>74.290000000000006</v>
      </c>
      <c r="R78" s="246">
        <f>全车数据表!R79</f>
        <v>86.13</v>
      </c>
      <c r="S78" s="246">
        <f>全车数据表!S79</f>
        <v>73.760000000000005</v>
      </c>
      <c r="T78" s="246">
        <f>全车数据表!T79</f>
        <v>9.8000000000000007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327</v>
      </c>
      <c r="AD78" s="246">
        <f>全车数据表!AX79</f>
        <v>345</v>
      </c>
      <c r="AE78" s="246">
        <f>全车数据表!AY79</f>
        <v>442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讴歌</v>
      </c>
      <c r="BB78" s="246" t="str">
        <f>IF(全车数据表!AV79="","",全车数据表!AV79)</f>
        <v/>
      </c>
      <c r="BC78" s="246">
        <f>IF(全车数据表!BF79="","",全车数据表!BF79)</f>
        <v>3741</v>
      </c>
      <c r="BD78" s="246">
        <f>IF(全车数据表!BG79="","",全车数据表!BG79)</f>
        <v>316.39999999999998</v>
      </c>
      <c r="BE78" s="246">
        <f>IF(全车数据表!BH79="","",全车数据表!BH79)</f>
        <v>75.7</v>
      </c>
      <c r="BF78" s="246">
        <f>IF(全车数据表!BI79="","",全车数据表!BI79)</f>
        <v>88.45</v>
      </c>
      <c r="BG78" s="246">
        <f>IF(全车数据表!BJ79="","",全车数据表!BJ79)</f>
        <v>75.64</v>
      </c>
    </row>
    <row r="79" spans="1:59">
      <c r="A79" s="246">
        <f>全车数据表!A80</f>
        <v>78</v>
      </c>
      <c r="B79" s="246" t="str">
        <f>全车数据表!B80</f>
        <v>Vencer Sarthe</v>
      </c>
      <c r="C79" s="246" t="str">
        <f>IF(全车数据表!AQ80="","",全车数据表!AQ80)</f>
        <v>Vencer</v>
      </c>
      <c r="D79" s="248" t="str">
        <f>全车数据表!AT80</f>
        <v>sarthe</v>
      </c>
      <c r="E79" s="248" t="str">
        <f>全车数据表!AS80</f>
        <v>1.3</v>
      </c>
      <c r="F79" s="248" t="str">
        <f>全车数据表!C80</f>
        <v>剃刀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3638</v>
      </c>
      <c r="P79" s="246">
        <f>全车数据表!P80</f>
        <v>350.5</v>
      </c>
      <c r="Q79" s="246">
        <f>全车数据表!Q80</f>
        <v>74.12</v>
      </c>
      <c r="R79" s="246">
        <f>全车数据表!R80</f>
        <v>62.87</v>
      </c>
      <c r="S79" s="246">
        <f>全车数据表!S80</f>
        <v>46.83</v>
      </c>
      <c r="T79" s="246">
        <f>全车数据表!T80</f>
        <v>5.07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365</v>
      </c>
      <c r="AD79" s="246">
        <f>全车数据表!AX80</f>
        <v>0</v>
      </c>
      <c r="AE79" s="246">
        <f>全车数据表!AY80</f>
        <v>479</v>
      </c>
      <c r="AF79" s="246" t="str">
        <f>IF(全车数据表!AZ80="","",全车数据表!AZ80)</f>
        <v>级别杯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>
        <f>IF(全车数据表!BR80="","",全车数据表!BR80)</f>
        <v>1</v>
      </c>
      <c r="AJ79" s="246">
        <f>IF(全车数据表!BS80="","",全车数据表!BS80)</f>
        <v>1</v>
      </c>
      <c r="AK79" s="246" t="str">
        <f>IF(全车数据表!BT80="","",全车数据表!BT80)</f>
        <v/>
      </c>
      <c r="AL79" s="246">
        <f>IF(全车数据表!BU80="","",全车数据表!BU80)</f>
        <v>1</v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>
        <f>IF(全车数据表!CI80="","",全车数据表!CI80)</f>
        <v>1</v>
      </c>
      <c r="BA79" s="246" t="str">
        <f>IF(全车数据表!CJ80="","",全车数据表!CJ80)</f>
        <v>C萎 剃刀</v>
      </c>
      <c r="BB79" s="246">
        <f>IF(全车数据表!AV80="","",全车数据表!AV80)</f>
        <v>11</v>
      </c>
      <c r="BC79" s="246">
        <f>IF(全车数据表!BF80="","",全车数据表!BF80)</f>
        <v>3795</v>
      </c>
      <c r="BD79" s="246">
        <f>IF(全车数据表!BG80="","",全车数据表!BG80)</f>
        <v>351.6</v>
      </c>
      <c r="BE79" s="246">
        <f>IF(全车数据表!BH80="","",全车数据表!BH80)</f>
        <v>74.8</v>
      </c>
      <c r="BF79" s="246">
        <f>IF(全车数据表!BI80="","",全车数据表!BI80)</f>
        <v>64.41</v>
      </c>
      <c r="BG79" s="246">
        <f>IF(全车数据表!BJ80="","",全车数据表!BJ80)</f>
        <v>48.62</v>
      </c>
    </row>
    <row r="80" spans="1:59">
      <c r="A80" s="246">
        <f>全车数据表!A81</f>
        <v>79</v>
      </c>
      <c r="B80" s="246" t="str">
        <f>全车数据表!B81</f>
        <v>Maserati MC12🔑</v>
      </c>
      <c r="C80" s="246" t="str">
        <f>IF(全车数据表!AQ81="","",全车数据表!AQ81)</f>
        <v>Maserati</v>
      </c>
      <c r="D80" s="248" t="str">
        <f>全车数据表!AT81</f>
        <v>mc12</v>
      </c>
      <c r="E80" s="248" t="str">
        <f>全车数据表!AS81</f>
        <v>4.0</v>
      </c>
      <c r="F80" s="248" t="str">
        <f>全车数据表!C81</f>
        <v>MC12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3660</v>
      </c>
      <c r="P80" s="246">
        <f>全车数据表!P81</f>
        <v>342.9</v>
      </c>
      <c r="Q80" s="246">
        <f>全车数据表!Q81</f>
        <v>76.48</v>
      </c>
      <c r="R80" s="246">
        <f>全车数据表!R81</f>
        <v>72.36</v>
      </c>
      <c r="S80" s="246">
        <f>全车数据表!S81</f>
        <v>38.94</v>
      </c>
      <c r="T80" s="246">
        <f>全车数据表!T81</f>
        <v>4.3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357</v>
      </c>
      <c r="AD80" s="246">
        <f>全车数据表!AX81</f>
        <v>0</v>
      </c>
      <c r="AE80" s="246">
        <f>全车数据表!AY81</f>
        <v>466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3819</v>
      </c>
      <c r="BD80" s="246">
        <f>IF(全车数据表!BG81="","",全车数据表!BG81)</f>
        <v>344.2</v>
      </c>
      <c r="BE80" s="246">
        <f>IF(全车数据表!BH81="","",全车数据表!BH81)</f>
        <v>77.5</v>
      </c>
      <c r="BF80" s="246">
        <f>IF(全车数据表!BI81="","",全车数据表!BI81)</f>
        <v>75</v>
      </c>
      <c r="BG80" s="246">
        <f>IF(全车数据表!BJ81="","",全车数据表!BJ81)</f>
        <v>42.02</v>
      </c>
    </row>
    <row r="81" spans="1:59">
      <c r="A81" s="246">
        <f>全车数据表!A82</f>
        <v>80</v>
      </c>
      <c r="B81" s="246" t="str">
        <f>全车数据表!B82</f>
        <v>Bentley Mulliner Bacalar</v>
      </c>
      <c r="C81" s="246" t="str">
        <f>IF(全车数据表!AQ82="","",全车数据表!AQ82)</f>
        <v>Bentley</v>
      </c>
      <c r="D81" s="248" t="str">
        <f>全车数据表!AT82</f>
        <v>bacalar</v>
      </c>
      <c r="E81" s="248" t="str">
        <f>全车数据表!AS82</f>
        <v>2.4</v>
      </c>
      <c r="F81" s="248" t="str">
        <f>全车数据表!C82</f>
        <v>C宾利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3665</v>
      </c>
      <c r="P81" s="246">
        <f>全车数据表!P82</f>
        <v>340.4</v>
      </c>
      <c r="Q81" s="246">
        <f>全车数据表!Q82</f>
        <v>77.38</v>
      </c>
      <c r="R81" s="246">
        <f>全车数据表!R82</f>
        <v>67.260000000000005</v>
      </c>
      <c r="S81" s="246">
        <f>全车数据表!S82</f>
        <v>55.86</v>
      </c>
      <c r="T81" s="246">
        <f>全车数据表!T82</f>
        <v>5.73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354</v>
      </c>
      <c r="AD81" s="246">
        <f>全车数据表!AX82</f>
        <v>0</v>
      </c>
      <c r="AE81" s="246">
        <f>全车数据表!AY82</f>
        <v>461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>无顶</v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宾利</v>
      </c>
      <c r="BB81" s="246">
        <f>IF(全车数据表!AV82="","",全车数据表!AV82)</f>
        <v>47</v>
      </c>
      <c r="BC81" s="246">
        <f>IF(全车数据表!BF82="","",全车数据表!BF82)</f>
        <v>3856</v>
      </c>
      <c r="BD81" s="246">
        <f>IF(全车数据表!BG82="","",全车数据表!BG82)</f>
        <v>342.3</v>
      </c>
      <c r="BE81" s="246">
        <f>IF(全车数据表!BH82="","",全车数据表!BH82)</f>
        <v>78.400000000000006</v>
      </c>
      <c r="BF81" s="246">
        <f>IF(全车数据表!BI82="","",全车数据表!BI82)</f>
        <v>69.45</v>
      </c>
      <c r="BG81" s="246">
        <f>IF(全车数据表!BJ82="","",全车数据表!BJ82)</f>
        <v>57.91</v>
      </c>
    </row>
    <row r="82" spans="1:59">
      <c r="A82" s="246">
        <f>全车数据表!A83</f>
        <v>81</v>
      </c>
      <c r="B82" s="246" t="str">
        <f>全车数据表!B83</f>
        <v>De Tomaso P900</v>
      </c>
      <c r="C82" s="246" t="str">
        <f>IF(全车数据表!AQ83="","",全车数据表!AQ83)</f>
        <v>De Tomaso</v>
      </c>
      <c r="D82" s="248" t="str">
        <f>全车数据表!AT83</f>
        <v>p900</v>
      </c>
      <c r="E82" s="248" t="str">
        <f>全车数据表!AS83</f>
        <v>4.6</v>
      </c>
      <c r="F82" s="248" t="str">
        <f>全车数据表!C83</f>
        <v>P900</v>
      </c>
      <c r="G82" s="246" t="str">
        <f>全车数据表!D83</f>
        <v>C</v>
      </c>
      <c r="H82" s="246">
        <f>LEN(全车数据表!E83)</f>
        <v>5</v>
      </c>
      <c r="I82" s="246">
        <f>IF(全车数据表!H83="×",0,全车数据表!H83)</f>
        <v>35</v>
      </c>
      <c r="J82" s="246">
        <f>IF(全车数据表!I83="×",0,全车数据表!I83)</f>
        <v>15</v>
      </c>
      <c r="K82" s="246">
        <f>IF(全车数据表!J83="×",0,全车数据表!J83)</f>
        <v>21</v>
      </c>
      <c r="L82" s="246">
        <f>IF(全车数据表!K83="×",0,全车数据表!K83)</f>
        <v>28</v>
      </c>
      <c r="M82" s="246">
        <f>IF(全车数据表!L83="×",0,全车数据表!L83)</f>
        <v>35</v>
      </c>
      <c r="N82" s="246">
        <f>IF(全车数据表!M83="×",0,全车数据表!M83)</f>
        <v>0</v>
      </c>
      <c r="O82" s="246">
        <f>全车数据表!O83</f>
        <v>3678</v>
      </c>
      <c r="P82" s="246">
        <f>全车数据表!P83</f>
        <v>335.2</v>
      </c>
      <c r="Q82" s="246">
        <f>全车数据表!Q83</f>
        <v>81.319999999999993</v>
      </c>
      <c r="R82" s="246">
        <f>全车数据表!R83</f>
        <v>60.44</v>
      </c>
      <c r="S82" s="246">
        <f>全车数据表!S83</f>
        <v>59.52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0</v>
      </c>
      <c r="AD82" s="246">
        <f>全车数据表!AX83</f>
        <v>0</v>
      </c>
      <c r="AE82" s="246">
        <f>全车数据表!AY83</f>
        <v>0</v>
      </c>
      <c r="AF82" s="246" t="str">
        <f>IF(全车数据表!AZ83="","",全车数据表!AZ83)</f>
        <v>寻车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>
        <f>IF(全车数据表!BU83="","",全车数据表!BU83)</f>
        <v>1</v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德托马索</v>
      </c>
      <c r="BB82" s="246" t="str">
        <f>IF(全车数据表!AV83="","",全车数据表!AV83)</f>
        <v/>
      </c>
      <c r="BC82" s="246">
        <f>IF(全车数据表!BF83="","",全车数据表!BF83)</f>
        <v>3869</v>
      </c>
      <c r="BD82" s="246">
        <f>IF(全车数据表!BG83="","",全车数据表!BG83)</f>
        <v>336.8</v>
      </c>
      <c r="BE82" s="246">
        <f>IF(全车数据表!BH83="","",全车数据表!BH83)</f>
        <v>82</v>
      </c>
      <c r="BF82" s="246">
        <f>IF(全车数据表!BI83="","",全车数据表!BI83)</f>
        <v>62.69</v>
      </c>
      <c r="BG82" s="246">
        <f>IF(全车数据表!BJ83="","",全车数据表!BJ83)</f>
        <v>63.18</v>
      </c>
    </row>
    <row r="83" spans="1:59">
      <c r="A83" s="246">
        <f>全车数据表!A84</f>
        <v>82</v>
      </c>
      <c r="B83" s="246" t="str">
        <f>全车数据表!B84</f>
        <v>Lamborghini Miura Concept🔑</v>
      </c>
      <c r="C83" s="246" t="str">
        <f>IF(全车数据表!AQ84="","",全车数据表!AQ84)</f>
        <v>Lamborghini</v>
      </c>
      <c r="D83" s="248" t="str">
        <f>全车数据表!AT84</f>
        <v>miura</v>
      </c>
      <c r="E83" s="248" t="str">
        <f>全车数据表!AS84</f>
        <v>3.5</v>
      </c>
      <c r="F83" s="248" t="str">
        <f>全车数据表!C84</f>
        <v>Miura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3690</v>
      </c>
      <c r="P83" s="246">
        <f>全车数据表!P84</f>
        <v>346.2</v>
      </c>
      <c r="Q83" s="246">
        <f>全车数据表!Q84</f>
        <v>72.319999999999993</v>
      </c>
      <c r="R83" s="246">
        <f>全车数据表!R84</f>
        <v>54.97</v>
      </c>
      <c r="S83" s="246">
        <f>全车数据表!S84</f>
        <v>60.38</v>
      </c>
      <c r="T83" s="246">
        <f>全车数据表!T84</f>
        <v>6.07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361</v>
      </c>
      <c r="AD83" s="246">
        <f>全车数据表!AX84</f>
        <v>0</v>
      </c>
      <c r="AE83" s="246">
        <f>全车数据表!AY84</f>
        <v>473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</v>
      </c>
      <c r="BB83" s="246" t="str">
        <f>IF(全车数据表!AV84="","",全车数据表!AV84)</f>
        <v/>
      </c>
      <c r="BC83" s="246">
        <f>IF(全车数据表!BF84="","",全车数据表!BF84)</f>
        <v>3881</v>
      </c>
      <c r="BD83" s="246">
        <f>IF(全车数据表!BG84="","",全车数据表!BG84)</f>
        <v>347.9</v>
      </c>
      <c r="BE83" s="246">
        <f>IF(全车数据表!BH84="","",全车数据表!BH84)</f>
        <v>73</v>
      </c>
      <c r="BF83" s="246">
        <f>IF(全车数据表!BI84="","",全车数据表!BI84)</f>
        <v>56.55</v>
      </c>
      <c r="BG83" s="246">
        <f>IF(全车数据表!BJ84="","",全车数据表!BJ84)</f>
        <v>62.64</v>
      </c>
    </row>
    <row r="84" spans="1:59">
      <c r="A84" s="246">
        <f>全车数据表!A85</f>
        <v>83</v>
      </c>
      <c r="B84" s="246" t="str">
        <f>全车数据表!B85</f>
        <v>Porsche 718 Cayman GT4 ClubSport🔑</v>
      </c>
      <c r="C84" s="246" t="str">
        <f>IF(全车数据表!AQ85="","",全车数据表!AQ85)</f>
        <v>Porsche</v>
      </c>
      <c r="D84" s="248" t="str">
        <f>全车数据表!AT85</f>
        <v>718gt4</v>
      </c>
      <c r="E84" s="248" t="str">
        <f>全车数据表!AS85</f>
        <v>2.1</v>
      </c>
      <c r="F84" s="248" t="str">
        <f>全车数据表!C85</f>
        <v>C718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323.60000000000002</v>
      </c>
      <c r="Q84" s="246">
        <f>全车数据表!Q85</f>
        <v>73.44</v>
      </c>
      <c r="R84" s="246">
        <f>全车数据表!R85</f>
        <v>87.24</v>
      </c>
      <c r="S84" s="246">
        <f>全车数据表!S85</f>
        <v>70.55</v>
      </c>
      <c r="T84" s="246">
        <f>全车数据表!T85</f>
        <v>8.5500000000000007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337</v>
      </c>
      <c r="AD84" s="246">
        <f>全车数据表!AX85</f>
        <v>0</v>
      </c>
      <c r="AE84" s="246">
        <f>全车数据表!AY85</f>
        <v>432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保时捷</v>
      </c>
      <c r="BB84" s="246" t="str">
        <f>IF(全车数据表!AV85="","",全车数据表!AV85)</f>
        <v/>
      </c>
      <c r="BC84" s="246">
        <f>IF(全车数据表!BF85="","",全车数据表!BF85)</f>
        <v>3919</v>
      </c>
      <c r="BD84" s="246">
        <f>IF(全车数据表!BG85="","",全车数据表!BG85)</f>
        <v>325.60000000000002</v>
      </c>
      <c r="BE84" s="246">
        <f>IF(全车数据表!BH85="","",全车数据表!BH85)</f>
        <v>74.8</v>
      </c>
      <c r="BF84" s="246">
        <f>IF(全车数据表!BI85="","",全车数据表!BI85)</f>
        <v>90.26</v>
      </c>
      <c r="BG84" s="246">
        <f>IF(全车数据表!BJ85="","",全车数据表!BJ85)</f>
        <v>73.319999999999993</v>
      </c>
    </row>
    <row r="85" spans="1:59">
      <c r="A85" s="246">
        <f>全车数据表!A86</f>
        <v>84</v>
      </c>
      <c r="B85" s="246" t="str">
        <f>全车数据表!B86</f>
        <v>Dodge Challenger SRT8 Security</v>
      </c>
      <c r="C85" s="246" t="str">
        <f>IF(全车数据表!AQ86="","",全车数据表!AQ86)</f>
        <v>Dodge</v>
      </c>
      <c r="D85" s="248" t="str">
        <f>全车数据表!AT86</f>
        <v>srt8security</v>
      </c>
      <c r="E85" s="248" t="str">
        <f>全车数据表!AS86</f>
        <v>24.0</v>
      </c>
      <c r="F85" s="248" t="str">
        <f>全车数据表!C86</f>
        <v>安保SRT8</v>
      </c>
      <c r="G85" s="246" t="str">
        <f>全车数据表!D86</f>
        <v>C</v>
      </c>
      <c r="H85" s="246">
        <f>LEN(全车数据表!E86)</f>
        <v>4</v>
      </c>
      <c r="I85" s="246">
        <f>IF(全车数据表!H86="×",0,全车数据表!H86)</f>
        <v>50</v>
      </c>
      <c r="J85" s="246">
        <f>IF(全车数据表!I86="×",0,全车数据表!I86)</f>
        <v>29</v>
      </c>
      <c r="K85" s="246">
        <f>IF(全车数据表!J86="×",0,全车数据表!J86)</f>
        <v>38</v>
      </c>
      <c r="L85" s="246">
        <f>IF(全车数据表!K86="×",0,全车数据表!K86)</f>
        <v>48</v>
      </c>
      <c r="M85" s="246">
        <f>IF(全车数据表!L86="×",0,全车数据表!L86)</f>
        <v>0</v>
      </c>
      <c r="N85" s="246">
        <f>IF(全车数据表!M86="×",0,全车数据表!M86)</f>
        <v>0</v>
      </c>
      <c r="O85" s="246">
        <f>全车数据表!O86</f>
        <v>3727</v>
      </c>
      <c r="P85" s="246">
        <f>全车数据表!P86</f>
        <v>327.2</v>
      </c>
      <c r="Q85" s="246">
        <f>全车数据表!Q86</f>
        <v>84.93</v>
      </c>
      <c r="R85" s="246">
        <f>全车数据表!R86</f>
        <v>79.97</v>
      </c>
      <c r="S85" s="246">
        <f>全车数据表!S86</f>
        <v>77.239999999999995</v>
      </c>
      <c r="T85" s="246">
        <f>全车数据表!T86</f>
        <v>0</v>
      </c>
      <c r="U85" s="246">
        <f>全车数据表!AH86</f>
        <v>0</v>
      </c>
      <c r="V85" s="246">
        <f>全车数据表!AI86</f>
        <v>0</v>
      </c>
      <c r="W85" s="246">
        <f>全车数据表!AO86</f>
        <v>0</v>
      </c>
      <c r="X85" s="246">
        <f>全车数据表!AP86</f>
        <v>0</v>
      </c>
      <c r="Y85" s="246">
        <f>全车数据表!AJ86</f>
        <v>0</v>
      </c>
      <c r="Z85" s="246">
        <f>全车数据表!AL86</f>
        <v>0</v>
      </c>
      <c r="AA85" s="246">
        <f>IF(全车数据表!AN86="×",0,全车数据表!AN86)</f>
        <v>0</v>
      </c>
      <c r="AB85" s="248" t="str">
        <f>全车数据表!AU86</f>
        <v>rare</v>
      </c>
      <c r="AC85" s="246">
        <f>全车数据表!AW86</f>
        <v>341</v>
      </c>
      <c r="AD85" s="246">
        <f>全车数据表!AX86</f>
        <v>0</v>
      </c>
      <c r="AE85" s="246">
        <f>全车数据表!AY86</f>
        <v>438</v>
      </c>
      <c r="AF85" s="246" t="str">
        <f>IF(全车数据表!AZ86="","",全车数据表!AZ86)</f>
        <v>多人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 t="str">
        <f>IF(全车数据表!BF86="","",全车数据表!BF86)</f>
        <v/>
      </c>
      <c r="BD85" s="246" t="str">
        <f>IF(全车数据表!BG86="","",全车数据表!BG86)</f>
        <v/>
      </c>
      <c r="BE85" s="246" t="str">
        <f>IF(全车数据表!BH86="","",全车数据表!BH86)</f>
        <v/>
      </c>
      <c r="BF85" s="246" t="str">
        <f>IF(全车数据表!BI86="","",全车数据表!BI86)</f>
        <v/>
      </c>
      <c r="BG85" s="246" t="str">
        <f>IF(全车数据表!BJ86="","",全车数据表!BJ86)</f>
        <v/>
      </c>
    </row>
    <row r="86" spans="1:59">
      <c r="A86" s="246">
        <f>全车数据表!A87</f>
        <v>85</v>
      </c>
      <c r="B86" s="246" t="str">
        <f>全车数据表!B87</f>
        <v>Chevrolet Corvette Stingray</v>
      </c>
      <c r="C86" s="246" t="str">
        <f>IF(全车数据表!AQ87="","",全车数据表!AQ87)</f>
        <v>Chevrolet Corvette</v>
      </c>
      <c r="D86" s="248" t="str">
        <f>全车数据表!AT87</f>
        <v>stingray</v>
      </c>
      <c r="E86" s="248" t="str">
        <f>全车数据表!AS87</f>
        <v>2.3</v>
      </c>
      <c r="F86" s="248" t="str">
        <f>全车数据表!C87</f>
        <v>C8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3787</v>
      </c>
      <c r="P86" s="246">
        <f>全车数据表!P87</f>
        <v>327.7</v>
      </c>
      <c r="Q86" s="246">
        <f>全车数据表!Q87</f>
        <v>81.56</v>
      </c>
      <c r="R86" s="246">
        <f>全车数据表!R87</f>
        <v>60.15</v>
      </c>
      <c r="S86" s="246">
        <f>全车数据表!S87</f>
        <v>64.44</v>
      </c>
      <c r="T86" s="246">
        <f>全车数据表!T87</f>
        <v>7.1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341</v>
      </c>
      <c r="AD86" s="246">
        <f>全车数据表!AX87</f>
        <v>0</v>
      </c>
      <c r="AE86" s="246">
        <f>全车数据表!AY87</f>
        <v>439</v>
      </c>
      <c r="AF86" s="246" t="str">
        <f>IF(全车数据表!AZ87="","",全车数据表!AZ87)</f>
        <v>通行证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>
        <f>IF(全车数据表!BV87="","",全车数据表!BV87)</f>
        <v>1</v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雪佛兰 克尔维特 黄貂鱼 C8</v>
      </c>
      <c r="BB86" s="246">
        <f>IF(全车数据表!AV87="","",全车数据表!AV87)</f>
        <v>25</v>
      </c>
      <c r="BC86" s="246">
        <f>IF(全车数据表!BF87="","",全车数据表!BF87)</f>
        <v>3956</v>
      </c>
      <c r="BD86" s="246">
        <f>IF(全车数据表!BG87="","",全车数据表!BG87)</f>
        <v>329.4</v>
      </c>
      <c r="BE86" s="246">
        <f>IF(全车数据表!BH87="","",全车数据表!BH87)</f>
        <v>82.45</v>
      </c>
      <c r="BF86" s="246">
        <f>IF(全车数据表!BI87="","",全车数据表!BI87)</f>
        <v>61.7</v>
      </c>
      <c r="BG86" s="246">
        <f>IF(全车数据表!BJ87="","",全车数据表!BJ87)</f>
        <v>66.099999999999994</v>
      </c>
    </row>
    <row r="87" spans="1:59">
      <c r="A87" s="246">
        <f>全车数据表!A88</f>
        <v>86</v>
      </c>
      <c r="B87" s="246" t="str">
        <f>全车数据表!B88</f>
        <v>Brabham BT62🔑</v>
      </c>
      <c r="C87" s="246" t="str">
        <f>IF(全车数据表!AQ88="","",全车数据表!AQ88)</f>
        <v>Brabham</v>
      </c>
      <c r="D87" s="248" t="str">
        <f>全车数据表!AT88</f>
        <v>bt62</v>
      </c>
      <c r="E87" s="248" t="str">
        <f>全车数据表!AS88</f>
        <v>3.4</v>
      </c>
      <c r="F87" s="248" t="str">
        <f>全车数据表!C88</f>
        <v>BT62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3817</v>
      </c>
      <c r="P87" s="246">
        <f>全车数据表!P88</f>
        <v>322</v>
      </c>
      <c r="Q87" s="246">
        <f>全车数据表!Q88</f>
        <v>83.93</v>
      </c>
      <c r="R87" s="246">
        <f>全车数据表!R88</f>
        <v>76.11</v>
      </c>
      <c r="S87" s="246">
        <f>全车数据表!S88</f>
        <v>75.7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>s</v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/>
      </c>
      <c r="BB87" s="246" t="str">
        <f>IF(全车数据表!AV88="","",全车数据表!AV88)</f>
        <v/>
      </c>
      <c r="BC87" s="246">
        <f>IF(全车数据表!BF88="","",全车数据表!BF88)</f>
        <v>3987</v>
      </c>
      <c r="BD87" s="246">
        <f>IF(全车数据表!BG88="","",全车数据表!BG88)</f>
        <v>323.8</v>
      </c>
      <c r="BE87" s="246">
        <f>IF(全车数据表!BH88="","",全车数据表!BH88)</f>
        <v>84.7</v>
      </c>
      <c r="BF87" s="246">
        <f>IF(全车数据表!BI88="","",全车数据表!BI88)</f>
        <v>79.05</v>
      </c>
      <c r="BG87" s="246">
        <f>IF(全车数据表!BJ88="","",全车数据表!BJ88)</f>
        <v>78.81</v>
      </c>
    </row>
    <row r="88" spans="1:59">
      <c r="A88" s="246">
        <f>全车数据表!A89</f>
        <v>87</v>
      </c>
      <c r="B88" s="246" t="str">
        <f>全车数据表!B89</f>
        <v>Maserati MC20 GT2🔑</v>
      </c>
      <c r="C88" s="246" t="str">
        <f>IF(全车数据表!AQ89="","",全车数据表!AQ89)</f>
        <v>Maserati</v>
      </c>
      <c r="D88" s="248" t="str">
        <f>全车数据表!AT89</f>
        <v>mc20gt2</v>
      </c>
      <c r="E88" s="248" t="str">
        <f>全车数据表!AS89</f>
        <v>4.7</v>
      </c>
      <c r="F88" s="248" t="str">
        <f>全车数据表!C89</f>
        <v>MC20 GT2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3832</v>
      </c>
      <c r="P88" s="246">
        <f>全车数据表!P89</f>
        <v>336.3</v>
      </c>
      <c r="Q88" s="246">
        <f>全车数据表!Q89</f>
        <v>83.68</v>
      </c>
      <c r="R88" s="246">
        <f>全车数据表!R89</f>
        <v>63.95</v>
      </c>
      <c r="S88" s="246">
        <f>全车数据表!S89</f>
        <v>46.53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0</v>
      </c>
      <c r="AD88" s="246">
        <f>全车数据表!AX89</f>
        <v>0</v>
      </c>
      <c r="AE88" s="246">
        <f>全车数据表!AY89</f>
        <v>0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玛莎拉蒂</v>
      </c>
      <c r="BB88" s="246" t="str">
        <f>IF(全车数据表!AV89="","",全车数据表!AV89)</f>
        <v/>
      </c>
      <c r="BC88" s="246">
        <f>IF(全车数据表!BF89="","",全车数据表!BF89)</f>
        <v>4002</v>
      </c>
      <c r="BD88" s="246">
        <f>IF(全车数据表!BG89="","",全车数据表!BG89)</f>
        <v>337.7</v>
      </c>
      <c r="BE88" s="246">
        <f>IF(全车数据表!BH89="","",全车数据表!BH89)</f>
        <v>84.7</v>
      </c>
      <c r="BF88" s="246">
        <f>IF(全车数据表!BI89="","",全车数据表!BI89)</f>
        <v>66.540000000000006</v>
      </c>
      <c r="BG88" s="246">
        <f>IF(全车数据表!BJ89="","",全车数据表!BJ89)</f>
        <v>48.4</v>
      </c>
    </row>
    <row r="89" spans="1:59">
      <c r="A89" s="246">
        <f>全车数据表!A90</f>
        <v>88</v>
      </c>
      <c r="B89" s="246" t="str">
        <f>全车数据表!B90</f>
        <v>Ferrari 599XX EVO🔑</v>
      </c>
      <c r="C89" s="246" t="str">
        <f>IF(全车数据表!AQ90="","",全车数据表!AQ90)</f>
        <v>Ferrari</v>
      </c>
      <c r="D89" s="248" t="str">
        <f>全车数据表!AT90</f>
        <v>xxe</v>
      </c>
      <c r="E89" s="248" t="str">
        <f>全车数据表!AS90</f>
        <v>2.5</v>
      </c>
      <c r="F89" s="248" t="str">
        <f>全车数据表!C90</f>
        <v>599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3843</v>
      </c>
      <c r="P89" s="246">
        <f>全车数据表!P90</f>
        <v>322</v>
      </c>
      <c r="Q89" s="246">
        <f>全车数据表!Q90</f>
        <v>80.98</v>
      </c>
      <c r="R89" s="246">
        <f>全车数据表!R90</f>
        <v>83.65</v>
      </c>
      <c r="S89" s="246">
        <f>全车数据表!S90</f>
        <v>70.81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335</v>
      </c>
      <c r="AD89" s="246">
        <f>全车数据表!AX90</f>
        <v>0</v>
      </c>
      <c r="AE89" s="246">
        <f>全车数据表!AY90</f>
        <v>429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法拉利</v>
      </c>
      <c r="BB89" s="246" t="str">
        <f>IF(全车数据表!AV90="","",全车数据表!AV90)</f>
        <v/>
      </c>
      <c r="BC89" s="246">
        <f>IF(全车数据表!BF90="","",全车数据表!BF90)</f>
        <v>4015</v>
      </c>
      <c r="BD89" s="246">
        <f>IF(全车数据表!BG90="","",全车数据表!BG90)</f>
        <v>323.8</v>
      </c>
      <c r="BE89" s="246">
        <f>IF(全车数据表!BH90="","",全车数据表!BH90)</f>
        <v>82</v>
      </c>
      <c r="BF89" s="246">
        <f>IF(全车数据表!BI90="","",全车数据表!BI90)</f>
        <v>86.28</v>
      </c>
      <c r="BG89" s="246">
        <f>IF(全车数据表!BJ90="","",全车数据表!BJ90)</f>
        <v>73.02</v>
      </c>
    </row>
    <row r="90" spans="1:59">
      <c r="A90" s="246">
        <f>全车数据表!A91</f>
        <v>89</v>
      </c>
      <c r="B90" s="246" t="str">
        <f>全车数据表!B91</f>
        <v>Ares S1🔑</v>
      </c>
      <c r="C90" s="246" t="str">
        <f>IF(全车数据表!AQ91="","",全车数据表!AQ91)</f>
        <v>Ares</v>
      </c>
      <c r="D90" s="248" t="str">
        <f>全车数据表!AT91</f>
        <v>ares</v>
      </c>
      <c r="E90" s="248" t="str">
        <f>全车数据表!AS91</f>
        <v>3.8</v>
      </c>
      <c r="F90" s="248" t="str">
        <f>全车数据表!C91</f>
        <v>AS1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3859</v>
      </c>
      <c r="P90" s="246">
        <f>全车数据表!P91</f>
        <v>307.8</v>
      </c>
      <c r="Q90" s="246">
        <f>全车数据表!Q91</f>
        <v>89.55</v>
      </c>
      <c r="R90" s="246">
        <f>全车数据表!R91</f>
        <v>78.930000000000007</v>
      </c>
      <c r="S90" s="246">
        <f>全车数据表!S91</f>
        <v>68.930000000000007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321</v>
      </c>
      <c r="AD90" s="246">
        <f>全车数据表!AX91</f>
        <v>333</v>
      </c>
      <c r="AE90" s="246">
        <f>全车数据表!AY91</f>
        <v>422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战神</v>
      </c>
      <c r="BB90" s="246" t="str">
        <f>IF(全车数据表!AV91="","",全车数据表!AV91)</f>
        <v/>
      </c>
      <c r="BC90" s="246">
        <f>IF(全车数据表!BF91="","",全车数据表!BF91)</f>
        <v>4032</v>
      </c>
      <c r="BD90" s="246">
        <f>IF(全车数据表!BG91="","",全车数据表!BG91)</f>
        <v>309</v>
      </c>
      <c r="BE90" s="246">
        <f>IF(全车数据表!BH91="","",全车数据表!BH91)</f>
        <v>91</v>
      </c>
      <c r="BF90" s="246">
        <f>IF(全车数据表!BI91="","",全车数据表!BI91)</f>
        <v>80.7</v>
      </c>
      <c r="BG90" s="246">
        <f>IF(全车数据表!BJ91="","",全车数据表!BJ91)</f>
        <v>70.67</v>
      </c>
    </row>
    <row r="91" spans="1:59">
      <c r="A91" s="246">
        <f>全车数据表!A92</f>
        <v>90</v>
      </c>
      <c r="B91" s="246" t="str">
        <f>全车数据表!B92</f>
        <v>Lamborghini Diablo GT</v>
      </c>
      <c r="C91" s="246" t="str">
        <f>IF(全车数据表!AQ92="","",全车数据表!AQ92)</f>
        <v>Lamborghini</v>
      </c>
      <c r="D91" s="248" t="str">
        <f>全车数据表!AT92</f>
        <v>diablo</v>
      </c>
      <c r="E91" s="248" t="str">
        <f>全车数据表!AS92</f>
        <v>3.5</v>
      </c>
      <c r="F91" s="248" t="str">
        <f>全车数据表!C92</f>
        <v>Diablo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3871</v>
      </c>
      <c r="P91" s="246">
        <f>全车数据表!P92</f>
        <v>348.6</v>
      </c>
      <c r="Q91" s="246">
        <f>全车数据表!Q92</f>
        <v>74.03</v>
      </c>
      <c r="R91" s="246">
        <f>全车数据表!R92</f>
        <v>62.5</v>
      </c>
      <c r="S91" s="246">
        <f>全车数据表!S92</f>
        <v>58.63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氪金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兰博基尼 菠萝</v>
      </c>
      <c r="BB91" s="246">
        <f>IF(全车数据表!AV92="","",全车数据表!AV92)</f>
        <v>26</v>
      </c>
      <c r="BC91" s="246">
        <f>IF(全车数据表!BF92="","",全车数据表!BF92)</f>
        <v>4045</v>
      </c>
      <c r="BD91" s="246">
        <f>IF(全车数据表!BG92="","",全车数据表!BG92)</f>
        <v>349.7</v>
      </c>
      <c r="BE91" s="246">
        <f>IF(全车数据表!BH92="","",全车数据表!BH92)</f>
        <v>74.8</v>
      </c>
      <c r="BF91" s="246">
        <f>IF(全车数据表!BI92="","",全车数据表!BI92)</f>
        <v>64.41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Arrinera Hussarya 33</v>
      </c>
      <c r="C92" s="246" t="str">
        <f>IF(全车数据表!AQ93="","",全车数据表!AQ93)</f>
        <v>Arrinera</v>
      </c>
      <c r="D92" s="248" t="str">
        <f>全车数据表!AT93</f>
        <v>33</v>
      </c>
      <c r="E92" s="248" t="str">
        <f>全车数据表!AS93</f>
        <v>1.7</v>
      </c>
      <c r="F92" s="248" t="str">
        <f>全车数据表!C93</f>
        <v>33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3897</v>
      </c>
      <c r="P92" s="246">
        <f>全车数据表!P93</f>
        <v>352.1</v>
      </c>
      <c r="Q92" s="246">
        <f>全车数据表!Q93</f>
        <v>78.53</v>
      </c>
      <c r="R92" s="246">
        <f>全车数据表!R93</f>
        <v>59.47</v>
      </c>
      <c r="S92" s="246">
        <f>全车数据表!S93</f>
        <v>47.71</v>
      </c>
      <c r="T92" s="246">
        <f>全车数据表!T93</f>
        <v>4.9000000000000004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366</v>
      </c>
      <c r="AD92" s="246">
        <f>全车数据表!AX93</f>
        <v>0</v>
      </c>
      <c r="AE92" s="246">
        <f>全车数据表!AY93</f>
        <v>482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波兰车</v>
      </c>
      <c r="BB92" s="246">
        <f>IF(全车数据表!AV93="","",全车数据表!AV93)</f>
        <v>14</v>
      </c>
      <c r="BC92" s="246">
        <f>IF(全车数据表!BF93="","",全车数据表!BF93)</f>
        <v>4071</v>
      </c>
      <c r="BD92" s="246">
        <f>IF(全车数据表!BG93="","",全车数据表!BG93)</f>
        <v>353.4</v>
      </c>
      <c r="BE92" s="246">
        <f>IF(全车数据表!BH93="","",全车数据表!BH93)</f>
        <v>79.3</v>
      </c>
      <c r="BF92" s="246">
        <f>IF(全车数据表!BI93="","",全车数据表!BI93)</f>
        <v>61.05</v>
      </c>
      <c r="BG92" s="246">
        <f>IF(全车数据表!BJ93="","",全车数据表!BJ93)</f>
        <v>50.01</v>
      </c>
    </row>
    <row r="93" spans="1:59">
      <c r="A93" s="246">
        <f>全车数据表!A94</f>
        <v>92</v>
      </c>
      <c r="B93" s="246" t="str">
        <f>全车数据表!B94</f>
        <v>Aston Martin DBS 770 Ultimate🔑</v>
      </c>
      <c r="C93" s="246" t="str">
        <f>IF(全车数据表!AQ94="","",全车数据表!AQ94)</f>
        <v>Aston Martin</v>
      </c>
      <c r="D93" s="248" t="str">
        <f>全车数据表!AT94</f>
        <v>770</v>
      </c>
      <c r="E93" s="248" t="str">
        <f>全车数据表!AS94</f>
        <v>47.0</v>
      </c>
      <c r="F93" s="248" t="str">
        <f>全车数据表!C94</f>
        <v>770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30</v>
      </c>
      <c r="K93" s="246">
        <f>IF(全车数据表!J94="×",0,全车数据表!J94)</f>
        <v>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3922</v>
      </c>
      <c r="P93" s="246">
        <f>全车数据表!P94</f>
        <v>353.9</v>
      </c>
      <c r="Q93" s="246">
        <f>全车数据表!Q94</f>
        <v>77.55</v>
      </c>
      <c r="R93" s="246">
        <f>全车数据表!R94</f>
        <v>62.8</v>
      </c>
      <c r="S93" s="246">
        <f>全车数据表!S94</f>
        <v>43.03</v>
      </c>
      <c r="T93" s="246">
        <f>全车数据表!T94</f>
        <v>0</v>
      </c>
      <c r="U93" s="246">
        <f>全车数据表!AH94</f>
        <v>0</v>
      </c>
      <c r="V93" s="246">
        <f>全车数据表!AI94</f>
        <v>0</v>
      </c>
      <c r="W93" s="246">
        <f>全车数据表!AO94</f>
        <v>0</v>
      </c>
      <c r="X93" s="246">
        <f>全车数据表!AP94</f>
        <v>0</v>
      </c>
      <c r="Y93" s="246">
        <f>全车数据表!AJ94</f>
        <v>0</v>
      </c>
      <c r="Z93" s="246">
        <f>全车数据表!AL94</f>
        <v>0</v>
      </c>
      <c r="AA93" s="246">
        <f>IF(全车数据表!AN94="×",0,全车数据表!AN94)</f>
        <v>0</v>
      </c>
      <c r="AB93" s="248" t="str">
        <f>全车数据表!AU94</f>
        <v>epic</v>
      </c>
      <c r="AC93" s="246">
        <f>全车数据表!AW94</f>
        <v>0</v>
      </c>
      <c r="AD93" s="246">
        <f>全车数据表!AX94</f>
        <v>0</v>
      </c>
      <c r="AE93" s="246">
        <f>全车数据表!AY94</f>
        <v>0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阿斯顿马丁 大鼻屎</v>
      </c>
      <c r="BB93" s="246" t="str">
        <f>IF(全车数据表!AV94="","",全车数据表!AV94)</f>
        <v/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Bugatti EB110🔑</v>
      </c>
      <c r="C94" s="246" t="str">
        <f>IF(全车数据表!AQ95="","",全车数据表!AQ95)</f>
        <v>Bugatti</v>
      </c>
      <c r="D94" s="248" t="str">
        <f>全车数据表!AT95</f>
        <v>eb110</v>
      </c>
      <c r="E94" s="248" t="str">
        <f>全车数据表!AS95</f>
        <v>3.6</v>
      </c>
      <c r="F94" s="248" t="str">
        <f>全车数据表!C95</f>
        <v>EB110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3946</v>
      </c>
      <c r="P94" s="246">
        <f>全车数据表!P95</f>
        <v>348.4</v>
      </c>
      <c r="Q94" s="246">
        <f>全车数据表!Q95</f>
        <v>76.180000000000007</v>
      </c>
      <c r="R94" s="246">
        <f>全车数据表!R95</f>
        <v>66.08</v>
      </c>
      <c r="S94" s="246">
        <f>全车数据表!S95</f>
        <v>58.82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362</v>
      </c>
      <c r="AD94" s="246">
        <f>全车数据表!AX95</f>
        <v>0</v>
      </c>
      <c r="AE94" s="246">
        <f>全车数据表!AY95</f>
        <v>475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布加迪</v>
      </c>
      <c r="BB94" s="246" t="str">
        <f>IF(全车数据表!AV95="","",全车数据表!AV95)</f>
        <v/>
      </c>
      <c r="BC94" s="246">
        <f>IF(全车数据表!BF95="","",全车数据表!BF95)</f>
        <v>4122</v>
      </c>
      <c r="BD94" s="246">
        <f>IF(全车数据表!BG95="","",全车数据表!BG95)</f>
        <v>349.7</v>
      </c>
      <c r="BE94" s="246">
        <f>IF(全车数据表!BH95="","",全车数据表!BH95)</f>
        <v>77.5</v>
      </c>
      <c r="BF94" s="246">
        <f>IF(全车数据表!BI95="","",全车数据表!BI95)</f>
        <v>68.23</v>
      </c>
      <c r="BG94" s="246">
        <f>IF(全车数据表!BJ95="","",全车数据表!BJ95)</f>
        <v>60.84</v>
      </c>
    </row>
    <row r="95" spans="1:59">
      <c r="A95" s="246">
        <f>全车数据表!A96</f>
        <v>94</v>
      </c>
      <c r="B95" s="246" t="str">
        <f>全车数据表!B96</f>
        <v>Porsche Panamera Turbo S🔑</v>
      </c>
      <c r="C95" s="246" t="str">
        <f>IF(全车数据表!AQ96="","",全车数据表!AQ96)</f>
        <v>Porsche</v>
      </c>
      <c r="D95" s="248" t="str">
        <f>全车数据表!AT96</f>
        <v>panamera</v>
      </c>
      <c r="E95" s="248" t="str">
        <f>全车数据表!AS96</f>
        <v>4.1</v>
      </c>
      <c r="F95" s="248" t="str">
        <f>全车数据表!C96</f>
        <v>帕拉梅拉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3971</v>
      </c>
      <c r="P95" s="246">
        <f>全车数据表!P96</f>
        <v>326.3</v>
      </c>
      <c r="Q95" s="246">
        <f>全车数据表!Q96</f>
        <v>88.03</v>
      </c>
      <c r="R95" s="246">
        <f>全车数据表!R96</f>
        <v>72.48</v>
      </c>
      <c r="S95" s="246">
        <f>全车数据表!S96</f>
        <v>58.56</v>
      </c>
      <c r="T95" s="246">
        <f>全车数据表!T96</f>
        <v>6.1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340</v>
      </c>
      <c r="AD95" s="246">
        <f>全车数据表!AX96</f>
        <v>0</v>
      </c>
      <c r="AE95" s="246">
        <f>全车数据表!AY96</f>
        <v>437</v>
      </c>
      <c r="AF95" s="246" t="str">
        <f>IF(全车数据表!AZ96="","",全车数据表!AZ96)</f>
        <v>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保时捷</v>
      </c>
      <c r="BB95" s="246" t="str">
        <f>IF(全车数据表!AV96="","",全车数据表!AV96)</f>
        <v/>
      </c>
      <c r="BC95" s="246">
        <f>IF(全车数据表!BF96="","",全车数据表!BF96)</f>
        <v>4148</v>
      </c>
      <c r="BD95" s="246">
        <f>IF(全车数据表!BG96="","",全车数据表!BG96)</f>
        <v>327.5</v>
      </c>
      <c r="BE95" s="246">
        <f>IF(全车数据表!BH96="","",全车数据表!BH96)</f>
        <v>88.75</v>
      </c>
      <c r="BF95" s="246">
        <f>IF(全车数据表!BI96="","",全车数据表!BI96)</f>
        <v>76.040000000000006</v>
      </c>
      <c r="BG95" s="246">
        <f>IF(全车数据表!BJ96="","",全车数据表!BJ96)</f>
        <v>61.94</v>
      </c>
    </row>
    <row r="96" spans="1:59">
      <c r="A96" s="246">
        <f>全车数据表!A97</f>
        <v>95</v>
      </c>
      <c r="B96" s="246" t="str">
        <f>全车数据表!B97</f>
        <v>Lamborghini Gallardo LP 560-4</v>
      </c>
      <c r="C96" s="246" t="str">
        <f>IF(全车数据表!AQ97="","",全车数据表!AQ97)</f>
        <v>Lamborghini</v>
      </c>
      <c r="D96" s="248" t="str">
        <f>全车数据表!AT97</f>
        <v>gallardo</v>
      </c>
      <c r="E96" s="248" t="str">
        <f>全车数据表!AS97</f>
        <v>2.2</v>
      </c>
      <c r="F96" s="248" t="str">
        <f>全车数据表!C97</f>
        <v>盖拉多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3997</v>
      </c>
      <c r="P96" s="246">
        <f>全车数据表!P97</f>
        <v>340.7</v>
      </c>
      <c r="Q96" s="246">
        <f>全车数据表!Q97</f>
        <v>76.56</v>
      </c>
      <c r="R96" s="246">
        <f>全车数据表!R97</f>
        <v>75.81</v>
      </c>
      <c r="S96" s="246">
        <f>全车数据表!S97</f>
        <v>59.69</v>
      </c>
      <c r="T96" s="246">
        <f>全车数据表!T97</f>
        <v>6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354</v>
      </c>
      <c r="AD96" s="246">
        <f>全车数据表!AX97</f>
        <v>0</v>
      </c>
      <c r="AE96" s="246">
        <f>全车数据表!AY97</f>
        <v>462</v>
      </c>
      <c r="AF96" s="246" t="str">
        <f>IF(全车数据表!AZ97="","",全车数据表!AZ97)</f>
        <v>通行证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>
        <f>IF(全车数据表!BV97="","",全车数据表!BV97)</f>
        <v>1</v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>
        <f>IF(全车数据表!CD97="","",全车数据表!CD97)</f>
        <v>1</v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兰博基尼 盖拉多</v>
      </c>
      <c r="BB96" s="246">
        <f>IF(全车数据表!AV97="","",全车数据表!AV97)</f>
        <v>48</v>
      </c>
      <c r="BC96" s="246">
        <f>IF(全车数据表!BF97="","",全车数据表!BF97)</f>
        <v>4174</v>
      </c>
      <c r="BD96" s="246">
        <f>IF(全车数据表!BG97="","",全车数据表!BG97)</f>
        <v>342.3</v>
      </c>
      <c r="BE96" s="246">
        <f>IF(全车数据表!BH97="","",全车数据表!BH97)</f>
        <v>77.5</v>
      </c>
      <c r="BF96" s="246">
        <f>IF(全车数据表!BI97="","",全车数据表!BI97)</f>
        <v>78.48</v>
      </c>
      <c r="BG96" s="246">
        <f>IF(全车数据表!BJ97="","",全车数据表!BJ97)</f>
        <v>61.92</v>
      </c>
    </row>
    <row r="97" spans="1:59">
      <c r="A97" s="246">
        <f>全车数据表!A98</f>
        <v>96</v>
      </c>
      <c r="B97" s="246" t="str">
        <f>全车数据表!B98</f>
        <v>Ferrari 296 GTB🔑</v>
      </c>
      <c r="C97" s="246" t="str">
        <f>IF(全车数据表!AQ98="","",全车数据表!AQ98)</f>
        <v>Ferrari</v>
      </c>
      <c r="D97" s="248" t="str">
        <f>全车数据表!AT98</f>
        <v>296</v>
      </c>
      <c r="E97" s="248" t="str">
        <f>全车数据表!AS98</f>
        <v>4.4</v>
      </c>
      <c r="F97" s="248" t="str">
        <f>全车数据表!C98</f>
        <v>296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4009</v>
      </c>
      <c r="P97" s="246">
        <f>全车数据表!P98</f>
        <v>341.6</v>
      </c>
      <c r="Q97" s="246">
        <f>全车数据表!Q98</f>
        <v>81.23</v>
      </c>
      <c r="R97" s="246">
        <f>全车数据表!R98</f>
        <v>65</v>
      </c>
      <c r="S97" s="246">
        <f>全车数据表!S98</f>
        <v>52.13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355</v>
      </c>
      <c r="AD97" s="246">
        <f>全车数据表!AX98</f>
        <v>0</v>
      </c>
      <c r="AE97" s="246">
        <f>全车数据表!AY98</f>
        <v>463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4187</v>
      </c>
      <c r="BD97" s="246">
        <f>IF(全车数据表!BG98="","",全车数据表!BG98)</f>
        <v>342.8</v>
      </c>
      <c r="BE97" s="246">
        <f>IF(全车数据表!BH98="","",全车数据表!BH98)</f>
        <v>82</v>
      </c>
      <c r="BF97" s="246">
        <f>IF(全车数据表!BI98="","",全车数据表!BI98)</f>
        <v>67.25</v>
      </c>
      <c r="BG97" s="246">
        <f>IF(全车数据表!BJ98="","",全车数据表!BJ98)</f>
        <v>54.95</v>
      </c>
    </row>
    <row r="98" spans="1:59">
      <c r="A98" s="246">
        <f>全车数据表!A99</f>
        <v>97</v>
      </c>
      <c r="B98" s="246" t="str">
        <f>全车数据表!B99</f>
        <v>McLaren GT</v>
      </c>
      <c r="C98" s="246" t="str">
        <f>IF(全车数据表!AQ99="","",全车数据表!AQ99)</f>
        <v>McLaren</v>
      </c>
      <c r="D98" s="248" t="str">
        <f>全车数据表!AT99</f>
        <v>mclarengt</v>
      </c>
      <c r="E98" s="248" t="str">
        <f>全车数据表!AS99</f>
        <v>3.3</v>
      </c>
      <c r="F98" s="248" t="str">
        <f>全车数据表!C99</f>
        <v>MGT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35</v>
      </c>
      <c r="J98" s="246">
        <f>IF(全车数据表!I99="×",0,全车数据表!I99)</f>
        <v>15</v>
      </c>
      <c r="K98" s="246">
        <f>IF(全车数据表!J99="×",0,全车数据表!J99)</f>
        <v>21</v>
      </c>
      <c r="L98" s="246">
        <f>IF(全车数据表!K99="×",0,全车数据表!K99)</f>
        <v>28</v>
      </c>
      <c r="M98" s="246">
        <f>IF(全车数据表!L99="×",0,全车数据表!L99)</f>
        <v>35</v>
      </c>
      <c r="N98" s="246">
        <f>IF(全车数据表!M99="×",0,全车数据表!M99)</f>
        <v>0</v>
      </c>
      <c r="O98" s="246">
        <f>全车数据表!O99</f>
        <v>4022</v>
      </c>
      <c r="P98" s="246">
        <f>全车数据表!P99</f>
        <v>339.1</v>
      </c>
      <c r="Q98" s="246">
        <f>全车数据表!Q99</f>
        <v>80.98</v>
      </c>
      <c r="R98" s="246">
        <f>全车数据表!R99</f>
        <v>69.09</v>
      </c>
      <c r="S98" s="246">
        <f>全车数据表!S99</f>
        <v>57.31</v>
      </c>
      <c r="T98" s="246">
        <f>全车数据表!T99</f>
        <v>5.8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353</v>
      </c>
      <c r="AD98" s="246">
        <f>全车数据表!AX99</f>
        <v>0</v>
      </c>
      <c r="AE98" s="246">
        <f>全车数据表!AY99</f>
        <v>459</v>
      </c>
      <c r="AF98" s="246" t="str">
        <f>IF(全车数据表!AZ99="","",全车数据表!AZ99)</f>
        <v>护照寻车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迈凯伦</v>
      </c>
      <c r="BB98" s="246">
        <f>IF(全车数据表!AV99="","",全车数据表!AV99)</f>
        <v>46</v>
      </c>
      <c r="BC98" s="246">
        <f>IF(全车数据表!BF99="","",全车数据表!BF99)</f>
        <v>4200</v>
      </c>
      <c r="BD98" s="246">
        <f>IF(全车数据表!BG99="","",全车数据表!BG99)</f>
        <v>340.5</v>
      </c>
      <c r="BE98" s="246">
        <f>IF(全车数据表!BH99="","",全车数据表!BH99)</f>
        <v>82</v>
      </c>
      <c r="BF98" s="246">
        <f>IF(全车数据表!BI99="","",全车数据表!BI99)</f>
        <v>70.680000000000007</v>
      </c>
      <c r="BG98" s="246">
        <f>IF(全车数据表!BJ99="","",全车数据表!BJ99)</f>
        <v>59.68</v>
      </c>
    </row>
    <row r="99" spans="1:59">
      <c r="A99" s="246">
        <f>全车数据表!A100</f>
        <v>98</v>
      </c>
      <c r="B99" s="246" t="str">
        <f>全车数据表!B100</f>
        <v>Mercedes-Benz Mercedes-AMG GT Black Series🔑</v>
      </c>
      <c r="C99" s="246" t="str">
        <f>IF(全车数据表!AQ100="","",全车数据表!AQ100)</f>
        <v>Mercedes-Benz</v>
      </c>
      <c r="D99" s="248" t="str">
        <f>全车数据表!AT100</f>
        <v>mbbs</v>
      </c>
      <c r="E99" s="248" t="str">
        <f>全车数据表!AS100</f>
        <v>3.9</v>
      </c>
      <c r="F99" s="248" t="str">
        <f>全车数据表!C100</f>
        <v>黑奔</v>
      </c>
      <c r="G99" s="246" t="str">
        <f>全车数据表!D100</f>
        <v>C</v>
      </c>
      <c r="H99" s="246">
        <f>LEN(全车数据表!E100)</f>
        <v>5</v>
      </c>
      <c r="I99" s="246" t="str">
        <f>IF(全车数据表!H100="×",0,全车数据表!H100)</f>
        <v>🔑</v>
      </c>
      <c r="J99" s="246">
        <f>IF(全车数据表!I100="×",0,全车数据表!I100)</f>
        <v>25</v>
      </c>
      <c r="K99" s="246">
        <f>IF(全车数据表!J100="×",0,全车数据表!J100)</f>
        <v>32</v>
      </c>
      <c r="L99" s="246">
        <f>IF(全车数据表!K100="×",0,全车数据表!K100)</f>
        <v>36</v>
      </c>
      <c r="M99" s="246">
        <f>IF(全车数据表!L100="×",0,全车数据表!L100)</f>
        <v>41</v>
      </c>
      <c r="N99" s="246">
        <f>IF(全车数据表!M100="×",0,全车数据表!M100)</f>
        <v>0</v>
      </c>
      <c r="O99" s="246">
        <f>全车数据表!O100</f>
        <v>4048</v>
      </c>
      <c r="P99" s="246">
        <f>全车数据表!P100</f>
        <v>335.7</v>
      </c>
      <c r="Q99" s="246">
        <f>全车数据表!Q100</f>
        <v>81.790000000000006</v>
      </c>
      <c r="R99" s="246">
        <f>全车数据表!R100</f>
        <v>60.83</v>
      </c>
      <c r="S99" s="246">
        <f>全车数据表!S100</f>
        <v>67.41</v>
      </c>
      <c r="T99" s="246">
        <f>全车数据表!T100</f>
        <v>7.4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349</v>
      </c>
      <c r="AD99" s="246">
        <f>全车数据表!AX100</f>
        <v>0</v>
      </c>
      <c r="AE99" s="246">
        <f>全车数据表!AY100</f>
        <v>453</v>
      </c>
      <c r="AF99" s="246" t="str">
        <f>IF(全车数据表!AZ100="","",全车数据表!AZ100)</f>
        <v>大奖赛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>
        <f>IF(全车数据表!CA100="","",全车数据表!CA100)</f>
        <v>1</v>
      </c>
      <c r="AS99" s="246" t="str">
        <f>IF(全车数据表!CB100="","",全车数据表!CB100)</f>
        <v/>
      </c>
      <c r="AT99" s="246">
        <f>IF(全车数据表!CC100="","",全车数据表!CC100)</f>
        <v>1</v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梅赛德斯 奔驰</v>
      </c>
      <c r="BB99" s="246" t="str">
        <f>IF(全车数据表!AV100="","",全车数据表!AV100)</f>
        <v/>
      </c>
      <c r="BC99" s="246">
        <f>IF(全车数据表!BF100="","",全车数据表!BF100)</f>
        <v>4226</v>
      </c>
      <c r="BD99" s="246">
        <f>IF(全车数据表!BG100="","",全车数据表!BG100)</f>
        <v>336.8</v>
      </c>
      <c r="BE99" s="246">
        <f>IF(全车数据表!BH100="","",全车数据表!BH100)</f>
        <v>82.9</v>
      </c>
      <c r="BF99" s="246">
        <f>IF(全车数据表!BI100="","",全车数据表!BI100)</f>
        <v>62.69</v>
      </c>
      <c r="BG99" s="246">
        <f>IF(全车数据表!BJ100="","",全车数据表!BJ100)</f>
        <v>69.13</v>
      </c>
    </row>
    <row r="100" spans="1:59">
      <c r="A100" s="246">
        <f>全车数据表!A101</f>
        <v>99</v>
      </c>
      <c r="B100" s="246" t="str">
        <f>全车数据表!B101</f>
        <v>Ferrari Daytona SP3🔑</v>
      </c>
      <c r="C100" s="246" t="str">
        <f>IF(全车数据表!AQ101="","",全车数据表!AQ101)</f>
        <v>Ferrari</v>
      </c>
      <c r="D100" s="248" t="str">
        <f>全车数据表!AT101</f>
        <v>daytonasp3</v>
      </c>
      <c r="E100" s="248" t="str">
        <f>全车数据表!AS101</f>
        <v>4.5</v>
      </c>
      <c r="F100" s="248" t="str">
        <f>全车数据表!C101</f>
        <v>戴通纳SP3</v>
      </c>
      <c r="G100" s="246" t="str">
        <f>全车数据表!D101</f>
        <v>C</v>
      </c>
      <c r="H100" s="246">
        <f>LEN(全车数据表!E101)</f>
        <v>5</v>
      </c>
      <c r="I100" s="246" t="str">
        <f>IF(全车数据表!H101="×",0,全车数据表!H101)</f>
        <v>🔑</v>
      </c>
      <c r="J100" s="246">
        <f>IF(全车数据表!I101="×",0,全车数据表!I101)</f>
        <v>25</v>
      </c>
      <c r="K100" s="246">
        <f>IF(全车数据表!J101="×",0,全车数据表!J101)</f>
        <v>32</v>
      </c>
      <c r="L100" s="246">
        <f>IF(全车数据表!K101="×",0,全车数据表!K101)</f>
        <v>36</v>
      </c>
      <c r="M100" s="246">
        <f>IF(全车数据表!L101="×",0,全车数据表!L101)</f>
        <v>41</v>
      </c>
      <c r="N100" s="246">
        <f>IF(全车数据表!M101="×",0,全车数据表!M101)</f>
        <v>0</v>
      </c>
      <c r="O100" s="246">
        <f>全车数据表!O101</f>
        <v>4073</v>
      </c>
      <c r="P100" s="246">
        <f>全车数据表!P101</f>
        <v>348.8</v>
      </c>
      <c r="Q100" s="246">
        <f>全车数据表!Q101</f>
        <v>80.459999999999994</v>
      </c>
      <c r="R100" s="246">
        <f>全车数据表!R101</f>
        <v>54.89</v>
      </c>
      <c r="S100" s="246">
        <f>全车数据表!S101</f>
        <v>60.3</v>
      </c>
      <c r="T100" s="246">
        <f>全车数据表!T101</f>
        <v>0</v>
      </c>
      <c r="U100" s="246">
        <f>全车数据表!AH101</f>
        <v>5804120</v>
      </c>
      <c r="V100" s="246">
        <f>全车数据表!AI101</f>
        <v>40000</v>
      </c>
      <c r="W100" s="246">
        <f>全车数据表!AO101</f>
        <v>4640000</v>
      </c>
      <c r="X100" s="246">
        <f>全车数据表!AP101</f>
        <v>10444120</v>
      </c>
      <c r="Y100" s="246">
        <f>全车数据表!AJ101</f>
        <v>9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epic</v>
      </c>
      <c r="AC100" s="246">
        <f>全车数据表!AW101</f>
        <v>363</v>
      </c>
      <c r="AD100" s="246">
        <f>全车数据表!AX101</f>
        <v>0</v>
      </c>
      <c r="AE100" s="246">
        <f>全车数据表!AY101</f>
        <v>476</v>
      </c>
      <c r="AF100" s="246" t="str">
        <f>IF(全车数据表!AZ101="","",全车数据表!AZ101)</f>
        <v>大奖赛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>
        <f>IF(全车数据表!CA101="","",全车数据表!CA101)</f>
        <v>1</v>
      </c>
      <c r="AS100" s="246" t="str">
        <f>IF(全车数据表!CB101="","",全车数据表!CB101)</f>
        <v/>
      </c>
      <c r="AT100" s="246">
        <f>IF(全车数据表!CC101="","",全车数据表!CC101)</f>
        <v>1</v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法拉利</v>
      </c>
      <c r="BB100" s="246" t="str">
        <f>IF(全车数据表!AV101="","",全车数据表!AV101)</f>
        <v/>
      </c>
      <c r="BC100" s="246">
        <f>IF(全车数据表!BF101="","",全车数据表!BF101)</f>
        <v>4253</v>
      </c>
      <c r="BD100" s="246">
        <f>IF(全车数据表!BG101="","",全车数据表!BG101)</f>
        <v>349.7</v>
      </c>
      <c r="BE100" s="246">
        <f>IF(全车数据表!BH101="","",全车数据表!BH101)</f>
        <v>81.099999999999994</v>
      </c>
      <c r="BF100" s="246">
        <f>IF(全车数据表!BI101="","",全车数据表!BI101)</f>
        <v>56.77</v>
      </c>
      <c r="BG100" s="246">
        <f>IF(全车数据表!BJ101="","",全车数据表!BJ101)</f>
        <v>62.88</v>
      </c>
    </row>
    <row r="101" spans="1:59">
      <c r="A101" s="246">
        <f>全车数据表!A102</f>
        <v>100</v>
      </c>
      <c r="B101" s="246" t="str">
        <f>全车数据表!B102</f>
        <v>Nissan Z GT4</v>
      </c>
      <c r="C101" s="246" t="str">
        <f>IF(全车数据表!AQ102="","",全车数据表!AQ102)</f>
        <v>Nissan</v>
      </c>
      <c r="D101" s="248" t="str">
        <f>全车数据表!AT102</f>
        <v>zgt4</v>
      </c>
      <c r="E101" s="248" t="str">
        <f>全车数据表!AS102</f>
        <v>24.6</v>
      </c>
      <c r="F101" s="248" t="str">
        <f>全车数据表!C102</f>
        <v>Z GT4</v>
      </c>
      <c r="G101" s="246" t="str">
        <f>全车数据表!D102</f>
        <v>C</v>
      </c>
      <c r="H101" s="246">
        <f>LEN(全车数据表!E102)</f>
        <v>5</v>
      </c>
      <c r="I101" s="246">
        <f>IF(全车数据表!H102="×",0,全车数据表!H102)</f>
        <v>20</v>
      </c>
      <c r="J101" s="246">
        <f>IF(全车数据表!I102="×",0,全车数据表!I102)</f>
        <v>25</v>
      </c>
      <c r="K101" s="246">
        <f>IF(全车数据表!J102="×",0,全车数据表!J102)</f>
        <v>30</v>
      </c>
      <c r="L101" s="246">
        <f>IF(全车数据表!K102="×",0,全车数据表!K102)</f>
        <v>35</v>
      </c>
      <c r="M101" s="246">
        <f>IF(全车数据表!L102="×",0,全车数据表!L102)</f>
        <v>40</v>
      </c>
      <c r="N101" s="246">
        <f>IF(全车数据表!M102="×",0,全车数据表!M102)</f>
        <v>0</v>
      </c>
      <c r="O101" s="246">
        <f>全车数据表!O102</f>
        <v>4098</v>
      </c>
      <c r="P101" s="246">
        <f>全车数据表!P102</f>
        <v>345</v>
      </c>
      <c r="Q101" s="246">
        <f>全车数据表!Q102</f>
        <v>81.150000000000006</v>
      </c>
      <c r="R101" s="246">
        <f>全车数据表!R102</f>
        <v>54.32</v>
      </c>
      <c r="S101" s="246">
        <f>全车数据表!S102</f>
        <v>62.04</v>
      </c>
      <c r="T101" s="246">
        <f>全车数据表!T102</f>
        <v>0</v>
      </c>
      <c r="U101" s="246">
        <f>全车数据表!AH102</f>
        <v>5804120</v>
      </c>
      <c r="V101" s="246">
        <f>全车数据表!AI102</f>
        <v>40000</v>
      </c>
      <c r="W101" s="246">
        <f>全车数据表!AO102</f>
        <v>4640000</v>
      </c>
      <c r="X101" s="246">
        <f>全车数据表!AP102</f>
        <v>10444120</v>
      </c>
      <c r="Y101" s="246">
        <f>全车数据表!AJ102</f>
        <v>9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epic</v>
      </c>
      <c r="AC101" s="246">
        <f>全车数据表!AW102</f>
        <v>0</v>
      </c>
      <c r="AD101" s="246">
        <f>全车数据表!AX102</f>
        <v>0</v>
      </c>
      <c r="AE101" s="246">
        <f>全车数据表!AY102</f>
        <v>0</v>
      </c>
      <c r="AF101" s="246" t="str">
        <f>IF(全车数据表!AZ102="","",全车数据表!AZ102)</f>
        <v>特殊赛事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日产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Porsche 911 GTS Coupe</v>
      </c>
      <c r="C102" s="246" t="str">
        <f>IF(全车数据表!AQ103="","",全车数据表!AQ103)</f>
        <v>Porsche</v>
      </c>
      <c r="D102" s="248" t="str">
        <f>全车数据表!AT103</f>
        <v>911</v>
      </c>
      <c r="E102" s="248" t="str">
        <f>全车数据表!AS103</f>
        <v>1.0</v>
      </c>
      <c r="F102" s="248" t="str">
        <f>全车数据表!C103</f>
        <v>911</v>
      </c>
      <c r="G102" s="246" t="str">
        <f>全车数据表!D103</f>
        <v>B</v>
      </c>
      <c r="H102" s="246">
        <f>LEN(全车数据表!E103)</f>
        <v>3</v>
      </c>
      <c r="I102" s="246">
        <f>IF(全车数据表!H103="×",0,全车数据表!H103)</f>
        <v>30</v>
      </c>
      <c r="J102" s="246">
        <f>IF(全车数据表!I103="×",0,全车数据表!I103)</f>
        <v>30</v>
      </c>
      <c r="K102" s="246">
        <f>IF(全车数据表!J103="×",0,全车数据表!J103)</f>
        <v>70</v>
      </c>
      <c r="L102" s="246">
        <f>IF(全车数据表!K103="×",0,全车数据表!K103)</f>
        <v>0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2186</v>
      </c>
      <c r="P102" s="246">
        <f>全车数据表!P103</f>
        <v>328.8</v>
      </c>
      <c r="Q102" s="246">
        <f>全车数据表!Q103</f>
        <v>71.209999999999994</v>
      </c>
      <c r="R102" s="246">
        <f>全车数据表!R103</f>
        <v>45.84</v>
      </c>
      <c r="S102" s="246">
        <f>全车数据表!S103</f>
        <v>56.6</v>
      </c>
      <c r="T102" s="246">
        <f>全车数据表!T103</f>
        <v>5.98</v>
      </c>
      <c r="U102" s="246">
        <f>全车数据表!AH103</f>
        <v>746960</v>
      </c>
      <c r="V102" s="246">
        <f>全车数据表!AI103</f>
        <v>15000</v>
      </c>
      <c r="W102" s="246">
        <f>全车数据表!AO103</f>
        <v>840000</v>
      </c>
      <c r="X102" s="246">
        <f>全车数据表!AP103</f>
        <v>1586960</v>
      </c>
      <c r="Y102" s="246">
        <f>全车数据表!AJ103</f>
        <v>6</v>
      </c>
      <c r="Z102" s="246">
        <f>全车数据表!AL103</f>
        <v>1</v>
      </c>
      <c r="AA102" s="246">
        <f>IF(全车数据表!AN103="×",0,全车数据表!AN103)</f>
        <v>1</v>
      </c>
      <c r="AB102" s="248" t="str">
        <f>全车数据表!AU103</f>
        <v>uncm</v>
      </c>
      <c r="AC102" s="246">
        <f>全车数据表!AW103</f>
        <v>342</v>
      </c>
      <c r="AD102" s="246">
        <f>全车数据表!AX103</f>
        <v>0</v>
      </c>
      <c r="AE102" s="246">
        <f>全车数据表!AY103</f>
        <v>441</v>
      </c>
      <c r="AF102" s="246" t="str">
        <f>IF(全车数据表!AZ103="","",全车数据表!AZ103)</f>
        <v>级别杯</v>
      </c>
      <c r="AG102" s="246">
        <f>IF(全车数据表!BP103="","",全车数据表!BP103)</f>
        <v>1</v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>XBOX1款，ROG2款，抖音1款</v>
      </c>
      <c r="AW102" s="246">
        <f>IF(全车数据表!CF103="","",全车数据表!CF103)</f>
        <v>1</v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保时捷</v>
      </c>
      <c r="BB102" s="246">
        <f>IF(全车数据表!AV103="","",全车数据表!AV103)</f>
        <v>4</v>
      </c>
      <c r="BC102" s="246">
        <f>IF(全车数据表!BF103="","",全车数据表!BF103)</f>
        <v>2319</v>
      </c>
      <c r="BD102" s="246">
        <f>IF(全车数据表!BG103="","",全车数据表!BG103)</f>
        <v>331.2</v>
      </c>
      <c r="BE102" s="246">
        <f>IF(全车数据表!BH103="","",全车数据表!BH103)</f>
        <v>72.099999999999994</v>
      </c>
      <c r="BF102" s="246">
        <f>IF(全车数据表!BI103="","",全车数据表!BI103)</f>
        <v>46.51</v>
      </c>
      <c r="BG102" s="246">
        <f>IF(全车数据表!BJ103="","",全车数据表!BJ103)</f>
        <v>58.52</v>
      </c>
    </row>
    <row r="103" spans="1:59">
      <c r="A103" s="246">
        <f>全车数据表!A104</f>
        <v>102</v>
      </c>
      <c r="B103" s="246" t="str">
        <f>全车数据表!B104</f>
        <v>Aston Martin DB11</v>
      </c>
      <c r="C103" s="246" t="str">
        <f>IF(全车数据表!AQ104="","",全车数据表!AQ104)</f>
        <v>Aston Martin</v>
      </c>
      <c r="D103" s="248" t="str">
        <f>全车数据表!AT104</f>
        <v>db11</v>
      </c>
      <c r="E103" s="248" t="str">
        <f>全车数据表!AS104</f>
        <v>1.0</v>
      </c>
      <c r="F103" s="248" t="str">
        <f>全车数据表!C104</f>
        <v>DB11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30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2330</v>
      </c>
      <c r="P103" s="246">
        <f>全车数据表!P104</f>
        <v>340.6</v>
      </c>
      <c r="Q103" s="246">
        <f>全车数据表!Q104</f>
        <v>74.2</v>
      </c>
      <c r="R103" s="246">
        <f>全车数据表!R104</f>
        <v>43.21</v>
      </c>
      <c r="S103" s="246">
        <f>全车数据表!S104</f>
        <v>55.4</v>
      </c>
      <c r="T103" s="246">
        <f>全车数据表!T104</f>
        <v>5.67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354</v>
      </c>
      <c r="AD103" s="246">
        <f>全车数据表!AX104</f>
        <v>0</v>
      </c>
      <c r="AE103" s="246">
        <f>全车数据表!AY104</f>
        <v>462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阿斯顿马丁</v>
      </c>
      <c r="BB103" s="246">
        <f>IF(全车数据表!AV104="","",全车数据表!AV104)</f>
        <v>5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Jaguar F-type SVR</v>
      </c>
      <c r="C104" s="246" t="str">
        <f>IF(全车数据表!AQ105="","",全车数据表!AQ105)</f>
        <v>Jaguar</v>
      </c>
      <c r="D104" s="248" t="str">
        <f>全车数据表!AT105</f>
        <v>svr</v>
      </c>
      <c r="E104" s="248" t="str">
        <f>全车数据表!AS105</f>
        <v>1.0</v>
      </c>
      <c r="F104" s="248" t="str">
        <f>全车数据表!C105</f>
        <v>捷豹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30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2500</v>
      </c>
      <c r="P104" s="246">
        <f>全车数据表!P105</f>
        <v>341</v>
      </c>
      <c r="Q104" s="246">
        <f>全车数据表!Q105</f>
        <v>75.55</v>
      </c>
      <c r="R104" s="246">
        <f>全车数据表!R105</f>
        <v>49.28</v>
      </c>
      <c r="S104" s="246">
        <f>全车数据表!S105</f>
        <v>50.12</v>
      </c>
      <c r="T104" s="246">
        <f>全车数据表!T105</f>
        <v>5.17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355</v>
      </c>
      <c r="AD104" s="246">
        <f>全车数据表!AX105</f>
        <v>0</v>
      </c>
      <c r="AE104" s="246">
        <f>全车数据表!AY105</f>
        <v>462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捷豹</v>
      </c>
      <c r="BB104" s="246">
        <f>IF(全车数据表!AV105="","",全车数据表!AV105)</f>
        <v>5</v>
      </c>
      <c r="BC104" s="246">
        <f>IF(全车数据表!BF105="","",全车数据表!BF105)</f>
        <v>2623</v>
      </c>
      <c r="BD104" s="246">
        <f>IF(全车数据表!BG105="","",全车数据表!BG105)</f>
        <v>343.2</v>
      </c>
      <c r="BE104" s="246">
        <f>IF(全车数据表!BH105="","",全车数据表!BH105)</f>
        <v>76.599999999999994</v>
      </c>
      <c r="BF104" s="246">
        <f>IF(全车数据表!BI105="","",全车数据表!BI105)</f>
        <v>49.98</v>
      </c>
      <c r="BG104" s="246">
        <f>IF(全车数据表!BJ105="","",全车数据表!BJ105)</f>
        <v>50.12</v>
      </c>
    </row>
    <row r="105" spans="1:59">
      <c r="A105" s="246">
        <f>全车数据表!A106</f>
        <v>104</v>
      </c>
      <c r="B105" s="246" t="str">
        <f>全车数据表!B106</f>
        <v>Ferrari F50</v>
      </c>
      <c r="C105" s="246" t="str">
        <f>IF(全车数据表!AQ106="","",全车数据表!AQ106)</f>
        <v>Ferrari</v>
      </c>
      <c r="D105" s="248" t="str">
        <f>全车数据表!AT106</f>
        <v>f50</v>
      </c>
      <c r="E105" s="248" t="str">
        <f>全车数据表!AS106</f>
        <v>3.9</v>
      </c>
      <c r="F105" s="248" t="str">
        <f>全车数据表!C106</f>
        <v>F50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2576</v>
      </c>
      <c r="P105" s="246">
        <f>全车数据表!P106</f>
        <v>338.9</v>
      </c>
      <c r="Q105" s="246">
        <f>全车数据表!Q106</f>
        <v>73.849999999999994</v>
      </c>
      <c r="R105" s="246">
        <f>全车数据表!R106</f>
        <v>43.52</v>
      </c>
      <c r="S105" s="246">
        <f>全车数据表!S106</f>
        <v>61.42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353</v>
      </c>
      <c r="AD105" s="246">
        <f>全车数据表!AX106</f>
        <v>0</v>
      </c>
      <c r="AE105" s="246">
        <f>全车数据表!AY106</f>
        <v>459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法拉利</v>
      </c>
      <c r="BB105" s="246" t="str">
        <f>IF(全车数据表!AV106="","",全车数据表!AV106)</f>
        <v/>
      </c>
      <c r="BC105" s="246">
        <f>IF(全车数据表!BF106="","",全车数据表!BF106)</f>
        <v>2702</v>
      </c>
      <c r="BD105" s="246">
        <f>IF(全车数据表!BG106="","",全车数据表!BG106)</f>
        <v>340.5</v>
      </c>
      <c r="BE105" s="246">
        <f>IF(全车数据表!BH106="","",全车数据表!BH106)</f>
        <v>74.8</v>
      </c>
      <c r="BF105" s="246">
        <f>IF(全车数据表!BI106="","",全车数据表!BI106)</f>
        <v>44.44</v>
      </c>
      <c r="BG105" s="246">
        <f>IF(全车数据表!BJ106="","",全车数据表!BJ106)</f>
        <v>63.68</v>
      </c>
    </row>
    <row r="106" spans="1:59">
      <c r="A106" s="246">
        <f>全车数据表!A107</f>
        <v>105</v>
      </c>
      <c r="B106" s="246" t="str">
        <f>全车数据表!B107</f>
        <v>Exotic Rides W70</v>
      </c>
      <c r="C106" s="246" t="str">
        <f>IF(全车数据表!AQ107="","",全车数据表!AQ107)</f>
        <v>Exotic Rides</v>
      </c>
      <c r="D106" s="248" t="str">
        <f>全车数据表!AT107</f>
        <v>w70</v>
      </c>
      <c r="E106" s="248" t="str">
        <f>全车数据表!AS107</f>
        <v>1.0</v>
      </c>
      <c r="F106" s="248" t="str">
        <f>全车数据表!C107</f>
        <v>W70</v>
      </c>
      <c r="G106" s="246" t="str">
        <f>全车数据表!D107</f>
        <v>B</v>
      </c>
      <c r="H106" s="246">
        <f>LEN(全车数据表!E107)</f>
        <v>3</v>
      </c>
      <c r="I106" s="246">
        <f>IF(全车数据表!H107="×",0,全车数据表!H107)</f>
        <v>40</v>
      </c>
      <c r="J106" s="246">
        <f>IF(全车数据表!I107="×",0,全车数据表!I107)</f>
        <v>30</v>
      </c>
      <c r="K106" s="246">
        <f>IF(全车数据表!J107="×",0,全车数据表!J107)</f>
        <v>70</v>
      </c>
      <c r="L106" s="246">
        <f>IF(全车数据表!K107="×",0,全车数据表!K107)</f>
        <v>0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2633</v>
      </c>
      <c r="P106" s="246">
        <f>全车数据表!P107</f>
        <v>329.7</v>
      </c>
      <c r="Q106" s="246">
        <f>全车数据表!Q107</f>
        <v>80.209999999999994</v>
      </c>
      <c r="R106" s="246">
        <f>全车数据表!R107</f>
        <v>45.2</v>
      </c>
      <c r="S106" s="246">
        <f>全车数据表!S107</f>
        <v>56.71</v>
      </c>
      <c r="T106" s="246">
        <f>全车数据表!T107</f>
        <v>5.97</v>
      </c>
      <c r="U106" s="246">
        <f>全车数据表!AH107</f>
        <v>746960</v>
      </c>
      <c r="V106" s="246">
        <f>全车数据表!AI107</f>
        <v>15000</v>
      </c>
      <c r="W106" s="246">
        <f>全车数据表!AO107</f>
        <v>840000</v>
      </c>
      <c r="X106" s="246">
        <f>全车数据表!AP107</f>
        <v>1586960</v>
      </c>
      <c r="Y106" s="246">
        <f>全车数据表!AJ107</f>
        <v>6</v>
      </c>
      <c r="Z106" s="246">
        <f>全车数据表!AL107</f>
        <v>1</v>
      </c>
      <c r="AA106" s="246">
        <f>IF(全车数据表!AN107="×",0,全车数据表!AN107)</f>
        <v>1</v>
      </c>
      <c r="AB106" s="248" t="str">
        <f>全车数据表!AU107</f>
        <v>uncm</v>
      </c>
      <c r="AC106" s="246">
        <f>全车数据表!AW107</f>
        <v>342</v>
      </c>
      <c r="AD106" s="246">
        <f>全车数据表!AX107</f>
        <v>0</v>
      </c>
      <c r="AE106" s="246">
        <f>全车数据表!AY107</f>
        <v>441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er</v>
      </c>
      <c r="BB106" s="246">
        <f>IF(全车数据表!AV107="","",全车数据表!AV107)</f>
        <v>6</v>
      </c>
      <c r="BC106" s="246" t="str">
        <f>IF(全车数据表!BF107="","",全车数据表!BF107)</f>
        <v/>
      </c>
      <c r="BD106" s="246" t="str">
        <f>IF(全车数据表!BG107="","",全车数据表!BG107)</f>
        <v/>
      </c>
      <c r="BE106" s="246" t="str">
        <f>IF(全车数据表!BH107="","",全车数据表!BH107)</f>
        <v/>
      </c>
      <c r="BF106" s="246" t="str">
        <f>IF(全车数据表!BI107="","",全车数据表!BI107)</f>
        <v/>
      </c>
      <c r="BG106" s="246" t="str">
        <f>IF(全车数据表!BJ107="","",全车数据表!BJ107)</f>
        <v/>
      </c>
    </row>
    <row r="107" spans="1:59">
      <c r="A107" s="246">
        <f>全车数据表!A108</f>
        <v>106</v>
      </c>
      <c r="B107" s="246" t="str">
        <f>全车数据表!B108</f>
        <v>Porsche 911 GT1 Evolution</v>
      </c>
      <c r="C107" s="246" t="str">
        <f>IF(全车数据表!AQ108="","",全车数据表!AQ108)</f>
        <v>Porsche</v>
      </c>
      <c r="D107" s="248" t="str">
        <f>全车数据表!AT108</f>
        <v>911gt1</v>
      </c>
      <c r="E107" s="248" t="str">
        <f>全车数据表!AS108</f>
        <v>2.1</v>
      </c>
      <c r="F107" s="248" t="str">
        <f>全车数据表!C108</f>
        <v>911GT1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2735</v>
      </c>
      <c r="P107" s="246">
        <f>全车数据表!P108</f>
        <v>329.8</v>
      </c>
      <c r="Q107" s="246">
        <f>全车数据表!Q108</f>
        <v>75.150000000000006</v>
      </c>
      <c r="R107" s="246">
        <f>全车数据表!R108</f>
        <v>53.7</v>
      </c>
      <c r="S107" s="246">
        <f>全车数据表!S108</f>
        <v>68.88</v>
      </c>
      <c r="T107" s="246">
        <f>全车数据表!T108</f>
        <v>7.95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343</v>
      </c>
      <c r="AD107" s="246">
        <f>全车数据表!AX108</f>
        <v>0</v>
      </c>
      <c r="AE107" s="246">
        <f>全车数据表!AY108</f>
        <v>443</v>
      </c>
      <c r="AF107" s="246" t="str">
        <f>IF(全车数据表!AZ108="","",全车数据表!AZ108)</f>
        <v>寻车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>
        <f>IF(全车数据表!BU108="","",全车数据表!BU108)</f>
        <v>1</v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保时捷</v>
      </c>
      <c r="BB107" s="246">
        <f>IF(全车数据表!AV108="","",全车数据表!AV108)</f>
        <v>44</v>
      </c>
      <c r="BC107" s="246">
        <f>IF(全车数据表!BF108="","",全车数据表!BF108)</f>
        <v>2866</v>
      </c>
      <c r="BD107" s="246">
        <f>IF(全车数据表!BG108="","",全车数据表!BG108)</f>
        <v>332.1</v>
      </c>
      <c r="BE107" s="246">
        <f>IF(全车数据表!BH108="","",全车数据表!BH108)</f>
        <v>76.150000000000006</v>
      </c>
      <c r="BF107" s="246">
        <f>IF(全车数据表!BI108="","",全车数据表!BI108)</f>
        <v>54.71</v>
      </c>
      <c r="BG107" s="246">
        <f>IF(全车数据表!BJ108="","",全车数据表!BJ108)</f>
        <v>70.42</v>
      </c>
    </row>
    <row r="108" spans="1:59">
      <c r="A108" s="246">
        <f>全车数据表!A109</f>
        <v>107</v>
      </c>
      <c r="B108" s="246" t="str">
        <f>全车数据表!B109</f>
        <v>Ford GT</v>
      </c>
      <c r="C108" s="246" t="str">
        <f>IF(全车数据表!AQ109="","",全车数据表!AQ109)</f>
        <v>Ford</v>
      </c>
      <c r="D108" s="248" t="str">
        <f>全车数据表!AT109</f>
        <v>fordgt</v>
      </c>
      <c r="E108" s="248" t="str">
        <f>全车数据表!AS109</f>
        <v>1.0</v>
      </c>
      <c r="F108" s="248" t="str">
        <f>全车数据表!C109</f>
        <v>福特GT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35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2816</v>
      </c>
      <c r="P108" s="246">
        <f>全车数据表!P109</f>
        <v>362.8</v>
      </c>
      <c r="Q108" s="246">
        <f>全车数据表!Q109</f>
        <v>79.150000000000006</v>
      </c>
      <c r="R108" s="246">
        <f>全车数据表!R109</f>
        <v>34.36</v>
      </c>
      <c r="S108" s="246">
        <f>全车数据表!S109</f>
        <v>54.49</v>
      </c>
      <c r="T108" s="246">
        <f>全车数据表!T109</f>
        <v>5.35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377</v>
      </c>
      <c r="AD108" s="246">
        <f>全车数据表!AX109</f>
        <v>0</v>
      </c>
      <c r="AE108" s="246">
        <f>全车数据表!AY109</f>
        <v>500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福特 极速是爹</v>
      </c>
      <c r="BB108" s="246">
        <f>IF(全车数据表!AV109="","",全车数据表!AV109)</f>
        <v>7</v>
      </c>
      <c r="BC108" s="246">
        <f>IF(全车数据表!BF109="","",全车数据表!BF109)</f>
        <v>2950</v>
      </c>
      <c r="BD108" s="246">
        <f>IF(全车数据表!BG109="","",全车数据表!BG109)</f>
        <v>364.5</v>
      </c>
      <c r="BE108" s="246">
        <f>IF(全车数据表!BH109="","",全车数据表!BH109)</f>
        <v>80.2</v>
      </c>
      <c r="BF108" s="246">
        <f>IF(全车数据表!BI109="","",全车数据表!BI109)</f>
        <v>34.880000000000003</v>
      </c>
      <c r="BG108" s="246">
        <f>IF(全车数据表!BJ109="","",全车数据表!BJ109)</f>
        <v>56.4</v>
      </c>
    </row>
    <row r="109" spans="1:59">
      <c r="A109" s="246">
        <f>全车数据表!A110</f>
        <v>108</v>
      </c>
      <c r="B109" s="246" t="str">
        <f>全车数据表!B110</f>
        <v>Lamborghini Asterion</v>
      </c>
      <c r="C109" s="246" t="str">
        <f>IF(全车数据表!AQ110="","",全车数据表!AQ110)</f>
        <v>Lamborghini</v>
      </c>
      <c r="D109" s="248" t="str">
        <f>全车数据表!AT110</f>
        <v>asterion</v>
      </c>
      <c r="E109" s="248" t="str">
        <f>全车数据表!AS110</f>
        <v>1.0</v>
      </c>
      <c r="F109" s="248" t="str">
        <f>全车数据表!C110</f>
        <v>蓝牛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2983</v>
      </c>
      <c r="P109" s="246">
        <f>全车数据表!P110</f>
        <v>336.6</v>
      </c>
      <c r="Q109" s="246">
        <f>全车数据表!Q110</f>
        <v>81.05</v>
      </c>
      <c r="R109" s="246">
        <f>全车数据表!R110</f>
        <v>45.56</v>
      </c>
      <c r="S109" s="246">
        <f>全车数据表!S110</f>
        <v>68.209999999999994</v>
      </c>
      <c r="T109" s="246">
        <f>全车数据表!T110</f>
        <v>7.62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350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每日任务</v>
      </c>
      <c r="AG109" s="246" t="str">
        <f>IF(全车数据表!BP110="","",全车数据表!BP110)</f>
        <v/>
      </c>
      <c r="AH109" s="246">
        <f>IF(全车数据表!BQ110="","",全车数据表!BQ110)</f>
        <v>1</v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>
        <f>IF(全车数据表!CF110="","",全车数据表!CF110)</f>
        <v>1</v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蓝牛 牛A 兰博基尼</v>
      </c>
      <c r="BB109" s="246" t="str">
        <f>IF(全车数据表!AV110="","",全车数据表!AV110)</f>
        <v/>
      </c>
      <c r="BC109" s="246">
        <f>IF(全车数据表!BF110="","",全车数据表!BF110)</f>
        <v>3122</v>
      </c>
      <c r="BD109" s="246">
        <f>IF(全车数据表!BG110="","",全车数据表!BG110)</f>
        <v>338.6</v>
      </c>
      <c r="BE109" s="246">
        <f>IF(全车数据表!BH110="","",全车数据表!BH110)</f>
        <v>82</v>
      </c>
      <c r="BF109" s="246">
        <f>IF(全车数据表!BI110="","",全车数据表!BI110)</f>
        <v>46.51</v>
      </c>
      <c r="BG109" s="246">
        <f>IF(全车数据表!BJ110="","",全车数据表!BJ110)</f>
        <v>69.400000000000006</v>
      </c>
    </row>
    <row r="110" spans="1:59">
      <c r="A110" s="246">
        <f>全车数据表!A111</f>
        <v>109</v>
      </c>
      <c r="B110" s="246" t="str">
        <f>全车数据表!B111</f>
        <v>Ford Mustang RTR Spec 5 10th Anniv.</v>
      </c>
      <c r="C110" s="246" t="str">
        <f>IF(全车数据表!AQ111="","",全车数据表!AQ111)</f>
        <v>Ford</v>
      </c>
      <c r="D110" s="248" t="str">
        <f>全车数据表!AT111</f>
        <v>rtr</v>
      </c>
      <c r="E110" s="248" t="str">
        <f>全车数据表!AS111</f>
        <v>24.0</v>
      </c>
      <c r="F110" s="248" t="str">
        <f>全车数据表!C111</f>
        <v>RTR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3025</v>
      </c>
      <c r="P110" s="246">
        <f>全车数据表!P111</f>
        <v>335.2</v>
      </c>
      <c r="Q110" s="246">
        <f>全车数据表!Q111</f>
        <v>75.650000000000006</v>
      </c>
      <c r="R110" s="246">
        <f>全车数据表!R111</f>
        <v>46.89</v>
      </c>
      <c r="S110" s="246">
        <f>全车数据表!S111</f>
        <v>73.819999999999993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福特野马</v>
      </c>
      <c r="BB110" s="246" t="str">
        <f>IF(全车数据表!AV111="","",全车数据表!AV111)</f>
        <v/>
      </c>
      <c r="BC110" s="246">
        <f>IF(全车数据表!BF111="","",全车数据表!BF111)</f>
        <v>3165</v>
      </c>
      <c r="BD110" s="246">
        <f>IF(全车数据表!BG111="","",全车数据表!BG111)</f>
        <v>336.8</v>
      </c>
      <c r="BE110" s="246">
        <f>IF(全车数据表!BH111="","",全车数据表!BH111)</f>
        <v>76.599999999999994</v>
      </c>
      <c r="BF110" s="246">
        <f>IF(全车数据表!BI111="","",全车数据表!BI111)</f>
        <v>47.81</v>
      </c>
      <c r="BG110" s="246">
        <f>IF(全车数据表!BJ111="","",全车数据表!BJ111)</f>
        <v>75.08</v>
      </c>
    </row>
    <row r="111" spans="1:59">
      <c r="A111" s="246">
        <f>全车数据表!A112</f>
        <v>110</v>
      </c>
      <c r="B111" s="246" t="str">
        <f>全车数据表!B112</f>
        <v>Ferrari Roma</v>
      </c>
      <c r="C111" s="246" t="str">
        <f>IF(全车数据表!AQ112="","",全车数据表!AQ112)</f>
        <v>Ferrari</v>
      </c>
      <c r="D111" s="248" t="str">
        <f>全车数据表!AT112</f>
        <v>roma</v>
      </c>
      <c r="E111" s="248" t="str">
        <f>全车数据表!AS112</f>
        <v>2.8</v>
      </c>
      <c r="F111" s="248" t="str">
        <f>全车数据表!C112</f>
        <v>罗马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3069</v>
      </c>
      <c r="P111" s="246">
        <f>全车数据表!P112</f>
        <v>331.7</v>
      </c>
      <c r="Q111" s="246">
        <f>全车数据表!Q112</f>
        <v>77.45</v>
      </c>
      <c r="R111" s="246">
        <f>全车数据表!R112</f>
        <v>60.49</v>
      </c>
      <c r="S111" s="246">
        <f>全车数据表!S112</f>
        <v>66.78</v>
      </c>
      <c r="T111" s="246">
        <f>全车数据表!T112</f>
        <v>7.33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345</v>
      </c>
      <c r="AD111" s="246">
        <f>全车数据表!AX112</f>
        <v>0</v>
      </c>
      <c r="AE111" s="246">
        <f>全车数据表!AY112</f>
        <v>446</v>
      </c>
      <c r="AF111" s="246" t="str">
        <f>IF(全车数据表!AZ112="","",全车数据表!AZ112)</f>
        <v>寻车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法拉利 罗马</v>
      </c>
      <c r="BB111" s="246">
        <f>IF(全车数据表!AV112="","",全车数据表!AV112)</f>
        <v>22</v>
      </c>
      <c r="BC111" s="246">
        <f>IF(全车数据表!BF112="","",全车数据表!BF112)</f>
        <v>3210</v>
      </c>
      <c r="BD111" s="246">
        <f>IF(全车数据表!BG112="","",全车数据表!BG112)</f>
        <v>333.1</v>
      </c>
      <c r="BE111" s="246">
        <f>IF(全车数据表!BH112="","",全车数据表!BH112)</f>
        <v>78.400000000000006</v>
      </c>
      <c r="BF111" s="246">
        <f>IF(全车数据表!BI112="","",全车数据表!BI112)</f>
        <v>62.2</v>
      </c>
      <c r="BG111" s="246">
        <f>IF(全车数据表!BJ112="","",全车数据表!BJ112)</f>
        <v>68.59</v>
      </c>
    </row>
    <row r="112" spans="1:59">
      <c r="A112" s="246">
        <f>全车数据表!A113</f>
        <v>111</v>
      </c>
      <c r="B112" s="246" t="str">
        <f>全车数据表!B113</f>
        <v>Arash AF10</v>
      </c>
      <c r="C112" s="246" t="str">
        <f>IF(全车数据表!AQ113="","",全车数据表!AQ113)</f>
        <v>Arash</v>
      </c>
      <c r="D112" s="248" t="str">
        <f>全车数据表!AT113</f>
        <v>arashaf10</v>
      </c>
      <c r="E112" s="248" t="str">
        <f>全车数据表!AS113</f>
        <v>3.2</v>
      </c>
      <c r="F112" s="248" t="str">
        <f>全车数据表!C113</f>
        <v>AF10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3112</v>
      </c>
      <c r="P112" s="246">
        <f>全车数据表!P113</f>
        <v>337</v>
      </c>
      <c r="Q112" s="246">
        <f>全车数据表!Q113</f>
        <v>78.73</v>
      </c>
      <c r="R112" s="246">
        <f>全车数据表!R113</f>
        <v>50.41</v>
      </c>
      <c r="S112" s="246">
        <f>全车数据表!S113</f>
        <v>59.6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351</v>
      </c>
      <c r="AD112" s="246">
        <f>全车数据表!AX113</f>
        <v>0</v>
      </c>
      <c r="AE112" s="246">
        <f>全车数据表!AY113</f>
        <v>455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阿拉什</v>
      </c>
      <c r="BB112" s="246">
        <f>IF(全车数据表!AV113="","",全车数据表!AV113)</f>
        <v>45</v>
      </c>
      <c r="BC112" s="246">
        <f>IF(全车数据表!BF113="","",全车数据表!BF113)</f>
        <v>3254</v>
      </c>
      <c r="BD112" s="246">
        <f>IF(全车数据表!BG113="","",全车数据表!BG113)</f>
        <v>338.6</v>
      </c>
      <c r="BE112" s="246">
        <f>IF(全车数据表!BH113="","",全车数据表!BH113)</f>
        <v>79.3</v>
      </c>
      <c r="BF112" s="246">
        <f>IF(全车数据表!BI113="","",全车数据表!BI113)</f>
        <v>51.73</v>
      </c>
      <c r="BG112" s="246">
        <f>IF(全车数据表!BJ113="","",全车数据表!BJ113)</f>
        <v>61.44</v>
      </c>
    </row>
    <row r="113" spans="1:59">
      <c r="A113" s="246">
        <f>全车数据表!A114</f>
        <v>112</v>
      </c>
      <c r="B113" s="246" t="str">
        <f>全车数据表!B114</f>
        <v>BMW M4 GT3</v>
      </c>
      <c r="C113" s="246" t="str">
        <f>IF(全车数据表!AQ114="","",全车数据表!AQ114)</f>
        <v>BMW</v>
      </c>
      <c r="D113" s="248" t="str">
        <f>全车数据表!AT114</f>
        <v>m4gt3</v>
      </c>
      <c r="E113" s="248" t="str">
        <f>全车数据表!AS114</f>
        <v>4.1</v>
      </c>
      <c r="F113" s="248" t="str">
        <f>全车数据表!C114</f>
        <v>M4 GT3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3134</v>
      </c>
      <c r="P113" s="246">
        <f>全车数据表!P114</f>
        <v>333.3</v>
      </c>
      <c r="Q113" s="246">
        <f>全车数据表!Q114</f>
        <v>79.459999999999994</v>
      </c>
      <c r="R113" s="246">
        <f>全车数据表!R114</f>
        <v>53.36</v>
      </c>
      <c r="S113" s="246">
        <f>全车数据表!S114</f>
        <v>63.69</v>
      </c>
      <c r="T113" s="246">
        <f>全车数据表!T114</f>
        <v>6.6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347</v>
      </c>
      <c r="AD113" s="246">
        <f>全车数据表!AX114</f>
        <v>0</v>
      </c>
      <c r="AE113" s="246">
        <f>全车数据表!AY114</f>
        <v>449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宝马</v>
      </c>
      <c r="BB113" s="246" t="str">
        <f>IF(全车数据表!AV114="","",全车数据表!AV114)</f>
        <v/>
      </c>
      <c r="BC113" s="246">
        <f>IF(全车数据表!BF114="","",全车数据表!BF114)</f>
        <v>3277</v>
      </c>
      <c r="BD113" s="246">
        <f>IF(全车数据表!BG114="","",全车数据表!BG114)</f>
        <v>334.9</v>
      </c>
      <c r="BE113" s="246">
        <f>IF(全车数据表!BH114="","",全车数据表!BH114)</f>
        <v>80.650000000000006</v>
      </c>
      <c r="BF113" s="246">
        <f>IF(全车数据表!BI114="","",全车数据表!BI114)</f>
        <v>54.29</v>
      </c>
      <c r="BG113" s="246">
        <f>IF(全车数据表!BJ114="","",全车数据表!BJ114)</f>
        <v>64.91</v>
      </c>
    </row>
    <row r="114" spans="1:59">
      <c r="A114" s="246">
        <f>全车数据表!A115</f>
        <v>113</v>
      </c>
      <c r="B114" s="246" t="str">
        <f>全车数据表!B115</f>
        <v>Cadillac Cien Concept</v>
      </c>
      <c r="C114" s="246" t="str">
        <f>IF(全车数据表!AQ115="","",全车数据表!AQ115)</f>
        <v>Cadillac</v>
      </c>
      <c r="D114" s="248" t="str">
        <f>全车数据表!AT115</f>
        <v>cien</v>
      </c>
      <c r="E114" s="248" t="str">
        <f>全车数据表!AS115</f>
        <v>1.0</v>
      </c>
      <c r="F114" s="248" t="str">
        <f>全车数据表!C115</f>
        <v>塞恩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40</v>
      </c>
      <c r="J114" s="246">
        <f>IF(全车数据表!I115="×",0,全车数据表!I115)</f>
        <v>18</v>
      </c>
      <c r="K114" s="246">
        <f>IF(全车数据表!J115="×",0,全车数据表!J115)</f>
        <v>24</v>
      </c>
      <c r="L114" s="246">
        <f>IF(全车数据表!K115="×",0,全车数据表!K115)</f>
        <v>36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3155</v>
      </c>
      <c r="P114" s="246">
        <f>全车数据表!P115</f>
        <v>368</v>
      </c>
      <c r="Q114" s="246">
        <f>全车数据表!Q115</f>
        <v>76.55</v>
      </c>
      <c r="R114" s="246">
        <f>全车数据表!R115</f>
        <v>36.14</v>
      </c>
      <c r="S114" s="246">
        <f>全车数据表!S115</f>
        <v>61.1</v>
      </c>
      <c r="T114" s="246">
        <f>全车数据表!T115</f>
        <v>5.93</v>
      </c>
      <c r="U114" s="246">
        <f>全车数据表!AH115</f>
        <v>1656720</v>
      </c>
      <c r="V114" s="246">
        <f>全车数据表!AI115</f>
        <v>20000</v>
      </c>
      <c r="W114" s="246">
        <f>全车数据表!AO115</f>
        <v>2080000</v>
      </c>
      <c r="X114" s="246">
        <f>全车数据表!AP115</f>
        <v>3736720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383</v>
      </c>
      <c r="AD114" s="246">
        <f>全车数据表!AX115</f>
        <v>0</v>
      </c>
      <c r="AE114" s="246">
        <f>全车数据表!AY115</f>
        <v>509</v>
      </c>
      <c r="AF114" s="246" t="str">
        <f>IF(全车数据表!AZ115="","",全车数据表!AZ115)</f>
        <v>独家赛事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>
        <f>IF(全车数据表!BT115="","",全车数据表!BT115)</f>
        <v>1</v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凯迪拉克 塞恩</v>
      </c>
      <c r="BB114" s="246" t="str">
        <f>IF(全车数据表!AV115="","",全车数据表!AV115)</f>
        <v/>
      </c>
      <c r="BC114" s="246">
        <f>IF(全车数据表!BF115="","",全车数据表!BF115)</f>
        <v>3299</v>
      </c>
      <c r="BD114" s="246">
        <f>IF(全车数据表!BG115="","",全车数据表!BG115)</f>
        <v>370.1</v>
      </c>
      <c r="BE114" s="246">
        <f>IF(全车数据表!BH115="","",全车数据表!BH115)</f>
        <v>77.5</v>
      </c>
      <c r="BF114" s="246">
        <f>IF(全车数据表!BI115="","",全车数据表!BI115)</f>
        <v>36.86</v>
      </c>
      <c r="BG114" s="246">
        <f>IF(全车数据表!BJ115="","",全车数据表!BJ115)</f>
        <v>62.34</v>
      </c>
    </row>
    <row r="115" spans="1:59">
      <c r="A115" s="246">
        <f>全车数据表!A116</f>
        <v>114</v>
      </c>
      <c r="B115" s="246" t="str">
        <f>全车数据表!B116</f>
        <v>Aston Martin Valour🔑</v>
      </c>
      <c r="C115" s="246" t="str">
        <f>IF(全车数据表!AQ116="","",全车数据表!AQ116)</f>
        <v>Aston Martin</v>
      </c>
      <c r="D115" s="248" t="str">
        <f>全车数据表!AT116</f>
        <v>valour</v>
      </c>
      <c r="E115" s="248" t="str">
        <f>全车数据表!AS116</f>
        <v>24.1</v>
      </c>
      <c r="F115" s="248" t="str">
        <f>全车数据表!C116</f>
        <v>Valour</v>
      </c>
      <c r="G115" s="246" t="str">
        <f>全车数据表!D116</f>
        <v>B</v>
      </c>
      <c r="H115" s="246">
        <f>LEN(全车数据表!E116)</f>
        <v>4</v>
      </c>
      <c r="I115" s="246" t="str">
        <f>IF(全车数据表!H116="×",0,全车数据表!H116)</f>
        <v>🔑</v>
      </c>
      <c r="J115" s="246">
        <f>IF(全车数据表!I116="×",0,全车数据表!I116)</f>
        <v>35</v>
      </c>
      <c r="K115" s="246">
        <f>IF(全车数据表!J116="×",0,全车数据表!J116)</f>
        <v>55</v>
      </c>
      <c r="L115" s="246">
        <f>IF(全车数据表!K116="×",0,全车数据表!K116)</f>
        <v>85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3178</v>
      </c>
      <c r="P115" s="246">
        <f>全车数据表!P116</f>
        <v>331</v>
      </c>
      <c r="Q115" s="246">
        <f>全车数据表!Q116</f>
        <v>78.23</v>
      </c>
      <c r="R115" s="246">
        <f>全车数据表!R116</f>
        <v>56.43</v>
      </c>
      <c r="S115" s="246">
        <f>全车数据表!S116</f>
        <v>60.73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阿斯顿马丁</v>
      </c>
      <c r="BB115" s="246" t="str">
        <f>IF(全车数据表!AV116="","",全车数据表!AV116)</f>
        <v/>
      </c>
      <c r="BC115" s="246">
        <f>IF(全车数据表!BF116="","",全车数据表!BF116)</f>
        <v>3322</v>
      </c>
      <c r="BD115" s="246">
        <f>IF(全车数据表!BG116="","",全车数据表!BG116)</f>
        <v>332.1</v>
      </c>
      <c r="BE115" s="246">
        <f>IF(全车数据表!BH116="","",全车数据表!BH116)</f>
        <v>78.849999999999994</v>
      </c>
      <c r="BF115" s="246">
        <f>IF(全车数据表!BI116="","",全车数据表!BI116)</f>
        <v>58.39</v>
      </c>
      <c r="BG115" s="246">
        <f>IF(全车数据表!BJ116="","",全车数据表!BJ116)</f>
        <v>64.53</v>
      </c>
    </row>
    <row r="116" spans="1:59">
      <c r="A116" s="246">
        <f>全车数据表!A117</f>
        <v>115</v>
      </c>
      <c r="B116" s="246" t="str">
        <f>全车数据表!B117</f>
        <v>Ford GT MKII🔑</v>
      </c>
      <c r="C116" s="246" t="str">
        <f>IF(全车数据表!AQ117="","",全车数据表!AQ117)</f>
        <v>Ford</v>
      </c>
      <c r="D116" s="248" t="str">
        <f>全车数据表!AT117</f>
        <v>mk2</v>
      </c>
      <c r="E116" s="248" t="str">
        <f>全车数据表!AS117</f>
        <v>2.3</v>
      </c>
      <c r="F116" s="248" t="str">
        <f>全车数据表!C117</f>
        <v>MK2</v>
      </c>
      <c r="G116" s="246" t="str">
        <f>全车数据表!D117</f>
        <v>B</v>
      </c>
      <c r="H116" s="246">
        <f>LEN(全车数据表!E117)</f>
        <v>4</v>
      </c>
      <c r="I116" s="246" t="str">
        <f>IF(全车数据表!H117="×",0,全车数据表!H117)</f>
        <v>🔑</v>
      </c>
      <c r="J116" s="246">
        <f>IF(全车数据表!I117="×",0,全车数据表!I117)</f>
        <v>35</v>
      </c>
      <c r="K116" s="246">
        <f>IF(全车数据表!J117="×",0,全车数据表!J117)</f>
        <v>55</v>
      </c>
      <c r="L116" s="246">
        <f>IF(全车数据表!K117="×",0,全车数据表!K117)</f>
        <v>85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3200</v>
      </c>
      <c r="P116" s="246">
        <f>全车数据表!P117</f>
        <v>315.5</v>
      </c>
      <c r="Q116" s="246">
        <f>全车数据表!Q117</f>
        <v>86.26</v>
      </c>
      <c r="R116" s="246">
        <f>全车数据表!R117</f>
        <v>79</v>
      </c>
      <c r="S116" s="246">
        <f>全车数据表!S117</f>
        <v>67.88</v>
      </c>
      <c r="T116" s="246">
        <f>全车数据表!T117</f>
        <v>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329</v>
      </c>
      <c r="AD116" s="246">
        <f>全车数据表!AX117</f>
        <v>0</v>
      </c>
      <c r="AE116" s="246">
        <f>全车数据表!AY117</f>
        <v>419</v>
      </c>
      <c r="AF116" s="246" t="str">
        <f>IF(全车数据表!AZ117="","",全车数据表!AZ117)</f>
        <v>大奖赛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>
        <f>IF(全车数据表!CA117="","",全车数据表!CA117)</f>
        <v>1</v>
      </c>
      <c r="AS116" s="246" t="str">
        <f>IF(全车数据表!CB117="","",全车数据表!CB117)</f>
        <v/>
      </c>
      <c r="AT116" s="246">
        <f>IF(全车数据表!CC117="","",全车数据表!CC117)</f>
        <v>1</v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福特 mk2</v>
      </c>
      <c r="BB116" s="246" t="str">
        <f>IF(全车数据表!AV117="","",全车数据表!AV117)</f>
        <v/>
      </c>
      <c r="BC116" s="246">
        <f>IF(全车数据表!BF117="","",全车数据表!BF117)</f>
        <v>3345</v>
      </c>
      <c r="BD116" s="246">
        <f>IF(全车数据表!BG117="","",全车数据表!BG117)</f>
        <v>317.3</v>
      </c>
      <c r="BE116" s="246">
        <f>IF(全车数据表!BH117="","",全车数据表!BH117)</f>
        <v>87.4</v>
      </c>
      <c r="BF116" s="246">
        <f>IF(全车数据表!BI117="","",全车数据表!BI117)</f>
        <v>81.5</v>
      </c>
      <c r="BG116" s="246">
        <f>IF(全车数据表!BJ117="","",全车数据表!BJ117)</f>
        <v>70.09</v>
      </c>
    </row>
    <row r="117" spans="1:59">
      <c r="A117" s="246">
        <f>全车数据表!A118</f>
        <v>116</v>
      </c>
      <c r="B117" s="246" t="str">
        <f>全车数据表!B118</f>
        <v>Lamborghini Huracan STO</v>
      </c>
      <c r="C117" s="246" t="str">
        <f>IF(全车数据表!AQ118="","",全车数据表!AQ118)</f>
        <v>Lamborghini</v>
      </c>
      <c r="D117" s="248" t="str">
        <f>全车数据表!AT118</f>
        <v>sto</v>
      </c>
      <c r="E117" s="248" t="str">
        <f>全车数据表!AS118</f>
        <v>4.5</v>
      </c>
      <c r="F117" s="248" t="str">
        <f>全车数据表!C118</f>
        <v>STO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3222</v>
      </c>
      <c r="P117" s="246">
        <f>全车数据表!P118</f>
        <v>320.3</v>
      </c>
      <c r="Q117" s="246">
        <f>全车数据表!Q118</f>
        <v>85.88</v>
      </c>
      <c r="R117" s="246">
        <f>全车数据表!R118</f>
        <v>73.05</v>
      </c>
      <c r="S117" s="246">
        <f>全车数据表!S118</f>
        <v>57.09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飓风</v>
      </c>
      <c r="BB117" s="246" t="str">
        <f>IF(全车数据表!AV118="","",全车数据表!AV118)</f>
        <v/>
      </c>
      <c r="BC117" s="246">
        <f>IF(全车数据表!BF118="","",全车数据表!BF118)</f>
        <v>3368</v>
      </c>
      <c r="BD117" s="246">
        <f>IF(全车数据表!BG118="","",全车数据表!BG118)</f>
        <v>321.5</v>
      </c>
      <c r="BE117" s="246">
        <f>IF(全车数据表!BH118="","",全车数据表!BH118)</f>
        <v>87.4</v>
      </c>
      <c r="BF117" s="246">
        <f>IF(全车数据表!BI118="","",全车数据表!BI118)</f>
        <v>75.77</v>
      </c>
      <c r="BG117" s="246">
        <f>IF(全车数据表!BJ118="","",全车数据表!BJ118)</f>
        <v>59.22</v>
      </c>
    </row>
    <row r="118" spans="1:59">
      <c r="A118" s="246">
        <f>全车数据表!A119</f>
        <v>117</v>
      </c>
      <c r="B118" s="246" t="str">
        <f>全车数据表!B119</f>
        <v>ItalDesign Zerouno</v>
      </c>
      <c r="C118" s="246" t="str">
        <f>IF(全车数据表!AQ119="","",全车数据表!AQ119)</f>
        <v>Italdesign</v>
      </c>
      <c r="D118" s="248" t="str">
        <f>全车数据表!AT119</f>
        <v>zerouno</v>
      </c>
      <c r="E118" s="248" t="str">
        <f>全车数据表!AS119</f>
        <v>1.9</v>
      </c>
      <c r="F118" s="248" t="str">
        <f>全车数据表!C119</f>
        <v>假牛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35</v>
      </c>
      <c r="K118" s="246">
        <f>IF(全车数据表!J119="×",0,全车数据表!J119)</f>
        <v>44</v>
      </c>
      <c r="L118" s="246">
        <f>IF(全车数据表!K119="×",0,全车数据表!K119)</f>
        <v>54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3245</v>
      </c>
      <c r="P118" s="246">
        <f>全车数据表!P119</f>
        <v>341</v>
      </c>
      <c r="Q118" s="246">
        <f>全车数据表!Q119</f>
        <v>79.25</v>
      </c>
      <c r="R118" s="246">
        <f>全车数据表!R119</f>
        <v>58.34</v>
      </c>
      <c r="S118" s="246">
        <f>全车数据表!S119</f>
        <v>54.1</v>
      </c>
      <c r="T118" s="246">
        <f>全车数据表!T119</f>
        <v>5.54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355</v>
      </c>
      <c r="AD118" s="246">
        <f>全车数据表!AX119</f>
        <v>0</v>
      </c>
      <c r="AE118" s="246">
        <f>全车数据表!AY119</f>
        <v>462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id 假牛</v>
      </c>
      <c r="BB118" s="246">
        <f>IF(全车数据表!AV119="","",全车数据表!AV119)</f>
        <v>8</v>
      </c>
      <c r="BC118" s="246">
        <f>IF(全车数据表!BF119="","",全车数据表!BF119)</f>
        <v>3391</v>
      </c>
      <c r="BD118" s="246">
        <f>IF(全车数据表!BG119="","",全车数据表!BG119)</f>
        <v>342.3</v>
      </c>
      <c r="BE118" s="246">
        <f>IF(全车数据表!BH119="","",全车数据表!BH119)</f>
        <v>80.2</v>
      </c>
      <c r="BF118" s="246">
        <f>IF(全车数据表!BI119="","",全车数据表!BI119)</f>
        <v>59.66</v>
      </c>
      <c r="BG118" s="246">
        <f>IF(全车数据表!BJ119="","",全车数据表!BJ119)</f>
        <v>55.9</v>
      </c>
    </row>
    <row r="119" spans="1:59">
      <c r="A119" s="246">
        <f>全车数据表!A120</f>
        <v>118</v>
      </c>
      <c r="B119" s="246" t="str">
        <f>全车数据表!B120</f>
        <v>Mclaren Artura</v>
      </c>
      <c r="C119" s="246" t="str">
        <f>IF(全车数据表!AQ120="","",全车数据表!AQ120)</f>
        <v>McLaren</v>
      </c>
      <c r="D119" s="248" t="str">
        <f>全车数据表!AT120</f>
        <v>artura</v>
      </c>
      <c r="E119" s="248" t="str">
        <f>全车数据表!AS120</f>
        <v>4.3</v>
      </c>
      <c r="F119" s="248" t="str">
        <f>全车数据表!C120</f>
        <v>Artura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3267</v>
      </c>
      <c r="P119" s="246">
        <f>全车数据表!P120</f>
        <v>337.7</v>
      </c>
      <c r="Q119" s="246">
        <f>全车数据表!Q120</f>
        <v>81.05</v>
      </c>
      <c r="R119" s="246">
        <f>全车数据表!R120</f>
        <v>68.33</v>
      </c>
      <c r="S119" s="246">
        <f>全车数据表!S120</f>
        <v>47.34</v>
      </c>
      <c r="T119" s="246">
        <f>全车数据表!T120</f>
        <v>4.8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351</v>
      </c>
      <c r="AD119" s="246">
        <f>全车数据表!AX120</f>
        <v>0</v>
      </c>
      <c r="AE119" s="246">
        <f>全车数据表!AY120</f>
        <v>457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 t="str">
        <f>IF(全车数据表!AV120="","",全车数据表!AV120)</f>
        <v/>
      </c>
      <c r="BC119" s="246">
        <f>IF(全车数据表!BF120="","",全车数据表!BF120)</f>
        <v>3414</v>
      </c>
      <c r="BD119" s="246">
        <f>IF(全车数据表!BG120="","",全车数据表!BG120)</f>
        <v>338.6</v>
      </c>
      <c r="BE119" s="246">
        <f>IF(全车数据表!BH120="","",全车数据表!BH120)</f>
        <v>82</v>
      </c>
      <c r="BF119" s="246">
        <f>IF(全车数据表!BI120="","",全车数据表!BI120)</f>
        <v>70.400000000000006</v>
      </c>
      <c r="BG119" s="246">
        <f>IF(全车数据表!BJ120="","",全车数据表!BJ120)</f>
        <v>49.49</v>
      </c>
    </row>
    <row r="120" spans="1:59">
      <c r="A120" s="246">
        <f>全车数据表!A121</f>
        <v>119</v>
      </c>
      <c r="B120" s="246" t="str">
        <f>全车数据表!B121</f>
        <v>Arash AF8 Falcon Edition🔑</v>
      </c>
      <c r="C120" s="246" t="str">
        <f>IF(全车数据表!AQ121="","",全车数据表!AQ121)</f>
        <v>Arash</v>
      </c>
      <c r="D120" s="248" t="str">
        <f>全车数据表!AT121</f>
        <v>af8</v>
      </c>
      <c r="E120" s="248" t="str">
        <f>全车数据表!AS121</f>
        <v>3.4</v>
      </c>
      <c r="F120" s="248" t="str">
        <f>全车数据表!C121</f>
        <v>AF8</v>
      </c>
      <c r="G120" s="246" t="str">
        <f>全车数据表!D121</f>
        <v>B</v>
      </c>
      <c r="H120" s="246">
        <f>LEN(全车数据表!E121)</f>
        <v>4</v>
      </c>
      <c r="I120" s="246" t="str">
        <f>IF(全车数据表!H121="×",0,全车数据表!H121)</f>
        <v>🔑</v>
      </c>
      <c r="J120" s="246">
        <f>IF(全车数据表!I121="×",0,全车数据表!I121)</f>
        <v>35</v>
      </c>
      <c r="K120" s="246">
        <f>IF(全车数据表!J121="×",0,全车数据表!J121)</f>
        <v>55</v>
      </c>
      <c r="L120" s="246">
        <f>IF(全车数据表!K121="×",0,全车数据表!K121)</f>
        <v>85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3289</v>
      </c>
      <c r="P120" s="246">
        <f>全车数据表!P121</f>
        <v>332.6</v>
      </c>
      <c r="Q120" s="246">
        <f>全车数据表!Q121</f>
        <v>76.739999999999995</v>
      </c>
      <c r="R120" s="246">
        <f>全车数据表!R121</f>
        <v>66.010000000000005</v>
      </c>
      <c r="S120" s="246">
        <f>全车数据表!S121</f>
        <v>76.94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346</v>
      </c>
      <c r="AD120" s="246">
        <f>全车数据表!AX121</f>
        <v>0</v>
      </c>
      <c r="AE120" s="246">
        <f>全车数据表!AY121</f>
        <v>448</v>
      </c>
      <c r="AF120" s="246" t="str">
        <f>IF(全车数据表!AZ121="","",全车数据表!AZ121)</f>
        <v>大奖赛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>
        <f>IF(全车数据表!CA121="","",全车数据表!CA121)</f>
        <v>1</v>
      </c>
      <c r="AS120" s="246" t="str">
        <f>IF(全车数据表!CB121="","",全车数据表!CB121)</f>
        <v/>
      </c>
      <c r="AT120" s="246">
        <f>IF(全车数据表!CC121="","",全车数据表!CC121)</f>
        <v>1</v>
      </c>
      <c r="AU120" s="246">
        <f>IF(全车数据表!CD121="","",全车数据表!CD121)</f>
        <v>1</v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阿拉什</v>
      </c>
      <c r="BB120" s="246" t="str">
        <f>IF(全车数据表!AV121="","",全车数据表!AV121)</f>
        <v/>
      </c>
      <c r="BC120" s="246">
        <f>IF(全车数据表!BF121="","",全车数据表!BF121)</f>
        <v>3437</v>
      </c>
      <c r="BD120" s="246">
        <f>IF(全车数据表!BG121="","",全车数据表!BG121)</f>
        <v>334</v>
      </c>
      <c r="BE120" s="246">
        <f>IF(全车数据表!BH121="","",全车数据表!BH121)</f>
        <v>77.5</v>
      </c>
      <c r="BF120" s="246">
        <f>IF(全车数据表!BI121="","",全车数据表!BI121)</f>
        <v>67.489999999999995</v>
      </c>
      <c r="BG120" s="246">
        <f>IF(全车数据表!BJ121="","",全车数据表!BJ121)</f>
        <v>78.58</v>
      </c>
    </row>
    <row r="121" spans="1:59">
      <c r="A121" s="246">
        <f>全车数据表!A122</f>
        <v>120</v>
      </c>
      <c r="B121" s="246" t="str">
        <f>全车数据表!B122</f>
        <v>Ferrari 488 GTB</v>
      </c>
      <c r="C121" s="246" t="str">
        <f>IF(全车数据表!AQ122="","",全车数据表!AQ122)</f>
        <v>Ferrari</v>
      </c>
      <c r="D121" s="248" t="str">
        <f>全车数据表!AT122</f>
        <v>488</v>
      </c>
      <c r="E121" s="248" t="str">
        <f>全车数据表!AS122</f>
        <v>1.0</v>
      </c>
      <c r="F121" s="248" t="str">
        <f>全车数据表!C122</f>
        <v>488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40</v>
      </c>
      <c r="J121" s="246">
        <f>IF(全车数据表!I122="×",0,全车数据表!I122)</f>
        <v>18</v>
      </c>
      <c r="K121" s="246">
        <f>IF(全车数据表!J122="×",0,全车数据表!J122)</f>
        <v>24</v>
      </c>
      <c r="L121" s="246">
        <f>IF(全车数据表!K122="×",0,全车数据表!K122)</f>
        <v>36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3334</v>
      </c>
      <c r="P121" s="246">
        <f>全车数据表!P122</f>
        <v>347.6</v>
      </c>
      <c r="Q121" s="246">
        <f>全车数据表!Q122</f>
        <v>80.239999999999995</v>
      </c>
      <c r="R121" s="246">
        <f>全车数据表!R122</f>
        <v>48.38</v>
      </c>
      <c r="S121" s="246">
        <f>全车数据表!S122</f>
        <v>65.84</v>
      </c>
      <c r="T121" s="246">
        <f>全车数据表!T122</f>
        <v>6.5</v>
      </c>
      <c r="U121" s="246">
        <f>全车数据表!AH122</f>
        <v>1656720</v>
      </c>
      <c r="V121" s="246">
        <f>全车数据表!AI122</f>
        <v>20000</v>
      </c>
      <c r="W121" s="246">
        <f>全车数据表!AO122</f>
        <v>2080000</v>
      </c>
      <c r="X121" s="246">
        <f>全车数据表!AP122</f>
        <v>3736720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362</v>
      </c>
      <c r="AD121" s="246">
        <f>全车数据表!AX122</f>
        <v>0</v>
      </c>
      <c r="AE121" s="246">
        <f>全车数据表!AY122</f>
        <v>474</v>
      </c>
      <c r="AF121" s="246" t="str">
        <f>IF(全车数据表!AZ122="","",全车数据表!AZ122)</f>
        <v>级别杯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>
        <f>IF(全车数据表!BR122="","",全车数据表!BR122)</f>
        <v>1</v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法拉利</v>
      </c>
      <c r="BB121" s="246">
        <f>IF(全车数据表!AV122="","",全车数据表!AV122)</f>
        <v>8</v>
      </c>
      <c r="BC121" s="246">
        <f>IF(全车数据表!BF122="","",全车数据表!BF122)</f>
        <v>3483</v>
      </c>
      <c r="BD121" s="246">
        <f>IF(全车数据表!BG122="","",全车数据表!BG122)</f>
        <v>349.7</v>
      </c>
      <c r="BE121" s="246">
        <f>IF(全车数据表!BH122="","",全车数据表!BH122)</f>
        <v>81.099999999999994</v>
      </c>
      <c r="BF121" s="246">
        <f>IF(全车数据表!BI122="","",全车数据表!BI122)</f>
        <v>49.12</v>
      </c>
      <c r="BG121" s="246">
        <f>IF(全车数据表!BJ122="","",全车数据表!BJ122)</f>
        <v>66.959999999999994</v>
      </c>
    </row>
    <row r="122" spans="1:59">
      <c r="A122" s="246">
        <f>全车数据表!A123</f>
        <v>121</v>
      </c>
      <c r="B122" s="246" t="str">
        <f>全车数据表!B123</f>
        <v>Kepler Motion</v>
      </c>
      <c r="C122" s="246" t="str">
        <f>IF(全车数据表!AQ123="","",全车数据表!AQ123)</f>
        <v>Kepler</v>
      </c>
      <c r="D122" s="248" t="str">
        <f>全车数据表!AT123</f>
        <v>motion</v>
      </c>
      <c r="E122" s="248" t="str">
        <f>全车数据表!AS123</f>
        <v>4.0</v>
      </c>
      <c r="F122" s="248" t="str">
        <f>全车数据表!C123</f>
        <v>开普勒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3380</v>
      </c>
      <c r="P122" s="246">
        <f>全车数据表!P123</f>
        <v>338.5</v>
      </c>
      <c r="Q122" s="246">
        <f>全车数据表!Q123</f>
        <v>86.45</v>
      </c>
      <c r="R122" s="246">
        <f>全车数据表!R123</f>
        <v>48.72</v>
      </c>
      <c r="S122" s="246">
        <f>全车数据表!S123</f>
        <v>61.18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352</v>
      </c>
      <c r="AD122" s="246">
        <f>全车数据表!AX123</f>
        <v>0</v>
      </c>
      <c r="AE122" s="246">
        <f>全车数据表!AY123</f>
        <v>458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开普勒</v>
      </c>
      <c r="BB122" s="246" t="str">
        <f>IF(全车数据表!AV123="","",全车数据表!AV123)</f>
        <v/>
      </c>
      <c r="BC122" s="246">
        <f>IF(全车数据表!BF123="","",全车数据表!BF123)</f>
        <v>3530</v>
      </c>
      <c r="BD122" s="246">
        <f>IF(全车数据表!BG123="","",全车数据表!BG123)</f>
        <v>340.5</v>
      </c>
      <c r="BE122" s="246">
        <f>IF(全车数据表!BH123="","",全车数据表!BH123)</f>
        <v>87.4</v>
      </c>
      <c r="BF122" s="246">
        <f>IF(全车数据表!BI123="","",全车数据表!BI123)</f>
        <v>49.69</v>
      </c>
      <c r="BG122" s="246">
        <f>IF(全车数据表!BJ123="","",全车数据表!BJ123)</f>
        <v>63.68</v>
      </c>
    </row>
    <row r="123" spans="1:59">
      <c r="A123" s="246">
        <f>全车数据表!A124</f>
        <v>122</v>
      </c>
      <c r="B123" s="246" t="str">
        <f>全车数据表!B124</f>
        <v>Drako GTE</v>
      </c>
      <c r="C123" s="246" t="str">
        <f>IF(全车数据表!AQ124="","",全车数据表!AQ124)</f>
        <v>Drako</v>
      </c>
      <c r="D123" s="248" t="str">
        <f>全车数据表!AT124</f>
        <v>drakogte</v>
      </c>
      <c r="E123" s="248" t="str">
        <f>全车数据表!AS124</f>
        <v>3.1</v>
      </c>
      <c r="F123" s="248" t="str">
        <f>全车数据表!C124</f>
        <v>德拉科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55</v>
      </c>
      <c r="J123" s="246">
        <f>IF(全车数据表!I124="×",0,全车数据表!I124)</f>
        <v>35</v>
      </c>
      <c r="K123" s="246">
        <f>IF(全车数据表!J124="×",0,全车数据表!J124)</f>
        <v>44</v>
      </c>
      <c r="L123" s="246">
        <f>IF(全车数据表!K124="×",0,全车数据表!K124)</f>
        <v>54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3425</v>
      </c>
      <c r="P123" s="246">
        <f>全车数据表!P124</f>
        <v>346.2</v>
      </c>
      <c r="Q123" s="246">
        <f>全车数据表!Q124</f>
        <v>81.849999999999994</v>
      </c>
      <c r="R123" s="246">
        <f>全车数据表!R124</f>
        <v>47.31</v>
      </c>
      <c r="S123" s="246">
        <f>全车数据表!S124</f>
        <v>61.18</v>
      </c>
      <c r="T123" s="246">
        <f>全车数据表!T124</f>
        <v>0</v>
      </c>
      <c r="U123" s="246">
        <f>全车数据表!AH124</f>
        <v>3312600</v>
      </c>
      <c r="V123" s="246">
        <f>全车数据表!AI124</f>
        <v>40000</v>
      </c>
      <c r="W123" s="246">
        <f>全车数据表!AO124</f>
        <v>4160000</v>
      </c>
      <c r="X123" s="246">
        <f>全车数据表!AP124</f>
        <v>7472600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360</v>
      </c>
      <c r="AD123" s="246">
        <f>全车数据表!AX124</f>
        <v>0</v>
      </c>
      <c r="AE123" s="246">
        <f>全车数据表!AY124</f>
        <v>471</v>
      </c>
      <c r="AF123" s="246" t="str">
        <f>IF(全车数据表!AZ124="","",全车数据表!AZ124)</f>
        <v>寻车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/>
      </c>
      <c r="BB123" s="246">
        <f>IF(全车数据表!AV124="","",全车数据表!AV124)</f>
        <v>25</v>
      </c>
      <c r="BC123" s="246">
        <f>IF(全车数据表!BF124="","",全车数据表!BF124)</f>
        <v>3577</v>
      </c>
      <c r="BD123" s="246">
        <f>IF(全车数据表!BG124="","",全车数据表!BG124)</f>
        <v>347.9</v>
      </c>
      <c r="BE123" s="246">
        <f>IF(全车数据表!BH124="","",全车数据表!BH124)</f>
        <v>82.9</v>
      </c>
      <c r="BF123" s="246">
        <f>IF(全车数据表!BI124="","",全车数据表!BI124)</f>
        <v>48.18</v>
      </c>
      <c r="BG123" s="246">
        <f>IF(全车数据表!BJ124="","",全车数据表!BJ124)</f>
        <v>62.64</v>
      </c>
    </row>
    <row r="124" spans="1:59">
      <c r="A124" s="246">
        <f>全车数据表!A125</f>
        <v>123</v>
      </c>
      <c r="B124" s="246" t="str">
        <f>全车数据表!B125</f>
        <v>Porsche 911 Turbo 50 years</v>
      </c>
      <c r="C124" s="246" t="str">
        <f>IF(全车数据表!AQ125="","",全车数据表!AQ125)</f>
        <v>Porsche</v>
      </c>
      <c r="D124" s="248" t="str">
        <f>全车数据表!AT125</f>
        <v>911turbo</v>
      </c>
      <c r="E124" s="248" t="str">
        <f>全车数据表!AS125</f>
        <v>24.3</v>
      </c>
      <c r="F124" s="248" t="str">
        <f>全车数据表!C125</f>
        <v>992</v>
      </c>
      <c r="G124" s="246" t="str">
        <f>全车数据表!D125</f>
        <v>B</v>
      </c>
      <c r="H124" s="246">
        <f>LEN(全车数据表!E125)</f>
        <v>4</v>
      </c>
      <c r="I124" s="246">
        <f>IF(全车数据表!H125="×",0,全车数据表!H125)</f>
        <v>55</v>
      </c>
      <c r="J124" s="246">
        <f>IF(全车数据表!I125="×",0,全车数据表!I125)</f>
        <v>35</v>
      </c>
      <c r="K124" s="246">
        <f>IF(全车数据表!J125="×",0,全车数据表!J125)</f>
        <v>44</v>
      </c>
      <c r="L124" s="246">
        <f>IF(全车数据表!K125="×",0,全车数据表!K125)</f>
        <v>54</v>
      </c>
      <c r="M124" s="246">
        <f>IF(全车数据表!L125="×",0,全车数据表!L125)</f>
        <v>0</v>
      </c>
      <c r="N124" s="246">
        <f>IF(全车数据表!M125="×",0,全车数据表!M125)</f>
        <v>0</v>
      </c>
      <c r="O124" s="246">
        <f>全车数据表!O125</f>
        <v>3495</v>
      </c>
      <c r="P124" s="246">
        <f>全车数据表!P125</f>
        <v>343.5</v>
      </c>
      <c r="Q124" s="246">
        <f>全车数据表!Q125</f>
        <v>82.94</v>
      </c>
      <c r="R124" s="246">
        <f>全车数据表!R125</f>
        <v>53.72</v>
      </c>
      <c r="S124" s="246">
        <f>全车数据表!S125</f>
        <v>59.39</v>
      </c>
      <c r="T124" s="246">
        <f>全车数据表!T125</f>
        <v>0</v>
      </c>
      <c r="U124" s="246">
        <f>全车数据表!AH125</f>
        <v>3312600</v>
      </c>
      <c r="V124" s="246">
        <f>全车数据表!AI125</f>
        <v>40000</v>
      </c>
      <c r="W124" s="246">
        <f>全车数据表!AO125</f>
        <v>4160000</v>
      </c>
      <c r="X124" s="246">
        <f>全车数据表!AP125</f>
        <v>7472600</v>
      </c>
      <c r="Y124" s="246">
        <f>全车数据表!AJ125</f>
        <v>6</v>
      </c>
      <c r="Z124" s="246">
        <f>全车数据表!AL125</f>
        <v>4</v>
      </c>
      <c r="AA124" s="246">
        <f>IF(全车数据表!AN125="×",0,全车数据表!AN125)</f>
        <v>2</v>
      </c>
      <c r="AB124" s="248" t="str">
        <f>全车数据表!AU125</f>
        <v>rare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保时捷</v>
      </c>
      <c r="BB124" s="246" t="str">
        <f>IF(全车数据表!AV125="","",全车数据表!AV125)</f>
        <v/>
      </c>
      <c r="BC124" s="246">
        <f>IF(全车数据表!BF125="","",全车数据表!BF125)</f>
        <v>3649</v>
      </c>
      <c r="BD124" s="246">
        <f>IF(全车数据表!BG125="","",全车数据表!BG125)</f>
        <v>345.1</v>
      </c>
      <c r="BE124" s="246">
        <f>IF(全车数据表!BH125="","",全车数据表!BH125)</f>
        <v>83.8</v>
      </c>
      <c r="BF124" s="246">
        <f>IF(全车数据表!BI125="","",全车数据表!BI125)</f>
        <v>56.22</v>
      </c>
      <c r="BG124" s="246">
        <f>IF(全车数据表!BJ125="","",全车数据表!BJ125)</f>
        <v>62.28</v>
      </c>
    </row>
    <row r="125" spans="1:59">
      <c r="A125" s="246">
        <f>全车数据表!A126</f>
        <v>124</v>
      </c>
      <c r="B125" s="246" t="str">
        <f>全车数据表!B126</f>
        <v>Glickenhaus 003S</v>
      </c>
      <c r="C125" s="246" t="str">
        <f>IF(全车数据表!AQ126="","",全车数据表!AQ126)</f>
        <v>Glickenhaus</v>
      </c>
      <c r="D125" s="248" t="str">
        <f>全车数据表!AT126</f>
        <v>003</v>
      </c>
      <c r="E125" s="248" t="str">
        <f>全车数据表!AS126</f>
        <v>1.0</v>
      </c>
      <c r="F125" s="248" t="str">
        <f>全车数据表!C126</f>
        <v>003</v>
      </c>
      <c r="G125" s="246" t="str">
        <f>全车数据表!D126</f>
        <v>B</v>
      </c>
      <c r="H125" s="246">
        <f>LEN(全车数据表!E126)</f>
        <v>4</v>
      </c>
      <c r="I125" s="246">
        <f>IF(全车数据表!H126="×",0,全车数据表!H126)</f>
        <v>40</v>
      </c>
      <c r="J125" s="246">
        <f>IF(全车数据表!I126="×",0,全车数据表!I126)</f>
        <v>18</v>
      </c>
      <c r="K125" s="246">
        <f>IF(全车数据表!J126="×",0,全车数据表!J126)</f>
        <v>24</v>
      </c>
      <c r="L125" s="246">
        <f>IF(全车数据表!K126="×",0,全车数据表!K126)</f>
        <v>36</v>
      </c>
      <c r="M125" s="246">
        <f>IF(全车数据表!L126="×",0,全车数据表!L126)</f>
        <v>0</v>
      </c>
      <c r="N125" s="246">
        <f>IF(全车数据表!M126="×",0,全车数据表!M126)</f>
        <v>0</v>
      </c>
      <c r="O125" s="246">
        <f>全车数据表!O126</f>
        <v>3519</v>
      </c>
      <c r="P125" s="246">
        <f>全车数据表!P126</f>
        <v>368.8</v>
      </c>
      <c r="Q125" s="246">
        <f>全车数据表!Q126</f>
        <v>79.44</v>
      </c>
      <c r="R125" s="246">
        <f>全车数据表!R126</f>
        <v>38.58</v>
      </c>
      <c r="S125" s="246">
        <f>全车数据表!S126</f>
        <v>63.11</v>
      </c>
      <c r="T125" s="246">
        <f>全车数据表!T126</f>
        <v>6.17</v>
      </c>
      <c r="U125" s="246">
        <f>全车数据表!AH126</f>
        <v>1656720</v>
      </c>
      <c r="V125" s="246">
        <f>全车数据表!AI126</f>
        <v>20000</v>
      </c>
      <c r="W125" s="246">
        <f>全车数据表!AO126</f>
        <v>2080000</v>
      </c>
      <c r="X125" s="246">
        <f>全车数据表!AP126</f>
        <v>3736720</v>
      </c>
      <c r="Y125" s="246">
        <f>全车数据表!AJ126</f>
        <v>6</v>
      </c>
      <c r="Z125" s="246">
        <f>全车数据表!AL126</f>
        <v>4</v>
      </c>
      <c r="AA125" s="246">
        <f>IF(全车数据表!AN126="×",0,全车数据表!AN126)</f>
        <v>2</v>
      </c>
      <c r="AB125" s="248" t="str">
        <f>全车数据表!AU126</f>
        <v>rare</v>
      </c>
      <c r="AC125" s="246">
        <f>全车数据表!AW126</f>
        <v>383</v>
      </c>
      <c r="AD125" s="246">
        <f>全车数据表!AX126</f>
        <v>0</v>
      </c>
      <c r="AE125" s="246">
        <f>全车数据表!AY126</f>
        <v>510</v>
      </c>
      <c r="AF125" s="246" t="str">
        <f>IF(全车数据表!AZ126="","",全车数据表!AZ126)</f>
        <v>级别杯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>
        <f>IF(全车数据表!BR126="","",全车数据表!BR126)</f>
        <v>1</v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SCG</v>
      </c>
      <c r="BB125" s="246">
        <f>IF(全车数据表!AV126="","",全车数据表!AV126)</f>
        <v>10</v>
      </c>
      <c r="BC125" s="246">
        <f>IF(全车数据表!BF126="","",全车数据表!BF126)</f>
        <v>3673</v>
      </c>
      <c r="BD125" s="246">
        <f>IF(全车数据表!BG126="","",全车数据表!BG126)</f>
        <v>371</v>
      </c>
      <c r="BE125" s="246">
        <f>IF(全车数据表!BH126="","",全车数据表!BH126)</f>
        <v>80.2</v>
      </c>
      <c r="BF125" s="246">
        <f>IF(全车数据表!BI126="","",全车数据表!BI126)</f>
        <v>39.32</v>
      </c>
      <c r="BG125" s="246">
        <f>IF(全车数据表!BJ126="","",全车数据表!BJ126)</f>
        <v>64.58</v>
      </c>
    </row>
    <row r="126" spans="1:59">
      <c r="A126" s="246">
        <f>全车数据表!A127</f>
        <v>125</v>
      </c>
      <c r="B126" s="246" t="str">
        <f>全车数据表!B127</f>
        <v>McLaren Elva</v>
      </c>
      <c r="C126" s="246" t="str">
        <f>IF(全车数据表!AQ127="","",全车数据表!AQ127)</f>
        <v>McLaren</v>
      </c>
      <c r="D126" s="248" t="str">
        <f>全车数据表!AT127</f>
        <v>elva</v>
      </c>
      <c r="E126" s="248" t="str">
        <f>全车数据表!AS127</f>
        <v>3.0</v>
      </c>
      <c r="F126" s="248" t="str">
        <f>全车数据表!C127</f>
        <v>Elva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3533</v>
      </c>
      <c r="P126" s="246">
        <f>全车数据表!P127</f>
        <v>339.1</v>
      </c>
      <c r="Q126" s="246">
        <f>全车数据表!Q127</f>
        <v>81.31</v>
      </c>
      <c r="R126" s="246">
        <f>全车数据表!R127</f>
        <v>75.510000000000005</v>
      </c>
      <c r="S126" s="246">
        <f>全车数据表!S127</f>
        <v>65.900000000000006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rare</v>
      </c>
      <c r="AC126" s="246">
        <f>全车数据表!AW127</f>
        <v>353</v>
      </c>
      <c r="AD126" s="246">
        <f>全车数据表!AX127</f>
        <v>0</v>
      </c>
      <c r="AE126" s="246">
        <f>全车数据表!AY127</f>
        <v>459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>无顶</v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>
        <f>IF(全车数据表!AV127="","",全车数据表!AV127)</f>
        <v>26</v>
      </c>
      <c r="BC126" s="246">
        <f>IF(全车数据表!BF127="","",全车数据表!BF127)</f>
        <v>3673</v>
      </c>
      <c r="BD126" s="246">
        <f>IF(全车数据表!BG127="","",全车数据表!BG127)</f>
        <v>340.5</v>
      </c>
      <c r="BE126" s="246">
        <f>IF(全车数据表!BH127="","",全车数据表!BH127)</f>
        <v>82</v>
      </c>
      <c r="BF126" s="246">
        <f>IF(全车数据表!BI127="","",全车数据表!BI127)</f>
        <v>78.17</v>
      </c>
      <c r="BG126" s="246">
        <f>IF(全车数据表!BJ127="","",全车数据表!BJ127)</f>
        <v>67.680000000000007</v>
      </c>
    </row>
    <row r="127" spans="1:59">
      <c r="A127" s="246">
        <f>全车数据表!A128</f>
        <v>126</v>
      </c>
      <c r="B127" s="246" t="str">
        <f>全车数据表!B128</f>
        <v>Aston Martin DB12</v>
      </c>
      <c r="C127" s="246" t="str">
        <f>IF(全车数据表!AQ128="","",全车数据表!AQ128)</f>
        <v>Aston Martin</v>
      </c>
      <c r="D127" s="248" t="str">
        <f>全车数据表!AT128</f>
        <v>db12</v>
      </c>
      <c r="E127" s="248" t="str">
        <f>全车数据表!AS128</f>
        <v>4.7</v>
      </c>
      <c r="F127" s="248" t="str">
        <f>全车数据表!C128</f>
        <v>DB12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3580</v>
      </c>
      <c r="P127" s="246">
        <f>全车数据表!P128</f>
        <v>343.2</v>
      </c>
      <c r="Q127" s="246">
        <f>全车数据表!Q128</f>
        <v>74.11</v>
      </c>
      <c r="R127" s="246">
        <f>全车数据表!R128</f>
        <v>69.680000000000007</v>
      </c>
      <c r="S127" s="246">
        <f>全车数据表!S128</f>
        <v>77.89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阿斯顿马丁</v>
      </c>
      <c r="BB127" s="246" t="str">
        <f>IF(全车数据表!AV128="","",全车数据表!AV128)</f>
        <v/>
      </c>
      <c r="BC127" s="246">
        <f>IF(全车数据表!BF128="","",全车数据表!BF128)</f>
        <v>3721</v>
      </c>
      <c r="BD127" s="246">
        <f>IF(全车数据表!BG128="","",全车数据表!BG128)</f>
        <v>345.1</v>
      </c>
      <c r="BE127" s="246">
        <f>IF(全车数据表!BH128="","",全车数据表!BH128)</f>
        <v>74.8</v>
      </c>
      <c r="BF127" s="246">
        <f>IF(全车数据表!BI128="","",全车数据表!BI128)</f>
        <v>71.36</v>
      </c>
      <c r="BG127" s="246">
        <f>IF(全车数据表!BJ128="","",全车数据表!BJ128)</f>
        <v>80.44</v>
      </c>
    </row>
    <row r="128" spans="1:59">
      <c r="A128" s="246">
        <f>全车数据表!A129</f>
        <v>127</v>
      </c>
      <c r="B128" s="246" t="str">
        <f>全车数据表!B129</f>
        <v>Nissan R390 GT1🔑</v>
      </c>
      <c r="C128" s="246" t="str">
        <f>IF(全车数据表!AQ129="","",全车数据表!AQ129)</f>
        <v>Nissan</v>
      </c>
      <c r="D128" s="248" t="str">
        <f>全车数据表!AT129</f>
        <v>r390</v>
      </c>
      <c r="E128" s="248" t="str">
        <f>全车数据表!AS129</f>
        <v>3.7</v>
      </c>
      <c r="F128" s="248" t="str">
        <f>全车数据表!C129</f>
        <v>R390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3627</v>
      </c>
      <c r="P128" s="246">
        <f>全车数据表!P129</f>
        <v>373.5</v>
      </c>
      <c r="Q128" s="246">
        <f>全车数据表!Q129</f>
        <v>76.72</v>
      </c>
      <c r="R128" s="246">
        <f>全车数据表!R129</f>
        <v>52.63</v>
      </c>
      <c r="S128" s="246">
        <f>全车数据表!S129</f>
        <v>55.45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388</v>
      </c>
      <c r="AD128" s="246">
        <f>全车数据表!AX129</f>
        <v>0</v>
      </c>
      <c r="AE128" s="246">
        <f>全车数据表!AY129</f>
        <v>519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日产</v>
      </c>
      <c r="BB128" s="246" t="str">
        <f>IF(全车数据表!AV129="","",全车数据表!AV129)</f>
        <v/>
      </c>
      <c r="BC128" s="246">
        <f>IF(全车数据表!BF129="","",全车数据表!BF129)</f>
        <v>3770</v>
      </c>
      <c r="BD128" s="246">
        <f>IF(全车数据表!BG129="","",全车数据表!BG129)</f>
        <v>375.6</v>
      </c>
      <c r="BE128" s="246">
        <f>IF(全车数据表!BH129="","",全车数据表!BH129)</f>
        <v>77.5</v>
      </c>
      <c r="BF128" s="246">
        <f>IF(全车数据表!BI129="","",全车数据表!BI129)</f>
        <v>53.36</v>
      </c>
      <c r="BG128" s="246">
        <f>IF(全车数据表!BJ129="","",全车数据表!BJ129)</f>
        <v>57.65</v>
      </c>
    </row>
    <row r="129" spans="1:59">
      <c r="A129" s="246">
        <f>全车数据表!A130</f>
        <v>128</v>
      </c>
      <c r="B129" s="246" t="str">
        <f>全车数据表!B130</f>
        <v>LEGO Technic Chevrolet Corvette Stingray</v>
      </c>
      <c r="C129" s="246" t="str">
        <f>IF(全车数据表!AQ130="","",全车数据表!AQ130)</f>
        <v>LEGO Technic</v>
      </c>
      <c r="D129" s="248" t="str">
        <f>全车数据表!AT130</f>
        <v>legostingray</v>
      </c>
      <c r="E129" s="248" t="str">
        <f>全车数据表!AS130</f>
        <v>24.4</v>
      </c>
      <c r="F129" s="248" t="str">
        <f>全车数据表!C130</f>
        <v>乐高C8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3647</v>
      </c>
      <c r="P129" s="246">
        <f>全车数据表!P130</f>
        <v>327.7</v>
      </c>
      <c r="Q129" s="246">
        <f>全车数据表!Q130</f>
        <v>82.76</v>
      </c>
      <c r="R129" s="246">
        <f>全车数据表!R130</f>
        <v>80.66</v>
      </c>
      <c r="S129" s="246">
        <f>全车数据表!S130</f>
        <v>70.400000000000006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0</v>
      </c>
      <c r="AD129" s="246">
        <f>全车数据表!AX130</f>
        <v>0</v>
      </c>
      <c r="AE129" s="246">
        <f>全车数据表!AY130</f>
        <v>0</v>
      </c>
      <c r="AF129" s="246" t="str">
        <f>IF(全车数据表!AZ130="","",全车数据表!AZ130)</f>
        <v>收藏者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黄貂鱼</v>
      </c>
      <c r="BB129" s="246" t="str">
        <f>IF(全车数据表!AV130="","",全车数据表!AV130)</f>
        <v/>
      </c>
      <c r="BC129" s="246">
        <f>IF(全车数据表!BF130="","",全车数据表!BF130)</f>
        <v>3800</v>
      </c>
      <c r="BD129" s="246">
        <f>IF(全车数据表!BG130="","",全车数据表!BG130)</f>
        <v>329.4</v>
      </c>
      <c r="BE129" s="246">
        <f>IF(全车数据表!BH130="","",全车数据表!BH130)</f>
        <v>83.8</v>
      </c>
      <c r="BF129" s="246">
        <f>IF(全车数据表!BI130="","",全车数据表!BI130)</f>
        <v>83.67</v>
      </c>
      <c r="BG129" s="246">
        <f>IF(全车数据表!BJ130="","",全车数据表!BJ130)</f>
        <v>73.91</v>
      </c>
    </row>
    <row r="130" spans="1:59">
      <c r="A130" s="246">
        <f>全车数据表!A131</f>
        <v>129</v>
      </c>
      <c r="B130" s="246" t="str">
        <f>全车数据表!B131</f>
        <v>Ferrari F12tdf</v>
      </c>
      <c r="C130" s="246" t="str">
        <f>IF(全车数据表!AQ131="","",全车数据表!AQ131)</f>
        <v>Ferrari</v>
      </c>
      <c r="D130" s="248" t="str">
        <f>全车数据表!AT131</f>
        <v>f12tdf</v>
      </c>
      <c r="E130" s="248" t="str">
        <f>全车数据表!AS131</f>
        <v>1.0</v>
      </c>
      <c r="F130" s="248" t="str">
        <f>全车数据表!C131</f>
        <v>TDF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30</v>
      </c>
      <c r="J130" s="246">
        <f>IF(全车数据表!I131="×",0,全车数据表!I131)</f>
        <v>9</v>
      </c>
      <c r="K130" s="246">
        <f>IF(全车数据表!J131="×",0,全车数据表!J131)</f>
        <v>13</v>
      </c>
      <c r="L130" s="246">
        <f>IF(全车数据表!K131="×",0,全车数据表!K131)</f>
        <v>21</v>
      </c>
      <c r="M130" s="246">
        <f>IF(全车数据表!L131="×",0,全车数据表!L131)</f>
        <v>32</v>
      </c>
      <c r="N130" s="246">
        <f>IF(全车数据表!M131="×",0,全车数据表!M131)</f>
        <v>0</v>
      </c>
      <c r="O130" s="246">
        <f>全车数据表!O131</f>
        <v>3724</v>
      </c>
      <c r="P130" s="246">
        <f>全车数据表!P131</f>
        <v>360.5</v>
      </c>
      <c r="Q130" s="246">
        <f>全车数据表!Q131</f>
        <v>78.38</v>
      </c>
      <c r="R130" s="246">
        <f>全车数据表!R131</f>
        <v>40.130000000000003</v>
      </c>
      <c r="S130" s="246">
        <f>全车数据表!S131</f>
        <v>80.180000000000007</v>
      </c>
      <c r="T130" s="246">
        <f>全车数据表!T131</f>
        <v>9.67</v>
      </c>
      <c r="U130" s="246">
        <f>全车数据表!AH131</f>
        <v>3183640</v>
      </c>
      <c r="V130" s="246">
        <f>全车数据表!AI131</f>
        <v>25000</v>
      </c>
      <c r="W130" s="246">
        <f>全车数据表!AO131</f>
        <v>3000000</v>
      </c>
      <c r="X130" s="246">
        <f>全车数据表!AP131</f>
        <v>6183640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375</v>
      </c>
      <c r="AD130" s="246">
        <f>全车数据表!AX131</f>
        <v>0</v>
      </c>
      <c r="AE130" s="246">
        <f>全车数据表!AY131</f>
        <v>496</v>
      </c>
      <c r="AF130" s="246" t="str">
        <f>IF(全车数据表!AZ131="","",全车数据表!AZ131)</f>
        <v>级别杯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>
        <f>IF(全车数据表!BR131="","",全车数据表!BR131)</f>
        <v>1</v>
      </c>
      <c r="AJ130" s="246">
        <f>IF(全车数据表!BS131="","",全车数据表!BS131)</f>
        <v>1</v>
      </c>
      <c r="AK130" s="246" t="str">
        <f>IF(全车数据表!BT131="","",全车数据表!BT131)</f>
        <v/>
      </c>
      <c r="AL130" s="246">
        <f>IF(全车数据表!BU131="","",全车数据表!BU131)</f>
        <v>1</v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>
        <f>IF(全车数据表!CI131="","",全车数据表!CI131)</f>
        <v>1</v>
      </c>
      <c r="BA130" s="246" t="str">
        <f>IF(全车数据表!CJ131="","",全车数据表!CJ131)</f>
        <v>法拉利 土豆粉 掏大粪</v>
      </c>
      <c r="BB130" s="246">
        <f>IF(全车数据表!AV131="","",全车数据表!AV131)</f>
        <v>13</v>
      </c>
      <c r="BC130" s="246">
        <f>IF(全车数据表!BF131="","",全车数据表!BF131)</f>
        <v>3869</v>
      </c>
      <c r="BD130" s="246">
        <f>IF(全车数据表!BG131="","",全车数据表!BG131)</f>
        <v>362.7</v>
      </c>
      <c r="BE130" s="246">
        <f>IF(全车数据表!BH131="","",全车数据表!BH131)</f>
        <v>78.849999999999994</v>
      </c>
      <c r="BF130" s="246">
        <f>IF(全车数据表!BI131="","",全车数据表!BI131)</f>
        <v>41.02</v>
      </c>
      <c r="BG130" s="246">
        <f>IF(全车数据表!BJ131="","",全车数据表!BJ131)</f>
        <v>81.3</v>
      </c>
    </row>
    <row r="131" spans="1:59">
      <c r="A131" s="246">
        <f>全车数据表!A132</f>
        <v>130</v>
      </c>
      <c r="B131" s="246" t="str">
        <f>全车数据表!B132</f>
        <v>Maserati MC20</v>
      </c>
      <c r="C131" s="246" t="str">
        <f>IF(全车数据表!AQ132="","",全车数据表!AQ132)</f>
        <v>Maserati</v>
      </c>
      <c r="D131" s="248" t="str">
        <f>全车数据表!AT132</f>
        <v>mc20</v>
      </c>
      <c r="E131" s="248" t="str">
        <f>全车数据表!AS132</f>
        <v>4.3</v>
      </c>
      <c r="F131" s="248" t="str">
        <f>全车数据表!C132</f>
        <v>MC20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3773</v>
      </c>
      <c r="P131" s="246">
        <f>全车数据表!P132</f>
        <v>335.7</v>
      </c>
      <c r="Q131" s="246">
        <f>全车数据表!Q132</f>
        <v>81.63</v>
      </c>
      <c r="R131" s="246">
        <f>全车数据表!R132</f>
        <v>90.79</v>
      </c>
      <c r="S131" s="246">
        <f>全车数据表!S132</f>
        <v>75.84</v>
      </c>
      <c r="T131" s="246">
        <f>全车数据表!T132</f>
        <v>9.4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349</v>
      </c>
      <c r="AD131" s="246">
        <f>全车数据表!AX132</f>
        <v>0</v>
      </c>
      <c r="AE131" s="246">
        <f>全车数据表!AY132</f>
        <v>453</v>
      </c>
      <c r="AF131" s="246" t="str">
        <f>IF(全车数据表!AZ132="","",全车数据表!AZ132)</f>
        <v>通行证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>
        <f>IF(全车数据表!BV132="","",全车数据表!BV132)</f>
        <v>1</v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玛莎拉蒂</v>
      </c>
      <c r="BB131" s="246" t="str">
        <f>IF(全车数据表!AV132="","",全车数据表!AV132)</f>
        <v/>
      </c>
      <c r="BC131" s="246">
        <f>IF(全车数据表!BF132="","",全车数据表!BF132)</f>
        <v>3919</v>
      </c>
      <c r="BD131" s="246">
        <f>IF(全车数据表!BG132="","",全车数据表!BG132)</f>
        <v>336.8</v>
      </c>
      <c r="BE131" s="246">
        <f>IF(全车数据表!BH132="","",全车数据表!BH132)</f>
        <v>82.45</v>
      </c>
      <c r="BF131" s="246">
        <f>IF(全车数据表!BI132="","",全车数据表!BI132)</f>
        <v>93.93</v>
      </c>
      <c r="BG131" s="246">
        <f>IF(全车数据表!BJ132="","",全车数据表!BJ132)</f>
        <v>79.05</v>
      </c>
    </row>
    <row r="132" spans="1:59">
      <c r="A132" s="246">
        <f>全车数据表!A133</f>
        <v>131</v>
      </c>
      <c r="B132" s="246" t="str">
        <f>全车数据表!B133</f>
        <v>Lamborghini Murcielago LP 640 Roadster</v>
      </c>
      <c r="C132" s="246" t="str">
        <f>IF(全车数据表!AQ133="","",全车数据表!AQ133)</f>
        <v>Lamborghini</v>
      </c>
      <c r="D132" s="248" t="str">
        <f>全车数据表!AT133</f>
        <v>murcielago</v>
      </c>
      <c r="E132" s="248" t="str">
        <f>全车数据表!AS133</f>
        <v>2.8</v>
      </c>
      <c r="F132" s="248" t="str">
        <f>全车数据表!C133</f>
        <v>蝙蝠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3792</v>
      </c>
      <c r="P132" s="246">
        <f>全车数据表!P133</f>
        <v>354.1</v>
      </c>
      <c r="Q132" s="246">
        <f>全车数据表!Q133</f>
        <v>77.540000000000006</v>
      </c>
      <c r="R132" s="246">
        <f>全车数据表!R133</f>
        <v>67.180000000000007</v>
      </c>
      <c r="S132" s="246">
        <f>全车数据表!S133</f>
        <v>61.13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368</v>
      </c>
      <c r="AD132" s="246">
        <f>全车数据表!AX133</f>
        <v>0</v>
      </c>
      <c r="AE132" s="246">
        <f>全车数据表!AY133</f>
        <v>484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>
        <f>IF(全车数据表!BV133="","",全车数据表!BV133)</f>
        <v>1</v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>无顶</v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 蝙蝠</v>
      </c>
      <c r="BB132" s="246">
        <f>IF(全车数据表!AV133="","",全车数据表!AV133)</f>
        <v>27</v>
      </c>
      <c r="BC132" s="246">
        <f>IF(全车数据表!BF133="","",全车数据表!BF133)</f>
        <v>4084</v>
      </c>
      <c r="BD132" s="246">
        <f>IF(全车数据表!BG133="","",全车数据表!BG133)</f>
        <v>355.3</v>
      </c>
      <c r="BE132" s="246">
        <f>IF(全车数据表!BH133="","",全车数据表!BH133)</f>
        <v>78.400000000000006</v>
      </c>
      <c r="BF132" s="246">
        <f>IF(全车数据表!BI133="","",全车数据表!BI133)</f>
        <v>69.010000000000005</v>
      </c>
      <c r="BG132" s="246">
        <f>IF(全车数据表!BJ133="","",全车数据表!BJ133)</f>
        <v>63.6</v>
      </c>
    </row>
    <row r="133" spans="1:59">
      <c r="A133" s="246">
        <f>全车数据表!A134</f>
        <v>132</v>
      </c>
      <c r="B133" s="246" t="str">
        <f>全车数据表!B134</f>
        <v>McLaren 765LT</v>
      </c>
      <c r="C133" s="246" t="str">
        <f>IF(全车数据表!AQ134="","",全车数据表!AQ134)</f>
        <v>McLaren</v>
      </c>
      <c r="D133" s="248" t="str">
        <f>全车数据表!AT134</f>
        <v>765lt</v>
      </c>
      <c r="E133" s="248" t="str">
        <f>全车数据表!AS134</f>
        <v>3.6</v>
      </c>
      <c r="F133" s="248" t="str">
        <f>全车数据表!C134</f>
        <v>765LT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3821</v>
      </c>
      <c r="P133" s="246">
        <f>全车数据表!P134</f>
        <v>349.5</v>
      </c>
      <c r="Q133" s="246">
        <f>全车数据表!Q134</f>
        <v>80.5</v>
      </c>
      <c r="R133" s="246">
        <f>全车数据表!R134</f>
        <v>70.61</v>
      </c>
      <c r="S133" s="246">
        <f>全车数据表!S134</f>
        <v>62.26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363</v>
      </c>
      <c r="AD133" s="246">
        <f>全车数据表!AX134</f>
        <v>0</v>
      </c>
      <c r="AE133" s="246">
        <f>全车数据表!AY134</f>
        <v>477</v>
      </c>
      <c r="AF133" s="246" t="str">
        <f>IF(全车数据表!AZ134="","",全车数据表!AZ134)</f>
        <v>联会赛事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>
        <f>IF(全车数据表!CB134="","",全车数据表!CB134)</f>
        <v>1</v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>
        <f>IF(全车数据表!AV134="","",全车数据表!AV134)</f>
        <v>49</v>
      </c>
      <c r="BC133" s="246">
        <f>IF(全车数据表!BF134="","",全车数据表!BF134)</f>
        <v>3969</v>
      </c>
      <c r="BD133" s="246">
        <f>IF(全车数据表!BG134="","",全车数据表!BG134)</f>
        <v>351.6</v>
      </c>
      <c r="BE133" s="246">
        <f>IF(全车数据表!BH134="","",全车数据表!BH134)</f>
        <v>81.099999999999994</v>
      </c>
      <c r="BF133" s="246">
        <f>IF(全车数据表!BI134="","",全车数据表!BI134)</f>
        <v>72.319999999999993</v>
      </c>
      <c r="BG133" s="246">
        <f>IF(全车数据表!BJ134="","",全车数据表!BJ134)</f>
        <v>65.17</v>
      </c>
    </row>
    <row r="134" spans="1:59">
      <c r="A134" s="246">
        <f>全车数据表!A135</f>
        <v>133</v>
      </c>
      <c r="B134" s="246" t="str">
        <f>全车数据表!B135</f>
        <v>Formula E Gen3 Evo Championship Edition 🔑</v>
      </c>
      <c r="C134" s="246" t="str">
        <f>IF(全车数据表!AQ135="","",全车数据表!AQ135)</f>
        <v>Formula E</v>
      </c>
      <c r="D134" s="248" t="str">
        <f>全车数据表!AT135</f>
        <v>fegen3</v>
      </c>
      <c r="E134" s="248" t="str">
        <f>全车数据表!AS135</f>
        <v>24.6</v>
      </c>
      <c r="F134" s="248" t="str">
        <f>全车数据表!C135</f>
        <v>FE Gen3</v>
      </c>
      <c r="G134" s="246" t="str">
        <f>全车数据表!D135</f>
        <v>B</v>
      </c>
      <c r="H134" s="246">
        <f>LEN(全车数据表!E135)</f>
        <v>5</v>
      </c>
      <c r="I134" s="246" t="str">
        <f>IF(全车数据表!H135="×",0,全车数据表!H135)</f>
        <v>🔑</v>
      </c>
      <c r="J134" s="246">
        <f>IF(全车数据表!I135="×",0,全车数据表!I135)</f>
        <v>35</v>
      </c>
      <c r="K134" s="246">
        <f>IF(全车数据表!J135="×",0,全车数据表!J135)</f>
        <v>40</v>
      </c>
      <c r="L134" s="246">
        <f>IF(全车数据表!K135="×",0,全车数据表!K135)</f>
        <v>50</v>
      </c>
      <c r="M134" s="246">
        <f>IF(全车数据表!L135="×",0,全车数据表!L135)</f>
        <v>55</v>
      </c>
      <c r="N134" s="246">
        <f>IF(全车数据表!M135="×",0,全车数据表!M135)</f>
        <v>0</v>
      </c>
      <c r="O134" s="246">
        <f>全车数据表!O135</f>
        <v>3871</v>
      </c>
      <c r="P134" s="246">
        <f>全车数据表!P135</f>
        <v>335.4</v>
      </c>
      <c r="Q134" s="246">
        <f>全车数据表!Q135</f>
        <v>90.29</v>
      </c>
      <c r="R134" s="246">
        <f>全车数据表!R135</f>
        <v>71.209999999999994</v>
      </c>
      <c r="S134" s="246">
        <f>全车数据表!S135</f>
        <v>59.35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0</v>
      </c>
      <c r="AD134" s="246">
        <f>全车数据表!AX135</f>
        <v>0</v>
      </c>
      <c r="AE134" s="246">
        <f>全车数据表!AY135</f>
        <v>0</v>
      </c>
      <c r="AF134" s="246" t="str">
        <f>IF(全车数据表!AZ135="","",全车数据表!AZ135)</f>
        <v>限时赛事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电动方程式 电方</v>
      </c>
      <c r="BB134" s="246" t="str">
        <f>IF(全车数据表!AV135="","",全车数据表!AV135)</f>
        <v/>
      </c>
      <c r="BC134" s="246">
        <f>IF(全车数据表!BF135="","",全车数据表!BF135)</f>
        <v>4020</v>
      </c>
      <c r="BD134" s="246">
        <f>IF(全车数据表!BG135="","",全车数据表!BG135)</f>
        <v>336.8</v>
      </c>
      <c r="BE134" s="246">
        <f>IF(全车数据表!BH135="","",全车数据表!BH135)</f>
        <v>91</v>
      </c>
      <c r="BF134" s="246">
        <f>IF(全车数据表!BI135="","",全车数据表!BI135)</f>
        <v>73.84</v>
      </c>
      <c r="BG134" s="246">
        <f>IF(全车数据表!BJ135="","",全车数据表!BJ135)</f>
        <v>61.2</v>
      </c>
    </row>
    <row r="135" spans="1:59">
      <c r="A135" s="246">
        <f>全车数据表!A136</f>
        <v>134</v>
      </c>
      <c r="B135" s="246" t="str">
        <f>全车数据表!B136</f>
        <v>Chevrolet Corvette Grand Sport</v>
      </c>
      <c r="C135" s="246" t="str">
        <f>IF(全车数据表!AQ136="","",全车数据表!AQ136)</f>
        <v>Chevrolet Corvette</v>
      </c>
      <c r="D135" s="248" t="str">
        <f>全车数据表!AT136</f>
        <v>cgs</v>
      </c>
      <c r="E135" s="248" t="str">
        <f>全车数据表!AS136</f>
        <v>1.0</v>
      </c>
      <c r="F135" s="248" t="str">
        <f>全车数据表!C136</f>
        <v>五菱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30</v>
      </c>
      <c r="J135" s="246">
        <f>IF(全车数据表!I136="×",0,全车数据表!I136)</f>
        <v>9</v>
      </c>
      <c r="K135" s="246">
        <f>IF(全车数据表!J136="×",0,全车数据表!J136)</f>
        <v>13</v>
      </c>
      <c r="L135" s="246">
        <f>IF(全车数据表!K136="×",0,全车数据表!K136)</f>
        <v>21</v>
      </c>
      <c r="M135" s="246">
        <f>IF(全车数据表!L136="×",0,全车数据表!L136)</f>
        <v>32</v>
      </c>
      <c r="N135" s="246">
        <f>IF(全车数据表!M136="×",0,全车数据表!M136)</f>
        <v>0</v>
      </c>
      <c r="O135" s="246">
        <f>全车数据表!O136</f>
        <v>3921</v>
      </c>
      <c r="P135" s="246">
        <f>全车数据表!P136</f>
        <v>331.2</v>
      </c>
      <c r="Q135" s="246">
        <f>全车数据表!Q136</f>
        <v>76.55</v>
      </c>
      <c r="R135" s="246">
        <f>全车数据表!R136</f>
        <v>92.99</v>
      </c>
      <c r="S135" s="246">
        <f>全车数据表!S136</f>
        <v>80.87</v>
      </c>
      <c r="T135" s="246">
        <f>全车数据表!T136</f>
        <v>11.63</v>
      </c>
      <c r="U135" s="246">
        <f>全车数据表!AH136</f>
        <v>3183640</v>
      </c>
      <c r="V135" s="246">
        <f>全车数据表!AI136</f>
        <v>25000</v>
      </c>
      <c r="W135" s="246">
        <f>全车数据表!AO136</f>
        <v>3000000</v>
      </c>
      <c r="X135" s="246">
        <f>全车数据表!AP136</f>
        <v>6183640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345</v>
      </c>
      <c r="AD135" s="246">
        <f>全车数据表!AX136</f>
        <v>0</v>
      </c>
      <c r="AE135" s="246">
        <f>全车数据表!AY136</f>
        <v>445</v>
      </c>
      <c r="AF135" s="246" t="str">
        <f>IF(全车数据表!AZ136="","",全车数据表!AZ136)</f>
        <v>级别杯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>
        <f>IF(全车数据表!BR136="","",全车数据表!BR136)</f>
        <v>1</v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>
        <f>IF(全车数据表!CF136="","",全车数据表!CF136)</f>
        <v>1</v>
      </c>
      <c r="AX135" s="246" t="str">
        <f>IF(全车数据表!CG136="","",全车数据表!CG136)</f>
        <v>可开合</v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雪佛兰 克尔维特 cgs 五菱</v>
      </c>
      <c r="BB135" s="246">
        <f>IF(全车数据表!AV136="","",全车数据表!AV136)</f>
        <v>13</v>
      </c>
      <c r="BC135" s="246">
        <f>IF(全车数据表!BF136="","",全车数据表!BF136)</f>
        <v>4071</v>
      </c>
      <c r="BD135" s="246">
        <f>IF(全车数据表!BG136="","",全车数据表!BG136)</f>
        <v>333</v>
      </c>
      <c r="BE135" s="246">
        <f>IF(全车数据表!BH136="","",全车数据表!BH136)</f>
        <v>77.5</v>
      </c>
      <c r="BF135" s="246">
        <f>IF(全车数据表!BI136="","",全车数据表!BI136)</f>
        <v>95.4</v>
      </c>
      <c r="BG135" s="246">
        <f>IF(全车数据表!BJ136="","",全车数据表!BJ136)</f>
        <v>82.37</v>
      </c>
    </row>
    <row r="136" spans="1:59">
      <c r="A136" s="246">
        <f>全车数据表!A137</f>
        <v>135</v>
      </c>
      <c r="B136" s="246" t="str">
        <f>全车数据表!B137</f>
        <v>Apex AP-0</v>
      </c>
      <c r="C136" s="246" t="str">
        <f>IF(全车数据表!AQ137="","",全车数据表!AQ137)</f>
        <v>Apex</v>
      </c>
      <c r="D136" s="248" t="str">
        <f>全车数据表!AT137</f>
        <v>ap-0</v>
      </c>
      <c r="E136" s="248" t="str">
        <f>全车数据表!AS137</f>
        <v>2.4</v>
      </c>
      <c r="F136" s="248" t="str">
        <f>全车数据表!C137</f>
        <v>AP-0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3946</v>
      </c>
      <c r="P136" s="246">
        <f>全车数据表!P137</f>
        <v>335.1</v>
      </c>
      <c r="Q136" s="246">
        <f>全车数据表!Q137</f>
        <v>80.959999999999994</v>
      </c>
      <c r="R136" s="246">
        <f>全车数据表!R137</f>
        <v>89.37</v>
      </c>
      <c r="S136" s="246">
        <f>全车数据表!S137</f>
        <v>75.16</v>
      </c>
      <c r="T136" s="246">
        <f>全车数据表!T137</f>
        <v>9.33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349</v>
      </c>
      <c r="AD136" s="246">
        <f>全车数据表!AX137</f>
        <v>358</v>
      </c>
      <c r="AE136" s="246">
        <f>全车数据表!AY137</f>
        <v>465</v>
      </c>
      <c r="AF136" s="246" t="str">
        <f>IF(全车数据表!AZ137="","",全车数据表!AZ137)</f>
        <v>寻车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>
        <f>IF(全车数据表!BU137="","",全车数据表!BU137)</f>
        <v>1</v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>
        <f>IF(全车数据表!AV137="","",全车数据表!AV137)</f>
        <v>28</v>
      </c>
      <c r="BC136" s="246">
        <f>IF(全车数据表!BF137="","",全车数据表!BF137)</f>
        <v>4109</v>
      </c>
      <c r="BD136" s="246">
        <f>IF(全车数据表!BG137="","",全车数据表!BG137)</f>
        <v>336.8</v>
      </c>
      <c r="BE136" s="246">
        <f>IF(全车数据表!BH137="","",全车数据表!BH137)</f>
        <v>82</v>
      </c>
      <c r="BF136" s="246">
        <f>IF(全车数据表!BI137="","",全车数据表!BI137)</f>
        <v>92.44</v>
      </c>
      <c r="BG136" s="246">
        <f>IF(全车数据表!BJ137="","",全车数据表!BJ137)</f>
        <v>77.069999999999993</v>
      </c>
    </row>
    <row r="137" spans="1:59">
      <c r="A137" s="246">
        <f>全车数据表!A138</f>
        <v>136</v>
      </c>
      <c r="B137" s="246" t="str">
        <f>全车数据表!B138</f>
        <v>Aston Martin Vantage GT12</v>
      </c>
      <c r="C137" s="246" t="str">
        <f>IF(全车数据表!AQ138="","",全车数据表!AQ138)</f>
        <v>Aston Martin</v>
      </c>
      <c r="D137" s="248" t="str">
        <f>全车数据表!AT138</f>
        <v>gt12</v>
      </c>
      <c r="E137" s="248" t="str">
        <f>全车数据表!AS138</f>
        <v>1.7</v>
      </c>
      <c r="F137" s="248" t="str">
        <f>全车数据表!C138</f>
        <v>GT12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3946</v>
      </c>
      <c r="P137" s="246">
        <f>全车数据表!P138</f>
        <v>337.8</v>
      </c>
      <c r="Q137" s="246">
        <f>全车数据表!Q138</f>
        <v>78.260000000000005</v>
      </c>
      <c r="R137" s="246">
        <f>全车数据表!R138</f>
        <v>86.85</v>
      </c>
      <c r="S137" s="246">
        <f>全车数据表!S138</f>
        <v>80.459999999999994</v>
      </c>
      <c r="T137" s="246">
        <f>全车数据表!T138</f>
        <v>11.13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352</v>
      </c>
      <c r="AD137" s="246">
        <f>全车数据表!AX138</f>
        <v>0</v>
      </c>
      <c r="AE137" s="246">
        <f>全车数据表!AY138</f>
        <v>457</v>
      </c>
      <c r="AF137" s="246" t="str">
        <f>IF(全车数据表!AZ138="","",全车数据表!AZ138)</f>
        <v>传奇商店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>
        <f>IF(全车数据表!BS138="","",全车数据表!BS138)</f>
        <v>1</v>
      </c>
      <c r="AK137" s="246" t="str">
        <f>IF(全车数据表!BT138="","",全车数据表!BT138)</f>
        <v/>
      </c>
      <c r="AL137" s="246">
        <f>IF(全车数据表!BU138="","",全车数据表!BU138)</f>
        <v>1</v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>
        <f>IF(全车数据表!CI138="","",全车数据表!CI138)</f>
        <v>1</v>
      </c>
      <c r="BA137" s="246" t="str">
        <f>IF(全车数据表!CJ138="","",全车数据表!CJ138)</f>
        <v>阿斯顿马丁</v>
      </c>
      <c r="BB137" s="246">
        <f>IF(全车数据表!AV138="","",全车数据表!AV138)</f>
        <v>15</v>
      </c>
      <c r="BC137" s="246">
        <f>IF(全车数据表!BF138="","",全车数据表!BF138)</f>
        <v>4097</v>
      </c>
      <c r="BD137" s="246">
        <f>IF(全车数据表!BG138="","",全车数据表!BG138)</f>
        <v>339.5</v>
      </c>
      <c r="BE137" s="246">
        <f>IF(全车数据表!BH138="","",全车数据表!BH138)</f>
        <v>79.3</v>
      </c>
      <c r="BF137" s="246">
        <f>IF(全车数据表!BI138="","",全车数据表!BI138)</f>
        <v>89.24</v>
      </c>
      <c r="BG137" s="246">
        <f>IF(全车数据表!BJ138="","",全车数据表!BJ138)</f>
        <v>82.5</v>
      </c>
    </row>
    <row r="138" spans="1:59">
      <c r="A138" s="246">
        <f>全车数据表!A139</f>
        <v>137</v>
      </c>
      <c r="B138" s="246" t="str">
        <f>全车数据表!B139</f>
        <v>Ferrari F12 Berlinetta</v>
      </c>
      <c r="C138" s="246" t="str">
        <f>IF(全车数据表!AQ139="","",全车数据表!AQ139)</f>
        <v>Ferrari</v>
      </c>
      <c r="D138" s="248" t="str">
        <f>全车数据表!AT139</f>
        <v>f12berlinetta</v>
      </c>
      <c r="E138" s="248" t="str">
        <f>全车数据表!AS139</f>
        <v>45.0</v>
      </c>
      <c r="F138" s="248" t="str">
        <f>全车数据表!C139</f>
        <v>F12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25</v>
      </c>
      <c r="J138" s="246">
        <f>IF(全车数据表!I139="×",0,全车数据表!I139)</f>
        <v>30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50</v>
      </c>
      <c r="N138" s="246">
        <f>IF(全车数据表!M139="×",0,全车数据表!M139)</f>
        <v>0</v>
      </c>
      <c r="O138" s="246">
        <f>全车数据表!O139</f>
        <v>3950</v>
      </c>
      <c r="P138" s="246">
        <f>全车数据表!P139</f>
        <v>357.2</v>
      </c>
      <c r="Q138" s="246">
        <f>全车数据表!Q139</f>
        <v>81.86</v>
      </c>
      <c r="R138" s="246">
        <f>全车数据表!R139</f>
        <v>61.13</v>
      </c>
      <c r="S138" s="246">
        <f>全车数据表!S139</f>
        <v>68.14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0</v>
      </c>
      <c r="AD138" s="246">
        <f>全车数据表!AX139</f>
        <v>0</v>
      </c>
      <c r="AE138" s="246">
        <f>全车数据表!AY139</f>
        <v>0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 t="str">
        <f>IF(全车数据表!AV139="","",全车数据表!AV139)</f>
        <v/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Apollo IE</v>
      </c>
      <c r="C139" s="246" t="str">
        <f>IF(全车数据表!AQ140="","",全车数据表!AQ140)</f>
        <v>Apollo</v>
      </c>
      <c r="D139" s="248" t="str">
        <f>全车数据表!AT140</f>
        <v>ie</v>
      </c>
      <c r="E139" s="248" t="str">
        <f>全车数据表!AS140</f>
        <v>2.6</v>
      </c>
      <c r="F139" s="248" t="str">
        <f>全车数据表!C140</f>
        <v>IE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3953</v>
      </c>
      <c r="P139" s="246">
        <f>全车数据表!P140</f>
        <v>348.3</v>
      </c>
      <c r="Q139" s="246">
        <f>全车数据表!Q140</f>
        <v>84.65</v>
      </c>
      <c r="R139" s="246">
        <f>全车数据表!R140</f>
        <v>73.17</v>
      </c>
      <c r="S139" s="246">
        <f>全车数据表!S140</f>
        <v>69.12</v>
      </c>
      <c r="T139" s="246">
        <f>全车数据表!T140</f>
        <v>7.46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475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阿波罗 菠萝</v>
      </c>
      <c r="BB139" s="246">
        <f>IF(全车数据表!AV140="","",全车数据表!AV140)</f>
        <v>46</v>
      </c>
      <c r="BC139" s="246">
        <f>IF(全车数据表!BF140="","",全车数据表!BF140)</f>
        <v>4115</v>
      </c>
      <c r="BD139" s="246">
        <f>IF(全车数据表!BG140="","",全车数据表!BG140)</f>
        <v>349.7</v>
      </c>
      <c r="BE139" s="246">
        <f>IF(全车数据表!BH140="","",全车数据表!BH140)</f>
        <v>85.6</v>
      </c>
      <c r="BF139" s="246">
        <f>IF(全车数据表!BI140="","",全车数据表!BI140)</f>
        <v>75.87</v>
      </c>
      <c r="BG139" s="246">
        <f>IF(全车数据表!BJ140="","",全车数据表!BJ140)</f>
        <v>70.03</v>
      </c>
    </row>
    <row r="140" spans="1:59">
      <c r="A140" s="246">
        <f>全车数据表!A141</f>
        <v>139</v>
      </c>
      <c r="B140" s="246" t="str">
        <f>全车数据表!B141</f>
        <v>Sin R1 550</v>
      </c>
      <c r="C140" s="246" t="str">
        <f>IF(全车数据表!AQ141="","",全车数据表!AQ141)</f>
        <v>Sin</v>
      </c>
      <c r="D140" s="248" t="str">
        <f>全车数据表!AT141</f>
        <v>550</v>
      </c>
      <c r="E140" s="248" t="str">
        <f>全车数据表!AS141</f>
        <v>1.2</v>
      </c>
      <c r="F140" s="248" t="str">
        <f>全车数据表!C141</f>
        <v>SIN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30</v>
      </c>
      <c r="J140" s="246">
        <f>IF(全车数据表!I141="×",0,全车数据表!I141)</f>
        <v>9</v>
      </c>
      <c r="K140" s="246">
        <f>IF(全车数据表!J141="×",0,全车数据表!J141)</f>
        <v>13</v>
      </c>
      <c r="L140" s="246">
        <f>IF(全车数据表!K141="×",0,全车数据表!K141)</f>
        <v>21</v>
      </c>
      <c r="M140" s="246">
        <f>IF(全车数据表!L141="×",0,全车数据表!L141)</f>
        <v>32</v>
      </c>
      <c r="N140" s="246">
        <f>IF(全车数据表!M141="×",0,全车数据表!M141)</f>
        <v>0</v>
      </c>
      <c r="O140" s="246">
        <f>全车数据表!O141</f>
        <v>3971</v>
      </c>
      <c r="P140" s="246">
        <f>全车数据表!P141</f>
        <v>370.6</v>
      </c>
      <c r="Q140" s="246">
        <f>全车数据表!Q141</f>
        <v>77.040000000000006</v>
      </c>
      <c r="R140" s="246">
        <f>全车数据表!R141</f>
        <v>45.74</v>
      </c>
      <c r="S140" s="246">
        <f>全车数据表!S141</f>
        <v>85</v>
      </c>
      <c r="T140" s="246">
        <f>全车数据表!T141</f>
        <v>10.7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384</v>
      </c>
      <c r="AD140" s="246">
        <f>全车数据表!AX141</f>
        <v>0</v>
      </c>
      <c r="AE140" s="246">
        <f>全车数据表!AY141</f>
        <v>511</v>
      </c>
      <c r="AF140" s="246" t="str">
        <f>IF(全车数据表!AZ141="","",全车数据表!AZ141)</f>
        <v>红币商店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>
        <f>IF(全车数据表!BS141="","",全车数据表!BS141)</f>
        <v>1</v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>
        <f>IF(全车数据表!CI141="","",全车数据表!CI141)</f>
        <v>1</v>
      </c>
      <c r="BA140" s="246" t="str">
        <f>IF(全车数据表!CJ141="","",全车数据表!CJ141)</f>
        <v/>
      </c>
      <c r="BB140" s="246">
        <f>IF(全车数据表!AV141="","",全车数据表!AV141)</f>
        <v>27</v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Reventon Roadster🔑</v>
      </c>
      <c r="C141" s="246" t="str">
        <f>IF(全车数据表!AQ142="","",全车数据表!AQ142)</f>
        <v>Lamborghini</v>
      </c>
      <c r="D141" s="248" t="str">
        <f>全车数据表!AT142</f>
        <v>reventon</v>
      </c>
      <c r="E141" s="248" t="str">
        <f>全车数据表!AS142</f>
        <v>3.5</v>
      </c>
      <c r="F141" s="248" t="str">
        <f>全车数据表!C142</f>
        <v>雷文顿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34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3984</v>
      </c>
      <c r="P141" s="246">
        <f>全车数据表!P142</f>
        <v>356.3</v>
      </c>
      <c r="Q141" s="246">
        <f>全车数据表!Q142</f>
        <v>78.349999999999994</v>
      </c>
      <c r="R141" s="246">
        <f>全车数据表!R142</f>
        <v>67.650000000000006</v>
      </c>
      <c r="S141" s="246">
        <f>全车数据表!S142</f>
        <v>74.41</v>
      </c>
      <c r="T141" s="246">
        <f>全车数据表!T142</f>
        <v>0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371</v>
      </c>
      <c r="AD141" s="246">
        <f>全车数据表!AX142</f>
        <v>0</v>
      </c>
      <c r="AE141" s="246">
        <f>全车数据表!AY142</f>
        <v>489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>无顶</v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兰博基尼</v>
      </c>
      <c r="BB141" s="246" t="str">
        <f>IF(全车数据表!AV142="","",全车数据表!AV142)</f>
        <v/>
      </c>
      <c r="BC141" s="246">
        <f>IF(全车数据表!BF142="","",全车数据表!BF142)</f>
        <v>4135</v>
      </c>
      <c r="BD141" s="246">
        <f>IF(全车数据表!BG142="","",全车数据表!BG142)</f>
        <v>358</v>
      </c>
      <c r="BE141" s="246">
        <f>IF(全车数据表!BH142="","",全车数据表!BH142)</f>
        <v>79.3</v>
      </c>
      <c r="BF141" s="246">
        <f>IF(全车数据表!BI142="","",全车数据表!BI142)</f>
        <v>69.400000000000006</v>
      </c>
      <c r="BG141" s="246">
        <f>IF(全车数据表!BJ142="","",全车数据表!BJ142)</f>
        <v>76.400000000000006</v>
      </c>
    </row>
    <row r="142" spans="1:59">
      <c r="A142" s="246">
        <f>全车数据表!A143</f>
        <v>141</v>
      </c>
      <c r="B142" s="246" t="str">
        <f>全车数据表!B143</f>
        <v>Ferrari Enzo Ferrari</v>
      </c>
      <c r="C142" s="246" t="str">
        <f>IF(全车数据表!AQ143="","",全车数据表!AQ143)</f>
        <v>Ferrari</v>
      </c>
      <c r="D142" s="248" t="str">
        <f>全车数据表!AT143</f>
        <v>enzo</v>
      </c>
      <c r="E142" s="248" t="str">
        <f>全车数据表!AS143</f>
        <v>2.5</v>
      </c>
      <c r="F142" s="248" t="str">
        <f>全车数据表!C143</f>
        <v>Enzo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4009</v>
      </c>
      <c r="P142" s="246">
        <f>全车数据表!P143</f>
        <v>364.8</v>
      </c>
      <c r="Q142" s="246">
        <f>全车数据表!Q143</f>
        <v>75.290000000000006</v>
      </c>
      <c r="R142" s="246">
        <f>全车数据表!R143</f>
        <v>64.95</v>
      </c>
      <c r="S142" s="246">
        <f>全车数据表!S143</f>
        <v>72.260000000000005</v>
      </c>
      <c r="T142" s="246">
        <f>全车数据表!T143</f>
        <v>7.37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379</v>
      </c>
      <c r="AD142" s="246">
        <f>全车数据表!AX143</f>
        <v>0</v>
      </c>
      <c r="AE142" s="246">
        <f>全车数据表!AY143</f>
        <v>503</v>
      </c>
      <c r="AF142" s="246" t="str">
        <f>IF(全车数据表!AZ143="","",全车数据表!AZ143)</f>
        <v>通行证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>
        <f>IF(全车数据表!BV143="","",全车数据表!BV143)</f>
        <v>1</v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 恩佐</v>
      </c>
      <c r="BB142" s="246">
        <f>IF(全车数据表!AV143="","",全车数据表!AV143)</f>
        <v>48</v>
      </c>
      <c r="BC142" s="246">
        <f>IF(全车数据表!BF143="","",全车数据表!BF143)</f>
        <v>4161</v>
      </c>
      <c r="BD142" s="246">
        <f>IF(全车数据表!BG143="","",全车数据表!BG143)</f>
        <v>366.4</v>
      </c>
      <c r="BE142" s="246">
        <f>IF(全车数据表!BH143="","",全车数据表!BH143)</f>
        <v>76.150000000000006</v>
      </c>
      <c r="BF142" s="246">
        <f>IF(全车数据表!BI143="","",全车数据表!BI143)</f>
        <v>66.62</v>
      </c>
      <c r="BG142" s="246">
        <f>IF(全车数据表!BJ143="","",全车数据表!BJ143)</f>
        <v>73.47</v>
      </c>
    </row>
    <row r="143" spans="1:59">
      <c r="A143" s="246">
        <f>全车数据表!A144</f>
        <v>142</v>
      </c>
      <c r="B143" s="246" t="str">
        <f>全车数据表!B144</f>
        <v>Aston Martin One77</v>
      </c>
      <c r="C143" s="246" t="str">
        <f>IF(全车数据表!AQ144="","",全车数据表!AQ144)</f>
        <v>Aston Martin</v>
      </c>
      <c r="D143" s="248" t="str">
        <f>全车数据表!AT144</f>
        <v>one77</v>
      </c>
      <c r="E143" s="248" t="str">
        <f>全车数据表!AS144</f>
        <v>3.3</v>
      </c>
      <c r="F143" s="248" t="str">
        <f>全车数据表!C144</f>
        <v>One77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4022</v>
      </c>
      <c r="P143" s="246">
        <f>全车数据表!P144</f>
        <v>363.5</v>
      </c>
      <c r="Q143" s="246">
        <f>全车数据表!Q144</f>
        <v>79.34</v>
      </c>
      <c r="R143" s="246">
        <f>全车数据表!R144</f>
        <v>68.7</v>
      </c>
      <c r="S143" s="246">
        <f>全车数据表!S144</f>
        <v>56.61</v>
      </c>
      <c r="T143" s="246">
        <f>全车数据表!T144</f>
        <v>5.4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378</v>
      </c>
      <c r="AD143" s="246">
        <f>全车数据表!AX144</f>
        <v>0</v>
      </c>
      <c r="AE143" s="246">
        <f>全车数据表!AY144</f>
        <v>501</v>
      </c>
      <c r="AF143" s="246" t="str">
        <f>IF(全车数据表!AZ144="","",全车数据表!AZ144)</f>
        <v>通行证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>
        <f>IF(全车数据表!BV144="","",全车数据表!BV144)</f>
        <v>1</v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阿斯顿马丁</v>
      </c>
      <c r="BB143" s="246">
        <f>IF(全车数据表!AV144="","",全车数据表!AV144)</f>
        <v>29</v>
      </c>
      <c r="BC143" s="246">
        <f>IF(全车数据表!BF144="","",全车数据表!BF144)</f>
        <v>4174</v>
      </c>
      <c r="BD143" s="246">
        <f>IF(全车数据表!BG144="","",全车数据表!BG144)</f>
        <v>364.5</v>
      </c>
      <c r="BE143" s="246">
        <f>IF(全车数据表!BH144="","",全车数据表!BH144)</f>
        <v>80.2</v>
      </c>
      <c r="BF143" s="246">
        <f>IF(全车数据表!BI144="","",全车数据表!BI144)</f>
        <v>70.31</v>
      </c>
      <c r="BG143" s="246">
        <f>IF(全车数据表!BJ144="","",全车数据表!BJ144)</f>
        <v>58.5</v>
      </c>
    </row>
    <row r="144" spans="1:59">
      <c r="A144" s="246">
        <f>全车数据表!A145</f>
        <v>143</v>
      </c>
      <c r="B144" s="246" t="str">
        <f>全车数据表!B145</f>
        <v>Porsche 911 GTS Security</v>
      </c>
      <c r="C144" s="246" t="str">
        <f>IF(全车数据表!AQ145="","",全车数据表!AQ145)</f>
        <v>Porsche</v>
      </c>
      <c r="D144" s="248" t="str">
        <f>全车数据表!AT145</f>
        <v>911security</v>
      </c>
      <c r="E144" s="248" t="str">
        <f>全车数据表!AS145</f>
        <v>24.0</v>
      </c>
      <c r="F144" s="248" t="str">
        <f>全车数据表!C145</f>
        <v>安保911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4034</v>
      </c>
      <c r="P144" s="246">
        <f>全车数据表!P145</f>
        <v>361</v>
      </c>
      <c r="Q144" s="246">
        <f>全车数据表!Q145</f>
        <v>85.12</v>
      </c>
      <c r="R144" s="246">
        <f>全车数据表!R145</f>
        <v>80.430000000000007</v>
      </c>
      <c r="S144" s="246">
        <f>全车数据表!S145</f>
        <v>77.790000000000006</v>
      </c>
      <c r="T144" s="246">
        <f>全车数据表!T145</f>
        <v>0</v>
      </c>
      <c r="U144" s="246">
        <f>全车数据表!AH145</f>
        <v>0</v>
      </c>
      <c r="V144" s="246">
        <f>全车数据表!AI145</f>
        <v>0</v>
      </c>
      <c r="W144" s="246">
        <f>全车数据表!AO145</f>
        <v>0</v>
      </c>
      <c r="X144" s="246">
        <f>全车数据表!AP145</f>
        <v>0</v>
      </c>
      <c r="Y144" s="246">
        <f>全车数据表!AJ145</f>
        <v>0</v>
      </c>
      <c r="Z144" s="246">
        <f>全车数据表!AL145</f>
        <v>0</v>
      </c>
      <c r="AA144" s="246">
        <f>IF(全车数据表!AN145="×",0,全车数据表!AN145)</f>
        <v>0</v>
      </c>
      <c r="AB144" s="248" t="str">
        <f>全车数据表!AU145</f>
        <v>epic</v>
      </c>
      <c r="AC144" s="246">
        <f>全车数据表!AW145</f>
        <v>376</v>
      </c>
      <c r="AD144" s="246">
        <f>全车数据表!AX145</f>
        <v>0</v>
      </c>
      <c r="AE144" s="246">
        <f>全车数据表!AY145</f>
        <v>499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/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Apollo N</v>
      </c>
      <c r="C145" s="246" t="str">
        <f>IF(全车数据表!AQ146="","",全车数据表!AQ146)</f>
        <v>Apollo</v>
      </c>
      <c r="D145" s="248" t="str">
        <f>全车数据表!AT146</f>
        <v>n</v>
      </c>
      <c r="E145" s="248" t="str">
        <f>全车数据表!AS146</f>
        <v>1.3</v>
      </c>
      <c r="F145" s="248" t="str">
        <f>全车数据表!C146</f>
        <v>菠萝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30</v>
      </c>
      <c r="J145" s="246">
        <f>IF(全车数据表!I146="×",0,全车数据表!I146)</f>
        <v>9</v>
      </c>
      <c r="K145" s="246">
        <f>IF(全车数据表!J146="×",0,全车数据表!J146)</f>
        <v>13</v>
      </c>
      <c r="L145" s="246">
        <f>IF(全车数据表!K146="×",0,全车数据表!K146)</f>
        <v>21</v>
      </c>
      <c r="M145" s="246">
        <f>IF(全车数据表!L146="×",0,全车数据表!L146)</f>
        <v>32</v>
      </c>
      <c r="N145" s="246">
        <f>IF(全车数据表!M146="×",0,全车数据表!M146)</f>
        <v>0</v>
      </c>
      <c r="O145" s="246">
        <f>全车数据表!O146</f>
        <v>4047</v>
      </c>
      <c r="P145" s="246">
        <f>全车数据表!P146</f>
        <v>374.1</v>
      </c>
      <c r="Q145" s="246">
        <f>全车数据表!Q146</f>
        <v>80.319999999999993</v>
      </c>
      <c r="R145" s="246">
        <f>全车数据表!R146</f>
        <v>58.13</v>
      </c>
      <c r="S145" s="246">
        <f>全车数据表!S146</f>
        <v>60.57</v>
      </c>
      <c r="T145" s="246">
        <f>全车数据表!T146</f>
        <v>5.82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389</v>
      </c>
      <c r="AD145" s="246">
        <f>全车数据表!AX146</f>
        <v>0</v>
      </c>
      <c r="AE145" s="246">
        <f>全车数据表!AY146</f>
        <v>520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>
        <f>IF(全车数据表!BU146="","",全车数据表!BU146)</f>
        <v>1</v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阿波罗 菠萝</v>
      </c>
      <c r="BB145" s="246">
        <f>IF(全车数据表!AV146="","",全车数据表!AV146)</f>
        <v>14</v>
      </c>
      <c r="BC145" s="246">
        <f>IF(全车数据表!BF146="","",全车数据表!BF146)</f>
        <v>4200</v>
      </c>
      <c r="BD145" s="246">
        <f>IF(全车数据表!BG146="","",全车数据表!BG146)</f>
        <v>375.6</v>
      </c>
      <c r="BE145" s="246">
        <f>IF(全车数据表!BH146="","",全车数据表!BH146)</f>
        <v>81.099999999999994</v>
      </c>
      <c r="BF145" s="246">
        <f>IF(全车数据表!BI146="","",全车数据表!BI146)</f>
        <v>59.8</v>
      </c>
      <c r="BG145" s="246">
        <f>IF(全车数据表!BJ146="","",全车数据表!BJ146)</f>
        <v>61.95</v>
      </c>
    </row>
    <row r="146" spans="1:59">
      <c r="A146" s="246">
        <f>全车数据表!A147</f>
        <v>145</v>
      </c>
      <c r="B146" s="246" t="str">
        <f>全车数据表!B147</f>
        <v>Mercedes-Benz SLR McLaren</v>
      </c>
      <c r="C146" s="246" t="str">
        <f>IF(全车数据表!AQ147="","",全车数据表!AQ147)</f>
        <v>Mercedes-Benz</v>
      </c>
      <c r="D146" s="248" t="str">
        <f>全车数据表!AT147</f>
        <v>slr</v>
      </c>
      <c r="E146" s="248" t="str">
        <f>全车数据表!AS147</f>
        <v>1.6</v>
      </c>
      <c r="F146" s="248" t="str">
        <f>全车数据表!C147</f>
        <v>SLR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4058</v>
      </c>
      <c r="P146" s="246">
        <f>全车数据表!P147</f>
        <v>353.3</v>
      </c>
      <c r="Q146" s="246">
        <f>全车数据表!Q147</f>
        <v>78.180000000000007</v>
      </c>
      <c r="R146" s="246">
        <f>全车数据表!R147</f>
        <v>66.599999999999994</v>
      </c>
      <c r="S146" s="246">
        <f>全车数据表!S147</f>
        <v>79.540000000000006</v>
      </c>
      <c r="T146" s="246">
        <f>全车数据表!T147</f>
        <v>9.82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367</v>
      </c>
      <c r="AD146" s="246">
        <f>全车数据表!AX147</f>
        <v>0</v>
      </c>
      <c r="AE146" s="246">
        <f>全车数据表!AY147</f>
        <v>484</v>
      </c>
      <c r="AF146" s="246" t="str">
        <f>IF(全车数据表!AZ147="","",全车数据表!AZ147)</f>
        <v>多人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>
        <f>IF(全车数据表!BX147="","",全车数据表!BX147)</f>
        <v>1</v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>可开合</v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奔驰</v>
      </c>
      <c r="BB146" s="246" t="str">
        <f>IF(全车数据表!AV147="","",全车数据表!AV147)</f>
        <v/>
      </c>
      <c r="BC146" s="246">
        <f>IF(全车数据表!BF147="","",全车数据表!BF147)</f>
        <v>4266</v>
      </c>
      <c r="BD146" s="246">
        <f>IF(全车数据表!BG147="","",全车数据表!BG147)</f>
        <v>355.3</v>
      </c>
      <c r="BE146" s="246">
        <f>IF(全车数据表!BH147="","",全车数据表!BH147)</f>
        <v>79.3</v>
      </c>
      <c r="BF146" s="246">
        <f>IF(全车数据表!BI147="","",全车数据表!BI147)</f>
        <v>69.010000000000005</v>
      </c>
      <c r="BG146" s="246">
        <f>IF(全车数据表!BJ147="","",全车数据表!BJ147)</f>
        <v>82.15</v>
      </c>
    </row>
    <row r="147" spans="1:59">
      <c r="A147" s="246">
        <f>全车数据表!A148</f>
        <v>146</v>
      </c>
      <c r="B147" s="246" t="str">
        <f>全车数据表!B148</f>
        <v>BMW M Hybrid V8🔑</v>
      </c>
      <c r="C147" s="246" t="str">
        <f>IF(全车数据表!AQ148="","",全车数据表!AQ148)</f>
        <v>BMW</v>
      </c>
      <c r="D147" s="248" t="str">
        <f>全车数据表!AT148</f>
        <v>mhybrid</v>
      </c>
      <c r="E147" s="248" t="str">
        <f>全车数据表!AS148</f>
        <v>47.0</v>
      </c>
      <c r="F147" s="248" t="str">
        <f>全车数据表!C148</f>
        <v>宝马V8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35</v>
      </c>
      <c r="K147" s="246">
        <f>IF(全车数据表!J148="×",0,全车数据表!J148)</f>
        <v>40</v>
      </c>
      <c r="L147" s="246">
        <f>IF(全车数据表!K148="×",0,全车数据表!K148)</f>
        <v>50</v>
      </c>
      <c r="M147" s="246">
        <f>IF(全车数据表!L148="×",0,全车数据表!L148)</f>
        <v>55</v>
      </c>
      <c r="N147" s="246">
        <f>IF(全车数据表!M148="×",0,全车数据表!M148)</f>
        <v>0</v>
      </c>
      <c r="O147" s="246">
        <f>全车数据表!O148</f>
        <v>4058</v>
      </c>
      <c r="P147" s="246">
        <f>全车数据表!P148</f>
        <v>355.8</v>
      </c>
      <c r="Q147" s="246">
        <f>全车数据表!Q148</f>
        <v>81.400000000000006</v>
      </c>
      <c r="R147" s="246">
        <f>全车数据表!R148</f>
        <v>67.099999999999994</v>
      </c>
      <c r="S147" s="246">
        <f>全车数据表!S148</f>
        <v>69.84</v>
      </c>
      <c r="T147" s="246">
        <f>全车数据表!T148</f>
        <v>0</v>
      </c>
      <c r="U147" s="246">
        <f>全车数据表!AH148</f>
        <v>0</v>
      </c>
      <c r="V147" s="246">
        <f>全车数据表!AI148</f>
        <v>0</v>
      </c>
      <c r="W147" s="246">
        <f>全车数据表!AO148</f>
        <v>0</v>
      </c>
      <c r="X147" s="246">
        <f>全车数据表!AP148</f>
        <v>0</v>
      </c>
      <c r="Y147" s="246">
        <f>全车数据表!AJ148</f>
        <v>0</v>
      </c>
      <c r="Z147" s="246">
        <f>全车数据表!AL148</f>
        <v>0</v>
      </c>
      <c r="AA147" s="246">
        <f>IF(全车数据表!AN148="×",0,全车数据表!AN148)</f>
        <v>0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宝马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Aston Martin DBS SuperLeggera</v>
      </c>
      <c r="C148" s="246" t="str">
        <f>IF(全车数据表!AQ149="","",全车数据表!AQ149)</f>
        <v>Aston Martin</v>
      </c>
      <c r="D148" s="248" t="str">
        <f>全车数据表!AT149</f>
        <v>dbs</v>
      </c>
      <c r="E148" s="248" t="str">
        <f>全车数据表!AS149</f>
        <v>1.8</v>
      </c>
      <c r="F148" s="248" t="str">
        <f>全车数据表!C149</f>
        <v>DBS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4059</v>
      </c>
      <c r="P148" s="246">
        <f>全车数据表!P149</f>
        <v>355.4</v>
      </c>
      <c r="Q148" s="246">
        <f>全车数据表!Q149</f>
        <v>79.16</v>
      </c>
      <c r="R148" s="246">
        <f>全车数据表!R149</f>
        <v>70.739999999999995</v>
      </c>
      <c r="S148" s="246">
        <f>全车数据表!S149</f>
        <v>73.88</v>
      </c>
      <c r="T148" s="246">
        <f>全车数据表!T149</f>
        <v>8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370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传奇商店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阿斯顿马丁 大鼻屎</v>
      </c>
      <c r="BB148" s="246">
        <f>IF(全车数据表!AV149="","",全车数据表!AV149)</f>
        <v>16</v>
      </c>
      <c r="BC148" s="246">
        <f>IF(全车数据表!BF149="","",全车数据表!BF149)</f>
        <v>4234</v>
      </c>
      <c r="BD148" s="246">
        <f>IF(全车数据表!BG149="","",全车数据表!BG149)</f>
        <v>357.1</v>
      </c>
      <c r="BE148" s="246">
        <f>IF(全车数据表!BH149="","",全车数据表!BH149)</f>
        <v>80.2</v>
      </c>
      <c r="BF148" s="246">
        <f>IF(全车数据表!BI149="","",全车数据表!BI149)</f>
        <v>73.150000000000006</v>
      </c>
      <c r="BG148" s="246">
        <f>IF(全车数据表!BJ149="","",全车数据表!BJ149)</f>
        <v>76.25</v>
      </c>
    </row>
    <row r="149" spans="1:59">
      <c r="A149" s="246">
        <f>全车数据表!A150</f>
        <v>148</v>
      </c>
      <c r="B149" s="246" t="str">
        <f>全车数据表!B150</f>
        <v>Lamborghini Essenza SCV12🔑</v>
      </c>
      <c r="C149" s="246" t="str">
        <f>IF(全车数据表!AQ150="","",全车数据表!AQ150)</f>
        <v>Lamborghini</v>
      </c>
      <c r="D149" s="248" t="str">
        <f>全车数据表!AT150</f>
        <v>scv12</v>
      </c>
      <c r="E149" s="248" t="str">
        <f>全车数据表!AS150</f>
        <v>2.8</v>
      </c>
      <c r="F149" s="248" t="str">
        <f>全车数据表!C150</f>
        <v>瞎牛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35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4061</v>
      </c>
      <c r="P149" s="246">
        <f>全车数据表!P150</f>
        <v>340.5</v>
      </c>
      <c r="Q149" s="246">
        <f>全车数据表!Q150</f>
        <v>85.1</v>
      </c>
      <c r="R149" s="246">
        <f>全车数据表!R150</f>
        <v>75.81</v>
      </c>
      <c r="S149" s="246">
        <f>全车数据表!S150</f>
        <v>74.78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355</v>
      </c>
      <c r="AD149" s="246">
        <f>全车数据表!AX150</f>
        <v>0</v>
      </c>
      <c r="AE149" s="246">
        <f>全车数据表!AY150</f>
        <v>462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>
        <f>IF(全车数据表!CA150="","",全车数据表!CA150)</f>
        <v>1</v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>
        <f>IF(全车数据表!CD150="","",全车数据表!CD150)</f>
        <v>1</v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4226</v>
      </c>
      <c r="BD149" s="246">
        <f>IF(全车数据表!BG150="","",全车数据表!BG150)</f>
        <v>342.9</v>
      </c>
      <c r="BE149" s="246">
        <f>IF(全车数据表!BH150="","",全车数据表!BH150)</f>
        <v>86.05</v>
      </c>
      <c r="BF149" s="246">
        <f>IF(全车数据表!BI150="","",全车数据表!BI150)</f>
        <v>78.599999999999994</v>
      </c>
      <c r="BG149" s="246">
        <f>IF(全车数据表!BJ150="","",全车数据表!BJ150)</f>
        <v>77.63</v>
      </c>
    </row>
    <row r="150" spans="1:59">
      <c r="A150" s="246">
        <f>全车数据表!A151</f>
        <v>149</v>
      </c>
      <c r="B150" s="246" t="str">
        <f>全车数据表!B151</f>
        <v>Lamborghini SC63🔑</v>
      </c>
      <c r="C150" s="246" t="str">
        <f>IF(全车数据表!AQ151="","",全车数据表!AQ151)</f>
        <v>Lamborghini</v>
      </c>
      <c r="D150" s="248" t="str">
        <f>全车数据表!AT151</f>
        <v>sc63</v>
      </c>
      <c r="E150" s="248" t="str">
        <f>全车数据表!AS151</f>
        <v>4.6</v>
      </c>
      <c r="F150" s="248" t="str">
        <f>全车数据表!C151</f>
        <v>SC63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4062</v>
      </c>
      <c r="P150" s="246">
        <f>全车数据表!P151</f>
        <v>353.8</v>
      </c>
      <c r="Q150" s="246">
        <f>全车数据表!Q151</f>
        <v>85.38</v>
      </c>
      <c r="R150" s="246">
        <f>全车数据表!R151</f>
        <v>70.150000000000006</v>
      </c>
      <c r="S150" s="246">
        <f>全车数据表!S151</f>
        <v>56.43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>
        <f>IF(全车数据表!BF151="","",全车数据表!BF151)</f>
        <v>4247</v>
      </c>
      <c r="BD150" s="246">
        <f>IF(全车数据表!BG151="","",全车数据表!BG151)</f>
        <v>355.3</v>
      </c>
      <c r="BE150" s="246">
        <f>IF(全车数据表!BH151="","",全车数据表!BH151)</f>
        <v>86.5</v>
      </c>
      <c r="BF150" s="246">
        <f>IF(全车数据表!BI151="","",全车数据表!BI151)</f>
        <v>72.88</v>
      </c>
      <c r="BG150" s="246">
        <f>IF(全车数据表!BJ151="","",全车数据表!BJ151)</f>
        <v>59.48</v>
      </c>
    </row>
    <row r="151" spans="1:59">
      <c r="A151" s="246">
        <f>全车数据表!A152</f>
        <v>150</v>
      </c>
      <c r="B151" s="246" t="str">
        <f>全车数据表!B152</f>
        <v>McLaren 600LT Spider</v>
      </c>
      <c r="C151" s="246" t="str">
        <f>IF(全车数据表!AQ152="","",全车数据表!AQ152)</f>
        <v>McLaren</v>
      </c>
      <c r="D151" s="248" t="str">
        <f>全车数据表!AT152</f>
        <v>600lt</v>
      </c>
      <c r="E151" s="248" t="str">
        <f>全车数据表!AS152</f>
        <v>3.9</v>
      </c>
      <c r="F151" s="248" t="str">
        <f>全车数据表!C152</f>
        <v>辣条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4075</v>
      </c>
      <c r="P151" s="246">
        <f>全车数据表!P152</f>
        <v>340.5</v>
      </c>
      <c r="Q151" s="246">
        <f>全车数据表!Q152</f>
        <v>86.11</v>
      </c>
      <c r="R151" s="246">
        <f>全车数据表!R152</f>
        <v>83.17</v>
      </c>
      <c r="S151" s="246">
        <f>全车数据表!S152</f>
        <v>74.540000000000006</v>
      </c>
      <c r="T151" s="246">
        <f>全车数据表!T152</f>
        <v>8.6999999999999993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354</v>
      </c>
      <c r="AD151" s="246">
        <f>全车数据表!AX152</f>
        <v>0</v>
      </c>
      <c r="AE151" s="246">
        <f>全车数据表!AY152</f>
        <v>461</v>
      </c>
      <c r="AF151" s="246" t="str">
        <f>IF(全车数据表!AZ152="","",全车数据表!AZ152)</f>
        <v>惊艳亮相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>
        <f>IF(全车数据表!BW152="","",全车数据表!BW152)</f>
        <v>1</v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4253</v>
      </c>
      <c r="BD151" s="246">
        <f>IF(全车数据表!BG152="","",全车数据表!BG152)</f>
        <v>342.3</v>
      </c>
      <c r="BE151" s="246">
        <f>IF(全车数据表!BH152="","",全车数据表!BH152)</f>
        <v>87.4</v>
      </c>
      <c r="BF151" s="246">
        <f>IF(全车数据表!BI152="","",全车数据表!BI152)</f>
        <v>86.75</v>
      </c>
      <c r="BG151" s="246">
        <f>IF(全车数据表!BJ152="","",全车数据表!BJ152)</f>
        <v>77.97</v>
      </c>
    </row>
    <row r="152" spans="1:59">
      <c r="A152" s="246">
        <f>全车数据表!A153</f>
        <v>151</v>
      </c>
      <c r="B152" s="246" t="str">
        <f>全车数据表!B153</f>
        <v>Toyota GR Super Sport Concept🔑</v>
      </c>
      <c r="C152" s="246" t="str">
        <f>IF(全车数据表!AQ153="","",全车数据表!AQ153)</f>
        <v>Toyota</v>
      </c>
      <c r="D152" s="248" t="str">
        <f>全车数据表!AT153</f>
        <v>grssc</v>
      </c>
      <c r="E152" s="248" t="str">
        <f>全车数据表!AS153</f>
        <v>24.5</v>
      </c>
      <c r="F152" s="248" t="str">
        <f>全车数据表!C153</f>
        <v>GR</v>
      </c>
      <c r="G152" s="246" t="str">
        <f>全车数据表!D153</f>
        <v>B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40</v>
      </c>
      <c r="M152" s="246">
        <f>IF(全车数据表!L153="×",0,全车数据表!L153)</f>
        <v>62</v>
      </c>
      <c r="N152" s="246">
        <f>IF(全车数据表!M153="×",0,全车数据表!M153)</f>
        <v>0</v>
      </c>
      <c r="O152" s="246">
        <f>全车数据表!O153</f>
        <v>4076</v>
      </c>
      <c r="P152" s="246">
        <f>全车数据表!P153</f>
        <v>364.8</v>
      </c>
      <c r="Q152" s="246">
        <f>全车数据表!Q153</f>
        <v>85.64</v>
      </c>
      <c r="R152" s="246">
        <f>全车数据表!R153</f>
        <v>56.7</v>
      </c>
      <c r="S152" s="246">
        <f>全车数据表!S153</f>
        <v>45.09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丰田</v>
      </c>
      <c r="BB152" s="246" t="str">
        <f>IF(全车数据表!AV153="","",全车数据表!AV153)</f>
        <v/>
      </c>
      <c r="BC152" s="246">
        <f>IF(全车数据表!BF153="","",全车数据表!BF153)</f>
        <v>4272</v>
      </c>
      <c r="BD152" s="246">
        <f>IF(全车数据表!BG153="","",全车数据表!BG153)</f>
        <v>366.4</v>
      </c>
      <c r="BE152" s="246">
        <f>IF(全车数据表!BH153="","",全车数据表!BH153)</f>
        <v>86.5</v>
      </c>
      <c r="BF152" s="246">
        <f>IF(全车数据表!BI153="","",全车数据表!BI153)</f>
        <v>58.72</v>
      </c>
      <c r="BG152" s="246">
        <f>IF(全车数据表!BJ153="","",全车数据表!BJ153)</f>
        <v>48.18</v>
      </c>
    </row>
    <row r="153" spans="1:59">
      <c r="A153" s="246">
        <f>全车数据表!A154</f>
        <v>152</v>
      </c>
      <c r="B153" s="246" t="str">
        <f>全车数据表!B154</f>
        <v>McLaren Solus GT🔑</v>
      </c>
      <c r="C153" s="246" t="str">
        <f>IF(全车数据表!AQ154="","",全车数据表!AQ154)</f>
        <v>McLaren</v>
      </c>
      <c r="D153" s="248" t="str">
        <f>全车数据表!AT154</f>
        <v>solus</v>
      </c>
      <c r="E153" s="248" t="str">
        <f>全车数据表!AS154</f>
        <v>4.2</v>
      </c>
      <c r="F153" s="248" t="str">
        <f>全车数据表!C154</f>
        <v>Solus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4076</v>
      </c>
      <c r="P153" s="246">
        <f>全车数据表!P154</f>
        <v>335.4</v>
      </c>
      <c r="Q153" s="246">
        <f>全车数据表!Q154</f>
        <v>89.3</v>
      </c>
      <c r="R153" s="246">
        <f>全车数据表!R154</f>
        <v>83.12</v>
      </c>
      <c r="S153" s="246">
        <f>全车数据表!S154</f>
        <v>76.83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349</v>
      </c>
      <c r="AD153" s="246">
        <f>全车数据表!AX154</f>
        <v>0</v>
      </c>
      <c r="AE153" s="246">
        <f>全车数据表!AY154</f>
        <v>453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>
        <f>IF(全车数据表!CA154="","",全车数据表!CA154)</f>
        <v>1</v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迈凯伦</v>
      </c>
      <c r="BB153" s="246" t="str">
        <f>IF(全车数据表!AV154="","",全车数据表!AV154)</f>
        <v/>
      </c>
      <c r="BC153" s="246">
        <f>IF(全车数据表!BF154="","",全车数据表!BF154)</f>
        <v>4242</v>
      </c>
      <c r="BD153" s="246">
        <f>IF(全车数据表!BG154="","",全车数据表!BG154)</f>
        <v>336.8</v>
      </c>
      <c r="BE153" s="246">
        <f>IF(全车数据表!BH154="","",全车数据表!BH154)</f>
        <v>90.55</v>
      </c>
      <c r="BF153" s="246">
        <f>IF(全车数据表!BI154="","",全车数据表!BI154)</f>
        <v>86.49</v>
      </c>
      <c r="BG153" s="246">
        <f>IF(全车数据表!BJ154="","",全车数据表!BJ154)</f>
        <v>81.03</v>
      </c>
    </row>
    <row r="154" spans="1:59">
      <c r="A154" s="246">
        <f>全车数据表!A155</f>
        <v>153</v>
      </c>
      <c r="B154" s="246" t="str">
        <f>全车数据表!B155</f>
        <v>Puritalia Berlinetta</v>
      </c>
      <c r="C154" s="246" t="str">
        <f>IF(全车数据表!AQ155="","",全车数据表!AQ155)</f>
        <v>Puritalia</v>
      </c>
      <c r="D154" s="248" t="str">
        <f>全车数据表!AT155</f>
        <v>berlinetta</v>
      </c>
      <c r="E154" s="248" t="str">
        <f>全车数据表!AS155</f>
        <v>3.4</v>
      </c>
      <c r="F154" s="248" t="str">
        <f>全车数据表!C155</f>
        <v>金鱼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4076</v>
      </c>
      <c r="P154" s="246">
        <f>全车数据表!P155</f>
        <v>349.5</v>
      </c>
      <c r="Q154" s="246">
        <f>全车数据表!Q155</f>
        <v>83.43</v>
      </c>
      <c r="R154" s="246">
        <f>全车数据表!R155</f>
        <v>82.74</v>
      </c>
      <c r="S154" s="246">
        <f>全车数据表!S155</f>
        <v>69.66</v>
      </c>
      <c r="T154" s="246">
        <f>全车数据表!T155</f>
        <v>0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/>
      </c>
      <c r="BB154" s="246">
        <f>IF(全车数据表!AV155="","",全车数据表!AV155)</f>
        <v>47</v>
      </c>
      <c r="BC154" s="246">
        <f>IF(全车数据表!BF155="","",全车数据表!BF155)</f>
        <v>4232</v>
      </c>
      <c r="BD154" s="246">
        <f>IF(全车数据表!BG155="","",全车数据表!BG155)</f>
        <v>351.6</v>
      </c>
      <c r="BE154" s="246">
        <f>IF(全车数据表!BH155="","",全车数据表!BH155)</f>
        <v>84.25</v>
      </c>
      <c r="BF154" s="246">
        <f>IF(全车数据表!BI155="","",全车数据表!BI155)</f>
        <v>86.13</v>
      </c>
      <c r="BG154" s="246">
        <f>IF(全车数据表!BJ155="","",全车数据表!BJ155)</f>
        <v>73.349999999999994</v>
      </c>
    </row>
    <row r="155" spans="1:59">
      <c r="A155" s="246">
        <f>全车数据表!A156</f>
        <v>154</v>
      </c>
      <c r="B155" s="246" t="str">
        <f>全车数据表!B156</f>
        <v>Lamborghini Invencible</v>
      </c>
      <c r="C155" s="246" t="str">
        <f>IF(全车数据表!AQ156="","",全车数据表!AQ156)</f>
        <v>Lamborghini</v>
      </c>
      <c r="D155" s="248" t="str">
        <f>全车数据表!AT156</f>
        <v>invencible</v>
      </c>
      <c r="E155" s="248" t="str">
        <f>全车数据表!AS156</f>
        <v>4.4</v>
      </c>
      <c r="F155" s="248" t="str">
        <f>全车数据表!C156</f>
        <v>无敌牛</v>
      </c>
      <c r="G155" s="246" t="str">
        <f>全车数据表!D156</f>
        <v>B</v>
      </c>
      <c r="H155" s="246">
        <f>LEN(全车数据表!E156)</f>
        <v>5</v>
      </c>
      <c r="I155" s="246">
        <f>IF(全车数据表!H156="×",0,全车数据表!H156)</f>
        <v>45</v>
      </c>
      <c r="J155" s="246">
        <f>IF(全车数据表!I156="×",0,全车数据表!I156)</f>
        <v>17</v>
      </c>
      <c r="K155" s="246">
        <f>IF(全车数据表!J156="×",0,全车数据表!J156)</f>
        <v>23</v>
      </c>
      <c r="L155" s="246">
        <f>IF(全车数据表!K156="×",0,全车数据表!K156)</f>
        <v>32</v>
      </c>
      <c r="M155" s="246">
        <f>IF(全车数据表!L156="×",0,全车数据表!L156)</f>
        <v>45</v>
      </c>
      <c r="N155" s="246">
        <f>IF(全车数据表!M156="×",0,全车数据表!M156)</f>
        <v>0</v>
      </c>
      <c r="O155" s="246">
        <f>全车数据表!O156</f>
        <v>4091</v>
      </c>
      <c r="P155" s="246">
        <f>全车数据表!P156</f>
        <v>340.4</v>
      </c>
      <c r="Q155" s="246">
        <f>全车数据表!Q156</f>
        <v>88.49</v>
      </c>
      <c r="R155" s="246">
        <f>全车数据表!R156</f>
        <v>75.739999999999995</v>
      </c>
      <c r="S155" s="246">
        <f>全车数据表!S156</f>
        <v>67.64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354</v>
      </c>
      <c r="AD155" s="246">
        <f>全车数据表!AX156</f>
        <v>0</v>
      </c>
      <c r="AE155" s="246">
        <f>全车数据表!AY156</f>
        <v>461</v>
      </c>
      <c r="AF155" s="246" t="str">
        <f>IF(全车数据表!AZ156="","",全车数据表!AZ156)</f>
        <v>通行证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>
        <f>IF(全车数据表!BV156="","",全车数据表!BV156)</f>
        <v>1</v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 小六子</v>
      </c>
      <c r="BB155" s="246" t="str">
        <f>IF(全车数据表!AV156="","",全车数据表!AV156)</f>
        <v/>
      </c>
      <c r="BC155" s="246">
        <f>IF(全车数据表!BF156="","",全车数据表!BF156)</f>
        <v>4279</v>
      </c>
      <c r="BD155" s="246">
        <f>IF(全车数据表!BG156="","",全车数据表!BG156)</f>
        <v>342.3</v>
      </c>
      <c r="BE155" s="246">
        <f>IF(全车数据表!BH156="","",全车数据表!BH156)</f>
        <v>89.65</v>
      </c>
      <c r="BF155" s="246">
        <f>IF(全车数据表!BI156="","",全车数据表!BI156)</f>
        <v>78.47</v>
      </c>
      <c r="BG155" s="246">
        <f>IF(全车数据表!BJ156="","",全车数据表!BJ156)</f>
        <v>69.95</v>
      </c>
    </row>
    <row r="156" spans="1:59">
      <c r="A156" s="246">
        <f>全车数据表!A157</f>
        <v>155</v>
      </c>
      <c r="B156" s="246" t="str">
        <f>全车数据表!B157</f>
        <v>Lamborghini Huracan EVO Spyder</v>
      </c>
      <c r="C156" s="246" t="str">
        <f>IF(全车数据表!AQ157="","",全车数据表!AQ157)</f>
        <v>Lamborghini</v>
      </c>
      <c r="D156" s="248" t="str">
        <f>全车数据表!AT157</f>
        <v>evo</v>
      </c>
      <c r="E156" s="248" t="str">
        <f>全车数据表!AS157</f>
        <v>1.4</v>
      </c>
      <c r="F156" s="248" t="str">
        <f>全车数据表!C157</f>
        <v>EVO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4109</v>
      </c>
      <c r="P156" s="246">
        <f>全车数据表!P157</f>
        <v>344</v>
      </c>
      <c r="Q156" s="246">
        <f>全车数据表!Q157</f>
        <v>84.31</v>
      </c>
      <c r="R156" s="246">
        <f>全车数据表!R157</f>
        <v>75.97</v>
      </c>
      <c r="S156" s="246">
        <f>全车数据表!S157</f>
        <v>82.43</v>
      </c>
      <c r="T156" s="246">
        <f>全车数据表!T157</f>
        <v>11.52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358</v>
      </c>
      <c r="AD156" s="246">
        <f>全车数据表!AX157</f>
        <v>0</v>
      </c>
      <c r="AE156" s="246">
        <f>全车数据表!AY157</f>
        <v>468</v>
      </c>
      <c r="AF156" s="246" t="str">
        <f>IF(全车数据表!AZ157="","",全车数据表!AZ157)</f>
        <v>传奇商店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>
        <f>IF(全车数据表!CF157="","",全车数据表!CF157)</f>
        <v>1</v>
      </c>
      <c r="AX156" s="246" t="str">
        <f>IF(全车数据表!CG157="","",全车数据表!CG157)</f>
        <v>可开合</v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是人都有 4109 飓风 小牛 兰博基尼</v>
      </c>
      <c r="BB156" s="246">
        <f>IF(全车数据表!AV157="","",全车数据表!AV157)</f>
        <v>18</v>
      </c>
      <c r="BC156" s="246">
        <f>IF(全车数据表!BF157="","",全车数据表!BF157)</f>
        <v>4332</v>
      </c>
      <c r="BD156" s="246">
        <f>IF(全车数据表!BG157="","",全车数据表!BG157)</f>
        <v>346</v>
      </c>
      <c r="BE156" s="246">
        <f>IF(全车数据表!BH157="","",全车数据表!BH157)</f>
        <v>85.6</v>
      </c>
      <c r="BF156" s="246">
        <f>IF(全车数据表!BI157="","",全车数据表!BI157)</f>
        <v>79.08</v>
      </c>
      <c r="BG156" s="246">
        <f>IF(全车数据表!BJ157="","",全车数据表!BJ157)</f>
        <v>85.66</v>
      </c>
    </row>
    <row r="157" spans="1:59">
      <c r="A157" s="246">
        <f>全车数据表!A158</f>
        <v>156</v>
      </c>
      <c r="B157" s="246" t="str">
        <f>全车数据表!B158</f>
        <v>Porsche Carrera GT</v>
      </c>
      <c r="C157" s="246" t="str">
        <f>IF(全车数据表!AQ158="","",全车数据表!AQ158)</f>
        <v>Porsche</v>
      </c>
      <c r="D157" s="248" t="str">
        <f>全车数据表!AT158</f>
        <v>carrera</v>
      </c>
      <c r="E157" s="248" t="str">
        <f>全车数据表!AS158</f>
        <v>2.1</v>
      </c>
      <c r="F157" s="248" t="str">
        <f>全车数据表!C158</f>
        <v>CGT</v>
      </c>
      <c r="G157" s="246" t="str">
        <f>全车数据表!D158</f>
        <v>B</v>
      </c>
      <c r="H157" s="246">
        <f>LEN(全车数据表!E158)</f>
        <v>5</v>
      </c>
      <c r="I157" s="246">
        <f>IF(全车数据表!H158="×",0,全车数据表!H158)</f>
        <v>45</v>
      </c>
      <c r="J157" s="246">
        <f>IF(全车数据表!I158="×",0,全车数据表!I158)</f>
        <v>17</v>
      </c>
      <c r="K157" s="246">
        <f>IF(全车数据表!J158="×",0,全车数据表!J158)</f>
        <v>23</v>
      </c>
      <c r="L157" s="246">
        <f>IF(全车数据表!K158="×",0,全车数据表!K158)</f>
        <v>32</v>
      </c>
      <c r="M157" s="246">
        <f>IF(全车数据表!L158="×",0,全车数据表!L158)</f>
        <v>45</v>
      </c>
      <c r="N157" s="246">
        <f>IF(全车数据表!M158="×",0,全车数据表!M158)</f>
        <v>0</v>
      </c>
      <c r="O157" s="246">
        <f>全车数据表!O158</f>
        <v>4126</v>
      </c>
      <c r="P157" s="246">
        <f>全车数据表!P158</f>
        <v>347.8</v>
      </c>
      <c r="Q157" s="246">
        <f>全车数据表!Q158</f>
        <v>78.67</v>
      </c>
      <c r="R157" s="246">
        <f>全车数据表!R158</f>
        <v>84.88</v>
      </c>
      <c r="S157" s="246">
        <f>全车数据表!S158</f>
        <v>82.91</v>
      </c>
      <c r="T157" s="246">
        <f>全车数据表!T158</f>
        <v>11.45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474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卡雷拉</v>
      </c>
      <c r="BB157" s="246">
        <f>IF(全车数据表!AV158="","",全车数据表!AV158)</f>
        <v>50</v>
      </c>
      <c r="BC157" s="246">
        <f>IF(全车数据表!BF158="","",全车数据表!BF158)</f>
        <v>4298</v>
      </c>
      <c r="BD157" s="246">
        <f>IF(全车数据表!BG158="","",全车数据表!BG158)</f>
        <v>349.7</v>
      </c>
      <c r="BE157" s="246">
        <f>IF(全车数据表!BH158="","",全车数据表!BH158)</f>
        <v>79.75</v>
      </c>
      <c r="BF157" s="246">
        <f>IF(全车数据表!BI158="","",全车数据表!BI158)</f>
        <v>87.33</v>
      </c>
      <c r="BG157" s="246">
        <f>IF(全车数据表!BJ158="","",全车数据表!BJ158)</f>
        <v>85.3</v>
      </c>
    </row>
    <row r="158" spans="1:59">
      <c r="A158" s="246">
        <f>全车数据表!A159</f>
        <v>157</v>
      </c>
      <c r="B158" s="246" t="str">
        <f>全车数据表!B159</f>
        <v>FV Frangivento GT65🔑</v>
      </c>
      <c r="C158" s="246" t="str">
        <f>IF(全车数据表!AQ159="","",全车数据表!AQ159)</f>
        <v>FV Frangivento</v>
      </c>
      <c r="D158" s="248" t="str">
        <f>全车数据表!AT159</f>
        <v>gt65</v>
      </c>
      <c r="E158" s="248" t="str">
        <f>全车数据表!AS159</f>
        <v>24.4</v>
      </c>
      <c r="F158" s="248" t="str">
        <f>全车数据表!C159</f>
        <v>GT65</v>
      </c>
      <c r="G158" s="246" t="str">
        <f>全车数据表!D159</f>
        <v>B</v>
      </c>
      <c r="H158" s="246">
        <f>LEN(全车数据表!E159)</f>
        <v>5</v>
      </c>
      <c r="I158" s="246" t="str">
        <f>IF(全车数据表!H159="×",0,全车数据表!H159)</f>
        <v>🔑</v>
      </c>
      <c r="J158" s="246">
        <f>IF(全车数据表!I159="×",0,全车数据表!I159)</f>
        <v>26</v>
      </c>
      <c r="K158" s="246">
        <f>IF(全车数据表!J159="×",0,全车数据表!J159)</f>
        <v>35</v>
      </c>
      <c r="L158" s="246">
        <f>IF(全车数据表!K159="×",0,全车数据表!K159)</f>
        <v>40</v>
      </c>
      <c r="M158" s="246">
        <f>IF(全车数据表!L159="×",0,全车数据表!L159)</f>
        <v>62</v>
      </c>
      <c r="N158" s="246">
        <f>IF(全车数据表!M159="×",0,全车数据表!M159)</f>
        <v>0</v>
      </c>
      <c r="O158" s="246">
        <f>全车数据表!O159</f>
        <v>4127</v>
      </c>
      <c r="P158" s="246">
        <f>全车数据表!P159</f>
        <v>371.1</v>
      </c>
      <c r="Q158" s="246">
        <f>全车数据表!Q159</f>
        <v>81.8</v>
      </c>
      <c r="R158" s="246">
        <f>全车数据表!R159</f>
        <v>51.98</v>
      </c>
      <c r="S158" s="246">
        <f>全车数据表!S159</f>
        <v>54.39</v>
      </c>
      <c r="T158" s="246">
        <f>全车数据表!T159</f>
        <v>0</v>
      </c>
      <c r="U158" s="246">
        <f>全车数据表!AH159</f>
        <v>6369280</v>
      </c>
      <c r="V158" s="246">
        <f>全车数据表!AI159</f>
        <v>50000</v>
      </c>
      <c r="W158" s="246">
        <f>全车数据表!AO159</f>
        <v>6000000</v>
      </c>
      <c r="X158" s="246">
        <f>全车数据表!AP159</f>
        <v>12369280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epic</v>
      </c>
      <c r="AC158" s="246">
        <f>全车数据表!AW159</f>
        <v>0</v>
      </c>
      <c r="AD158" s="246">
        <f>全车数据表!AX159</f>
        <v>0</v>
      </c>
      <c r="AE158" s="246">
        <f>全车数据表!AY159</f>
        <v>0</v>
      </c>
      <c r="AF158" s="246" t="str">
        <f>IF(全车数据表!AZ159="","",全车数据表!AZ159)</f>
        <v>大奖赛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/>
      </c>
      <c r="BB158" s="246" t="str">
        <f>IF(全车数据表!AV159="","",全车数据表!AV159)</f>
        <v/>
      </c>
      <c r="BC158" s="246">
        <f>IF(全车数据表!BF159="","",全车数据表!BF159)</f>
        <v>4319</v>
      </c>
      <c r="BD158" s="246">
        <f>IF(全车数据表!BG159="","",全车数据表!BG159)</f>
        <v>372.8</v>
      </c>
      <c r="BE158" s="246">
        <f>IF(全车数据表!BH159="","",全车数据表!BH159)</f>
        <v>82.45</v>
      </c>
      <c r="BF158" s="246">
        <f>IF(全车数据表!BI159="","",全车数据表!BI159)</f>
        <v>53.87</v>
      </c>
      <c r="BG158" s="246">
        <f>IF(全车数据表!BJ159="","",全车数据表!BJ159)</f>
        <v>57.34</v>
      </c>
    </row>
    <row r="159" spans="1:59">
      <c r="A159" s="246">
        <f>全车数据表!A160</f>
        <v>158</v>
      </c>
      <c r="B159" s="246" t="str">
        <f>全车数据表!B160</f>
        <v>Nissan GTR-50 Italdesign</v>
      </c>
      <c r="C159" s="246" t="str">
        <f>IF(全车数据表!AQ160="","",全车数据表!AQ160)</f>
        <v>Nissan</v>
      </c>
      <c r="D159" s="248" t="str">
        <f>全车数据表!AT160</f>
        <v>gtr-50</v>
      </c>
      <c r="E159" s="248" t="str">
        <f>全车数据表!AS160</f>
        <v>3.2</v>
      </c>
      <c r="F159" s="248" t="str">
        <f>全车数据表!C160</f>
        <v>GTR-50</v>
      </c>
      <c r="G159" s="246" t="str">
        <f>全车数据表!D160</f>
        <v>B</v>
      </c>
      <c r="H159" s="246">
        <f>LEN(全车数据表!E160)</f>
        <v>5</v>
      </c>
      <c r="I159" s="246">
        <f>IF(全车数据表!H160="×",0,全车数据表!H160)</f>
        <v>45</v>
      </c>
      <c r="J159" s="246">
        <f>IF(全车数据表!I160="×",0,全车数据表!I160)</f>
        <v>17</v>
      </c>
      <c r="K159" s="246">
        <f>IF(全车数据表!J160="×",0,全车数据表!J160)</f>
        <v>23</v>
      </c>
      <c r="L159" s="246">
        <f>IF(全车数据表!K160="×",0,全车数据表!K160)</f>
        <v>32</v>
      </c>
      <c r="M159" s="246">
        <f>IF(全车数据表!L160="×",0,全车数据表!L160)</f>
        <v>45</v>
      </c>
      <c r="N159" s="246">
        <f>IF(全车数据表!M160="×",0,全车数据表!M160)</f>
        <v>0</v>
      </c>
      <c r="O159" s="246">
        <f>全车数据表!O160</f>
        <v>4153</v>
      </c>
      <c r="P159" s="246">
        <f>全车数据表!P160</f>
        <v>349.5</v>
      </c>
      <c r="Q159" s="246">
        <f>全车数据表!Q160</f>
        <v>86.36</v>
      </c>
      <c r="R159" s="246">
        <f>全车数据表!R160</f>
        <v>73.86</v>
      </c>
      <c r="S159" s="246">
        <f>全车数据表!S160</f>
        <v>64.59</v>
      </c>
      <c r="T159" s="246">
        <f>全车数据表!T160</f>
        <v>6.6</v>
      </c>
      <c r="U159" s="246">
        <f>全车数据表!AH160</f>
        <v>6369280</v>
      </c>
      <c r="V159" s="246">
        <f>全车数据表!AI160</f>
        <v>50000</v>
      </c>
      <c r="W159" s="246">
        <f>全车数据表!AO160</f>
        <v>6000000</v>
      </c>
      <c r="X159" s="246">
        <f>全车数据表!AP160</f>
        <v>12369280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epic</v>
      </c>
      <c r="AC159" s="246">
        <f>全车数据表!AW160</f>
        <v>363</v>
      </c>
      <c r="AD159" s="246">
        <f>全车数据表!AX160</f>
        <v>0</v>
      </c>
      <c r="AE159" s="246">
        <f>全车数据表!AY160</f>
        <v>477</v>
      </c>
      <c r="AF159" s="246" t="str">
        <f>IF(全车数据表!AZ160="","",全车数据表!AZ160)</f>
        <v>车手联会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日产 尼桑 id</v>
      </c>
      <c r="BB159" s="246">
        <f>IF(全车数据表!AV160="","",全车数据表!AV160)</f>
        <v>30</v>
      </c>
      <c r="BC159" s="246">
        <f>IF(全车数据表!BF160="","",全车数据表!BF160)</f>
        <v>4372</v>
      </c>
      <c r="BD159" s="246">
        <f>IF(全车数据表!BG160="","",全车数据表!BG160)</f>
        <v>351.6</v>
      </c>
      <c r="BE159" s="246">
        <f>IF(全车数据表!BH160="","",全车数据表!BH160)</f>
        <v>87.4</v>
      </c>
      <c r="BF159" s="246">
        <f>IF(全车数据表!BI160="","",全车数据表!BI160)</f>
        <v>76.930000000000007</v>
      </c>
      <c r="BG159" s="246">
        <f>IF(全车数据表!BJ160="","",全车数据表!BJ160)</f>
        <v>67.209999999999994</v>
      </c>
    </row>
    <row r="160" spans="1:59">
      <c r="A160" s="246">
        <f>全车数据表!A161</f>
        <v>159</v>
      </c>
      <c r="B160" s="246" t="str">
        <f>全车数据表!B161</f>
        <v>Zenvo TSR-S🔑</v>
      </c>
      <c r="C160" s="246" t="str">
        <f>IF(全车数据表!AQ161="","",全车数据表!AQ161)</f>
        <v>Zenvo</v>
      </c>
      <c r="D160" s="248" t="str">
        <f>全车数据表!AT161</f>
        <v>tsr-s</v>
      </c>
      <c r="E160" s="248" t="str">
        <f>全车数据表!AS161</f>
        <v>2.9</v>
      </c>
      <c r="F160" s="248" t="str">
        <f>全车数据表!C161</f>
        <v>摇摆燃</v>
      </c>
      <c r="G160" s="246" t="str">
        <f>全车数据表!D161</f>
        <v>B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35</v>
      </c>
      <c r="L160" s="246">
        <f>IF(全车数据表!K161="×",0,全车数据表!K161)</f>
        <v>40</v>
      </c>
      <c r="M160" s="246">
        <f>IF(全车数据表!L161="×",0,全车数据表!L161)</f>
        <v>62</v>
      </c>
      <c r="N160" s="246">
        <f>IF(全车数据表!M161="×",0,全车数据表!M161)</f>
        <v>0</v>
      </c>
      <c r="O160" s="246">
        <f>全车数据表!O161</f>
        <v>4171</v>
      </c>
      <c r="P160" s="246">
        <f>全车数据表!P161</f>
        <v>342.4</v>
      </c>
      <c r="Q160" s="246">
        <f>全车数据表!Q161</f>
        <v>85.38</v>
      </c>
      <c r="R160" s="246">
        <f>全车数据表!R161</f>
        <v>82.88</v>
      </c>
      <c r="S160" s="246">
        <f>全车数据表!S161</f>
        <v>67.36</v>
      </c>
      <c r="T160" s="246">
        <f>全车数据表!T161</f>
        <v>7.16</v>
      </c>
      <c r="U160" s="246">
        <f>全车数据表!AH161</f>
        <v>6369280</v>
      </c>
      <c r="V160" s="246">
        <f>全车数据表!AI161</f>
        <v>50000</v>
      </c>
      <c r="W160" s="246">
        <f>全车数据表!AO161</f>
        <v>6000000</v>
      </c>
      <c r="X160" s="246">
        <f>全车数据表!AP161</f>
        <v>12369280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epic</v>
      </c>
      <c r="AC160" s="246">
        <f>全车数据表!AW161</f>
        <v>359</v>
      </c>
      <c r="AD160" s="246">
        <f>全车数据表!AX161</f>
        <v>366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小自燃</v>
      </c>
      <c r="BB160" s="246" t="str">
        <f>IF(全车数据表!AV161="","",全车数据表!AV161)</f>
        <v/>
      </c>
      <c r="BC160" s="246">
        <f>IF(全车数据表!BF161="","",全车数据表!BF161)</f>
        <v>4399</v>
      </c>
      <c r="BD160" s="246">
        <f>IF(全车数据表!BG161="","",全车数据表!BG161)</f>
        <v>344.2</v>
      </c>
      <c r="BE160" s="246">
        <f>IF(全车数据表!BH161="","",全车数据表!BH161)</f>
        <v>86.5</v>
      </c>
      <c r="BF160" s="246">
        <f>IF(全车数据表!BI161="","",全车数据表!BI161)</f>
        <v>86.33</v>
      </c>
      <c r="BG160" s="246">
        <f>IF(全车数据表!BJ161="","",全车数据表!BJ161)</f>
        <v>70.22</v>
      </c>
    </row>
    <row r="161" spans="1:59">
      <c r="A161" s="246">
        <f>全车数据表!A162</f>
        <v>160</v>
      </c>
      <c r="B161" s="246" t="str">
        <f>全车数据表!B162</f>
        <v>Lamborghini Sesto Elemento</v>
      </c>
      <c r="C161" s="246" t="str">
        <f>IF(全车数据表!AQ162="","",全车数据表!AQ162)</f>
        <v>Lamborghini</v>
      </c>
      <c r="D161" s="248" t="str">
        <f>全车数据表!AT162</f>
        <v>sesto</v>
      </c>
      <c r="E161" s="248" t="str">
        <f>全车数据表!AS162</f>
        <v>3.5</v>
      </c>
      <c r="F161" s="248" t="str">
        <f>全车数据表!C162</f>
        <v>第六元素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47</v>
      </c>
      <c r="N161" s="246">
        <f>IF(全车数据表!M162="×",0,全车数据表!M162)</f>
        <v>50</v>
      </c>
      <c r="O161" s="246">
        <f>全车数据表!O162</f>
        <v>4183</v>
      </c>
      <c r="P161" s="246">
        <f>全车数据表!P162</f>
        <v>346.5</v>
      </c>
      <c r="Q161" s="246">
        <f>全车数据表!Q162</f>
        <v>87.26</v>
      </c>
      <c r="R161" s="246">
        <f>全车数据表!R162</f>
        <v>70.27</v>
      </c>
      <c r="S161" s="246">
        <f>全车数据表!S162</f>
        <v>74.760000000000005</v>
      </c>
      <c r="T161" s="246">
        <f>全车数据表!T162</f>
        <v>0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360</v>
      </c>
      <c r="AD161" s="246">
        <f>全车数据表!AX162</f>
        <v>0</v>
      </c>
      <c r="AE161" s="246">
        <f>全车数据表!AY162</f>
        <v>472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兰博基尼 小六子</v>
      </c>
      <c r="BB161" s="246">
        <f>IF(全车数据表!AV162="","",全车数据表!AV162)</f>
        <v>52</v>
      </c>
      <c r="BC161" s="246">
        <f>IF(全车数据表!BF162="","",全车数据表!BF162)</f>
        <v>4412</v>
      </c>
      <c r="BD161" s="246">
        <f>IF(全车数据表!BG162="","",全车数据表!BG162)</f>
        <v>348.8</v>
      </c>
      <c r="BE161" s="246">
        <f>IF(全车数据表!BH162="","",全车数据表!BH162)</f>
        <v>88.3</v>
      </c>
      <c r="BF161" s="246">
        <f>IF(全车数据表!BI162="","",全车数据表!BI162)</f>
        <v>73.44</v>
      </c>
      <c r="BG161" s="246">
        <f>IF(全车数据表!BJ162="","",全车数据表!BJ162)</f>
        <v>78.010000000000005</v>
      </c>
    </row>
    <row r="162" spans="1:59">
      <c r="A162" s="246">
        <f>全车数据表!A163</f>
        <v>161</v>
      </c>
      <c r="B162" s="246" t="str">
        <f>全车数据表!B163</f>
        <v>Porsche 911 GT3 RS</v>
      </c>
      <c r="C162" s="246" t="str">
        <f>IF(全车数据表!AQ163="","",全车数据表!AQ163)</f>
        <v>Porsche</v>
      </c>
      <c r="D162" s="248" t="str">
        <f>全车数据表!AT163</f>
        <v>911gt3</v>
      </c>
      <c r="E162" s="248" t="str">
        <f>全车数据表!AS163</f>
        <v>1.7</v>
      </c>
      <c r="F162" s="248" t="str">
        <f>全车数据表!C163</f>
        <v>绿蛙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55</v>
      </c>
      <c r="J162" s="246">
        <f>IF(全车数据表!I163="×",0,全车数据表!I163)</f>
        <v>18</v>
      </c>
      <c r="K162" s="246">
        <f>IF(全车数据表!J163="×",0,全车数据表!J163)</f>
        <v>24</v>
      </c>
      <c r="L162" s="246">
        <f>IF(全车数据表!K163="×",0,全车数据表!K163)</f>
        <v>32</v>
      </c>
      <c r="M162" s="246">
        <f>IF(全车数据表!L163="×",0,全车数据表!L163)</f>
        <v>47</v>
      </c>
      <c r="N162" s="246">
        <f>IF(全车数据表!M163="×",0,全车数据表!M163)</f>
        <v>50</v>
      </c>
      <c r="O162" s="246">
        <f>全车数据表!O163</f>
        <v>4211</v>
      </c>
      <c r="P162" s="246">
        <f>全车数据表!P163</f>
        <v>339.4</v>
      </c>
      <c r="Q162" s="246">
        <f>全车数据表!Q163</f>
        <v>85.84</v>
      </c>
      <c r="R162" s="246">
        <f>全车数据表!R163</f>
        <v>92.97</v>
      </c>
      <c r="S162" s="246">
        <f>全车数据表!S163</f>
        <v>86.39</v>
      </c>
      <c r="T162" s="246">
        <f>全车数据表!T163</f>
        <v>14.23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353</v>
      </c>
      <c r="AD162" s="246">
        <f>全车数据表!AX163</f>
        <v>0</v>
      </c>
      <c r="AE162" s="246">
        <f>全车数据表!AY163</f>
        <v>460</v>
      </c>
      <c r="AF162" s="246" t="str">
        <f>IF(全车数据表!AZ163="","",全车数据表!AZ163)</f>
        <v>商店礼包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保时捷 绿蛙</v>
      </c>
      <c r="BB162" s="246">
        <f>IF(全车数据表!AV163="","",全车数据表!AV163)</f>
        <v>30</v>
      </c>
      <c r="BC162" s="246">
        <f>IF(全车数据表!BF163="","",全车数据表!BF163)</f>
        <v>4466</v>
      </c>
      <c r="BD162" s="246">
        <f>IF(全车数据表!BG163="","",全车数据表!BG163)</f>
        <v>342.3</v>
      </c>
      <c r="BE162" s="246">
        <f>IF(全车数据表!BH163="","",全车数据表!BH163)</f>
        <v>87.4</v>
      </c>
      <c r="BF162" s="246">
        <f>IF(全车数据表!BI163="","",全车数据表!BI163)</f>
        <v>97.29</v>
      </c>
      <c r="BG162" s="246">
        <f>IF(全车数据表!BJ163="","",全车数据表!BJ163)</f>
        <v>90.01</v>
      </c>
    </row>
    <row r="163" spans="1:59">
      <c r="A163" s="246">
        <f>全车数据表!A164</f>
        <v>162</v>
      </c>
      <c r="B163" s="246" t="str">
        <f>全车数据表!B164</f>
        <v>Security Interceptor</v>
      </c>
      <c r="C163" s="246" t="str">
        <f>IF(全车数据表!AQ164="","",全车数据表!AQ164)</f>
        <v>Security</v>
      </c>
      <c r="D163" s="248" t="str">
        <f>全车数据表!AT164</f>
        <v>interceptor</v>
      </c>
      <c r="E163" s="248" t="str">
        <f>全车数据表!AS164</f>
        <v>3.6</v>
      </c>
      <c r="F163" s="248" t="str">
        <f>全车数据表!C164</f>
        <v>安保车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50</v>
      </c>
      <c r="N163" s="246">
        <f>IF(全车数据表!M164="×",0,全车数据表!M164)</f>
        <v>61</v>
      </c>
      <c r="O163" s="246">
        <f>全车数据表!O164</f>
        <v>4231</v>
      </c>
      <c r="P163" s="246">
        <f>全车数据表!P164</f>
        <v>360.9</v>
      </c>
      <c r="Q163" s="246">
        <f>全车数据表!Q164</f>
        <v>82.97</v>
      </c>
      <c r="R163" s="246">
        <f>全车数据表!R164</f>
        <v>78.319999999999993</v>
      </c>
      <c r="S163" s="246">
        <f>全车数据表!S164</f>
        <v>45.42</v>
      </c>
      <c r="T163" s="246">
        <f>全车数据表!T164</f>
        <v>0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375</v>
      </c>
      <c r="AD163" s="246">
        <f>全车数据表!AX164</f>
        <v>0</v>
      </c>
      <c r="AE163" s="246">
        <f>全车数据表!AY164</f>
        <v>497</v>
      </c>
      <c r="AF163" s="246" t="str">
        <f>IF(全车数据表!AZ164="","",全车数据表!AZ164)</f>
        <v>联会赛事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>
        <f>IF(全车数据表!CB164="","",全车数据表!CB164)</f>
        <v>1</v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神秘组织</v>
      </c>
      <c r="BB163" s="246" t="str">
        <f>IF(全车数据表!AV164="","",全车数据表!AV164)</f>
        <v/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Ferrari 488  Challenge EVO🔑</v>
      </c>
      <c r="C164" s="246" t="str">
        <f>IF(全车数据表!AQ165="","",全车数据表!AQ165)</f>
        <v>Ferrari</v>
      </c>
      <c r="D164" s="248" t="str">
        <f>全车数据表!AT165</f>
        <v>488gtbevo</v>
      </c>
      <c r="E164" s="248" t="str">
        <f>全车数据表!AS165</f>
        <v>2.5</v>
      </c>
      <c r="F164" s="248" t="str">
        <f>全车数据表!C165</f>
        <v>488 EVO</v>
      </c>
      <c r="G164" s="246" t="str">
        <f>全车数据表!D165</f>
        <v>B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26</v>
      </c>
      <c r="K164" s="246">
        <f>IF(全车数据表!J165="×",0,全车数据表!J165)</f>
        <v>34</v>
      </c>
      <c r="L164" s="246">
        <f>IF(全车数据表!K165="×",0,全车数据表!K165)</f>
        <v>46</v>
      </c>
      <c r="M164" s="246">
        <f>IF(全车数据表!L165="×",0,全车数据表!L165)</f>
        <v>61</v>
      </c>
      <c r="N164" s="246">
        <f>IF(全车数据表!M165="×",0,全车数据表!M165)</f>
        <v>73</v>
      </c>
      <c r="O164" s="246">
        <f>全车数据表!O165</f>
        <v>4255</v>
      </c>
      <c r="P164" s="246">
        <f>全车数据表!P165</f>
        <v>351.2</v>
      </c>
      <c r="Q164" s="246">
        <f>全车数据表!Q165</f>
        <v>82.76</v>
      </c>
      <c r="R164" s="246">
        <f>全车数据表!R165</f>
        <v>77.11</v>
      </c>
      <c r="S164" s="246">
        <f>全车数据表!S165</f>
        <v>76.98</v>
      </c>
      <c r="T164" s="246">
        <f>全车数据表!T165</f>
        <v>8.9499999999999993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365</v>
      </c>
      <c r="AD164" s="246">
        <f>全车数据表!AX165</f>
        <v>0</v>
      </c>
      <c r="AE164" s="246">
        <f>全车数据表!AY165</f>
        <v>480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>
        <f>IF(全车数据表!CA165="","",全车数据表!CA165)</f>
        <v>1</v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>
        <f>IF(全车数据表!CD165="","",全车数据表!CD165)</f>
        <v>1</v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法拉利</v>
      </c>
      <c r="BB164" s="246" t="str">
        <f>IF(全车数据表!AV165="","",全车数据表!AV165)</f>
        <v/>
      </c>
      <c r="BC164" s="246">
        <f>IF(全车数据表!BF165="","",全车数据表!BF165)</f>
        <v>4480</v>
      </c>
      <c r="BD164" s="246">
        <f>IF(全车数据表!BG165="","",全车数据表!BG165)</f>
        <v>353.4</v>
      </c>
      <c r="BE164" s="246">
        <f>IF(全车数据表!BH165="","",全车数据表!BH165)</f>
        <v>83.8</v>
      </c>
      <c r="BF164" s="246">
        <f>IF(全车数据表!BI165="","",全车数据表!BI165)</f>
        <v>80.3</v>
      </c>
      <c r="BG164" s="246">
        <f>IF(全车数据表!BJ165="","",全车数据表!BJ165)</f>
        <v>79.790000000000006</v>
      </c>
    </row>
    <row r="165" spans="1:59">
      <c r="A165" s="246">
        <f>全车数据表!A166</f>
        <v>164</v>
      </c>
      <c r="B165" s="246" t="str">
        <f>全车数据表!B166</f>
        <v>LEGO Technic Lamborghini Revuelto</v>
      </c>
      <c r="C165" s="246" t="str">
        <f>IF(全车数据表!AQ166="","",全车数据表!AQ166)</f>
        <v>LEGO Technic</v>
      </c>
      <c r="D165" s="248" t="str">
        <f>全车数据表!AT166</f>
        <v>legorevuelto</v>
      </c>
      <c r="E165" s="248" t="str">
        <f>全车数据表!AS166</f>
        <v>45.0</v>
      </c>
      <c r="F165" s="248" t="str">
        <f>全车数据表!C166</f>
        <v>乐高R牛</v>
      </c>
      <c r="G165" s="246" t="str">
        <f>全车数据表!D166</f>
        <v>B</v>
      </c>
      <c r="H165" s="246">
        <f>LEN(全车数据表!E166)</f>
        <v>6</v>
      </c>
      <c r="I165" s="246">
        <f>IF(全车数据表!H166="×",0,全车数据表!H166)</f>
        <v>25</v>
      </c>
      <c r="J165" s="246">
        <f>IF(全车数据表!I166="×",0,全车数据表!I166)</f>
        <v>30</v>
      </c>
      <c r="K165" s="246">
        <f>IF(全车数据表!J166="×",0,全车数据表!J166)</f>
        <v>35</v>
      </c>
      <c r="L165" s="246">
        <f>IF(全车数据表!K166="×",0,全车数据表!K166)</f>
        <v>40</v>
      </c>
      <c r="M165" s="246">
        <f>IF(全车数据表!L166="×",0,全车数据表!L166)</f>
        <v>50</v>
      </c>
      <c r="N165" s="246">
        <f>IF(全车数据表!M166="×",0,全车数据表!M166)</f>
        <v>60</v>
      </c>
      <c r="O165" s="246">
        <f>全车数据表!O166</f>
        <v>4264</v>
      </c>
      <c r="P165" s="246">
        <f>全车数据表!P166</f>
        <v>368.2</v>
      </c>
      <c r="Q165" s="246">
        <f>全车数据表!Q166</f>
        <v>83.11</v>
      </c>
      <c r="R165" s="246">
        <f>全车数据表!R166</f>
        <v>64.069999999999993</v>
      </c>
      <c r="S165" s="246">
        <f>全车数据表!S166</f>
        <v>50.97</v>
      </c>
      <c r="T165" s="246">
        <f>全车数据表!T166</f>
        <v>0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0</v>
      </c>
      <c r="AD165" s="246">
        <f>全车数据表!AX166</f>
        <v>0</v>
      </c>
      <c r="AE165" s="246">
        <f>全车数据表!AY166</f>
        <v>0</v>
      </c>
      <c r="AF165" s="246" t="str">
        <f>IF(全车数据表!AZ166="","",全车数据表!AZ166)</f>
        <v>专属赛事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乐高 兰博基尼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Apollo EVO</v>
      </c>
      <c r="C166" s="246" t="str">
        <f>IF(全车数据表!AQ167="","",全车数据表!AQ167)</f>
        <v>Apollo</v>
      </c>
      <c r="D166" s="248" t="str">
        <f>全车数据表!AT167</f>
        <v>apolloevo</v>
      </c>
      <c r="E166" s="248" t="str">
        <f>全车数据表!AS167</f>
        <v>4.1</v>
      </c>
      <c r="F166" s="248" t="str">
        <f>全车数据表!C167</f>
        <v>菠萝EVO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4265</v>
      </c>
      <c r="P166" s="246">
        <f>全车数据表!P167</f>
        <v>355</v>
      </c>
      <c r="Q166" s="246">
        <f>全车数据表!Q167</f>
        <v>85.46</v>
      </c>
      <c r="R166" s="246">
        <f>全车数据表!R167</f>
        <v>70.34</v>
      </c>
      <c r="S166" s="246">
        <f>全车数据表!S167</f>
        <v>65.790000000000006</v>
      </c>
      <c r="T166" s="246">
        <f>全车数据表!T167</f>
        <v>6.6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369</v>
      </c>
      <c r="AD166" s="246">
        <f>全车数据表!AX167</f>
        <v>0</v>
      </c>
      <c r="AE166" s="246">
        <f>全车数据表!AY167</f>
        <v>487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阿波罗</v>
      </c>
      <c r="BB166" s="246" t="str">
        <f>IF(全车数据表!AV167="","",全车数据表!AV167)</f>
        <v/>
      </c>
      <c r="BC166" s="246">
        <f>IF(全车数据表!BF167="","",全车数据表!BF167)</f>
        <v>4472</v>
      </c>
      <c r="BD166" s="246">
        <f>IF(全车数据表!BG167="","",全车数据表!BG167)</f>
        <v>357.1</v>
      </c>
      <c r="BE166" s="246">
        <f>IF(全车数据表!BH167="","",全车数据表!BH167)</f>
        <v>86.5</v>
      </c>
      <c r="BF166" s="246">
        <f>IF(全车数据表!BI167="","",全车数据表!BI167)</f>
        <v>73.150000000000006</v>
      </c>
      <c r="BG166" s="246">
        <f>IF(全车数据表!BJ167="","",全车数据表!BJ167)</f>
        <v>67.98</v>
      </c>
    </row>
    <row r="167" spans="1:59">
      <c r="A167" s="246">
        <f>全车数据表!A168</f>
        <v>166</v>
      </c>
      <c r="B167" s="246" t="str">
        <f>全车数据表!B168</f>
        <v>Lotus Evija</v>
      </c>
      <c r="C167" s="246" t="str">
        <f>IF(全车数据表!AQ168="","",全车数据表!AQ168)</f>
        <v>Lotus</v>
      </c>
      <c r="D167" s="248" t="str">
        <f>全车数据表!AT168</f>
        <v>evija</v>
      </c>
      <c r="E167" s="248" t="str">
        <f>全车数据表!AS168</f>
        <v>2.0</v>
      </c>
      <c r="F167" s="248" t="str">
        <f>全车数据表!C168</f>
        <v>电莲花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55</v>
      </c>
      <c r="J167" s="246">
        <f>IF(全车数据表!I168="×",0,全车数据表!I168)</f>
        <v>18</v>
      </c>
      <c r="K167" s="246">
        <f>IF(全车数据表!J168="×",0,全车数据表!J168)</f>
        <v>24</v>
      </c>
      <c r="L167" s="246">
        <f>IF(全车数据表!K168="×",0,全车数据表!K168)</f>
        <v>32</v>
      </c>
      <c r="M167" s="246">
        <f>IF(全车数据表!L168="×",0,全车数据表!L168)</f>
        <v>50</v>
      </c>
      <c r="N167" s="246">
        <f>IF(全车数据表!M168="×",0,全车数据表!M168)</f>
        <v>61</v>
      </c>
      <c r="O167" s="246">
        <f>全车数据表!O168</f>
        <v>4276</v>
      </c>
      <c r="P167" s="246">
        <f>全车数据表!P168</f>
        <v>368.1</v>
      </c>
      <c r="Q167" s="246">
        <f>全车数据表!Q168</f>
        <v>81.14</v>
      </c>
      <c r="R167" s="246">
        <f>全车数据表!R168</f>
        <v>65.02</v>
      </c>
      <c r="S167" s="246">
        <f>全车数据表!S168</f>
        <v>63.31</v>
      </c>
      <c r="T167" s="246">
        <f>全车数据表!T168</f>
        <v>6.22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383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路特斯 电莲花</v>
      </c>
      <c r="BB167" s="246">
        <f>IF(全车数据表!AV168="","",全车数据表!AV168)</f>
        <v>49</v>
      </c>
      <c r="BC167" s="246">
        <f>IF(全车数据表!BF168="","",全车数据表!BF168)</f>
        <v>4494</v>
      </c>
      <c r="BD167" s="246">
        <f>IF(全车数据表!BG168="","",全车数据表!BG168)</f>
        <v>370</v>
      </c>
      <c r="BE167" s="246">
        <f>IF(全车数据表!BH168="","",全车数据表!BH168)</f>
        <v>82</v>
      </c>
      <c r="BF167" s="246">
        <f>IF(全车数据表!BI168="","",全车数据表!BI168)</f>
        <v>67.11</v>
      </c>
      <c r="BG167" s="246">
        <f>IF(全车数据表!BJ168="","",全车数据表!BJ168)</f>
        <v>65.52</v>
      </c>
    </row>
    <row r="168" spans="1:59">
      <c r="A168" s="246">
        <f>全车数据表!A169</f>
        <v>167</v>
      </c>
      <c r="B168" s="246" t="str">
        <f>全车数据表!B169</f>
        <v>Lamborghini Gallardo Security</v>
      </c>
      <c r="C168" s="246" t="str">
        <f>IF(全车数据表!AQ169="","",全车数据表!AQ169)</f>
        <v>Lamborghini</v>
      </c>
      <c r="D168" s="248" t="str">
        <f>全车数据表!AT169</f>
        <v>gallardosecurity</v>
      </c>
      <c r="E168" s="248" t="str">
        <f>全车数据表!AS169</f>
        <v>24.0</v>
      </c>
      <c r="F168" s="248" t="str">
        <f>全车数据表!C169</f>
        <v>安保盖拉多</v>
      </c>
      <c r="G168" s="246" t="str">
        <f>全车数据表!D169</f>
        <v>B</v>
      </c>
      <c r="H168" s="246">
        <f>LEN(全车数据表!E169)</f>
        <v>5</v>
      </c>
      <c r="I168" s="246">
        <f>IF(全车数据表!H169="×",0,全车数据表!H169)</f>
        <v>45</v>
      </c>
      <c r="J168" s="246">
        <f>IF(全车数据表!I169="×",0,全车数据表!I169)</f>
        <v>17</v>
      </c>
      <c r="K168" s="246">
        <f>IF(全车数据表!J169="×",0,全车数据表!J169)</f>
        <v>23</v>
      </c>
      <c r="L168" s="246">
        <f>IF(全车数据表!K169="×",0,全车数据表!K169)</f>
        <v>32</v>
      </c>
      <c r="M168" s="246">
        <f>IF(全车数据表!L169="×",0,全车数据表!L169)</f>
        <v>45</v>
      </c>
      <c r="N168" s="246">
        <f>IF(全车数据表!M169="×",0,全车数据表!M169)</f>
        <v>0</v>
      </c>
      <c r="O168" s="246">
        <f>全车数据表!O169</f>
        <v>4308</v>
      </c>
      <c r="P168" s="246">
        <f>全车数据表!P169</f>
        <v>371.1</v>
      </c>
      <c r="Q168" s="246">
        <f>全车数据表!Q169</f>
        <v>79.400000000000006</v>
      </c>
      <c r="R168" s="246">
        <f>全车数据表!R169</f>
        <v>76.67</v>
      </c>
      <c r="S168" s="246">
        <f>全车数据表!S169</f>
        <v>52.11</v>
      </c>
      <c r="T168" s="246">
        <f>全车数据表!T169</f>
        <v>0</v>
      </c>
      <c r="U168" s="246">
        <f>全车数据表!AH169</f>
        <v>0</v>
      </c>
      <c r="V168" s="246">
        <f>全车数据表!AI169</f>
        <v>0</v>
      </c>
      <c r="W168" s="246">
        <f>全车数据表!AO169</f>
        <v>0</v>
      </c>
      <c r="X168" s="246">
        <f>全车数据表!AP169</f>
        <v>0</v>
      </c>
      <c r="Y168" s="246">
        <f>全车数据表!AJ169</f>
        <v>0</v>
      </c>
      <c r="Z168" s="246">
        <f>全车数据表!AL169</f>
        <v>0</v>
      </c>
      <c r="AA168" s="246">
        <f>IF(全车数据表!AN169="×",0,全车数据表!AN169)</f>
        <v>0</v>
      </c>
      <c r="AB168" s="248" t="str">
        <f>全车数据表!AU169</f>
        <v>epic</v>
      </c>
      <c r="AC168" s="246">
        <f>全车数据表!AW169</f>
        <v>386</v>
      </c>
      <c r="AD168" s="246">
        <f>全车数据表!AX169</f>
        <v>0</v>
      </c>
      <c r="AE168" s="246">
        <f>全车数据表!AY169</f>
        <v>514</v>
      </c>
      <c r="AF168" s="246" t="str">
        <f>IF(全车数据表!AZ169="","",全车数据表!AZ169)</f>
        <v>多人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Mclaren F1 LM🔑</v>
      </c>
      <c r="C169" s="246" t="str">
        <f>IF(全车数据表!AQ170="","",全车数据表!AQ170)</f>
        <v>McLaren</v>
      </c>
      <c r="D169" s="248" t="str">
        <f>全车数据表!AT170</f>
        <v>f1</v>
      </c>
      <c r="E169" s="248" t="str">
        <f>全车数据表!AS170</f>
        <v>2.4</v>
      </c>
      <c r="F169" s="248" t="str">
        <f>全车数据表!C170</f>
        <v>F1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4309</v>
      </c>
      <c r="P169" s="246">
        <f>全车数据表!P170</f>
        <v>377.6</v>
      </c>
      <c r="Q169" s="246">
        <f>全车数据表!Q170</f>
        <v>74.66</v>
      </c>
      <c r="R169" s="246">
        <f>全车数据表!R170</f>
        <v>66.61</v>
      </c>
      <c r="S169" s="246">
        <f>全车数据表!S170</f>
        <v>73.12</v>
      </c>
      <c r="T169" s="246">
        <f>全车数据表!T170</f>
        <v>7.4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392</v>
      </c>
      <c r="AD169" s="246">
        <f>全车数据表!AX170</f>
        <v>0</v>
      </c>
      <c r="AE169" s="246">
        <f>全车数据表!AY170</f>
        <v>526</v>
      </c>
      <c r="AF169" s="246" t="str">
        <f>IF(全车数据表!AZ170="","",全车数据表!AZ170)</f>
        <v>大奖赛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>
        <f>IF(全车数据表!CA170="","",全车数据表!CA170)</f>
        <v>1</v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</v>
      </c>
      <c r="BB169" s="246" t="str">
        <f>IF(全车数据表!AV170="","",全车数据表!AV170)</f>
        <v/>
      </c>
      <c r="BC169" s="246">
        <f>IF(全车数据表!BF170="","",全车数据表!BF170)</f>
        <v>4521</v>
      </c>
      <c r="BD169" s="246">
        <f>IF(全车数据表!BG170="","",全车数据表!BG170)</f>
        <v>379.3</v>
      </c>
      <c r="BE169" s="246">
        <f>IF(全车数据表!BH170="","",全车数据表!BH170)</f>
        <v>75.7</v>
      </c>
      <c r="BF169" s="246">
        <f>IF(全车数据表!BI170="","",全车数据表!BI170)</f>
        <v>68.34</v>
      </c>
      <c r="BG169" s="246">
        <f>IF(全车数据表!BJ170="","",全车数据表!BJ170)</f>
        <v>75.37</v>
      </c>
    </row>
    <row r="170" spans="1:59">
      <c r="A170" s="246">
        <f>全车数据表!A171</f>
        <v>169</v>
      </c>
      <c r="B170" s="246" t="str">
        <f>全车数据表!B171</f>
        <v>Ford GT MK IV</v>
      </c>
      <c r="C170" s="246" t="str">
        <f>IF(全车数据表!AQ171="","",全车数据表!AQ171)</f>
        <v>Ford</v>
      </c>
      <c r="D170" s="248" t="str">
        <f>全车数据表!AT171</f>
        <v>mk4</v>
      </c>
      <c r="E170" s="248" t="str">
        <f>全车数据表!AS171</f>
        <v>24.5</v>
      </c>
      <c r="F170" s="248" t="str">
        <f>全车数据表!C171</f>
        <v>MK4</v>
      </c>
      <c r="G170" s="246" t="str">
        <f>全车数据表!D171</f>
        <v>B</v>
      </c>
      <c r="H170" s="246">
        <f>LEN(全车数据表!E171)</f>
        <v>6</v>
      </c>
      <c r="I170" s="246">
        <f>IF(全车数据表!H171="×",0,全车数据表!H171)</f>
        <v>25</v>
      </c>
      <c r="J170" s="246">
        <f>IF(全车数据表!I171="×",0,全车数据表!I171)</f>
        <v>30</v>
      </c>
      <c r="K170" s="246">
        <f>IF(全车数据表!J171="×",0,全车数据表!J171)</f>
        <v>35</v>
      </c>
      <c r="L170" s="246">
        <f>IF(全车数据表!K171="×",0,全车数据表!K171)</f>
        <v>40</v>
      </c>
      <c r="M170" s="246">
        <f>IF(全车数据表!L171="×",0,全车数据表!L171)</f>
        <v>50</v>
      </c>
      <c r="N170" s="246">
        <f>IF(全车数据表!M171="×",0,全车数据表!M171)</f>
        <v>60</v>
      </c>
      <c r="O170" s="246">
        <f>全车数据表!O171</f>
        <v>4322</v>
      </c>
      <c r="P170" s="246">
        <f>全车数据表!P171</f>
        <v>366.5</v>
      </c>
      <c r="Q170" s="246">
        <f>全车数据表!Q171</f>
        <v>87.26</v>
      </c>
      <c r="R170" s="246">
        <f>全车数据表!R171</f>
        <v>49.35</v>
      </c>
      <c r="S170" s="246">
        <f>全车数据表!S171</f>
        <v>60.2</v>
      </c>
      <c r="T170" s="246">
        <f>全车数据表!T171</f>
        <v>0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0</v>
      </c>
      <c r="AD170" s="246">
        <f>全车数据表!AX171</f>
        <v>0</v>
      </c>
      <c r="AE170" s="246">
        <f>全车数据表!AY171</f>
        <v>0</v>
      </c>
      <c r="AF170" s="246" t="str">
        <f>IF(全车数据表!AZ171="","",全车数据表!AZ171)</f>
        <v>多人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福特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Volkswagen W12 Coupe🔑</v>
      </c>
      <c r="C171" s="246" t="str">
        <f>IF(全车数据表!AQ172="","",全车数据表!AQ172)</f>
        <v>Volkswagen</v>
      </c>
      <c r="D171" s="248" t="str">
        <f>全车数据表!AT172</f>
        <v>w12</v>
      </c>
      <c r="E171" s="248" t="str">
        <f>全车数据表!AS172</f>
        <v>2.9</v>
      </c>
      <c r="F171" s="248" t="str">
        <f>全车数据表!C172</f>
        <v>W12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4348</v>
      </c>
      <c r="P171" s="246">
        <f>全车数据表!P172</f>
        <v>370.5</v>
      </c>
      <c r="Q171" s="246">
        <f>全车数据表!Q172</f>
        <v>79.08</v>
      </c>
      <c r="R171" s="246">
        <f>全车数据表!R172</f>
        <v>84.44</v>
      </c>
      <c r="S171" s="246">
        <f>全车数据表!S172</f>
        <v>54.64</v>
      </c>
      <c r="T171" s="246">
        <f>全车数据表!T172</f>
        <v>5.0999999999999996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385</v>
      </c>
      <c r="AD171" s="246">
        <f>全车数据表!AX172</f>
        <v>0</v>
      </c>
      <c r="AE171" s="246">
        <f>全车数据表!AY172</f>
        <v>513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>
        <f>IF(全车数据表!CD172="","",全车数据表!CD172)</f>
        <v>1</v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大众</v>
      </c>
      <c r="BB171" s="246" t="str">
        <f>IF(全车数据表!AV172="","",全车数据表!AV172)</f>
        <v/>
      </c>
      <c r="BC171" s="246" t="str">
        <f>IF(全车数据表!BF172="","",全车数据表!BF172)</f>
        <v/>
      </c>
      <c r="BD171" s="246" t="str">
        <f>IF(全车数据表!BG172="","",全车数据表!BG172)</f>
        <v/>
      </c>
      <c r="BE171" s="246" t="str">
        <f>IF(全车数据表!BH172="","",全车数据表!BH172)</f>
        <v/>
      </c>
      <c r="BF171" s="246" t="str">
        <f>IF(全车数据表!BI172="","",全车数据表!BI172)</f>
        <v/>
      </c>
      <c r="BG171" s="246" t="str">
        <f>IF(全车数据表!BJ172="","",全车数据表!BJ172)</f>
        <v/>
      </c>
    </row>
    <row r="172" spans="1:59">
      <c r="A172" s="246">
        <f>全车数据表!A173</f>
        <v>171</v>
      </c>
      <c r="B172" s="246" t="str">
        <f>全车数据表!B173</f>
        <v>Pagani Huayra R</v>
      </c>
      <c r="C172" s="246" t="str">
        <f>IF(全车数据表!AQ173="","",全车数据表!AQ173)</f>
        <v>Pagani</v>
      </c>
      <c r="D172" s="248" t="str">
        <f>全车数据表!AT173</f>
        <v>huayrar</v>
      </c>
      <c r="E172" s="248" t="str">
        <f>全车数据表!AS173</f>
        <v>3.6</v>
      </c>
      <c r="F172" s="248" t="str">
        <f>全车数据表!C173</f>
        <v>风神R</v>
      </c>
      <c r="G172" s="246" t="str">
        <f>全车数据表!D173</f>
        <v>B</v>
      </c>
      <c r="H172" s="246">
        <f>LEN(全车数据表!E173)</f>
        <v>6</v>
      </c>
      <c r="I172" s="246">
        <f>IF(全车数据表!H173="×",0,全车数据表!H173)</f>
        <v>55</v>
      </c>
      <c r="J172" s="246">
        <f>IF(全车数据表!I173="×",0,全车数据表!I173)</f>
        <v>18</v>
      </c>
      <c r="K172" s="246">
        <f>IF(全车数据表!J173="×",0,全车数据表!J173)</f>
        <v>24</v>
      </c>
      <c r="L172" s="246">
        <f>IF(全车数据表!K173="×",0,全车数据表!K173)</f>
        <v>32</v>
      </c>
      <c r="M172" s="246">
        <f>IF(全车数据表!L173="×",0,全车数据表!L173)</f>
        <v>47</v>
      </c>
      <c r="N172" s="246">
        <f>IF(全车数据表!M173="×",0,全车数据表!M173)</f>
        <v>50</v>
      </c>
      <c r="O172" s="246">
        <f>全车数据表!O173</f>
        <v>4363</v>
      </c>
      <c r="P172" s="246">
        <f>全车数据表!P173</f>
        <v>376.6</v>
      </c>
      <c r="Q172" s="246">
        <f>全车数据表!Q173</f>
        <v>83.17</v>
      </c>
      <c r="R172" s="246">
        <f>全车数据表!R173</f>
        <v>58.41</v>
      </c>
      <c r="S172" s="246">
        <f>全车数据表!S173</f>
        <v>64.38</v>
      </c>
      <c r="T172" s="246">
        <f>全车数据表!T173</f>
        <v>6.1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391</v>
      </c>
      <c r="AD172" s="246">
        <f>全车数据表!AX173</f>
        <v>0</v>
      </c>
      <c r="AE172" s="246">
        <f>全车数据表!AY173</f>
        <v>524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帕加尼 风神</v>
      </c>
      <c r="BB172" s="246" t="str">
        <f>IF(全车数据表!AV173="","",全车数据表!AV173)</f>
        <v/>
      </c>
      <c r="BC172" s="246">
        <f>IF(全车数据表!BF173="","",全车数据表!BF173)</f>
        <v>4576</v>
      </c>
      <c r="BD172" s="246">
        <f>IF(全车数据表!BG173="","",全车数据表!BG173)</f>
        <v>378.4</v>
      </c>
      <c r="BE172" s="246">
        <f>IF(全车数据表!BH173="","",全车数据表!BH173)</f>
        <v>84.25</v>
      </c>
      <c r="BF172" s="246">
        <f>IF(全车数据表!BI173="","",全车数据表!BI173)</f>
        <v>60.12</v>
      </c>
      <c r="BG172" s="246">
        <f>IF(全车数据表!BJ173="","",全车数据表!BJ173)</f>
        <v>66.599999999999994</v>
      </c>
    </row>
    <row r="173" spans="1:59">
      <c r="A173" s="246">
        <f>全车数据表!A174</f>
        <v>172</v>
      </c>
      <c r="B173" s="246" t="str">
        <f>全车数据表!B174</f>
        <v>Lamborghini Revuelto🔑</v>
      </c>
      <c r="C173" s="246" t="str">
        <f>IF(全车数据表!AQ174="","",全车数据表!AQ174)</f>
        <v>Lamborghini</v>
      </c>
      <c r="D173" s="248" t="str">
        <f>全车数据表!AT174</f>
        <v>revuelto</v>
      </c>
      <c r="E173" s="248" t="str">
        <f>全车数据表!AS174</f>
        <v>4.0</v>
      </c>
      <c r="F173" s="248" t="str">
        <f>全车数据表!C174</f>
        <v>R牛</v>
      </c>
      <c r="G173" s="246" t="str">
        <f>全车数据表!D174</f>
        <v>B</v>
      </c>
      <c r="H173" s="246">
        <f>LEN(全车数据表!E174)</f>
        <v>6</v>
      </c>
      <c r="I173" s="246" t="str">
        <f>IF(全车数据表!H174="×",0,全车数据表!H174)</f>
        <v>🔑</v>
      </c>
      <c r="J173" s="246">
        <f>IF(全车数据表!I174="×",0,全车数据表!I174)</f>
        <v>26</v>
      </c>
      <c r="K173" s="246">
        <f>IF(全车数据表!J174="×",0,全车数据表!J174)</f>
        <v>34</v>
      </c>
      <c r="L173" s="246">
        <f>IF(全车数据表!K174="×",0,全车数据表!K174)</f>
        <v>46</v>
      </c>
      <c r="M173" s="246">
        <f>IF(全车数据表!L174="×",0,全车数据表!L174)</f>
        <v>61</v>
      </c>
      <c r="N173" s="246">
        <f>IF(全车数据表!M174="×",0,全车数据表!M174)</f>
        <v>78</v>
      </c>
      <c r="O173" s="246">
        <f>全车数据表!O174</f>
        <v>4375</v>
      </c>
      <c r="P173" s="246">
        <f>全车数据表!P174</f>
        <v>361.5</v>
      </c>
      <c r="Q173" s="246">
        <f>全车数据表!Q174</f>
        <v>86.36</v>
      </c>
      <c r="R173" s="246">
        <f>全车数据表!R174</f>
        <v>76.33</v>
      </c>
      <c r="S173" s="246">
        <f>全车数据表!S174</f>
        <v>54.22</v>
      </c>
      <c r="T173" s="246">
        <f>全车数据表!T174</f>
        <v>5.2</v>
      </c>
      <c r="U173" s="246">
        <f>全车数据表!AH174</f>
        <v>11923560</v>
      </c>
      <c r="V173" s="246">
        <f>全车数据表!AI174</f>
        <v>70000</v>
      </c>
      <c r="W173" s="246">
        <f>全车数据表!AO174</f>
        <v>10080000</v>
      </c>
      <c r="X173" s="246">
        <f>全车数据表!AP174</f>
        <v>22003560</v>
      </c>
      <c r="Y173" s="246">
        <f>全车数据表!AJ174</f>
        <v>8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376</v>
      </c>
      <c r="AD173" s="246">
        <f>全车数据表!AX174</f>
        <v>0</v>
      </c>
      <c r="AE173" s="246">
        <f>全车数据表!AY174</f>
        <v>498</v>
      </c>
      <c r="AF173" s="246" t="str">
        <f>IF(全车数据表!AZ174="","",全车数据表!AZ174)</f>
        <v>特殊赛事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>
        <f>IF(全车数据表!BZ174="","",全车数据表!BZ174)</f>
        <v>1</v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>
        <f>IF(全车数据表!CC174="","",全车数据表!CC174)</f>
        <v>1</v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兰博基尼</v>
      </c>
      <c r="BB173" s="246" t="str">
        <f>IF(全车数据表!AV174="","",全车数据表!AV174)</f>
        <v/>
      </c>
      <c r="BC173" s="246">
        <f>IF(全车数据表!BF174="","",全车数据表!BF174)</f>
        <v>4589</v>
      </c>
      <c r="BD173" s="246">
        <f>IF(全车数据表!BG174="","",全车数据表!BG174)</f>
        <v>362.7</v>
      </c>
      <c r="BE173" s="246">
        <f>IF(全车数据表!BH174="","",全车数据表!BH174)</f>
        <v>87.4</v>
      </c>
      <c r="BF173" s="246">
        <f>IF(全车数据表!BI174="","",全车数据表!BI174)</f>
        <v>79.47</v>
      </c>
      <c r="BG173" s="246">
        <f>IF(全车数据表!BJ174="","",全车数据表!BJ174)</f>
        <v>58.28</v>
      </c>
    </row>
    <row r="174" spans="1:59">
      <c r="A174" s="246">
        <f>全车数据表!A175</f>
        <v>173</v>
      </c>
      <c r="B174" s="246" t="str">
        <f>全车数据表!B175</f>
        <v>Lamborghini Temerario🔑</v>
      </c>
      <c r="C174" s="246" t="str">
        <f>IF(全车数据表!AQ175="","",全车数据表!AQ175)</f>
        <v>Lamborghini</v>
      </c>
      <c r="D174" s="248" t="str">
        <f>全车数据表!AT175</f>
        <v>temerario</v>
      </c>
      <c r="E174" s="248" t="str">
        <f>全车数据表!AS175</f>
        <v>24.1</v>
      </c>
      <c r="F174" s="248" t="str">
        <f>全车数据表!C175</f>
        <v>TM牛</v>
      </c>
      <c r="G174" s="246" t="str">
        <f>全车数据表!D175</f>
        <v>B</v>
      </c>
      <c r="H174" s="246">
        <f>LEN(全车数据表!E175)</f>
        <v>6</v>
      </c>
      <c r="I174" s="246" t="str">
        <f>IF(全车数据表!H175="×",0,全车数据表!H175)</f>
        <v>🔑</v>
      </c>
      <c r="J174" s="246">
        <f>IF(全车数据表!I175="×",0,全车数据表!I175)</f>
        <v>26</v>
      </c>
      <c r="K174" s="246">
        <f>IF(全车数据表!J175="×",0,全车数据表!J175)</f>
        <v>34</v>
      </c>
      <c r="L174" s="246">
        <f>IF(全车数据表!K175="×",0,全车数据表!K175)</f>
        <v>46</v>
      </c>
      <c r="M174" s="246">
        <f>IF(全车数据表!L175="×",0,全车数据表!L175)</f>
        <v>61</v>
      </c>
      <c r="N174" s="246">
        <f>IF(全车数据表!M175="×",0,全车数据表!M175)</f>
        <v>78</v>
      </c>
      <c r="O174" s="246">
        <f>全车数据表!O175</f>
        <v>4398</v>
      </c>
      <c r="P174" s="246">
        <f>全车数据表!P175</f>
        <v>359.1</v>
      </c>
      <c r="Q174" s="246">
        <f>全车数据表!Q175</f>
        <v>87.26</v>
      </c>
      <c r="R174" s="246">
        <f>全车数据表!R175</f>
        <v>71.33</v>
      </c>
      <c r="S174" s="246">
        <f>全车数据表!S175</f>
        <v>62.7</v>
      </c>
      <c r="T174" s="246">
        <f>全车数据表!T175</f>
        <v>6.22</v>
      </c>
      <c r="U174" s="246">
        <f>全车数据表!AH175</f>
        <v>11923560</v>
      </c>
      <c r="V174" s="246">
        <f>全车数据表!AI175</f>
        <v>70000</v>
      </c>
      <c r="W174" s="246">
        <f>全车数据表!AO175</f>
        <v>10080000</v>
      </c>
      <c r="X174" s="246">
        <f>全车数据表!AP175</f>
        <v>22003560</v>
      </c>
      <c r="Y174" s="246">
        <f>全车数据表!AJ175</f>
        <v>8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373</v>
      </c>
      <c r="AD174" s="246">
        <f>全车数据表!AX175</f>
        <v>0</v>
      </c>
      <c r="AE174" s="246">
        <f>全车数据表!AY175</f>
        <v>494</v>
      </c>
      <c r="AF174" s="246" t="str">
        <f>IF(全车数据表!AZ175="","",全车数据表!AZ175)</f>
        <v>特殊赛事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>
        <f>IF(全车数据表!BZ175="","",全车数据表!BZ175)</f>
        <v>1</v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>
        <f>IF(全车数据表!CC175="","",全车数据表!CC175)</f>
        <v>1</v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兰博基尼</v>
      </c>
      <c r="BB174" s="246" t="str">
        <f>IF(全车数据表!AV175="","",全车数据表!AV175)</f>
        <v/>
      </c>
      <c r="BC174" s="246">
        <f>IF(全车数据表!BF175="","",全车数据表!BF175)</f>
        <v>4617</v>
      </c>
      <c r="BD174" s="246">
        <f>IF(全车数据表!BG175="","",全车数据表!BG175)</f>
        <v>360.8</v>
      </c>
      <c r="BE174" s="246">
        <f>IF(全车数据表!BH175="","",全车数据表!BH175)</f>
        <v>88.3</v>
      </c>
      <c r="BF174" s="246">
        <f>IF(全车数据表!BI175="","",全车数据表!BI175)</f>
        <v>74.48</v>
      </c>
      <c r="BG174" s="246">
        <f>IF(全车数据表!BJ175="","",全车数据表!BJ175)</f>
        <v>66.400000000000006</v>
      </c>
    </row>
    <row r="175" spans="1:59">
      <c r="A175" s="246">
        <f>全车数据表!A176</f>
        <v>174</v>
      </c>
      <c r="B175" s="246" t="str">
        <f>全车数据表!B176</f>
        <v>Lotus E-R9🔑</v>
      </c>
      <c r="C175" s="246" t="str">
        <f>IF(全车数据表!AQ176="","",全车数据表!AQ176)</f>
        <v>Lotus</v>
      </c>
      <c r="D175" s="248" t="str">
        <f>全车数据表!AT176</f>
        <v>er9</v>
      </c>
      <c r="E175" s="248" t="str">
        <f>全车数据表!AS176</f>
        <v>4.7</v>
      </c>
      <c r="F175" s="248" t="str">
        <f>全车数据表!C176</f>
        <v>ER9</v>
      </c>
      <c r="G175" s="246" t="str">
        <f>全车数据表!D176</f>
        <v>B</v>
      </c>
      <c r="H175" s="246">
        <f>LEN(全车数据表!E176)</f>
        <v>6</v>
      </c>
      <c r="I175" s="246" t="str">
        <f>IF(全车数据表!H176="×",0,全车数据表!H176)</f>
        <v>🔑</v>
      </c>
      <c r="J175" s="246">
        <f>IF(全车数据表!I176="×",0,全车数据表!I176)</f>
        <v>26</v>
      </c>
      <c r="K175" s="246">
        <f>IF(全车数据表!J176="×",0,全车数据表!J176)</f>
        <v>34</v>
      </c>
      <c r="L175" s="246">
        <f>IF(全车数据表!K176="×",0,全车数据表!K176)</f>
        <v>46</v>
      </c>
      <c r="M175" s="246">
        <f>IF(全车数据表!L176="×",0,全车数据表!L176)</f>
        <v>61</v>
      </c>
      <c r="N175" s="246">
        <f>IF(全车数据表!M176="×",0,全车数据表!M176)</f>
        <v>78</v>
      </c>
      <c r="O175" s="246">
        <f>全车数据表!O176</f>
        <v>4403</v>
      </c>
      <c r="P175" s="246">
        <f>全车数据表!P176</f>
        <v>365.2</v>
      </c>
      <c r="Q175" s="246">
        <f>全车数据表!Q176</f>
        <v>87.44</v>
      </c>
      <c r="R175" s="246">
        <f>全车数据表!R176</f>
        <v>68.400000000000006</v>
      </c>
      <c r="S175" s="246">
        <f>全车数据表!S176</f>
        <v>51.8</v>
      </c>
      <c r="T175" s="246">
        <f>全车数据表!T176</f>
        <v>0</v>
      </c>
      <c r="U175" s="246">
        <f>全车数据表!AH176</f>
        <v>11923560</v>
      </c>
      <c r="V175" s="246">
        <f>全车数据表!AI176</f>
        <v>70000</v>
      </c>
      <c r="W175" s="246">
        <f>全车数据表!AO176</f>
        <v>10080000</v>
      </c>
      <c r="X175" s="246">
        <f>全车数据表!AP176</f>
        <v>22003560</v>
      </c>
      <c r="Y175" s="246">
        <f>全车数据表!AJ176</f>
        <v>8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0</v>
      </c>
      <c r="AD175" s="246">
        <f>全车数据表!AX176</f>
        <v>0</v>
      </c>
      <c r="AE175" s="246">
        <f>全车数据表!AY176</f>
        <v>0</v>
      </c>
      <c r="AF175" s="246" t="str">
        <f>IF(全车数据表!AZ176="","",全车数据表!AZ176)</f>
        <v>特殊赛事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>
        <f>IF(全车数据表!BZ176="","",全车数据表!BZ176)</f>
        <v>1</v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路特斯莲花</v>
      </c>
      <c r="BB175" s="246" t="str">
        <f>IF(全车数据表!AV176="","",全车数据表!AV176)</f>
        <v/>
      </c>
      <c r="BC175" s="246">
        <f>IF(全车数据表!BF176="","",全车数据表!BF176)</f>
        <v>4617</v>
      </c>
      <c r="BD175" s="246">
        <f>IF(全车数据表!BG176="","",全车数据表!BG176)</f>
        <v>366.4</v>
      </c>
      <c r="BE175" s="246">
        <f>IF(全车数据表!BH176="","",全车数据表!BH176)</f>
        <v>88.3</v>
      </c>
      <c r="BF175" s="246">
        <f>IF(全车数据表!BI176="","",全车数据表!BI176)</f>
        <v>70.569999999999993</v>
      </c>
      <c r="BG175" s="246">
        <f>IF(全车数据表!BJ176="","",全车数据表!BJ176)</f>
        <v>54.5</v>
      </c>
    </row>
    <row r="176" spans="1:59">
      <c r="A176" s="246">
        <f>全车数据表!A177</f>
        <v>175</v>
      </c>
      <c r="B176" s="246" t="str">
        <f>全车数据表!B177</f>
        <v>Aston Martin Vulcan</v>
      </c>
      <c r="C176" s="246" t="str">
        <f>IF(全车数据表!AQ177="","",全车数据表!AQ177)</f>
        <v>Aston Martin</v>
      </c>
      <c r="D176" s="248" t="str">
        <f>全车数据表!AT177</f>
        <v>vulcan</v>
      </c>
      <c r="E176" s="248" t="str">
        <f>全车数据表!AS177</f>
        <v>1.0</v>
      </c>
      <c r="F176" s="248" t="str">
        <f>全车数据表!C177</f>
        <v>火神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3012</v>
      </c>
      <c r="P176" s="246">
        <f>全车数据表!P177</f>
        <v>343.5</v>
      </c>
      <c r="Q176" s="246">
        <f>全车数据表!Q177</f>
        <v>78.7</v>
      </c>
      <c r="R176" s="246">
        <f>全车数据表!R177</f>
        <v>47.8</v>
      </c>
      <c r="S176" s="246">
        <f>全车数据表!S177</f>
        <v>64.790000000000006</v>
      </c>
      <c r="T176" s="246">
        <f>全车数据表!T177</f>
        <v>6.87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357</v>
      </c>
      <c r="AD176" s="246">
        <f>全车数据表!AX177</f>
        <v>0</v>
      </c>
      <c r="AE176" s="246">
        <f>全车数据表!AY177</f>
        <v>467</v>
      </c>
      <c r="AF176" s="246" t="str">
        <f>IF(全车数据表!AZ177="","",全车数据表!AZ177)</f>
        <v>级别杯</v>
      </c>
      <c r="AG176" s="246">
        <f>IF(全车数据表!BP177="","",全车数据表!BP177)</f>
        <v>1</v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阿斯顿马丁 火神</v>
      </c>
      <c r="BB176" s="246">
        <f>IF(全车数据表!AV177="","",全车数据表!AV177)</f>
        <v>7</v>
      </c>
      <c r="BC176" s="246">
        <f>IF(全车数据表!BF177="","",全车数据表!BF177)</f>
        <v>3122</v>
      </c>
      <c r="BD176" s="246">
        <f>IF(全车数据表!BG177="","",全车数据表!BG177)</f>
        <v>345.1</v>
      </c>
      <c r="BE176" s="246">
        <f>IF(全车数据表!BH177="","",全车数据表!BH177)</f>
        <v>79.3</v>
      </c>
      <c r="BF176" s="246">
        <f>IF(全车数据表!BI177="","",全车数据表!BI177)</f>
        <v>48.66</v>
      </c>
      <c r="BG176" s="246">
        <f>IF(全车数据表!BJ177="","",全车数据表!BJ177)</f>
        <v>66.319999999999993</v>
      </c>
    </row>
    <row r="177" spans="1:59">
      <c r="A177" s="246">
        <f>全车数据表!A178</f>
        <v>176</v>
      </c>
      <c r="B177" s="246" t="str">
        <f>全车数据表!B178</f>
        <v>Nissan GT-R Nismo</v>
      </c>
      <c r="C177" s="246" t="str">
        <f>IF(全车数据表!AQ178="","",全车数据表!AQ178)</f>
        <v>Nissan</v>
      </c>
      <c r="D177" s="248" t="str">
        <f>全车数据表!AT178</f>
        <v>gtr</v>
      </c>
      <c r="E177" s="248" t="str">
        <f>全车数据表!AS178</f>
        <v>1.0</v>
      </c>
      <c r="F177" s="248" t="str">
        <f>全车数据表!C178</f>
        <v>GTR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3157</v>
      </c>
      <c r="P177" s="246">
        <f>全车数据表!P178</f>
        <v>329.7</v>
      </c>
      <c r="Q177" s="246">
        <f>全车数据表!Q178</f>
        <v>84.83</v>
      </c>
      <c r="R177" s="246">
        <f>全车数据表!R178</f>
        <v>60.69</v>
      </c>
      <c r="S177" s="246">
        <f>全车数据表!S178</f>
        <v>60.6</v>
      </c>
      <c r="T177" s="246">
        <f>全车数据表!T178</f>
        <v>6.48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344</v>
      </c>
      <c r="AD177" s="246">
        <f>全车数据表!AX178</f>
        <v>0</v>
      </c>
      <c r="AE177" s="246">
        <f>全车数据表!AY178</f>
        <v>444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日产 尼桑 GTR</v>
      </c>
      <c r="BB177" s="246">
        <f>IF(全车数据表!AV178="","",全车数据表!AV178)</f>
        <v>8</v>
      </c>
      <c r="BC177" s="246">
        <f>IF(全车数据表!BF178="","",全车数据表!BF178)</f>
        <v>3270</v>
      </c>
      <c r="BD177" s="246">
        <f>IF(全车数据表!BG178="","",全车数据表!BG178)</f>
        <v>331.2</v>
      </c>
      <c r="BE177" s="246">
        <f>IF(全车数据表!BH178="","",全车数据表!BH178)</f>
        <v>85.6</v>
      </c>
      <c r="BF177" s="246">
        <f>IF(全车数据表!BI178="","",全车数据表!BI178)</f>
        <v>61.95</v>
      </c>
      <c r="BG177" s="246">
        <f>IF(全车数据表!BJ178="","",全车数据表!BJ178)</f>
        <v>62.44</v>
      </c>
    </row>
    <row r="178" spans="1:59">
      <c r="A178" s="246">
        <f>全车数据表!A179</f>
        <v>177</v>
      </c>
      <c r="B178" s="246" t="str">
        <f>全车数据表!B179</f>
        <v>Nio EP9</v>
      </c>
      <c r="C178" s="246" t="str">
        <f>IF(全车数据表!AQ179="","",全车数据表!AQ179)</f>
        <v>Nio</v>
      </c>
      <c r="D178" s="248" t="str">
        <f>全车数据表!AT179</f>
        <v>ep9</v>
      </c>
      <c r="E178" s="248" t="str">
        <f>全车数据表!AS179</f>
        <v>2.7</v>
      </c>
      <c r="F178" s="248" t="str">
        <f>全车数据表!C179</f>
        <v>EP9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3194</v>
      </c>
      <c r="P178" s="246">
        <f>全车数据表!P179</f>
        <v>326.10000000000002</v>
      </c>
      <c r="Q178" s="246">
        <f>全车数据表!Q179</f>
        <v>83.03</v>
      </c>
      <c r="R178" s="246">
        <f>全车数据表!R179</f>
        <v>70.489999999999995</v>
      </c>
      <c r="S178" s="246">
        <f>全车数据表!S179</f>
        <v>68.680000000000007</v>
      </c>
      <c r="T178" s="246">
        <f>全车数据表!T179</f>
        <v>7.8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339</v>
      </c>
      <c r="AD178" s="246">
        <f>全车数据表!AX179</f>
        <v>0</v>
      </c>
      <c r="AE178" s="246">
        <f>全车数据表!AY179</f>
        <v>437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蔚来</v>
      </c>
      <c r="BB178" s="246">
        <f>IF(全车数据表!AV179="","",全车数据表!AV179)</f>
        <v>43</v>
      </c>
      <c r="BC178" s="246">
        <f>IF(全车数据表!BF179="","",全车数据表!BF179)</f>
        <v>3308</v>
      </c>
      <c r="BD178" s="246">
        <f>IF(全车数据表!BG179="","",全车数据表!BG179)</f>
        <v>327.5</v>
      </c>
      <c r="BE178" s="246">
        <f>IF(全车数据表!BH179="","",全车数据表!BH179)</f>
        <v>83.8</v>
      </c>
      <c r="BF178" s="246">
        <f>IF(全车数据表!BI179="","",全车数据表!BI179)</f>
        <v>72.400000000000006</v>
      </c>
      <c r="BG178" s="246">
        <f>IF(全车数据表!BJ179="","",全车数据表!BJ179)</f>
        <v>70.69</v>
      </c>
    </row>
    <row r="179" spans="1:59">
      <c r="A179" s="246">
        <f>全车数据表!A180</f>
        <v>178</v>
      </c>
      <c r="B179" s="246" t="str">
        <f>全车数据表!B180</f>
        <v>Ferrari J50</v>
      </c>
      <c r="C179" s="246" t="str">
        <f>IF(全车数据表!AQ180="","",全车数据表!AQ180)</f>
        <v>Ferrari</v>
      </c>
      <c r="D179" s="248" t="str">
        <f>全车数据表!AT180</f>
        <v>j50</v>
      </c>
      <c r="E179" s="248" t="str">
        <f>全车数据表!AS180</f>
        <v>1.2</v>
      </c>
      <c r="F179" s="248" t="str">
        <f>全车数据表!C180</f>
        <v>J50</v>
      </c>
      <c r="G179" s="246" t="str">
        <f>全车数据表!D180</f>
        <v>A</v>
      </c>
      <c r="H179" s="246">
        <f>LEN(全车数据表!E180)</f>
        <v>4</v>
      </c>
      <c r="I179" s="246">
        <f>IF(全车数据表!H180="×",0,全车数据表!H180)</f>
        <v>45</v>
      </c>
      <c r="J179" s="246">
        <f>IF(全车数据表!I180="×",0,全车数据表!I180)</f>
        <v>21</v>
      </c>
      <c r="K179" s="246">
        <f>IF(全车数据表!J180="×",0,全车数据表!J180)</f>
        <v>28</v>
      </c>
      <c r="L179" s="246">
        <f>IF(全车数据表!K180="×",0,全车数据表!K180)</f>
        <v>42</v>
      </c>
      <c r="M179" s="246">
        <f>IF(全车数据表!L180="×",0,全车数据表!L180)</f>
        <v>0</v>
      </c>
      <c r="N179" s="246">
        <f>IF(全车数据表!M180="×",0,全车数据表!M180)</f>
        <v>0</v>
      </c>
      <c r="O179" s="246">
        <f>全车数据表!O180</f>
        <v>3230</v>
      </c>
      <c r="P179" s="246">
        <f>全车数据表!P180</f>
        <v>350.6</v>
      </c>
      <c r="Q179" s="246">
        <f>全车数据表!Q180</f>
        <v>80.41</v>
      </c>
      <c r="R179" s="246">
        <f>全车数据表!R180</f>
        <v>48.37</v>
      </c>
      <c r="S179" s="246">
        <f>全车数据表!S180</f>
        <v>64.650000000000006</v>
      </c>
      <c r="T179" s="246">
        <f>全车数据表!T180</f>
        <v>6.68</v>
      </c>
      <c r="U179" s="246">
        <f>全车数据表!AH180</f>
        <v>1854880</v>
      </c>
      <c r="V179" s="246">
        <f>全车数据表!AI180</f>
        <v>25000</v>
      </c>
      <c r="W179" s="246">
        <f>全车数据表!AO180</f>
        <v>2700000</v>
      </c>
      <c r="X179" s="246">
        <f>全车数据表!AP180</f>
        <v>4554880</v>
      </c>
      <c r="Y179" s="246">
        <f>全车数据表!AJ180</f>
        <v>5</v>
      </c>
      <c r="Z179" s="246">
        <f>全车数据表!AL180</f>
        <v>5</v>
      </c>
      <c r="AA179" s="246">
        <f>IF(全车数据表!AN180="×",0,全车数据表!AN180)</f>
        <v>2</v>
      </c>
      <c r="AB179" s="248" t="str">
        <f>全车数据表!AU180</f>
        <v>rare</v>
      </c>
      <c r="AC179" s="246">
        <f>全车数据表!AW180</f>
        <v>365</v>
      </c>
      <c r="AD179" s="246">
        <f>全车数据表!AX180</f>
        <v>0</v>
      </c>
      <c r="AE179" s="246">
        <f>全车数据表!AY180</f>
        <v>479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>无顶</v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勾</v>
      </c>
      <c r="BB179" s="246">
        <f>IF(全车数据表!AV180="","",全车数据表!AV180)</f>
        <v>9</v>
      </c>
      <c r="BC179" s="246">
        <f>IF(全车数据表!BF180="","",全车数据表!BF180)</f>
        <v>3345</v>
      </c>
      <c r="BD179" s="246">
        <f>IF(全车数据表!BG180="","",全车数据表!BG180)</f>
        <v>352.5</v>
      </c>
      <c r="BE179" s="246">
        <f>IF(全车数据表!BH180="","",全车数据表!BH180)</f>
        <v>81.099999999999994</v>
      </c>
      <c r="BF179" s="246">
        <f>IF(全车数据表!BI180="","",全车数据表!BI180)</f>
        <v>49.02</v>
      </c>
      <c r="BG179" s="246">
        <f>IF(全车数据表!BJ180="","",全车数据表!BJ180)</f>
        <v>66.31</v>
      </c>
    </row>
    <row r="180" spans="1:59">
      <c r="A180" s="246">
        <f>全车数据表!A181</f>
        <v>179</v>
      </c>
      <c r="B180" s="246" t="str">
        <f>全车数据表!B181</f>
        <v>Dodge Viper GTS</v>
      </c>
      <c r="C180" s="246" t="str">
        <f>IF(全车数据表!AQ181="","",全车数据表!AQ181)</f>
        <v>Dodge</v>
      </c>
      <c r="D180" s="248" t="str">
        <f>全车数据表!AT181</f>
        <v>vipergts</v>
      </c>
      <c r="E180" s="248" t="str">
        <f>全车数据表!AS181</f>
        <v>1.0</v>
      </c>
      <c r="F180" s="248" t="str">
        <f>全车数据表!C181</f>
        <v>A蛇</v>
      </c>
      <c r="G180" s="246" t="str">
        <f>全车数据表!D181</f>
        <v>A</v>
      </c>
      <c r="H180" s="246">
        <f>LEN(全车数据表!E181)</f>
        <v>4</v>
      </c>
      <c r="I180" s="246">
        <f>IF(全车数据表!H181="×",0,全车数据表!H181)</f>
        <v>45</v>
      </c>
      <c r="J180" s="246">
        <f>IF(全车数据表!I181="×",0,全车数据表!I181)</f>
        <v>21</v>
      </c>
      <c r="K180" s="246">
        <f>IF(全车数据表!J181="×",0,全车数据表!J181)</f>
        <v>28</v>
      </c>
      <c r="L180" s="246">
        <f>IF(全车数据表!K181="×",0,全车数据表!K181)</f>
        <v>42</v>
      </c>
      <c r="M180" s="246">
        <f>IF(全车数据表!L181="×",0,全车数据表!L181)</f>
        <v>0</v>
      </c>
      <c r="N180" s="246">
        <f>IF(全车数据表!M181="×",0,全车数据表!M181)</f>
        <v>0</v>
      </c>
      <c r="O180" s="246">
        <f>全车数据表!O181</f>
        <v>3306</v>
      </c>
      <c r="P180" s="246">
        <f>全车数据表!P181</f>
        <v>353.5</v>
      </c>
      <c r="Q180" s="246">
        <f>全车数据表!Q181</f>
        <v>80.33</v>
      </c>
      <c r="R180" s="246">
        <f>全车数据表!R181</f>
        <v>45.29</v>
      </c>
      <c r="S180" s="246">
        <f>全车数据表!S181</f>
        <v>67.55</v>
      </c>
      <c r="T180" s="246">
        <f>全车数据表!T181</f>
        <v>7.07</v>
      </c>
      <c r="U180" s="246">
        <f>全车数据表!AH181</f>
        <v>1854880</v>
      </c>
      <c r="V180" s="246">
        <f>全车数据表!AI181</f>
        <v>25000</v>
      </c>
      <c r="W180" s="246">
        <f>全车数据表!AO181</f>
        <v>2700000</v>
      </c>
      <c r="X180" s="246">
        <f>全车数据表!AP181</f>
        <v>4554880</v>
      </c>
      <c r="Y180" s="246">
        <f>全车数据表!AJ181</f>
        <v>5</v>
      </c>
      <c r="Z180" s="246">
        <f>全车数据表!AL181</f>
        <v>5</v>
      </c>
      <c r="AA180" s="246">
        <f>IF(全车数据表!AN181="×",0,全车数据表!AN181)</f>
        <v>2</v>
      </c>
      <c r="AB180" s="248" t="str">
        <f>全车数据表!AU181</f>
        <v>rare</v>
      </c>
      <c r="AC180" s="246">
        <f>全车数据表!AW181</f>
        <v>368</v>
      </c>
      <c r="AD180" s="246">
        <f>全车数据表!AX181</f>
        <v>0</v>
      </c>
      <c r="AE180" s="246">
        <f>全车数据表!AY181</f>
        <v>484</v>
      </c>
      <c r="AF180" s="246" t="str">
        <f>IF(全车数据表!AZ181="","",全车数据表!AZ181)</f>
        <v>级别杯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>
        <f>IF(全车数据表!BR181="","",全车数据表!BR181)</f>
        <v>1</v>
      </c>
      <c r="AJ180" s="246">
        <f>IF(全车数据表!BS181="","",全车数据表!BS181)</f>
        <v>1</v>
      </c>
      <c r="AK180" s="246" t="str">
        <f>IF(全车数据表!BT181="","",全车数据表!BT181)</f>
        <v/>
      </c>
      <c r="AL180" s="246">
        <f>IF(全车数据表!BU181="","",全车数据表!BU181)</f>
        <v>1</v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>
        <f>IF(全车数据表!CI181="","",全车数据表!CI181)</f>
        <v>1</v>
      </c>
      <c r="BA180" s="246" t="str">
        <f>IF(全车数据表!CJ181="","",全车数据表!CJ181)</f>
        <v>道奇 蝰蛇 紫蛇 A蛇</v>
      </c>
      <c r="BB180" s="246">
        <f>IF(全车数据表!AV181="","",全车数据表!AV181)</f>
        <v>9</v>
      </c>
      <c r="BC180" s="246">
        <f>IF(全车数据表!BF181="","",全车数据表!BF181)</f>
        <v>3423</v>
      </c>
      <c r="BD180" s="246">
        <f>IF(全车数据表!BG181="","",全车数据表!BG181)</f>
        <v>354.9</v>
      </c>
      <c r="BE180" s="246">
        <f>IF(全车数据表!BH181="","",全车数据表!BH181)</f>
        <v>81.099999999999994</v>
      </c>
      <c r="BF180" s="246">
        <f>IF(全车数据表!BI181="","",全车数据表!BI181)</f>
        <v>45.79</v>
      </c>
      <c r="BG180" s="246">
        <f>IF(全车数据表!BJ181="","",全车数据表!BJ181)</f>
        <v>68.7</v>
      </c>
    </row>
    <row r="181" spans="1:59">
      <c r="A181" s="246">
        <f>全车数据表!A182</f>
        <v>180</v>
      </c>
      <c r="B181" s="246" t="str">
        <f>全车数据表!B182</f>
        <v>Bentley Continental GT Speed</v>
      </c>
      <c r="C181" s="246" t="str">
        <f>IF(全车数据表!AQ182="","",全车数据表!AQ182)</f>
        <v>Bentley</v>
      </c>
      <c r="D181" s="248" t="str">
        <f>全车数据表!AT182</f>
        <v>continentalgt</v>
      </c>
      <c r="E181" s="248" t="str">
        <f>全车数据表!AS182</f>
        <v>3.6</v>
      </c>
      <c r="F181" s="248" t="str">
        <f>全车数据表!C182</f>
        <v>欧陆</v>
      </c>
      <c r="G181" s="246" t="str">
        <f>全车数据表!D182</f>
        <v>A</v>
      </c>
      <c r="H181" s="246">
        <f>LEN(全车数据表!E182)</f>
        <v>4</v>
      </c>
      <c r="I181" s="246">
        <f>IF(全车数据表!H182="×",0,全车数据表!H182)</f>
        <v>60</v>
      </c>
      <c r="J181" s="246">
        <f>IF(全车数据表!I182="×",0,全车数据表!I182)</f>
        <v>40</v>
      </c>
      <c r="K181" s="246">
        <f>IF(全车数据表!J182="×",0,全车数据表!J182)</f>
        <v>51</v>
      </c>
      <c r="L181" s="246">
        <f>IF(全车数据表!K182="×",0,全车数据表!K182)</f>
        <v>63</v>
      </c>
      <c r="M181" s="246">
        <f>IF(全车数据表!L182="×",0,全车数据表!L182)</f>
        <v>0</v>
      </c>
      <c r="N181" s="246">
        <f>IF(全车数据表!M182="×",0,全车数据表!M182)</f>
        <v>0</v>
      </c>
      <c r="O181" s="246">
        <f>全车数据表!O182</f>
        <v>3342</v>
      </c>
      <c r="P181" s="246">
        <f>全车数据表!P182</f>
        <v>348.3</v>
      </c>
      <c r="Q181" s="246">
        <f>全车数据表!Q182</f>
        <v>76.55</v>
      </c>
      <c r="R181" s="246">
        <f>全车数据表!R182</f>
        <v>74.23</v>
      </c>
      <c r="S181" s="246">
        <f>全车数据表!S182</f>
        <v>59.35</v>
      </c>
      <c r="T181" s="246">
        <f>全车数据表!T182</f>
        <v>0</v>
      </c>
      <c r="U181" s="246">
        <f>全车数据表!AH182</f>
        <v>3711360</v>
      </c>
      <c r="V181" s="246">
        <f>全车数据表!AI182</f>
        <v>50000</v>
      </c>
      <c r="W181" s="246">
        <f>全车数据表!AO182</f>
        <v>5400000</v>
      </c>
      <c r="X181" s="246">
        <f>全车数据表!AP182</f>
        <v>9111360</v>
      </c>
      <c r="Y181" s="246">
        <f>全车数据表!AJ182</f>
        <v>5</v>
      </c>
      <c r="Z181" s="246">
        <f>全车数据表!AL182</f>
        <v>5</v>
      </c>
      <c r="AA181" s="246">
        <f>IF(全车数据表!AN182="×",0,全车数据表!AN182)</f>
        <v>2</v>
      </c>
      <c r="AB181" s="248" t="str">
        <f>全车数据表!AU182</f>
        <v>rare</v>
      </c>
      <c r="AC181" s="246">
        <f>全车数据表!AW182</f>
        <v>362</v>
      </c>
      <c r="AD181" s="246">
        <f>全车数据表!AX182</f>
        <v>0</v>
      </c>
      <c r="AE181" s="246">
        <f>全车数据表!AY182</f>
        <v>475</v>
      </c>
      <c r="AF181" s="246" t="str">
        <f>IF(全车数据表!AZ182="","",全车数据表!AZ182)</f>
        <v>通行证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>
        <f>IF(全车数据表!BV182="","",全车数据表!BV182)</f>
        <v>1</v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宾利 欧陆</v>
      </c>
      <c r="BB181" s="246">
        <f>IF(全车数据表!AV182="","",全车数据表!AV182)</f>
        <v>44</v>
      </c>
      <c r="BC181" s="246">
        <f>IF(全车数据表!BF182="","",全车数据表!BF182)</f>
        <v>3460</v>
      </c>
      <c r="BD181" s="246">
        <f>IF(全车数据表!BG182="","",全车数据表!BG182)</f>
        <v>349.7</v>
      </c>
      <c r="BE181" s="246">
        <f>IF(全车数据表!BH182="","",全车数据表!BH182)</f>
        <v>77.5</v>
      </c>
      <c r="BF181" s="246">
        <f>IF(全车数据表!BI182="","",全车数据表!BI182)</f>
        <v>75.87</v>
      </c>
      <c r="BG181" s="246">
        <f>IF(全车数据表!BJ182="","",全车数据表!BJ182)</f>
        <v>60.84</v>
      </c>
    </row>
    <row r="182" spans="1:59">
      <c r="A182" s="246">
        <f>全车数据表!A183</f>
        <v>181</v>
      </c>
      <c r="B182" s="246" t="str">
        <f>全车数据表!B183</f>
        <v>Ferrari LaFerrari</v>
      </c>
      <c r="C182" s="246" t="str">
        <f>IF(全车数据表!AQ183="","",全车数据表!AQ183)</f>
        <v>Ferrari</v>
      </c>
      <c r="D182" s="248" t="str">
        <f>全车数据表!AT183</f>
        <v>laferrari</v>
      </c>
      <c r="E182" s="248" t="str">
        <f>全车数据表!AS183</f>
        <v>1.0</v>
      </c>
      <c r="F182" s="248" t="str">
        <f>全车数据表!C183</f>
        <v>拉法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35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3445</v>
      </c>
      <c r="P182" s="246">
        <f>全车数据表!P183</f>
        <v>364.6</v>
      </c>
      <c r="Q182" s="246">
        <f>全车数据表!Q183</f>
        <v>80.23</v>
      </c>
      <c r="R182" s="246">
        <f>全车数据表!R183</f>
        <v>43.06</v>
      </c>
      <c r="S182" s="246">
        <f>全车数据表!S183</f>
        <v>71.400000000000006</v>
      </c>
      <c r="T182" s="246">
        <f>全车数据表!T183</f>
        <v>7.45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379</v>
      </c>
      <c r="AD182" s="246">
        <f>全车数据表!AX183</f>
        <v>0</v>
      </c>
      <c r="AE182" s="246">
        <f>全车数据表!AY183</f>
        <v>503</v>
      </c>
      <c r="AF182" s="246" t="str">
        <f>IF(全车数据表!AZ183="","",全车数据表!AZ183)</f>
        <v>级别杯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>
        <f>IF(全车数据表!BR183="","",全车数据表!BR183)</f>
        <v>1</v>
      </c>
      <c r="AJ182" s="246">
        <f>IF(全车数据表!BS183="","",全车数据表!BS183)</f>
        <v>1</v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>
        <f>IF(全车数据表!CI183="","",全车数据表!CI183)</f>
        <v>1</v>
      </c>
      <c r="BA182" s="246" t="str">
        <f>IF(全车数据表!CJ183="","",全车数据表!CJ183)</f>
        <v>法拉利 拉法</v>
      </c>
      <c r="BB182" s="246">
        <f>IF(全车数据表!AV183="","",全车数据表!AV183)</f>
        <v>10</v>
      </c>
      <c r="BC182" s="246">
        <f>IF(全车数据表!BF183="","",全车数据表!BF183)</f>
        <v>3580</v>
      </c>
      <c r="BD182" s="246">
        <f>IF(全车数据表!BG183="","",全车数据表!BG183)</f>
        <v>366.4</v>
      </c>
      <c r="BE182" s="246">
        <f>IF(全车数据表!BH183="","",全车数据表!BH183)</f>
        <v>81.099999999999994</v>
      </c>
      <c r="BF182" s="246">
        <f>IF(全车数据表!BI183="","",全车数据表!BI183)</f>
        <v>43.7</v>
      </c>
      <c r="BG182" s="246">
        <f>IF(全车数据表!BJ183="","",全车数据表!BJ183)</f>
        <v>72.42</v>
      </c>
    </row>
    <row r="183" spans="1:59">
      <c r="A183" s="246">
        <f>全车数据表!A184</f>
        <v>182</v>
      </c>
      <c r="B183" s="246" t="str">
        <f>全车数据表!B184</f>
        <v>LEGO Technic Ferrari FXXK</v>
      </c>
      <c r="C183" s="246" t="str">
        <f>IF(全车数据表!AQ184="","",全车数据表!AQ184)</f>
        <v>LEGO Technic</v>
      </c>
      <c r="D183" s="248" t="str">
        <f>全车数据表!AT184</f>
        <v>legofxxk</v>
      </c>
      <c r="E183" s="248" t="str">
        <f>全车数据表!AS184</f>
        <v>45.0</v>
      </c>
      <c r="F183" s="248" t="str">
        <f>全车数据表!C184</f>
        <v>乐高FXXK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30</v>
      </c>
      <c r="J183" s="246">
        <f>IF(全车数据表!I184="×",0,全车数据表!I184)</f>
        <v>35</v>
      </c>
      <c r="K183" s="246">
        <f>IF(全车数据表!J184="×",0,全车数据表!J184)</f>
        <v>40</v>
      </c>
      <c r="L183" s="246">
        <f>IF(全车数据表!K184="×",0,全车数据表!K184)</f>
        <v>45</v>
      </c>
      <c r="M183" s="246">
        <f>IF(全车数据表!L184="×",0,全车数据表!L184)</f>
        <v>55</v>
      </c>
      <c r="N183" s="246">
        <f>IF(全车数据表!M184="×",0,全车数据表!M184)</f>
        <v>0</v>
      </c>
      <c r="O183" s="246">
        <f>全车数据表!O184</f>
        <v>3522</v>
      </c>
      <c r="P183" s="246">
        <f>全车数据表!P184</f>
        <v>364.5</v>
      </c>
      <c r="Q183" s="246">
        <f>全车数据表!Q184</f>
        <v>81.72</v>
      </c>
      <c r="R183" s="246">
        <f>全车数据表!R184</f>
        <v>45.97</v>
      </c>
      <c r="S183" s="246">
        <f>全车数据表!S184</f>
        <v>64.459999999999994</v>
      </c>
      <c r="T183" s="246">
        <f>全车数据表!T184</f>
        <v>0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0</v>
      </c>
      <c r="AD183" s="246">
        <f>全车数据表!AX184</f>
        <v>0</v>
      </c>
      <c r="AE183" s="246">
        <f>全车数据表!AY184</f>
        <v>0</v>
      </c>
      <c r="AF183" s="246" t="str">
        <f>IF(全车数据表!AZ184="","",全车数据表!AZ184)</f>
        <v>专属赛事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乐高 法拉利</v>
      </c>
      <c r="BB183" s="246" t="str">
        <f>IF(全车数据表!AV184="","",全车数据表!AV184)</f>
        <v/>
      </c>
      <c r="BC183" s="246" t="str">
        <f>IF(全车数据表!BF184="","",全车数据表!BF184)</f>
        <v/>
      </c>
      <c r="BD183" s="246" t="str">
        <f>IF(全车数据表!BG184="","",全车数据表!BG184)</f>
        <v/>
      </c>
      <c r="BE183" s="246" t="str">
        <f>IF(全车数据表!BH184="","",全车数据表!BH184)</f>
        <v/>
      </c>
      <c r="BF183" s="246" t="str">
        <f>IF(全车数据表!BI184="","",全车数据表!BI184)</f>
        <v/>
      </c>
      <c r="BG183" s="246" t="str">
        <f>IF(全车数据表!BJ184="","",全车数据表!BJ184)</f>
        <v/>
      </c>
    </row>
    <row r="184" spans="1:59">
      <c r="A184" s="246">
        <f>全车数据表!A185</f>
        <v>183</v>
      </c>
      <c r="B184" s="246" t="str">
        <f>全车数据表!B185</f>
        <v>McLaren P1™</v>
      </c>
      <c r="C184" s="246" t="str">
        <f>IF(全车数据表!AQ185="","",全车数据表!AQ185)</f>
        <v>McLaren</v>
      </c>
      <c r="D184" s="248" t="str">
        <f>全车数据表!AT185</f>
        <v>p1</v>
      </c>
      <c r="E184" s="248" t="str">
        <f>全车数据表!AS185</f>
        <v>1.0</v>
      </c>
      <c r="F184" s="248" t="str">
        <f>全车数据表!C185</f>
        <v>P1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35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36</v>
      </c>
      <c r="N184" s="246">
        <f>IF(全车数据表!M185="×",0,全车数据表!M185)</f>
        <v>0</v>
      </c>
      <c r="O184" s="246">
        <f>全车数据表!O185</f>
        <v>3602</v>
      </c>
      <c r="P184" s="246">
        <f>全车数据表!P185</f>
        <v>364.6</v>
      </c>
      <c r="Q184" s="246">
        <f>全车数据表!Q185</f>
        <v>83.64</v>
      </c>
      <c r="R184" s="246">
        <f>全车数据表!R185</f>
        <v>47.54</v>
      </c>
      <c r="S184" s="246">
        <f>全车数据表!S185</f>
        <v>62.89</v>
      </c>
      <c r="T184" s="246">
        <f>全车数据表!T185</f>
        <v>6.02</v>
      </c>
      <c r="U184" s="246">
        <f>全车数据表!AH185</f>
        <v>3466240</v>
      </c>
      <c r="V184" s="246">
        <f>全车数据表!AI185</f>
        <v>30000</v>
      </c>
      <c r="W184" s="246">
        <f>全车数据表!AO185</f>
        <v>4080000</v>
      </c>
      <c r="X184" s="246">
        <f>全车数据表!AP185</f>
        <v>7546240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379</v>
      </c>
      <c r="AD184" s="246">
        <f>全车数据表!AX185</f>
        <v>0</v>
      </c>
      <c r="AE184" s="246">
        <f>全车数据表!AY185</f>
        <v>503</v>
      </c>
      <c r="AF184" s="246" t="str">
        <f>IF(全车数据表!AZ185="","",全车数据表!AZ185)</f>
        <v>级别杯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>
        <f>IF(全车数据表!BR185="","",全车数据表!BR185)</f>
        <v>1</v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>
        <f>IF(全车数据表!CF185="","",全车数据表!CF185)</f>
        <v>1</v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迈凯伦</v>
      </c>
      <c r="BB184" s="246">
        <f>IF(全车数据表!AV185="","",全车数据表!AV185)</f>
        <v>12</v>
      </c>
      <c r="BC184" s="246">
        <f>IF(全车数据表!BF185="","",全车数据表!BF185)</f>
        <v>3741</v>
      </c>
      <c r="BD184" s="246">
        <f>IF(全车数据表!BG185="","",全车数据表!BG185)</f>
        <v>366.4</v>
      </c>
      <c r="BE184" s="246">
        <f>IF(全车数据表!BH185="","",全车数据表!BH185)</f>
        <v>84.7</v>
      </c>
      <c r="BF184" s="246">
        <f>IF(全车数据表!BI185="","",全车数据表!BI185)</f>
        <v>48.44</v>
      </c>
      <c r="BG184" s="246">
        <f>IF(全车数据表!BJ185="","",全车数据表!BJ185)</f>
        <v>63.99</v>
      </c>
    </row>
    <row r="185" spans="1:59">
      <c r="A185" s="246">
        <f>全车数据表!A186</f>
        <v>184</v>
      </c>
      <c r="B185" s="246" t="str">
        <f>全车数据表!B186</f>
        <v>Pagani Zonda HP Barchetta🔑</v>
      </c>
      <c r="C185" s="246" t="str">
        <f>IF(全车数据表!AQ186="","",全车数据表!AQ186)</f>
        <v>Pagani</v>
      </c>
      <c r="D185" s="248" t="str">
        <f>全车数据表!AT186</f>
        <v>barchetta</v>
      </c>
      <c r="E185" s="248" t="str">
        <f>全车数据表!AS186</f>
        <v>3.0</v>
      </c>
      <c r="F185" s="248" t="str">
        <f>全车数据表!C186</f>
        <v>HP</v>
      </c>
      <c r="G185" s="246" t="str">
        <f>全车数据表!D186</f>
        <v>A</v>
      </c>
      <c r="H185" s="246">
        <f>LEN(全车数据表!E186)</f>
        <v>5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83</v>
      </c>
      <c r="N185" s="246">
        <f>IF(全车数据表!M186="×",0,全车数据表!M186)</f>
        <v>0</v>
      </c>
      <c r="O185" s="246">
        <f>全车数据表!O186</f>
        <v>3678</v>
      </c>
      <c r="P185" s="246">
        <f>全车数据表!P186</f>
        <v>350.1</v>
      </c>
      <c r="Q185" s="246">
        <f>全车数据表!Q186</f>
        <v>79.430000000000007</v>
      </c>
      <c r="R185" s="246">
        <f>全车数据表!R186</f>
        <v>73.540000000000006</v>
      </c>
      <c r="S185" s="246">
        <f>全车数据表!S186</f>
        <v>73.67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364</v>
      </c>
      <c r="AD185" s="246">
        <f>全车数据表!AX186</f>
        <v>0</v>
      </c>
      <c r="AE185" s="246">
        <f>全车数据表!AY186</f>
        <v>478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</v>
      </c>
      <c r="BB185" s="246" t="str">
        <f>IF(全车数据表!AV186="","",全车数据表!AV186)</f>
        <v/>
      </c>
      <c r="BC185" s="246">
        <f>IF(全车数据表!BF186="","",全车数据表!BF186)</f>
        <v>3819</v>
      </c>
      <c r="BD185" s="246">
        <f>IF(全车数据表!BG186="","",全车数据表!BG186)</f>
        <v>351.6</v>
      </c>
      <c r="BE185" s="246">
        <f>IF(全车数据表!BH186="","",全车数据表!BH186)</f>
        <v>80.2</v>
      </c>
      <c r="BF185" s="246">
        <f>IF(全车数据表!BI186="","",全车数据表!BI186)</f>
        <v>76.16</v>
      </c>
      <c r="BG185" s="246">
        <f>IF(全车数据表!BJ186="","",全车数据表!BJ186)</f>
        <v>75.39</v>
      </c>
    </row>
    <row r="186" spans="1:59">
      <c r="A186" s="246">
        <f>全车数据表!A187</f>
        <v>185</v>
      </c>
      <c r="B186" s="246" t="str">
        <f>全车数据表!B187</f>
        <v>Lamborghini Aventador SV Coupe</v>
      </c>
      <c r="C186" s="246" t="str">
        <f>IF(全车数据表!AQ187="","",全车数据表!AQ187)</f>
        <v>Lamborghini</v>
      </c>
      <c r="D186" s="248" t="str">
        <f>全车数据表!AT187</f>
        <v>sv</v>
      </c>
      <c r="E186" s="248" t="str">
        <f>全车数据表!AS187</f>
        <v>1.0</v>
      </c>
      <c r="F186" s="248" t="str">
        <f>全车数据表!C187</f>
        <v>SV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35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3763</v>
      </c>
      <c r="P186" s="246">
        <f>全车数据表!P187</f>
        <v>367.9</v>
      </c>
      <c r="Q186" s="246">
        <f>全车数据表!Q187</f>
        <v>80.83</v>
      </c>
      <c r="R186" s="246">
        <f>全车数据表!R187</f>
        <v>50.15</v>
      </c>
      <c r="S186" s="246">
        <f>全车数据表!S187</f>
        <v>70.599999999999994</v>
      </c>
      <c r="T186" s="246">
        <f>全车数据表!T187</f>
        <v>7.23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382</v>
      </c>
      <c r="AD186" s="246">
        <f>全车数据表!AX187</f>
        <v>0</v>
      </c>
      <c r="AE186" s="246">
        <f>全车数据表!AY187</f>
        <v>509</v>
      </c>
      <c r="AF186" s="246" t="str">
        <f>IF(全车数据表!AZ187="","",全车数据表!AZ187)</f>
        <v>级别杯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>
        <f>IF(全车数据表!BR187="","",全车数据表!BR187)</f>
        <v>1</v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>
        <f>IF(全车数据表!BU187="","",全车数据表!BU187)</f>
        <v>1</v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>
        <f>IF(全车数据表!CF187="","",全车数据表!CF187)</f>
        <v>1</v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兰博基尼 大牛 埃文塔多</v>
      </c>
      <c r="BB186" s="246">
        <f>IF(全车数据表!AV187="","",全车数据表!AV187)</f>
        <v>12</v>
      </c>
      <c r="BC186" s="246">
        <f>IF(全车数据表!BF187="","",全车数据表!BF187)</f>
        <v>3906</v>
      </c>
      <c r="BD186" s="246">
        <f>IF(全车数据表!BG187="","",全车数据表!BG187)</f>
        <v>370.1</v>
      </c>
      <c r="BE186" s="246">
        <f>IF(全车数据表!BH187="","",全车数据表!BH187)</f>
        <v>81.55</v>
      </c>
      <c r="BF186" s="246">
        <f>IF(全车数据表!BI187="","",全车数据表!BI187)</f>
        <v>51.19</v>
      </c>
      <c r="BG186" s="246">
        <f>IF(全车数据表!BJ187="","",全车数据表!BJ187)</f>
        <v>71.89</v>
      </c>
    </row>
    <row r="187" spans="1:59">
      <c r="A187" s="246">
        <f>全车数据表!A188</f>
        <v>186</v>
      </c>
      <c r="B187" s="246" t="str">
        <f>全车数据表!B188</f>
        <v>Mcmurtry Speirling</v>
      </c>
      <c r="C187" s="246" t="str">
        <f>IF(全车数据表!AQ188="","",全车数据表!AQ188)</f>
        <v>Mcmurtry</v>
      </c>
      <c r="D187" s="248" t="str">
        <f>全车数据表!AT188</f>
        <v>speirling</v>
      </c>
      <c r="E187" s="248" t="str">
        <f>全车数据表!AS188</f>
        <v>4.7</v>
      </c>
      <c r="F187" s="248" t="str">
        <f>全车数据表!C188</f>
        <v>小风扇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3789</v>
      </c>
      <c r="P187" s="246">
        <f>全车数据表!P188</f>
        <v>331.7</v>
      </c>
      <c r="Q187" s="246">
        <f>全车数据表!Q188</f>
        <v>90.52</v>
      </c>
      <c r="R187" s="246">
        <f>全车数据表!R188</f>
        <v>80.62</v>
      </c>
      <c r="S187" s="246">
        <f>全车数据表!S188</f>
        <v>61.7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惊艳亮相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>
        <f>IF(全车数据表!BW188="","",全车数据表!BW188)</f>
        <v>1</v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/>
      </c>
      <c r="BB187" s="246" t="str">
        <f>IF(全车数据表!AV188="","",全车数据表!AV188)</f>
        <v/>
      </c>
      <c r="BC187" s="246">
        <f>IF(全车数据表!BF188="","",全车数据表!BF188)</f>
        <v>3931</v>
      </c>
      <c r="BD187" s="246">
        <f>IF(全车数据表!BG188="","",全车数据表!BG188)</f>
        <v>333.1</v>
      </c>
      <c r="BE187" s="246">
        <f>IF(全车数据表!BH188="","",全车数据表!BH188)</f>
        <v>91</v>
      </c>
      <c r="BF187" s="246">
        <f>IF(全车数据表!BI188="","",全车数据表!BI188)</f>
        <v>84.33</v>
      </c>
      <c r="BG187" s="246">
        <f>IF(全车数据表!BJ188="","",全车数据表!BJ188)</f>
        <v>64.66</v>
      </c>
    </row>
    <row r="188" spans="1:59">
      <c r="A188" s="246">
        <f>全车数据表!A189</f>
        <v>187</v>
      </c>
      <c r="B188" s="246" t="str">
        <f>全车数据表!B189</f>
        <v>Ferrari 812 SuperFast</v>
      </c>
      <c r="C188" s="246" t="str">
        <f>IF(全车数据表!AQ189="","",全车数据表!AQ189)</f>
        <v>Ferrari</v>
      </c>
      <c r="D188" s="248" t="str">
        <f>全车数据表!AT189</f>
        <v>812</v>
      </c>
      <c r="E188" s="248" t="str">
        <f>全车数据表!AS189</f>
        <v>1.6</v>
      </c>
      <c r="F188" s="248" t="str">
        <f>全车数据表!C189</f>
        <v>812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3827</v>
      </c>
      <c r="P188" s="246">
        <f>全车数据表!P189</f>
        <v>353.6</v>
      </c>
      <c r="Q188" s="246">
        <f>全车数据表!Q189</f>
        <v>81.13</v>
      </c>
      <c r="R188" s="246">
        <f>全车数据表!R189</f>
        <v>63.17</v>
      </c>
      <c r="S188" s="246">
        <f>全车数据表!S189</f>
        <v>74.33</v>
      </c>
      <c r="T188" s="246">
        <f>全车数据表!T189</f>
        <v>8.1999999999999993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368</v>
      </c>
      <c r="AD188" s="246">
        <f>全车数据表!AX189</f>
        <v>0</v>
      </c>
      <c r="AE188" s="246">
        <f>全车数据表!AY189</f>
        <v>484</v>
      </c>
      <c r="AF188" s="246" t="str">
        <f>IF(全车数据表!AZ189="","",全车数据表!AZ189)</f>
        <v>红币商店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超快 超级快 超速</v>
      </c>
      <c r="BB188" s="246">
        <f>IF(全车数据表!AV189="","",全车数据表!AV189)</f>
        <v>28</v>
      </c>
      <c r="BC188" s="246">
        <f>IF(全车数据表!BF189="","",全车数据表!BF189)</f>
        <v>3969</v>
      </c>
      <c r="BD188" s="246">
        <f>IF(全车数据表!BG189="","",全车数据表!BG189)</f>
        <v>355.2</v>
      </c>
      <c r="BE188" s="246">
        <f>IF(全车数据表!BH189="","",全车数据表!BH189)</f>
        <v>82</v>
      </c>
      <c r="BF188" s="246">
        <f>IF(全车数据表!BI189="","",全车数据表!BI189)</f>
        <v>65.150000000000006</v>
      </c>
      <c r="BG188" s="246">
        <f>IF(全车数据表!BJ189="","",全车数据表!BJ189)</f>
        <v>75.97</v>
      </c>
    </row>
    <row r="189" spans="1:59">
      <c r="A189" s="246">
        <f>全车数据表!A190</f>
        <v>188</v>
      </c>
      <c r="B189" s="246" t="str">
        <f>全车数据表!B190</f>
        <v>LEGO Technic Mclaren Senna GTR™🔑</v>
      </c>
      <c r="C189" s="246" t="str">
        <f>IF(全车数据表!AQ190="","",全车数据表!AQ190)</f>
        <v>LEGO Technic</v>
      </c>
      <c r="D189" s="248" t="str">
        <f>全车数据表!AT190</f>
        <v>legosennagtr</v>
      </c>
      <c r="E189" s="248" t="str">
        <f>全车数据表!AS190</f>
        <v>3.1</v>
      </c>
      <c r="F189" s="248" t="str">
        <f>全车数据表!C190</f>
        <v>乐高塞纳</v>
      </c>
      <c r="G189" s="246" t="str">
        <f>全车数据表!D190</f>
        <v>A</v>
      </c>
      <c r="H189" s="246">
        <f>LEN(全车数据表!E190)</f>
        <v>5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83</v>
      </c>
      <c r="N189" s="246">
        <f>IF(全车数据表!M190="×",0,全车数据表!M190)</f>
        <v>0</v>
      </c>
      <c r="O189" s="246">
        <f>全车数据表!O190</f>
        <v>3846</v>
      </c>
      <c r="P189" s="246">
        <f>全车数据表!P190</f>
        <v>349.8</v>
      </c>
      <c r="Q189" s="246">
        <f>全车数据表!Q190</f>
        <v>82.43</v>
      </c>
      <c r="R189" s="246">
        <f>全车数据表!R190</f>
        <v>79.319999999999993</v>
      </c>
      <c r="S189" s="246">
        <f>全车数据表!S190</f>
        <v>65.28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364</v>
      </c>
      <c r="AD189" s="246">
        <f>全车数据表!AX190</f>
        <v>0</v>
      </c>
      <c r="AE189" s="246">
        <f>全车数据表!AY190</f>
        <v>477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乐高塞纳</v>
      </c>
      <c r="BB189" s="246" t="str">
        <f>IF(全车数据表!AV190="","",全车数据表!AV190)</f>
        <v/>
      </c>
      <c r="BC189" s="246" t="str">
        <f>IF(全车数据表!BF190="","",全车数据表!BF190)</f>
        <v/>
      </c>
      <c r="BD189" s="246" t="str">
        <f>IF(全车数据表!BG190="","",全车数据表!BG190)</f>
        <v/>
      </c>
      <c r="BE189" s="246" t="str">
        <f>IF(全车数据表!BH190="","",全车数据表!BH190)</f>
        <v/>
      </c>
      <c r="BF189" s="246" t="str">
        <f>IF(全车数据表!BI190="","",全车数据表!BI190)</f>
        <v/>
      </c>
      <c r="BG189" s="246" t="str">
        <f>IF(全车数据表!BJ190="","",全车数据表!BJ190)</f>
        <v/>
      </c>
    </row>
    <row r="190" spans="1:59">
      <c r="A190" s="246">
        <f>全车数据表!A191</f>
        <v>189</v>
      </c>
      <c r="B190" s="246" t="str">
        <f>全车数据表!B191</f>
        <v>Chevrolet Corvette ZR1</v>
      </c>
      <c r="C190" s="246" t="str">
        <f>IF(全车数据表!AQ191="","",全车数据表!AQ191)</f>
        <v>Chevrolet Corvette</v>
      </c>
      <c r="D190" s="248" t="str">
        <f>全车数据表!AT191</f>
        <v>zr1</v>
      </c>
      <c r="E190" s="248" t="str">
        <f>全车数据表!AS191</f>
        <v>1.9</v>
      </c>
      <c r="F190" s="248" t="str">
        <f>全车数据表!C191</f>
        <v>大五菱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50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51</v>
      </c>
      <c r="N190" s="246">
        <f>IF(全车数据表!M191="×",0,全车数据表!M191)</f>
        <v>0</v>
      </c>
      <c r="O190" s="246">
        <f>全车数据表!O191</f>
        <v>3876</v>
      </c>
      <c r="P190" s="246">
        <f>全车数据表!P191</f>
        <v>355.4</v>
      </c>
      <c r="Q190" s="246">
        <f>全车数据表!Q191</f>
        <v>82.03</v>
      </c>
      <c r="R190" s="246">
        <f>全车数据表!R191</f>
        <v>60.09</v>
      </c>
      <c r="S190" s="246">
        <f>全车数据表!S191</f>
        <v>76.33</v>
      </c>
      <c r="T190" s="246">
        <f>全车数据表!T191</f>
        <v>8.8000000000000007</v>
      </c>
      <c r="U190" s="246">
        <f>全车数据表!AH191</f>
        <v>7771800</v>
      </c>
      <c r="V190" s="246">
        <f>全车数据表!AI191</f>
        <v>60000</v>
      </c>
      <c r="W190" s="246">
        <f>全车数据表!AO191</f>
        <v>8160000</v>
      </c>
      <c r="X190" s="246">
        <f>全车数据表!AP191</f>
        <v>15931800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370</v>
      </c>
      <c r="AD190" s="246">
        <f>全车数据表!AX191</f>
        <v>0</v>
      </c>
      <c r="AE190" s="246">
        <f>全车数据表!AY191</f>
        <v>487</v>
      </c>
      <c r="AF190" s="246" t="str">
        <f>IF(全车数据表!AZ191="","",全车数据表!AZ191)</f>
        <v>多人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>
        <f>IF(全车数据表!BX191="","",全车数据表!BX191)</f>
        <v>1</v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雪佛兰 克尔维特</v>
      </c>
      <c r="BB190" s="246" t="str">
        <f>IF(全车数据表!AV191="","",全车数据表!AV191)</f>
        <v/>
      </c>
      <c r="BC190" s="246">
        <f>IF(全车数据表!BF191="","",全车数据表!BF191)</f>
        <v>4020</v>
      </c>
      <c r="BD190" s="246">
        <f>IF(全车数据表!BG191="","",全车数据表!BG191)</f>
        <v>357.1</v>
      </c>
      <c r="BE190" s="246">
        <f>IF(全车数据表!BH191="","",全车数据表!BH191)</f>
        <v>82.9</v>
      </c>
      <c r="BF190" s="246">
        <f>IF(全车数据表!BI191="","",全车数据表!BI191)</f>
        <v>61.51</v>
      </c>
      <c r="BG190" s="246">
        <f>IF(全车数据表!BJ191="","",全车数据表!BJ191)</f>
        <v>78.319999999999993</v>
      </c>
    </row>
    <row r="191" spans="1:59">
      <c r="A191" s="246">
        <f>全车数据表!A192</f>
        <v>190</v>
      </c>
      <c r="B191" s="246" t="str">
        <f>全车数据表!B192</f>
        <v>Jaguar C-X75</v>
      </c>
      <c r="C191" s="246" t="str">
        <f>IF(全车数据表!AQ192="","",全车数据表!AQ192)</f>
        <v>Jaguar</v>
      </c>
      <c r="D191" s="248" t="str">
        <f>全车数据表!AT192</f>
        <v>c-x75</v>
      </c>
      <c r="E191" s="248" t="str">
        <f>全车数据表!AS192</f>
        <v>2.4</v>
      </c>
      <c r="F191" s="248" t="str">
        <f>全车数据表!C192</f>
        <v>大捷豹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3898</v>
      </c>
      <c r="P191" s="246">
        <f>全车数据表!P192</f>
        <v>369.2</v>
      </c>
      <c r="Q191" s="246">
        <f>全车数据表!Q192</f>
        <v>75.540000000000006</v>
      </c>
      <c r="R191" s="246">
        <f>全车数据表!R192</f>
        <v>73.17</v>
      </c>
      <c r="S191" s="246">
        <f>全车数据表!S192</f>
        <v>74.12</v>
      </c>
      <c r="T191" s="246">
        <f>全车数据表!T192</f>
        <v>7.87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383</v>
      </c>
      <c r="AD191" s="246">
        <f>全车数据表!AX192</f>
        <v>0</v>
      </c>
      <c r="AE191" s="246">
        <f>全车数据表!AY192</f>
        <v>510</v>
      </c>
      <c r="AF191" s="246" t="str">
        <f>IF(全车数据表!AZ192="","",全车数据表!AZ192)</f>
        <v>惊艳亮相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>
        <f>IF(全车数据表!BW192="","",全车数据表!BW192)</f>
        <v>1</v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大捷豹</v>
      </c>
      <c r="BB191" s="246">
        <f>IF(全车数据表!AV192="","",全车数据表!AV192)</f>
        <v>50</v>
      </c>
      <c r="BC191" s="246">
        <f>IF(全车数据表!BF192="","",全车数据表!BF192)</f>
        <v>4043</v>
      </c>
      <c r="BD191" s="246">
        <f>IF(全车数据表!BG192="","",全车数据表!BG192)</f>
        <v>371</v>
      </c>
      <c r="BE191" s="246">
        <f>IF(全车数据表!BH192="","",全车数据表!BH192)</f>
        <v>76.599999999999994</v>
      </c>
      <c r="BF191" s="246">
        <f>IF(全车数据表!BI192="","",全车数据表!BI192)</f>
        <v>75.08</v>
      </c>
      <c r="BG191" s="246">
        <f>IF(全车数据表!BJ192="","",全车数据表!BJ192)</f>
        <v>76.14</v>
      </c>
    </row>
    <row r="192" spans="1:59">
      <c r="A192" s="246">
        <f>全车数据表!A193</f>
        <v>191</v>
      </c>
      <c r="B192" s="246" t="str">
        <f>全车数据表!B193</f>
        <v>LEGO Technic Aston Martin Valkyrie</v>
      </c>
      <c r="C192" s="246" t="str">
        <f>IF(全车数据表!AQ193="","",全车数据表!AQ193)</f>
        <v>LEGO Technic</v>
      </c>
      <c r="D192" s="248" t="str">
        <f>全车数据表!AT193</f>
        <v>legovalkyrie</v>
      </c>
      <c r="E192" s="248" t="str">
        <f>全车数据表!AS193</f>
        <v>24.6</v>
      </c>
      <c r="F192" s="248" t="str">
        <f>全车数据表!C193</f>
        <v>乐高女武神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30</v>
      </c>
      <c r="J192" s="246">
        <f>IF(全车数据表!I193="×",0,全车数据表!I193)</f>
        <v>35</v>
      </c>
      <c r="K192" s="246">
        <f>IF(全车数据表!J193="×",0,全车数据表!J193)</f>
        <v>40</v>
      </c>
      <c r="L192" s="246">
        <f>IF(全车数据表!K193="×",0,全车数据表!K193)</f>
        <v>45</v>
      </c>
      <c r="M192" s="246">
        <f>IF(全车数据表!L193="×",0,全车数据表!L193)</f>
        <v>55</v>
      </c>
      <c r="N192" s="246">
        <f>IF(全车数据表!M193="×",0,全车数据表!M193)</f>
        <v>0</v>
      </c>
      <c r="O192" s="246">
        <f>全车数据表!O193</f>
        <v>3920</v>
      </c>
      <c r="P192" s="246">
        <f>全车数据表!P193</f>
        <v>372.3</v>
      </c>
      <c r="Q192" s="246">
        <f>全车数据表!Q193</f>
        <v>81.040000000000006</v>
      </c>
      <c r="R192" s="246">
        <f>全车数据表!R193</f>
        <v>65.739999999999995</v>
      </c>
      <c r="S192" s="246">
        <f>全车数据表!S193</f>
        <v>59.77</v>
      </c>
      <c r="T192" s="246">
        <f>全车数据表!T193</f>
        <v>0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0</v>
      </c>
      <c r="AD192" s="246">
        <f>全车数据表!AX193</f>
        <v>0</v>
      </c>
      <c r="AE192" s="246">
        <f>全车数据表!AY193</f>
        <v>0</v>
      </c>
      <c r="AF192" s="246" t="str">
        <f>IF(全车数据表!AZ193="","",全车数据表!AZ193)</f>
        <v>大奖赛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阿斯顿马丁</v>
      </c>
      <c r="BB192" s="246" t="str">
        <f>IF(全车数据表!AV193="","",全车数据表!AV193)</f>
        <v/>
      </c>
      <c r="BC192" s="246">
        <f>IF(全车数据表!BF193="","",全车数据表!BF193)</f>
        <v>4071</v>
      </c>
      <c r="BD192" s="246">
        <f>IF(全车数据表!BG193="","",全车数据表!BG193)</f>
        <v>373.8</v>
      </c>
      <c r="BE192" s="246">
        <f>IF(全车数据表!BH193="","",全车数据表!BH193)</f>
        <v>82</v>
      </c>
      <c r="BF192" s="246">
        <f>IF(全车数据表!BI193="","",全车数据表!BI193)</f>
        <v>67.599999999999994</v>
      </c>
      <c r="BG192" s="246">
        <f>IF(全车数据表!BJ193="","",全车数据表!BJ193)</f>
        <v>61.72</v>
      </c>
    </row>
    <row r="193" spans="1:59">
      <c r="A193" s="246">
        <f>全车数据表!A194</f>
        <v>192</v>
      </c>
      <c r="B193" s="246" t="str">
        <f>全车数据表!B194</f>
        <v>VLF Force 1 V10</v>
      </c>
      <c r="C193" s="246" t="str">
        <f>IF(全车数据表!AQ194="","",全车数据表!AQ194)</f>
        <v>VLF</v>
      </c>
      <c r="D193" s="248" t="str">
        <f>全车数据表!AT194</f>
        <v>1v10</v>
      </c>
      <c r="E193" s="248" t="str">
        <f>全车数据表!AS194</f>
        <v>1.0</v>
      </c>
      <c r="F193" s="248" t="str">
        <f>全车数据表!C194</f>
        <v>叶问</v>
      </c>
      <c r="G193" s="246" t="str">
        <f>全车数据表!D194</f>
        <v>A</v>
      </c>
      <c r="H193" s="246">
        <f>LEN(全车数据表!E194)</f>
        <v>5</v>
      </c>
      <c r="I193" s="246">
        <f>IF(全车数据表!H194="×",0,全车数据表!H194)</f>
        <v>45</v>
      </c>
      <c r="J193" s="246">
        <f>IF(全车数据表!I194="×",0,全车数据表!I194)</f>
        <v>12</v>
      </c>
      <c r="K193" s="246">
        <f>IF(全车数据表!J194="×",0,全车数据表!J194)</f>
        <v>15</v>
      </c>
      <c r="L193" s="246">
        <f>IF(全车数据表!K194="×",0,全车数据表!K194)</f>
        <v>24</v>
      </c>
      <c r="M193" s="246">
        <f>IF(全车数据表!L194="×",0,全车数据表!L194)</f>
        <v>36</v>
      </c>
      <c r="N193" s="246">
        <f>IF(全车数据表!M194="×",0,全车数据表!M194)</f>
        <v>0</v>
      </c>
      <c r="O193" s="246">
        <f>全车数据表!O194</f>
        <v>3929</v>
      </c>
      <c r="P193" s="246">
        <f>全车数据表!P194</f>
        <v>368.8</v>
      </c>
      <c r="Q193" s="246">
        <f>全车数据表!Q194</f>
        <v>80.33</v>
      </c>
      <c r="R193" s="246">
        <f>全车数据表!R194</f>
        <v>54.68</v>
      </c>
      <c r="S193" s="246">
        <f>全车数据表!S194</f>
        <v>74.63</v>
      </c>
      <c r="T193" s="246">
        <f>全车数据表!T194</f>
        <v>7.95</v>
      </c>
      <c r="U193" s="246">
        <f>全车数据表!AH194</f>
        <v>3466240</v>
      </c>
      <c r="V193" s="246">
        <f>全车数据表!AI194</f>
        <v>30000</v>
      </c>
      <c r="W193" s="246">
        <f>全车数据表!AO194</f>
        <v>4080000</v>
      </c>
      <c r="X193" s="246">
        <f>全车数据表!AP194</f>
        <v>7546240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3</v>
      </c>
      <c r="AB193" s="248" t="str">
        <f>全车数据表!AU194</f>
        <v>epic</v>
      </c>
      <c r="AC193" s="246">
        <f>全车数据表!AW194</f>
        <v>384</v>
      </c>
      <c r="AD193" s="246">
        <f>全车数据表!AX194</f>
        <v>0</v>
      </c>
      <c r="AE193" s="246">
        <f>全车数据表!AY194</f>
        <v>512</v>
      </c>
      <c r="AF193" s="246" t="str">
        <f>IF(全车数据表!AZ194="","",全车数据表!AZ194)</f>
        <v>独家赛事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>
        <f>IF(全车数据表!BT194="","",全车数据表!BT194)</f>
        <v>1</v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叶问 甄子丹 1v10</v>
      </c>
      <c r="BB193" s="246" t="str">
        <f>IF(全车数据表!AV194="","",全车数据表!AV194)</f>
        <v/>
      </c>
      <c r="BC193" s="246">
        <f>IF(全车数据表!BF194="","",全车数据表!BF194)</f>
        <v>4076</v>
      </c>
      <c r="BD193" s="246">
        <f>IF(全车数据表!BG194="","",全车数据表!BG194)</f>
        <v>371</v>
      </c>
      <c r="BE193" s="246">
        <f>IF(全车数据表!BH194="","",全车数据表!BH194)</f>
        <v>81.099999999999994</v>
      </c>
      <c r="BF193" s="246">
        <f>IF(全车数据表!BI194="","",全车数据表!BI194)</f>
        <v>56.07</v>
      </c>
      <c r="BG193" s="246">
        <f>IF(全车数据表!BJ194="","",全车数据表!BJ194)</f>
        <v>76.28</v>
      </c>
    </row>
    <row r="194" spans="1:59">
      <c r="A194" s="246">
        <f>全车数据表!A195</f>
        <v>193</v>
      </c>
      <c r="B194" s="246" t="str">
        <f>全车数据表!B195</f>
        <v>Ford GT Frankie Edition</v>
      </c>
      <c r="C194" s="246" t="str">
        <f>IF(全车数据表!AQ195="","",全车数据表!AQ195)</f>
        <v>Ford</v>
      </c>
      <c r="D194" s="248" t="str">
        <f>全车数据表!AT195</f>
        <v>gtfe</v>
      </c>
      <c r="E194" s="248" t="str">
        <f>全车数据表!AS195</f>
        <v>24.0</v>
      </c>
      <c r="F194" s="248" t="str">
        <f>全车数据表!C195</f>
        <v>GTFE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50</v>
      </c>
      <c r="J194" s="246">
        <f>IF(全车数据表!I195="×",0,全车数据表!I195)</f>
        <v>23</v>
      </c>
      <c r="K194" s="246">
        <f>IF(全车数据表!J195="×",0,全车数据表!J195)</f>
        <v>27</v>
      </c>
      <c r="L194" s="246">
        <f>IF(全车数据表!K195="×",0,全车数据表!K195)</f>
        <v>36</v>
      </c>
      <c r="M194" s="246">
        <f>IF(全车数据表!L195="×",0,全车数据表!L195)</f>
        <v>51</v>
      </c>
      <c r="N194" s="246">
        <f>IF(全车数据表!M195="×",0,全车数据表!M195)</f>
        <v>0</v>
      </c>
      <c r="O194" s="246">
        <f>全车数据表!O195</f>
        <v>3974</v>
      </c>
      <c r="P194" s="246">
        <f>全车数据表!P195</f>
        <v>371.8</v>
      </c>
      <c r="Q194" s="246">
        <f>全车数据表!Q195</f>
        <v>79.14</v>
      </c>
      <c r="R194" s="246">
        <f>全车数据表!R195</f>
        <v>58.82</v>
      </c>
      <c r="S194" s="246">
        <f>全车数据表!S195</f>
        <v>74.63</v>
      </c>
      <c r="T194" s="246">
        <f>全车数据表!T195</f>
        <v>0</v>
      </c>
      <c r="U194" s="246">
        <f>全车数据表!AH195</f>
        <v>7771800</v>
      </c>
      <c r="V194" s="246">
        <f>全车数据表!AI195</f>
        <v>60000</v>
      </c>
      <c r="W194" s="246">
        <f>全车数据表!AO195</f>
        <v>8160000</v>
      </c>
      <c r="X194" s="246">
        <f>全车数据表!AP195</f>
        <v>15931800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0</v>
      </c>
      <c r="AD194" s="246">
        <f>全车数据表!AX195</f>
        <v>0</v>
      </c>
      <c r="AE194" s="246">
        <f>全车数据表!AY195</f>
        <v>0</v>
      </c>
      <c r="AF194" s="246" t="str">
        <f>IF(全车数据表!AZ195="","",全车数据表!AZ195)</f>
        <v>专属赛事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福特</v>
      </c>
      <c r="BB194" s="246" t="str">
        <f>IF(全车数据表!AV195="","",全车数据表!AV195)</f>
        <v/>
      </c>
      <c r="BC194" s="246">
        <f>IF(全车数据表!BF195="","",全车数据表!BF195)</f>
        <v>4122</v>
      </c>
      <c r="BD194" s="246">
        <f>IF(全车数据表!BG195="","",全车数据表!BG195)</f>
        <v>373.8</v>
      </c>
      <c r="BE194" s="246">
        <f>IF(全车数据表!BH195="","",全车数据表!BH195)</f>
        <v>80.2</v>
      </c>
      <c r="BF194" s="246">
        <f>IF(全车数据表!BI195="","",全车数据表!BI195)</f>
        <v>60.39</v>
      </c>
      <c r="BG194" s="246">
        <f>IF(全车数据表!BJ195="","",全车数据表!BJ195)</f>
        <v>76.69</v>
      </c>
    </row>
    <row r="195" spans="1:59">
      <c r="A195" s="246">
        <f>全车数据表!A196</f>
        <v>194</v>
      </c>
      <c r="B195" s="246" t="str">
        <f>全车数据表!B196</f>
        <v>McLaren Senna GTR</v>
      </c>
      <c r="C195" s="246" t="str">
        <f>IF(全车数据表!AQ196="","",全车数据表!AQ196)</f>
        <v>McLaren</v>
      </c>
      <c r="D195" s="248" t="str">
        <f>全车数据表!AT196</f>
        <v>sennagtr</v>
      </c>
      <c r="E195" s="248" t="str">
        <f>全车数据表!AS196</f>
        <v>3.3</v>
      </c>
      <c r="F195" s="248" t="str">
        <f>全车数据表!C196</f>
        <v>塞纳GTR</v>
      </c>
      <c r="G195" s="246" t="str">
        <f>全车数据表!D196</f>
        <v>A</v>
      </c>
      <c r="H195" s="246">
        <f>LEN(全车数据表!E196)</f>
        <v>5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51</v>
      </c>
      <c r="N195" s="246">
        <f>IF(全车数据表!M196="×",0,全车数据表!M196)</f>
        <v>0</v>
      </c>
      <c r="O195" s="246">
        <f>全车数据表!O196</f>
        <v>4025</v>
      </c>
      <c r="P195" s="246">
        <f>全车数据表!P196</f>
        <v>358</v>
      </c>
      <c r="Q195" s="246">
        <f>全车数据表!Q196</f>
        <v>82.03</v>
      </c>
      <c r="R195" s="246">
        <f>全车数据表!R196</f>
        <v>60.84</v>
      </c>
      <c r="S195" s="246">
        <f>全车数据表!S196</f>
        <v>77.62</v>
      </c>
      <c r="T195" s="246">
        <f>全车数据表!T196</f>
        <v>9</v>
      </c>
      <c r="U195" s="246">
        <f>全车数据表!AH196</f>
        <v>7771800</v>
      </c>
      <c r="V195" s="246">
        <f>全车数据表!AI196</f>
        <v>60000</v>
      </c>
      <c r="W195" s="246">
        <f>全车数据表!AO196</f>
        <v>8160000</v>
      </c>
      <c r="X195" s="246">
        <f>全车数据表!AP196</f>
        <v>15931800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3</v>
      </c>
      <c r="AB195" s="248" t="str">
        <f>全车数据表!AU196</f>
        <v>epic</v>
      </c>
      <c r="AC195" s="246">
        <f>全车数据表!AW196</f>
        <v>372</v>
      </c>
      <c r="AD195" s="246">
        <f>全车数据表!AX196</f>
        <v>0</v>
      </c>
      <c r="AE195" s="246">
        <f>全车数据表!AY196</f>
        <v>492</v>
      </c>
      <c r="AF195" s="246" t="str">
        <f>IF(全车数据表!AZ196="","",全车数据表!AZ196)</f>
        <v>护照寻车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>
        <f>IF(全车数据表!BU196="","",全车数据表!BU196)</f>
        <v>1</v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迈凯伦塞纳</v>
      </c>
      <c r="BB195" s="246">
        <f>IF(全车数据表!AV196="","",全车数据表!AV196)</f>
        <v>29</v>
      </c>
      <c r="BC195" s="246">
        <f>IF(全车数据表!BF196="","",全车数据表!BF196)</f>
        <v>4174</v>
      </c>
      <c r="BD195" s="246">
        <f>IF(全车数据表!BG196="","",全车数据表!BG196)</f>
        <v>360.8</v>
      </c>
      <c r="BE195" s="246">
        <f>IF(全车数据表!BH196="","",全车数据表!BH196)</f>
        <v>82.9</v>
      </c>
      <c r="BF195" s="246">
        <f>IF(全车数据表!BI196="","",全车数据表!BI196)</f>
        <v>61.98</v>
      </c>
      <c r="BG195" s="246">
        <f>IF(全车数据表!BJ196="","",全车数据表!BJ196)</f>
        <v>78.91</v>
      </c>
    </row>
    <row r="196" spans="1:59">
      <c r="A196" s="246">
        <f>全车数据表!A197</f>
        <v>195</v>
      </c>
      <c r="B196" s="246" t="str">
        <f>全车数据表!B197</f>
        <v>Lamborghini Aventador SVJ Roadster</v>
      </c>
      <c r="C196" s="246" t="str">
        <f>IF(全车数据表!AQ197="","",全车数据表!AQ197)</f>
        <v>Lamborghini</v>
      </c>
      <c r="D196" s="248" t="str">
        <f>全车数据表!AT197</f>
        <v>svj</v>
      </c>
      <c r="E196" s="248" t="str">
        <f>全车数据表!AS197</f>
        <v>3.0</v>
      </c>
      <c r="F196" s="248" t="str">
        <f>全车数据表!C197</f>
        <v>SVJ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4081</v>
      </c>
      <c r="P196" s="246">
        <f>全车数据表!P197</f>
        <v>364.7</v>
      </c>
      <c r="Q196" s="246">
        <f>全车数据表!Q197</f>
        <v>81.13</v>
      </c>
      <c r="R196" s="246">
        <f>全车数据表!R197</f>
        <v>73.73</v>
      </c>
      <c r="S196" s="246">
        <f>全车数据表!S197</f>
        <v>73.930000000000007</v>
      </c>
      <c r="T196" s="246">
        <f>全车数据表!T197</f>
        <v>7.8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379</v>
      </c>
      <c r="AD196" s="246">
        <f>全车数据表!AX197</f>
        <v>0</v>
      </c>
      <c r="AE196" s="246">
        <f>全车数据表!AY197</f>
        <v>503</v>
      </c>
      <c r="AF196" s="246" t="str">
        <f>IF(全车数据表!AZ197="","",全车数据表!AZ197)</f>
        <v>惊艳亮相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>
        <f>IF(全车数据表!BW197="","",全车数据表!BW197)</f>
        <v>1</v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兰博基尼</v>
      </c>
      <c r="BB196" s="246">
        <f>IF(全车数据表!AV197="","",全车数据表!AV197)</f>
        <v>32</v>
      </c>
      <c r="BC196" s="246">
        <f>IF(全车数据表!BF197="","",全车数据表!BF197)</f>
        <v>4319</v>
      </c>
      <c r="BD196" s="246">
        <f>IF(全车数据表!BG197="","",全车数据表!BG197)</f>
        <v>366.4</v>
      </c>
      <c r="BE196" s="246">
        <f>IF(全车数据表!BH197="","",全车数据表!BH197)</f>
        <v>82</v>
      </c>
      <c r="BF196" s="246">
        <f>IF(全车数据表!BI197="","",全车数据表!BI197)</f>
        <v>77.69</v>
      </c>
      <c r="BG196" s="246">
        <f>IF(全车数据表!BJ197="","",全车数据表!BJ197)</f>
        <v>77.69</v>
      </c>
    </row>
    <row r="197" spans="1:59">
      <c r="A197" s="246">
        <f>全车数据表!A198</f>
        <v>196</v>
      </c>
      <c r="B197" s="246" t="str">
        <f>全车数据表!B198</f>
        <v>Porsche 918 Spyder</v>
      </c>
      <c r="C197" s="246" t="str">
        <f>IF(全车数据表!AQ198="","",全车数据表!AQ198)</f>
        <v>Porsche</v>
      </c>
      <c r="D197" s="248" t="str">
        <f>全车数据表!AT198</f>
        <v>918</v>
      </c>
      <c r="E197" s="248" t="str">
        <f>全车数据表!AS198</f>
        <v>1.0</v>
      </c>
      <c r="F197" s="248" t="str">
        <f>全车数据表!C198</f>
        <v>918</v>
      </c>
      <c r="G197" s="246" t="str">
        <f>全车数据表!D198</f>
        <v>A</v>
      </c>
      <c r="H197" s="246">
        <f>LEN(全车数据表!E198)</f>
        <v>5</v>
      </c>
      <c r="I197" s="246">
        <f>IF(全车数据表!H198="×",0,全车数据表!H198)</f>
        <v>35</v>
      </c>
      <c r="J197" s="246">
        <f>IF(全车数据表!I198="×",0,全车数据表!I198)</f>
        <v>12</v>
      </c>
      <c r="K197" s="246">
        <f>IF(全车数据表!J198="×",0,全车数据表!J198)</f>
        <v>15</v>
      </c>
      <c r="L197" s="246">
        <f>IF(全车数据表!K198="×",0,全车数据表!K198)</f>
        <v>24</v>
      </c>
      <c r="M197" s="246">
        <f>IF(全车数据表!L198="×",0,全车数据表!L198)</f>
        <v>36</v>
      </c>
      <c r="N197" s="246">
        <f>IF(全车数据表!M198="×",0,全车数据表!M198)</f>
        <v>0</v>
      </c>
      <c r="O197" s="246">
        <f>全车数据表!O198</f>
        <v>4099</v>
      </c>
      <c r="P197" s="246">
        <f>全车数据表!P198</f>
        <v>362.4</v>
      </c>
      <c r="Q197" s="246">
        <f>全车数据表!Q198</f>
        <v>83.03</v>
      </c>
      <c r="R197" s="246">
        <f>全车数据表!R198</f>
        <v>51.8</v>
      </c>
      <c r="S197" s="246">
        <f>全车数据表!S198</f>
        <v>79.97</v>
      </c>
      <c r="T197" s="246">
        <f>全车数据表!T198</f>
        <v>9.48</v>
      </c>
      <c r="U197" s="246">
        <f>全车数据表!AH198</f>
        <v>3466240</v>
      </c>
      <c r="V197" s="246">
        <f>全车数据表!AI198</f>
        <v>30000</v>
      </c>
      <c r="W197" s="246">
        <f>全车数据表!AO198</f>
        <v>4080000</v>
      </c>
      <c r="X197" s="246">
        <f>全车数据表!AP198</f>
        <v>7546240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3</v>
      </c>
      <c r="AB197" s="248" t="str">
        <f>全车数据表!AU198</f>
        <v>epic</v>
      </c>
      <c r="AC197" s="246">
        <f>全车数据表!AW198</f>
        <v>377</v>
      </c>
      <c r="AD197" s="246">
        <f>全车数据表!AX198</f>
        <v>0</v>
      </c>
      <c r="AE197" s="246">
        <f>全车数据表!AY198</f>
        <v>499</v>
      </c>
      <c r="AF197" s="246" t="str">
        <f>IF(全车数据表!AZ198="","",全车数据表!AZ198)</f>
        <v>传奇商店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>
        <f>IF(全车数据表!CF198="","",全车数据表!CF198)</f>
        <v>1</v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>
        <f>IF(全车数据表!CI198="","",全车数据表!CI198)</f>
        <v>1</v>
      </c>
      <c r="BA197" s="246" t="str">
        <f>IF(全车数据表!CJ198="","",全车数据表!CJ198)</f>
        <v>保时捷</v>
      </c>
      <c r="BB197" s="246">
        <f>IF(全车数据表!AV198="","",全车数据表!AV198)</f>
        <v>14</v>
      </c>
      <c r="BC197" s="246">
        <f>IF(全车数据表!BF198="","",全车数据表!BF198)</f>
        <v>4250</v>
      </c>
      <c r="BD197" s="246">
        <f>IF(全车数据表!BG198="","",全车数据表!BG198)</f>
        <v>364.5</v>
      </c>
      <c r="BE197" s="246">
        <f>IF(全车数据表!BH198="","",全车数据表!BH198)</f>
        <v>83.8</v>
      </c>
      <c r="BF197" s="246">
        <f>IF(全车数据表!BI198="","",全车数据表!BI198)</f>
        <v>52.99</v>
      </c>
      <c r="BG197" s="246">
        <f>IF(全车数据表!BJ198="","",全车数据表!BJ198)</f>
        <v>81.599999999999994</v>
      </c>
    </row>
    <row r="198" spans="1:59">
      <c r="A198" s="246">
        <f>全车数据表!A199</f>
        <v>197</v>
      </c>
      <c r="B198" s="246" t="str">
        <f>全车数据表!B199</f>
        <v>Vanda Electrics Dendrobium</v>
      </c>
      <c r="C198" s="246" t="str">
        <f>IF(全车数据表!AQ199="","",全车数据表!AQ199)</f>
        <v>Vanda Electrics</v>
      </c>
      <c r="D198" s="248" t="str">
        <f>全车数据表!AT199</f>
        <v>vanda</v>
      </c>
      <c r="E198" s="248" t="str">
        <f>全车数据表!AS199</f>
        <v>1.8</v>
      </c>
      <c r="F198" s="248" t="str">
        <f>全车数据表!C199</f>
        <v>万达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50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62</v>
      </c>
      <c r="O198" s="246">
        <f>全车数据表!O199</f>
        <v>4099</v>
      </c>
      <c r="P198" s="246">
        <f>全车数据表!P199</f>
        <v>339.9</v>
      </c>
      <c r="Q198" s="246">
        <f>全车数据表!Q199</f>
        <v>86.24</v>
      </c>
      <c r="R198" s="246">
        <f>全车数据表!R199</f>
        <v>95.92</v>
      </c>
      <c r="S198" s="246">
        <f>全车数据表!S199</f>
        <v>84.9</v>
      </c>
      <c r="T198" s="246">
        <f>全车数据表!T199</f>
        <v>13.23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354</v>
      </c>
      <c r="AD198" s="246">
        <f>全车数据表!AX199</f>
        <v>363</v>
      </c>
      <c r="AE198" s="246">
        <f>全车数据表!AY199</f>
        <v>474</v>
      </c>
      <c r="AF198" s="246" t="str">
        <f>IF(全车数据表!AZ199="","",全车数据表!AZ199)</f>
        <v>传奇商店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>
        <f>IF(全车数据表!BS199="","",全车数据表!BS199)</f>
        <v>1</v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>
        <f>IF(全车数据表!CI199="","",全车数据表!CI199)</f>
        <v>1</v>
      </c>
      <c r="BA198" s="246" t="str">
        <f>IF(全车数据表!CJ199="","",全车数据表!CJ199)</f>
        <v>万达</v>
      </c>
      <c r="BB198" s="246">
        <f>IF(全车数据表!AV199="","",全车数据表!AV199)</f>
        <v>17</v>
      </c>
      <c r="BC198" s="246">
        <f>IF(全车数据表!BF199="","",全车数据表!BF199)</f>
        <v>4308</v>
      </c>
      <c r="BD198" s="246">
        <f>IF(全车数据表!BG199="","",全车数据表!BG199)</f>
        <v>342.3</v>
      </c>
      <c r="BE198" s="246">
        <f>IF(全车数据表!BH199="","",全车数据表!BH199)</f>
        <v>87.4</v>
      </c>
      <c r="BF198" s="246">
        <f>IF(全车数据表!BI199="","",全车数据表!BI199)</f>
        <v>101.05</v>
      </c>
      <c r="BG198" s="246">
        <f>IF(全车数据表!BJ199="","",全车数据表!BJ199)</f>
        <v>88.01</v>
      </c>
    </row>
    <row r="199" spans="1:59">
      <c r="A199" s="246">
        <f>全车数据表!A200</f>
        <v>198</v>
      </c>
      <c r="B199" s="246" t="str">
        <f>全车数据表!B200</f>
        <v>Pagani Zonda Cinque</v>
      </c>
      <c r="C199" s="246" t="str">
        <f>IF(全车数据表!AQ200="","",全车数据表!AQ200)</f>
        <v>Pagani</v>
      </c>
      <c r="D199" s="248" t="str">
        <f>全车数据表!AT200</f>
        <v>cinque</v>
      </c>
      <c r="E199" s="248" t="str">
        <f>全车数据表!AS200</f>
        <v>45.0</v>
      </c>
      <c r="F199" s="248" t="str">
        <f>全车数据表!C200</f>
        <v>Cinque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30</v>
      </c>
      <c r="J199" s="246">
        <f>IF(全车数据表!I200="×",0,全车数据表!I200)</f>
        <v>35</v>
      </c>
      <c r="K199" s="246">
        <f>IF(全车数据表!J200="×",0,全车数据表!J200)</f>
        <v>40</v>
      </c>
      <c r="L199" s="246">
        <f>IF(全车数据表!K200="×",0,全车数据表!K200)</f>
        <v>45</v>
      </c>
      <c r="M199" s="246">
        <f>IF(全车数据表!L200="×",0,全车数据表!L200)</f>
        <v>55</v>
      </c>
      <c r="N199" s="246">
        <f>IF(全车数据表!M200="×",0,全车数据表!M200)</f>
        <v>65</v>
      </c>
      <c r="O199" s="246">
        <f>全车数据表!O200</f>
        <v>4105</v>
      </c>
      <c r="P199" s="246">
        <f>全车数据表!P200</f>
        <v>369.7</v>
      </c>
      <c r="Q199" s="246">
        <f>全车数据表!Q200</f>
        <v>79.84</v>
      </c>
      <c r="R199" s="246">
        <f>全车数据表!R200</f>
        <v>74.760000000000005</v>
      </c>
      <c r="S199" s="246">
        <f>全车数据表!S200</f>
        <v>73.22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384</v>
      </c>
      <c r="AD199" s="246">
        <f>全车数据表!AX200</f>
        <v>0</v>
      </c>
      <c r="AE199" s="246">
        <f>全车数据表!AY200</f>
        <v>512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Peugeot 9x8</v>
      </c>
      <c r="C200" s="246" t="str">
        <f>IF(全车数据表!AQ201="","",全车数据表!AQ201)</f>
        <v>Peugeot</v>
      </c>
      <c r="D200" s="248" t="str">
        <f>全车数据表!AT201</f>
        <v>9x8</v>
      </c>
      <c r="E200" s="248" t="str">
        <f>全车数据表!AS201</f>
        <v>3.8</v>
      </c>
      <c r="F200" s="248" t="str">
        <f>全车数据表!C201</f>
        <v>9x8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4108</v>
      </c>
      <c r="P200" s="246">
        <f>全车数据表!P201</f>
        <v>344.3</v>
      </c>
      <c r="Q200" s="246">
        <f>全车数据表!Q201</f>
        <v>90.03</v>
      </c>
      <c r="R200" s="246">
        <f>全车数据表!R201</f>
        <v>94.15</v>
      </c>
      <c r="S200" s="246">
        <f>全车数据表!S201</f>
        <v>69.94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358</v>
      </c>
      <c r="AD200" s="246">
        <f>全车数据表!AX201</f>
        <v>0</v>
      </c>
      <c r="AE200" s="246">
        <f>全车数据表!AY201</f>
        <v>468</v>
      </c>
      <c r="AF200" s="246" t="str">
        <f>IF(全车数据表!AZ201="","",全车数据表!AZ201)</f>
        <v>联会赛事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标致</v>
      </c>
      <c r="BB200" s="246" t="str">
        <f>IF(全车数据表!AV201="","",全车数据表!AV201)</f>
        <v/>
      </c>
      <c r="BC200" s="246">
        <f>IF(全车数据表!BF201="","",全车数据表!BF201)</f>
        <v>4266</v>
      </c>
      <c r="BD200" s="246">
        <f>IF(全车数据表!BG201="","",全车数据表!BG201)</f>
        <v>346</v>
      </c>
      <c r="BE200" s="246">
        <f>IF(全车数据表!BH201="","",全车数据表!BH201)</f>
        <v>91</v>
      </c>
      <c r="BF200" s="246">
        <f>IF(全车数据表!BI201="","",全车数据表!BI201)</f>
        <v>98.04</v>
      </c>
      <c r="BG200" s="246">
        <f>IF(全车数据表!BJ201="","",全车数据表!BJ201)</f>
        <v>72.510000000000005</v>
      </c>
    </row>
    <row r="201" spans="1:59">
      <c r="A201" s="246">
        <f>全车数据表!A202</f>
        <v>200</v>
      </c>
      <c r="B201" s="246" t="str">
        <f>全车数据表!B202</f>
        <v>Aston Martin DBS GT Zagato</v>
      </c>
      <c r="C201" s="246" t="str">
        <f>IF(全车数据表!AQ202="","",全车数据表!AQ202)</f>
        <v>Aston Martin</v>
      </c>
      <c r="D201" s="248" t="str">
        <f>全车数据表!AT202</f>
        <v>zagato</v>
      </c>
      <c r="E201" s="248" t="str">
        <f>全车数据表!AS202</f>
        <v>4.4</v>
      </c>
      <c r="F201" s="248" t="str">
        <f>全车数据表!C202</f>
        <v>Zagato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4109</v>
      </c>
      <c r="P201" s="246">
        <f>全车数据表!P202</f>
        <v>361.9</v>
      </c>
      <c r="Q201" s="246">
        <f>全车数据表!Q202</f>
        <v>80.650000000000006</v>
      </c>
      <c r="R201" s="246">
        <f>全车数据表!R202</f>
        <v>75.77</v>
      </c>
      <c r="S201" s="246">
        <f>全车数据表!S202</f>
        <v>78.17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376</v>
      </c>
      <c r="AD201" s="246">
        <f>全车数据表!AX202</f>
        <v>0</v>
      </c>
      <c r="AE201" s="246">
        <f>全车数据表!AY202</f>
        <v>498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阿斯顿马丁 火神</v>
      </c>
      <c r="BB201" s="246" t="str">
        <f>IF(全车数据表!AV202="","",全车数据表!AV202)</f>
        <v/>
      </c>
      <c r="BC201" s="246">
        <f>IF(全车数据表!BF202="","",全车数据表!BF202)</f>
        <v>4327</v>
      </c>
      <c r="BD201" s="246">
        <f>IF(全车数据表!BG202="","",全车数据表!BG202)</f>
        <v>364.5</v>
      </c>
      <c r="BE201" s="246">
        <f>IF(全车数据表!BH202="","",全车数据表!BH202)</f>
        <v>82</v>
      </c>
      <c r="BF201" s="246">
        <f>IF(全车数据表!BI202="","",全车数据表!BI202)</f>
        <v>78.19</v>
      </c>
      <c r="BG201" s="246">
        <f>IF(全车数据表!BJ202="","",全车数据表!BJ202)</f>
        <v>81.599999999999994</v>
      </c>
    </row>
    <row r="202" spans="1:59">
      <c r="A202" s="246">
        <f>全车数据表!A203</f>
        <v>201</v>
      </c>
      <c r="B202" s="246" t="str">
        <f>全车数据表!B203</f>
        <v>McLaren 570S Spider</v>
      </c>
      <c r="C202" s="246" t="str">
        <f>IF(全车数据表!AQ203="","",全车数据表!AQ203)</f>
        <v>McLaren</v>
      </c>
      <c r="D202" s="248" t="str">
        <f>全车数据表!AT203</f>
        <v>570</v>
      </c>
      <c r="E202" s="248" t="str">
        <f>全车数据表!AS203</f>
        <v>1.2</v>
      </c>
      <c r="F202" s="248" t="str">
        <f>全车数据表!C203</f>
        <v>570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12</v>
      </c>
      <c r="K202" s="246">
        <f>IF(全车数据表!J203="×",0,全车数据表!J203)</f>
        <v>15</v>
      </c>
      <c r="L202" s="246">
        <f>IF(全车数据表!K203="×",0,全车数据表!K203)</f>
        <v>24</v>
      </c>
      <c r="M202" s="246">
        <f>IF(全车数据表!L203="×",0,全车数据表!L203)</f>
        <v>37</v>
      </c>
      <c r="N202" s="246">
        <f>IF(全车数据表!M203="×",0,全车数据表!M203)</f>
        <v>45</v>
      </c>
      <c r="O202" s="246">
        <f>全车数据表!O203</f>
        <v>4116</v>
      </c>
      <c r="P202" s="246">
        <f>全车数据表!P203</f>
        <v>377.2</v>
      </c>
      <c r="Q202" s="246">
        <f>全车数据表!Q203</f>
        <v>79.23</v>
      </c>
      <c r="R202" s="246">
        <f>全车数据表!R203</f>
        <v>66.06</v>
      </c>
      <c r="S202" s="246">
        <f>全车数据表!S203</f>
        <v>64.75</v>
      </c>
      <c r="T202" s="246">
        <f>全车数据表!T203</f>
        <v>6.2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393</v>
      </c>
      <c r="AD202" s="246">
        <f>全车数据表!AX203</f>
        <v>0</v>
      </c>
      <c r="AE202" s="246">
        <f>全车数据表!AY203</f>
        <v>526</v>
      </c>
      <c r="AF202" s="246" t="str">
        <f>IF(全车数据表!AZ203="","",全车数据表!AZ203)</f>
        <v>传奇商店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>
        <f>IF(全车数据表!BS203="","",全车数据表!BS203)</f>
        <v>1</v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>可开合</v>
      </c>
      <c r="AY202" s="246" t="str">
        <f>IF(全车数据表!CH203="","",全车数据表!CH203)</f>
        <v/>
      </c>
      <c r="AZ202" s="246">
        <f>IF(全车数据表!CI203="","",全车数据表!CI203)</f>
        <v>1</v>
      </c>
      <c r="BA202" s="246" t="str">
        <f>IF(全车数据表!CJ203="","",全车数据表!CJ203)</f>
        <v>迈凯伦</v>
      </c>
      <c r="BB202" s="246">
        <f>IF(全车数据表!AV203="","",全车数据表!AV203)</f>
        <v>17</v>
      </c>
      <c r="BC202" s="246">
        <f>IF(全车数据表!BF203="","",全车数据表!BF203)</f>
        <v>4332</v>
      </c>
      <c r="BD202" s="246">
        <f>IF(全车数据表!BG203="","",全车数据表!BG203)</f>
        <v>379.7</v>
      </c>
      <c r="BE202" s="246">
        <f>IF(全车数据表!BH203="","",全车数据表!BH203)</f>
        <v>80.2</v>
      </c>
      <c r="BF202" s="246">
        <f>IF(全车数据表!BI203="","",全车数据表!BI203)</f>
        <v>68.459999999999994</v>
      </c>
      <c r="BG202" s="246">
        <f>IF(全车数据表!BJ203="","",全车数据表!BJ203)</f>
        <v>66.84</v>
      </c>
    </row>
    <row r="203" spans="1:59">
      <c r="A203" s="246">
        <f>全车数据表!A204</f>
        <v>202</v>
      </c>
      <c r="B203" s="246" t="str">
        <f>全车数据表!B204</f>
        <v>Automobili Pininfarina Battista Edizione Nino Farina</v>
      </c>
      <c r="C203" s="246" t="str">
        <f>IF(全车数据表!AQ204="","",全车数据表!AQ204)</f>
        <v>Automobili Pininfarina</v>
      </c>
      <c r="D203" s="248" t="str">
        <f>全车数据表!AT204</f>
        <v>ninofarina</v>
      </c>
      <c r="E203" s="248" t="str">
        <f>全车数据表!AS204</f>
        <v>24.2</v>
      </c>
      <c r="F203" s="248" t="str">
        <f>全车数据表!C204</f>
        <v>红秋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4125</v>
      </c>
      <c r="P203" s="246">
        <f>全车数据表!P204</f>
        <v>365.4</v>
      </c>
      <c r="Q203" s="246">
        <f>全车数据表!Q204</f>
        <v>89.37</v>
      </c>
      <c r="R203" s="246">
        <f>全车数据表!R204</f>
        <v>64.44</v>
      </c>
      <c r="S203" s="246">
        <f>全车数据表!S204</f>
        <v>45.9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惊艳亮相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>
        <f>IF(全车数据表!BW204="","",全车数据表!BW204)</f>
        <v>1</v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秋王 巴蒂</v>
      </c>
      <c r="BB203" s="246" t="str">
        <f>IF(全车数据表!AV204="","",全车数据表!AV204)</f>
        <v/>
      </c>
      <c r="BC203" s="246">
        <f>IF(全车数据表!BF204="","",全车数据表!BF204)</f>
        <v>4279</v>
      </c>
      <c r="BD203" s="246">
        <f>IF(全车数据表!BG204="","",全车数据表!BG204)</f>
        <v>367.3</v>
      </c>
      <c r="BE203" s="246">
        <f>IF(全车数据表!BH204="","",全车数据表!BH204)</f>
        <v>90.1</v>
      </c>
      <c r="BF203" s="246">
        <f>IF(全车数据表!BI204="","",全车数据表!BI204)</f>
        <v>66.739999999999995</v>
      </c>
      <c r="BG203" s="246">
        <f>IF(全车数据表!BJ204="","",全车数据表!BJ204)</f>
        <v>48.27</v>
      </c>
    </row>
    <row r="204" spans="1:59">
      <c r="A204" s="246">
        <f>全车数据表!A205</f>
        <v>203</v>
      </c>
      <c r="B204" s="246" t="str">
        <f>全车数据表!B205</f>
        <v>Lamborghini Aventador J</v>
      </c>
      <c r="C204" s="246" t="str">
        <f>IF(全车数据表!AQ205="","",全车数据表!AQ205)</f>
        <v>Lamborghini</v>
      </c>
      <c r="D204" s="248" t="str">
        <f>全车数据表!AT205</f>
        <v>avj</v>
      </c>
      <c r="E204" s="248" t="str">
        <f>全车数据表!AS205</f>
        <v>1.5</v>
      </c>
      <c r="F204" s="248" t="str">
        <f>全车数据表!C205</f>
        <v>AVJ</v>
      </c>
      <c r="G204" s="246" t="str">
        <f>全车数据表!D205</f>
        <v>A</v>
      </c>
      <c r="H204" s="246">
        <f>LEN(全车数据表!E205)</f>
        <v>5</v>
      </c>
      <c r="I204" s="246">
        <f>IF(全车数据表!H205="×",0,全车数据表!H205)</f>
        <v>50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51</v>
      </c>
      <c r="N204" s="246">
        <f>IF(全车数据表!M205="×",0,全车数据表!M205)</f>
        <v>0</v>
      </c>
      <c r="O204" s="246">
        <f>全车数据表!O205</f>
        <v>4133</v>
      </c>
      <c r="P204" s="246">
        <f>全车数据表!P205</f>
        <v>363.8</v>
      </c>
      <c r="Q204" s="246">
        <f>全车数据表!Q205</f>
        <v>79.83</v>
      </c>
      <c r="R204" s="246">
        <f>全车数据表!R205</f>
        <v>73.099999999999994</v>
      </c>
      <c r="S204" s="246">
        <f>全车数据表!S205</f>
        <v>77.86</v>
      </c>
      <c r="T204" s="246">
        <f>全车数据表!T205</f>
        <v>8.83</v>
      </c>
      <c r="U204" s="246">
        <f>全车数据表!AH205</f>
        <v>7771800</v>
      </c>
      <c r="V204" s="246">
        <f>全车数据表!AI205</f>
        <v>60000</v>
      </c>
      <c r="W204" s="246">
        <f>全车数据表!AO205</f>
        <v>8160000</v>
      </c>
      <c r="X204" s="246">
        <f>全车数据表!AP205</f>
        <v>15931800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传奇商店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>无顶</v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埃文塔多 avj</v>
      </c>
      <c r="BB204" s="246">
        <f>IF(全车数据表!AV205="","",全车数据表!AV205)</f>
        <v>15</v>
      </c>
      <c r="BC204" s="246">
        <f>IF(全车数据表!BF205="","",全车数据表!BF205)</f>
        <v>4292</v>
      </c>
      <c r="BD204" s="246">
        <f>IF(全车数据表!BG205="","",全车数据表!BG205)</f>
        <v>365.4</v>
      </c>
      <c r="BE204" s="246">
        <f>IF(全车数据表!BH205="","",全车数据表!BH205)</f>
        <v>80.650000000000006</v>
      </c>
      <c r="BF204" s="246">
        <f>IF(全车数据表!BI205="","",全车数据表!BI205)</f>
        <v>75.97</v>
      </c>
      <c r="BG204" s="246">
        <f>IF(全车数据表!BJ205="","",全车数据表!BJ205)</f>
        <v>79.650000000000006</v>
      </c>
    </row>
    <row r="205" spans="1:59">
      <c r="A205" s="246">
        <f>全车数据表!A206</f>
        <v>204</v>
      </c>
      <c r="B205" s="246" t="str">
        <f>全车数据表!B206</f>
        <v>Peugeot Onyx</v>
      </c>
      <c r="C205" s="246" t="str">
        <f>IF(全车数据表!AQ206="","",全车数据表!AQ206)</f>
        <v>Peugeot</v>
      </c>
      <c r="D205" s="248" t="str">
        <f>全车数据表!AT206</f>
        <v>onyx</v>
      </c>
      <c r="E205" s="248" t="str">
        <f>全车数据表!AS206</f>
        <v>2.6</v>
      </c>
      <c r="F205" s="248" t="str">
        <f>全车数据表!C206</f>
        <v>标致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4145</v>
      </c>
      <c r="P205" s="246">
        <f>全车数据表!P206</f>
        <v>370.6</v>
      </c>
      <c r="Q205" s="246">
        <f>全车数据表!Q206</f>
        <v>81.93</v>
      </c>
      <c r="R205" s="246">
        <f>全车数据表!R206</f>
        <v>84.82</v>
      </c>
      <c r="S205" s="246">
        <f>全车数据表!S206</f>
        <v>59.61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385</v>
      </c>
      <c r="AD205" s="246">
        <f>全车数据表!AX206</f>
        <v>0</v>
      </c>
      <c r="AE205" s="246">
        <f>全车数据表!AY206</f>
        <v>514</v>
      </c>
      <c r="AF205" s="246" t="str">
        <f>IF(全车数据表!AZ206="","",全车数据表!AZ206)</f>
        <v>惊艳亮相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>
        <f>IF(全车数据表!BW206="","",全车数据表!BW206)</f>
        <v>1</v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大狮子 标致</v>
      </c>
      <c r="BB205" s="246">
        <f>IF(全车数据表!AV206="","",全车数据表!AV206)</f>
        <v>53</v>
      </c>
      <c r="BC205" s="246">
        <f>IF(全车数据表!BF206="","",全车数据表!BF206)</f>
        <v>4300</v>
      </c>
      <c r="BD205" s="246">
        <f>IF(全车数据表!BG206="","",全车数据表!BG206)</f>
        <v>371.9</v>
      </c>
      <c r="BE205" s="246">
        <f>IF(全车数据表!BH206="","",全车数据表!BH206)</f>
        <v>82.9</v>
      </c>
      <c r="BF205" s="246">
        <f>IF(全车数据表!BI206="","",全车数据表!BI206)</f>
        <v>87.34</v>
      </c>
      <c r="BG205" s="246">
        <f>IF(全车数据表!BJ206="","",全车数据表!BJ206)</f>
        <v>62.56</v>
      </c>
    </row>
    <row r="206" spans="1:59">
      <c r="A206" s="246">
        <f>全车数据表!A207</f>
        <v>205</v>
      </c>
      <c r="B206" s="246" t="str">
        <f>全车数据表!B207</f>
        <v>Pagani Zonda R🔑</v>
      </c>
      <c r="C206" s="246" t="str">
        <f>IF(全车数据表!AQ207="","",全车数据表!AQ207)</f>
        <v>Pagani</v>
      </c>
      <c r="D206" s="248" t="str">
        <f>全车数据表!AT207</f>
        <v>zondar</v>
      </c>
      <c r="E206" s="248" t="str">
        <f>全车数据表!AS207</f>
        <v>3.2</v>
      </c>
      <c r="F206" s="248" t="str">
        <f>全车数据表!C207</f>
        <v>风之子</v>
      </c>
      <c r="G206" s="246" t="str">
        <f>全车数据表!D207</f>
        <v>A</v>
      </c>
      <c r="H206" s="246">
        <f>LEN(全车数据表!E207)</f>
        <v>6</v>
      </c>
      <c r="I206" s="246" t="str">
        <f>IF(全车数据表!H207="×",0,全车数据表!H207)</f>
        <v>🔑</v>
      </c>
      <c r="J206" s="246">
        <f>IF(全车数据表!I207="×",0,全车数据表!I207)</f>
        <v>28</v>
      </c>
      <c r="K206" s="246">
        <f>IF(全车数据表!J207="×",0,全车数据表!J207)</f>
        <v>32</v>
      </c>
      <c r="L206" s="246">
        <f>IF(全车数据表!K207="×",0,全车数据表!K207)</f>
        <v>44</v>
      </c>
      <c r="M206" s="246">
        <f>IF(全车数据表!L207="×",0,全车数据表!L207)</f>
        <v>59</v>
      </c>
      <c r="N206" s="246">
        <f>IF(全车数据表!M207="×",0,全车数据表!M207)</f>
        <v>86</v>
      </c>
      <c r="O206" s="246">
        <f>全车数据表!O207</f>
        <v>4158</v>
      </c>
      <c r="P206" s="246">
        <f>全车数据表!P207</f>
        <v>368.3</v>
      </c>
      <c r="Q206" s="246">
        <f>全车数据表!Q207</f>
        <v>84.54</v>
      </c>
      <c r="R206" s="246">
        <f>全车数据表!R207</f>
        <v>57.29</v>
      </c>
      <c r="S206" s="246">
        <f>全车数据表!S207</f>
        <v>67.540000000000006</v>
      </c>
      <c r="T206" s="246">
        <f>全车数据表!T207</f>
        <v>6.8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383</v>
      </c>
      <c r="AD206" s="246">
        <f>全车数据表!AX207</f>
        <v>0</v>
      </c>
      <c r="AE206" s="246">
        <f>全车数据表!AY207</f>
        <v>509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>
        <f>IF(全车数据表!CA207="","",全车数据表!CA207)</f>
        <v>1</v>
      </c>
      <c r="AS206" s="246" t="str">
        <f>IF(全车数据表!CB207="","",全车数据表!CB207)</f>
        <v/>
      </c>
      <c r="AT206" s="246">
        <f>IF(全车数据表!CC207="","",全车数据表!CC207)</f>
        <v>1</v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帕加尼 风之子</v>
      </c>
      <c r="BB206" s="246" t="str">
        <f>IF(全车数据表!AV207="","",全车数据表!AV207)</f>
        <v/>
      </c>
      <c r="BC206" s="246">
        <f>IF(全车数据表!BF207="","",全车数据表!BF207)</f>
        <v>4345</v>
      </c>
      <c r="BD206" s="246">
        <f>IF(全车数据表!BG207="","",全车数据表!BG207)</f>
        <v>370.1</v>
      </c>
      <c r="BE206" s="246">
        <f>IF(全车数据表!BH207="","",全车数据表!BH207)</f>
        <v>85.6</v>
      </c>
      <c r="BF206" s="246">
        <f>IF(全车数据表!BI207="","",全车数据表!BI207)</f>
        <v>59.15</v>
      </c>
      <c r="BG206" s="246">
        <f>IF(全车数据表!BJ207="","",全车数据表!BJ207)</f>
        <v>69.77</v>
      </c>
    </row>
    <row r="207" spans="1:59">
      <c r="A207" s="246">
        <f>全车数据表!A208</f>
        <v>206</v>
      </c>
      <c r="B207" s="246" t="str">
        <f>全车数据表!B208</f>
        <v>McLaren Sabre</v>
      </c>
      <c r="C207" s="246" t="str">
        <f>IF(全车数据表!AQ208="","",全车数据表!AQ208)</f>
        <v>McLaren</v>
      </c>
      <c r="D207" s="248" t="str">
        <f>全车数据表!AT208</f>
        <v>sabre</v>
      </c>
      <c r="E207" s="248" t="str">
        <f>全车数据表!AS208</f>
        <v>24.3</v>
      </c>
      <c r="F207" s="248" t="str">
        <f>全车数据表!C208</f>
        <v>军刀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4173</v>
      </c>
      <c r="P207" s="246">
        <f>全车数据表!P208</f>
        <v>363.1</v>
      </c>
      <c r="Q207" s="246">
        <f>全车数据表!Q208</f>
        <v>87.04</v>
      </c>
      <c r="R207" s="246">
        <f>全车数据表!R208</f>
        <v>68.06</v>
      </c>
      <c r="S207" s="246">
        <f>全车数据表!S208</f>
        <v>58.45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0</v>
      </c>
      <c r="AD207" s="246">
        <f>全车数据表!AX208</f>
        <v>0</v>
      </c>
      <c r="AE207" s="246">
        <f>全车数据表!AY208</f>
        <v>0</v>
      </c>
      <c r="AF207" s="246" t="str">
        <f>IF(全车数据表!AZ208="","",全车数据表!AZ208)</f>
        <v>联会赛事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迈凯伦</v>
      </c>
      <c r="BB207" s="246" t="str">
        <f>IF(全车数据表!AV208="","",全车数据表!AV208)</f>
        <v/>
      </c>
      <c r="BC207" s="246">
        <f>IF(全车数据表!BF208="","",全车数据表!BF208)</f>
        <v>4359</v>
      </c>
      <c r="BD207" s="246">
        <f>IF(全车数据表!BG208="","",全车数据表!BG208)</f>
        <v>364.5</v>
      </c>
      <c r="BE207" s="246">
        <f>IF(全车数据表!BH208="","",全车数据表!BH208)</f>
        <v>88.3</v>
      </c>
      <c r="BF207" s="246">
        <f>IF(全车数据表!BI208="","",全车数据表!BI208)</f>
        <v>70.31</v>
      </c>
      <c r="BG207" s="246">
        <f>IF(全车数据表!BJ208="","",全车数据表!BJ208)</f>
        <v>60.6</v>
      </c>
    </row>
    <row r="208" spans="1:59">
      <c r="A208" s="246">
        <f>全车数据表!A209</f>
        <v>207</v>
      </c>
      <c r="B208" s="246" t="str">
        <f>全车数据表!B209</f>
        <v>Glickenhaus 007S🔑</v>
      </c>
      <c r="C208" s="246" t="str">
        <f>IF(全车数据表!AQ209="","",全车数据表!AQ209)</f>
        <v>Glickenhaus</v>
      </c>
      <c r="D208" s="248" t="str">
        <f>全车数据表!AT209</f>
        <v>007s</v>
      </c>
      <c r="E208" s="248" t="str">
        <f>全车数据表!AS209</f>
        <v>3.2</v>
      </c>
      <c r="F208" s="248" t="str">
        <f>全车数据表!C209</f>
        <v>007S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28</v>
      </c>
      <c r="K208" s="246">
        <f>IF(全车数据表!J209="×",0,全车数据表!J209)</f>
        <v>32</v>
      </c>
      <c r="L208" s="246">
        <f>IF(全车数据表!K209="×",0,全车数据表!K209)</f>
        <v>44</v>
      </c>
      <c r="M208" s="246">
        <f>IF(全车数据表!L209="×",0,全车数据表!L209)</f>
        <v>59</v>
      </c>
      <c r="N208" s="246">
        <f>IF(全车数据表!M209="×",0,全车数据表!M209)</f>
        <v>86</v>
      </c>
      <c r="O208" s="246">
        <f>全车数据表!O209</f>
        <v>4187</v>
      </c>
      <c r="P208" s="246">
        <f>全车数据表!P209</f>
        <v>358.6</v>
      </c>
      <c r="Q208" s="246">
        <f>全车数据表!Q209</f>
        <v>89.33</v>
      </c>
      <c r="R208" s="246">
        <f>全车数据表!R209</f>
        <v>82.63</v>
      </c>
      <c r="S208" s="246">
        <f>全车数据表!S209</f>
        <v>55.24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373</v>
      </c>
      <c r="AD208" s="246">
        <f>全车数据表!AX209</f>
        <v>0</v>
      </c>
      <c r="AE208" s="246">
        <f>全车数据表!AY209</f>
        <v>493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scg</v>
      </c>
      <c r="BB208" s="246" t="str">
        <f>IF(全车数据表!AV209="","",全车数据表!AV209)</f>
        <v/>
      </c>
      <c r="BC208" s="246">
        <f>IF(全车数据表!BF209="","",全车数据表!BF209)</f>
        <v>4372</v>
      </c>
      <c r="BD208" s="246">
        <f>IF(全车数据表!BG209="","",全车数据表!BG209)</f>
        <v>360.8</v>
      </c>
      <c r="BE208" s="246">
        <f>IF(全车数据表!BH209="","",全车数据表!BH209)</f>
        <v>90.1</v>
      </c>
      <c r="BF208" s="246">
        <f>IF(全车数据表!BI209="","",全车数据表!BI209)</f>
        <v>85.42</v>
      </c>
      <c r="BG208" s="246">
        <f>IF(全车数据表!BJ209="","",全车数据表!BJ209)</f>
        <v>58.07</v>
      </c>
    </row>
    <row r="209" spans="1:59">
      <c r="A209" s="246">
        <f>全车数据表!A210</f>
        <v>208</v>
      </c>
      <c r="B209" s="246" t="str">
        <f>全车数据表!B210</f>
        <v>Citroen GT by Citroen</v>
      </c>
      <c r="C209" s="246" t="str">
        <f>IF(全车数据表!AQ210="","",全车数据表!AQ210)</f>
        <v>Citroen</v>
      </c>
      <c r="D209" s="248" t="str">
        <f>全车数据表!AT210</f>
        <v>citroengt</v>
      </c>
      <c r="E209" s="248" t="str">
        <f>全车数据表!AS210</f>
        <v>2.6</v>
      </c>
      <c r="F209" s="248" t="str">
        <f>全车数据表!C210</f>
        <v>雪铁龙GT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4222</v>
      </c>
      <c r="P209" s="246">
        <f>全车数据表!P210</f>
        <v>388.7</v>
      </c>
      <c r="Q209" s="246">
        <f>全车数据表!Q210</f>
        <v>76.53</v>
      </c>
      <c r="R209" s="246">
        <f>全车数据表!R210</f>
        <v>64.61</v>
      </c>
      <c r="S209" s="246">
        <f>全车数据表!S210</f>
        <v>67.2</v>
      </c>
      <c r="T209" s="246">
        <f>全车数据表!T210</f>
        <v>6.3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404</v>
      </c>
      <c r="AD209" s="246">
        <f>全车数据表!AX210</f>
        <v>0</v>
      </c>
      <c r="AE209" s="246">
        <f>全车数据表!AY210</f>
        <v>545</v>
      </c>
      <c r="AF209" s="246" t="str">
        <f>IF(全车数据表!AZ210="","",全车数据表!AZ210)</f>
        <v>联会赛事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>
        <f>IF(全车数据表!CB210="","",全车数据表!CB210)</f>
        <v>1</v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雪铁龙</v>
      </c>
      <c r="BB209" s="246">
        <f>IF(全车数据表!AV210="","",全车数据表!AV210)</f>
        <v>33</v>
      </c>
      <c r="BC209" s="246">
        <f>IF(全车数据表!BF210="","",全车数据表!BF210)</f>
        <v>4380</v>
      </c>
      <c r="BD209" s="246">
        <f>IF(全车数据表!BG210="","",全车数据表!BG210)</f>
        <v>390.4</v>
      </c>
      <c r="BE209" s="246">
        <f>IF(全车数据表!BH210="","",全车数据表!BH210)</f>
        <v>77.5</v>
      </c>
      <c r="BF209" s="246">
        <f>IF(全车数据表!BI210="","",全车数据表!BI210)</f>
        <v>65.680000000000007</v>
      </c>
      <c r="BG209" s="246">
        <f>IF(全车数据表!BJ210="","",全车数据表!BJ210)</f>
        <v>69.260000000000005</v>
      </c>
    </row>
    <row r="210" spans="1:59">
      <c r="A210" s="246">
        <f>全车数据表!A211</f>
        <v>209</v>
      </c>
      <c r="B210" s="246" t="str">
        <f>全车数据表!B211</f>
        <v>Porsche 935 (2019)🔑</v>
      </c>
      <c r="C210" s="246" t="str">
        <f>IF(全车数据表!AQ211="","",全车数据表!AQ211)</f>
        <v>Porsche</v>
      </c>
      <c r="D210" s="248" t="str">
        <f>全车数据表!AT211</f>
        <v>935</v>
      </c>
      <c r="E210" s="248" t="str">
        <f>全车数据表!AS211</f>
        <v>4.1</v>
      </c>
      <c r="F210" s="248" t="str">
        <f>全车数据表!C211</f>
        <v>935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28</v>
      </c>
      <c r="K210" s="246">
        <f>IF(全车数据表!J211="×",0,全车数据表!J211)</f>
        <v>32</v>
      </c>
      <c r="L210" s="246">
        <f>IF(全车数据表!K211="×",0,全车数据表!K211)</f>
        <v>44</v>
      </c>
      <c r="M210" s="246">
        <f>IF(全车数据表!L211="×",0,全车数据表!L211)</f>
        <v>59</v>
      </c>
      <c r="N210" s="246">
        <f>IF(全车数据表!M211="×",0,全车数据表!M211)</f>
        <v>86</v>
      </c>
      <c r="O210" s="246">
        <f>全车数据表!O211</f>
        <v>4229</v>
      </c>
      <c r="P210" s="246">
        <f>全车数据表!P211</f>
        <v>352</v>
      </c>
      <c r="Q210" s="246">
        <f>全车数据表!Q211</f>
        <v>84.94</v>
      </c>
      <c r="R210" s="246">
        <f>全车数据表!R211</f>
        <v>87.96</v>
      </c>
      <c r="S210" s="246">
        <f>全车数据表!S211</f>
        <v>72.61</v>
      </c>
      <c r="T210" s="246">
        <f>全车数据表!T211</f>
        <v>7.9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366</v>
      </c>
      <c r="AD210" s="246">
        <f>全车数据表!AX211</f>
        <v>0</v>
      </c>
      <c r="AE210" s="246">
        <f>全车数据表!AY211</f>
        <v>481</v>
      </c>
      <c r="AF210" s="246" t="str">
        <f>IF(全车数据表!AZ211="","",全车数据表!AZ211)</f>
        <v>大奖赛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>
        <f>IF(全车数据表!CA211="","",全车数据表!CA211)</f>
        <v>1</v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保时捷</v>
      </c>
      <c r="BB210" s="246" t="str">
        <f>IF(全车数据表!AV211="","",全车数据表!AV211)</f>
        <v/>
      </c>
      <c r="BC210" s="246">
        <f>IF(全车数据表!BF211="","",全车数据表!BF211)</f>
        <v>4386</v>
      </c>
      <c r="BD210" s="246">
        <f>IF(全车数据表!BG211="","",全车数据表!BG211)</f>
        <v>353.4</v>
      </c>
      <c r="BE210" s="246">
        <f>IF(全车数据表!BH211="","",全车数据表!BH211)</f>
        <v>86.05</v>
      </c>
      <c r="BF210" s="246">
        <f>IF(全车数据表!BI211="","",全车数据表!BI211)</f>
        <v>91.85</v>
      </c>
      <c r="BG210" s="246">
        <f>IF(全车数据表!BJ211="","",全车数据表!BJ211)</f>
        <v>74.650000000000006</v>
      </c>
    </row>
    <row r="211" spans="1:59">
      <c r="A211" s="246">
        <f>全车数据表!A212</f>
        <v>210</v>
      </c>
      <c r="B211" s="246" t="str">
        <f>全车数据表!B212</f>
        <v>Aston Martin Victor</v>
      </c>
      <c r="C211" s="246" t="str">
        <f>IF(全车数据表!AQ212="","",全车数据表!AQ212)</f>
        <v>Aston Martin</v>
      </c>
      <c r="D211" s="248" t="str">
        <f>全车数据表!AT212</f>
        <v>victor</v>
      </c>
      <c r="E211" s="248" t="str">
        <f>全车数据表!AS212</f>
        <v>2.9</v>
      </c>
      <c r="F211" s="248" t="str">
        <f>全车数据表!C212</f>
        <v>Victor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4255</v>
      </c>
      <c r="P211" s="246">
        <f>全车数据表!P212</f>
        <v>371.4</v>
      </c>
      <c r="Q211" s="246">
        <f>全车数据表!Q212</f>
        <v>78.33</v>
      </c>
      <c r="R211" s="246">
        <f>全车数据表!R212</f>
        <v>76.84</v>
      </c>
      <c r="S211" s="246">
        <f>全车数据表!S212</f>
        <v>69.63</v>
      </c>
      <c r="T211" s="246">
        <f>全车数据表!T212</f>
        <v>6.8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387</v>
      </c>
      <c r="AD211" s="246">
        <f>全车数据表!AX212</f>
        <v>0</v>
      </c>
      <c r="AE211" s="246">
        <f>全车数据表!AY212</f>
        <v>516</v>
      </c>
      <c r="AF211" s="246" t="str">
        <f>IF(全车数据表!AZ212="","",全车数据表!AZ212)</f>
        <v>通行证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>
        <f>IF(全车数据表!BV212="","",全车数据表!BV212)</f>
        <v>1</v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维克多</v>
      </c>
      <c r="BB211" s="246">
        <f>IF(全车数据表!AV212="","",全车数据表!AV212)</f>
        <v>34</v>
      </c>
      <c r="BC211" s="246">
        <f>IF(全车数据表!BF212="","",全车数据表!BF212)</f>
        <v>4412</v>
      </c>
      <c r="BD211" s="246">
        <f>IF(全车数据表!BG212="","",全车数据表!BG212)</f>
        <v>372.8</v>
      </c>
      <c r="BE211" s="246">
        <f>IF(全车数据表!BH212="","",全车数据表!BH212)</f>
        <v>79.3</v>
      </c>
      <c r="BF211" s="246">
        <f>IF(全车数据表!BI212="","",全车数据表!BI212)</f>
        <v>79.489999999999995</v>
      </c>
      <c r="BG211" s="246">
        <f>IF(全车数据表!BJ212="","",全车数据表!BJ212)</f>
        <v>72.28</v>
      </c>
    </row>
    <row r="212" spans="1:59">
      <c r="A212" s="246">
        <f>全车数据表!A213</f>
        <v>211</v>
      </c>
      <c r="B212" s="246" t="str">
        <f>全车数据表!B213</f>
        <v>Porsche 911 GT2 RS ClubSport🔑</v>
      </c>
      <c r="C212" s="246" t="str">
        <f>IF(全车数据表!AQ213="","",全车数据表!AQ213)</f>
        <v>Porsche</v>
      </c>
      <c r="D212" s="248" t="str">
        <f>全车数据表!AT213</f>
        <v>911gt2</v>
      </c>
      <c r="E212" s="248" t="str">
        <f>全车数据表!AS213</f>
        <v>2.1</v>
      </c>
      <c r="F212" s="248" t="str">
        <f>全车数据表!C213</f>
        <v>跳蛙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4270</v>
      </c>
      <c r="P212" s="246">
        <f>全车数据表!P213</f>
        <v>356.9</v>
      </c>
      <c r="Q212" s="246">
        <f>全车数据表!Q213</f>
        <v>83.64</v>
      </c>
      <c r="R212" s="246">
        <f>全车数据表!R213</f>
        <v>85.42</v>
      </c>
      <c r="S212" s="246">
        <f>全车数据表!S213</f>
        <v>73.650000000000006</v>
      </c>
      <c r="T212" s="246">
        <f>全车数据表!T213</f>
        <v>8.08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371</v>
      </c>
      <c r="AD212" s="246">
        <f>全车数据表!AX213</f>
        <v>0</v>
      </c>
      <c r="AE212" s="246">
        <f>全车数据表!AY213</f>
        <v>490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保时捷</v>
      </c>
      <c r="BB212" s="246" t="str">
        <f>IF(全车数据表!AV213="","",全车数据表!AV213)</f>
        <v/>
      </c>
      <c r="BC212" s="246">
        <f>IF(全车数据表!BF213="","",全车数据表!BF213)</f>
        <v>4458</v>
      </c>
      <c r="BD212" s="246">
        <f>IF(全车数据表!BG213="","",全车数据表!BG213)</f>
        <v>359</v>
      </c>
      <c r="BE212" s="246">
        <f>IF(全车数据表!BH213="","",全车数据表!BH213)</f>
        <v>84.7</v>
      </c>
      <c r="BF212" s="246">
        <f>IF(全车数据表!BI213="","",全车数据表!BI213)</f>
        <v>89</v>
      </c>
      <c r="BG212" s="246">
        <f>IF(全车数据表!BJ213="","",全车数据表!BJ213)</f>
        <v>76.540000000000006</v>
      </c>
    </row>
    <row r="213" spans="1:59">
      <c r="A213" s="246">
        <f>全车数据表!A214</f>
        <v>212</v>
      </c>
      <c r="B213" s="246" t="str">
        <f>全车数据表!B214</f>
        <v>Pagani Huayra BC</v>
      </c>
      <c r="C213" s="246" t="str">
        <f>IF(全车数据表!AQ214="","",全车数据表!AQ214)</f>
        <v>Pagani</v>
      </c>
      <c r="D213" s="248" t="str">
        <f>全车数据表!AT214</f>
        <v>bc</v>
      </c>
      <c r="E213" s="248" t="str">
        <f>全车数据表!AS214</f>
        <v>1.0</v>
      </c>
      <c r="F213" s="248" t="str">
        <f>全车数据表!C214</f>
        <v>BC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50</v>
      </c>
      <c r="J213" s="246">
        <f>IF(全车数据表!I214="×",0,全车数据表!I214)</f>
        <v>12</v>
      </c>
      <c r="K213" s="246">
        <f>IF(全车数据表!J214="×",0,全车数据表!J214)</f>
        <v>15</v>
      </c>
      <c r="L213" s="246">
        <f>IF(全车数据表!K214="×",0,全车数据表!K214)</f>
        <v>24</v>
      </c>
      <c r="M213" s="246">
        <f>IF(全车数据表!L214="×",0,全车数据表!L214)</f>
        <v>37</v>
      </c>
      <c r="N213" s="246">
        <f>IF(全车数据表!M214="×",0,全车数据表!M214)</f>
        <v>45</v>
      </c>
      <c r="O213" s="246">
        <f>全车数据表!O214</f>
        <v>4274</v>
      </c>
      <c r="P213" s="246">
        <f>全车数据表!P214</f>
        <v>365.4</v>
      </c>
      <c r="Q213" s="246">
        <f>全车数据表!Q214</f>
        <v>80.040000000000006</v>
      </c>
      <c r="R213" s="246">
        <f>全车数据表!R214</f>
        <v>63.11</v>
      </c>
      <c r="S213" s="246">
        <f>全车数据表!S214</f>
        <v>86.75</v>
      </c>
      <c r="T213" s="246">
        <f>全车数据表!T214</f>
        <v>11.83</v>
      </c>
      <c r="U213" s="246">
        <f>全车数据表!AH214</f>
        <v>6375160</v>
      </c>
      <c r="V213" s="246">
        <f>全车数据表!AI214</f>
        <v>40000</v>
      </c>
      <c r="W213" s="246">
        <f>全车数据表!AO214</f>
        <v>6400000</v>
      </c>
      <c r="X213" s="246">
        <f>全车数据表!AP214</f>
        <v>12775160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380</v>
      </c>
      <c r="AD213" s="246">
        <f>全车数据表!AX214</f>
        <v>0</v>
      </c>
      <c r="AE213" s="246">
        <f>全车数据表!AY214</f>
        <v>504</v>
      </c>
      <c r="AF213" s="246" t="str">
        <f>IF(全车数据表!AZ214="","",全车数据表!AZ214)</f>
        <v>传奇商店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>
        <f>IF(全车数据表!BS214="","",全车数据表!BS214)</f>
        <v>1</v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>
        <f>IF(全车数据表!CI214="","",全车数据表!CI214)</f>
        <v>1</v>
      </c>
      <c r="BA213" s="246" t="str">
        <f>IF(全车数据表!CJ214="","",全车数据表!CJ214)</f>
        <v>帕加尼 风神</v>
      </c>
      <c r="BB213" s="246">
        <f>IF(全车数据表!AV214="","",全车数据表!AV214)</f>
        <v>19</v>
      </c>
      <c r="BC213" s="246">
        <f>IF(全车数据表!BF214="","",全车数据表!BF214)</f>
        <v>4429</v>
      </c>
      <c r="BD213" s="246">
        <f>IF(全车数据表!BG214="","",全车数据表!BG214)</f>
        <v>367.3</v>
      </c>
      <c r="BE213" s="246">
        <f>IF(全车数据表!BH214="","",全车数据表!BH214)</f>
        <v>81.099999999999994</v>
      </c>
      <c r="BF213" s="246">
        <f>IF(全车数据表!BI214="","",全车数据表!BI214)</f>
        <v>65.16</v>
      </c>
      <c r="BG213" s="246">
        <f>IF(全车数据表!BJ214="","",全车数据表!BJ214)</f>
        <v>88.39</v>
      </c>
    </row>
    <row r="214" spans="1:59">
      <c r="A214" s="246">
        <f>全车数据表!A215</f>
        <v>213</v>
      </c>
      <c r="B214" s="246" t="str">
        <f>全车数据表!B215</f>
        <v>McLaren 650S GT3</v>
      </c>
      <c r="C214" s="246" t="str">
        <f>IF(全车数据表!AQ215="","",全车数据表!AQ215)</f>
        <v>McLaren</v>
      </c>
      <c r="D214" s="248" t="str">
        <f>全车数据表!AT215</f>
        <v>650s</v>
      </c>
      <c r="E214" s="248" t="str">
        <f>全车数据表!AS215</f>
        <v>3.8</v>
      </c>
      <c r="F214" s="248" t="str">
        <f>全车数据表!C215</f>
        <v>650S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4279</v>
      </c>
      <c r="P214" s="246">
        <f>全车数据表!P215</f>
        <v>357</v>
      </c>
      <c r="Q214" s="246">
        <f>全车数据表!Q215</f>
        <v>84.34</v>
      </c>
      <c r="R214" s="246">
        <f>全车数据表!R215</f>
        <v>85.82</v>
      </c>
      <c r="S214" s="246">
        <f>全车数据表!S215</f>
        <v>78.22</v>
      </c>
      <c r="T214" s="246">
        <f>全车数据表!T215</f>
        <v>0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371</v>
      </c>
      <c r="AD214" s="246">
        <f>全车数据表!AX215</f>
        <v>0</v>
      </c>
      <c r="AE214" s="246">
        <f>全车数据表!AY215</f>
        <v>490</v>
      </c>
      <c r="AF214" s="246" t="str">
        <f>IF(全车数据表!AZ215="","",全车数据表!AZ215)</f>
        <v>Clash商店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迈凯伦</v>
      </c>
      <c r="BB214" s="246" t="str">
        <f>IF(全车数据表!AV215="","",全车数据表!AV215)</f>
        <v/>
      </c>
      <c r="BC214" s="246">
        <f>IF(全车数据表!BF215="","",全车数据表!BF215)</f>
        <v>4434</v>
      </c>
      <c r="BD214" s="246">
        <f>IF(全车数据表!BG215="","",全车数据表!BG215)</f>
        <v>359</v>
      </c>
      <c r="BE214" s="246">
        <f>IF(全车数据表!BH215="","",全车数据表!BH215)</f>
        <v>85.6</v>
      </c>
      <c r="BF214" s="246">
        <f>IF(全车数据表!BI215="","",全车数据表!BI215)</f>
        <v>89</v>
      </c>
      <c r="BG214" s="246">
        <f>IF(全车数据表!BJ215="","",全车数据表!BJ215)</f>
        <v>80.69</v>
      </c>
    </row>
    <row r="215" spans="1:59">
      <c r="A215" s="246">
        <f>全车数据表!A216</f>
        <v>214</v>
      </c>
      <c r="B215" s="246" t="str">
        <f>全车数据表!B216</f>
        <v>Lamborghini SC18🔑</v>
      </c>
      <c r="C215" s="246" t="str">
        <f>IF(全车数据表!AQ216="","",全车数据表!AQ216)</f>
        <v>Lamborghini</v>
      </c>
      <c r="D215" s="248" t="str">
        <f>全车数据表!AT216</f>
        <v>sc18</v>
      </c>
      <c r="E215" s="248" t="str">
        <f>全车数据表!AS216</f>
        <v>2.2</v>
      </c>
      <c r="F215" s="248" t="str">
        <f>全车数据表!C216</f>
        <v>SC18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28</v>
      </c>
      <c r="K215" s="246">
        <f>IF(全车数据表!J216="×",0,全车数据表!J216)</f>
        <v>32</v>
      </c>
      <c r="L215" s="246">
        <f>IF(全车数据表!K216="×",0,全车数据表!K216)</f>
        <v>44</v>
      </c>
      <c r="M215" s="246">
        <f>IF(全车数据表!L216="×",0,全车数据表!L216)</f>
        <v>59</v>
      </c>
      <c r="N215" s="246">
        <f>IF(全车数据表!M216="×",0,全车数据表!M216)</f>
        <v>86</v>
      </c>
      <c r="O215" s="246">
        <f>全车数据表!O216</f>
        <v>4284</v>
      </c>
      <c r="P215" s="246">
        <f>全车数据表!P216</f>
        <v>362.1</v>
      </c>
      <c r="Q215" s="246">
        <f>全车数据表!Q216</f>
        <v>82.03</v>
      </c>
      <c r="R215" s="246">
        <f>全车数据表!R216</f>
        <v>64</v>
      </c>
      <c r="S215" s="246">
        <f>全车数据表!S216</f>
        <v>82.48</v>
      </c>
      <c r="T215" s="246">
        <f>全车数据表!T216</f>
        <v>10.35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376</v>
      </c>
      <c r="AD215" s="246">
        <f>全车数据表!AX216</f>
        <v>0</v>
      </c>
      <c r="AE215" s="246">
        <f>全车数据表!AY216</f>
        <v>499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>
        <f>IF(全车数据表!CA216="","",全车数据表!CA216)</f>
        <v>1</v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4439</v>
      </c>
      <c r="BD215" s="246">
        <f>IF(全车数据表!BG216="","",全车数据表!BG216)</f>
        <v>363.6</v>
      </c>
      <c r="BE215" s="246">
        <f>IF(全车数据表!BH216="","",全车数据表!BH216)</f>
        <v>82.9</v>
      </c>
      <c r="BF215" s="246">
        <f>IF(全车数据表!BI216="","",全车数据表!BI216)</f>
        <v>66.25</v>
      </c>
      <c r="BG215" s="246">
        <f>IF(全车数据表!BJ216="","",全车数据表!BJ216)</f>
        <v>84.59</v>
      </c>
    </row>
    <row r="216" spans="1:59">
      <c r="A216" s="246">
        <f>全车数据表!A217</f>
        <v>215</v>
      </c>
      <c r="B216" s="246" t="str">
        <f>全车数据表!B217</f>
        <v>Ferrari SF90 XX Stradale</v>
      </c>
      <c r="C216" s="246" t="str">
        <f>IF(全车数据表!AQ217="","",全车数据表!AQ217)</f>
        <v>Ferrari</v>
      </c>
      <c r="D216" s="248" t="str">
        <f>全车数据表!AT217</f>
        <v>sf90xx</v>
      </c>
      <c r="E216" s="248" t="str">
        <f>全车数据表!AS217</f>
        <v>24.0</v>
      </c>
      <c r="F216" s="248" t="str">
        <f>全车数据表!C217</f>
        <v>SF90XX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4286</v>
      </c>
      <c r="P216" s="246">
        <f>全车数据表!P217</f>
        <v>361.2</v>
      </c>
      <c r="Q216" s="246">
        <f>全车数据表!Q217</f>
        <v>85.73</v>
      </c>
      <c r="R216" s="246">
        <f>全车数据表!R217</f>
        <v>79.17</v>
      </c>
      <c r="S216" s="246">
        <f>全车数据表!S217</f>
        <v>62.85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14400000</v>
      </c>
      <c r="X216" s="246">
        <f>全车数据表!AP217</f>
        <v>42126000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联会赛事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>
        <f>IF(全车数据表!CB217="","",全车数据表!CB217)</f>
        <v>1</v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 顺丰</v>
      </c>
      <c r="BB216" s="246" t="str">
        <f>IF(全车数据表!AV217="","",全车数据表!AV217)</f>
        <v/>
      </c>
      <c r="BC216" s="246">
        <f>IF(全车数据表!BF217="","",全车数据表!BF217)</f>
        <v>4458</v>
      </c>
      <c r="BD216" s="246">
        <f>IF(全车数据表!BG217="","",全车数据表!BG217)</f>
        <v>362.7</v>
      </c>
      <c r="BE216" s="246">
        <f>IF(全车数据表!BH217="","",全车数据表!BH217)</f>
        <v>86.5</v>
      </c>
      <c r="BF216" s="246">
        <f>IF(全车数据表!BI217="","",全车数据表!BI217)</f>
        <v>82.61</v>
      </c>
      <c r="BG216" s="246">
        <f>IF(全车数据表!BJ217="","",全车数据表!BJ217)</f>
        <v>66.650000000000006</v>
      </c>
    </row>
    <row r="217" spans="1:59">
      <c r="A217" s="246">
        <f>全车数据表!A218</f>
        <v>216</v>
      </c>
      <c r="B217" s="246" t="str">
        <f>全车数据表!B218</f>
        <v>Mercedes-Benz Mercedes-AMG ONE🔑</v>
      </c>
      <c r="C217" s="246" t="str">
        <f>IF(全车数据表!AQ218="","",全车数据表!AQ218)</f>
        <v>Mercedes-Benz</v>
      </c>
      <c r="D217" s="248" t="str">
        <f>全车数据表!AT218</f>
        <v>amgone</v>
      </c>
      <c r="E217" s="248" t="str">
        <f>全车数据表!AS218</f>
        <v>24.6</v>
      </c>
      <c r="F217" s="248" t="str">
        <f>全车数据表!C218</f>
        <v>AMG One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40</v>
      </c>
      <c r="K217" s="246">
        <f>IF(全车数据表!J218="×",0,全车数据表!J218)</f>
        <v>45</v>
      </c>
      <c r="L217" s="246">
        <f>IF(全车数据表!K218="×",0,全车数据表!K218)</f>
        <v>50</v>
      </c>
      <c r="M217" s="246">
        <f>IF(全车数据表!L218="×",0,全车数据表!L218)</f>
        <v>60</v>
      </c>
      <c r="N217" s="246">
        <f>IF(全车数据表!M218="×",0,全车数据表!M218)</f>
        <v>75</v>
      </c>
      <c r="O217" s="246">
        <f>全车数据表!O218</f>
        <v>4287</v>
      </c>
      <c r="P217" s="246">
        <f>全车数据表!P218</f>
        <v>362.4</v>
      </c>
      <c r="Q217" s="246">
        <f>全车数据表!Q218</f>
        <v>81.53</v>
      </c>
      <c r="R217" s="246">
        <f>全车数据表!R218</f>
        <v>76.78</v>
      </c>
      <c r="S217" s="246">
        <f>全车数据表!S218</f>
        <v>77.12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14400000</v>
      </c>
      <c r="X217" s="246">
        <f>全车数据表!AP218</f>
        <v>42126000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梅赛德斯奔驰</v>
      </c>
      <c r="BB217" s="246" t="str">
        <f>IF(全车数据表!AV218="","",全车数据表!AV218)</f>
        <v/>
      </c>
      <c r="BC217" s="246">
        <f>IF(全车数据表!BF218="","",全车数据表!BF218)</f>
        <v>4453</v>
      </c>
      <c r="BD217" s="246">
        <f>IF(全车数据表!BG218="","",全车数据表!BG218)</f>
        <v>363.6</v>
      </c>
      <c r="BE217" s="246">
        <f>IF(全车数据表!BH218="","",全车数据表!BH218)</f>
        <v>82.45</v>
      </c>
      <c r="BF217" s="246">
        <f>IF(全车数据表!BI218="","",全车数据表!BI218)</f>
        <v>79.61</v>
      </c>
      <c r="BG217" s="246">
        <f>IF(全车数据表!BJ218="","",全车数据表!BJ218)</f>
        <v>80.400000000000006</v>
      </c>
    </row>
    <row r="218" spans="1:59">
      <c r="A218" s="246">
        <f>全车数据表!A219</f>
        <v>217</v>
      </c>
      <c r="B218" s="246" t="str">
        <f>全车数据表!B219</f>
        <v>Ferrari LaFerrari Aperta</v>
      </c>
      <c r="C218" s="246" t="str">
        <f>IF(全车数据表!AQ219="","",全车数据表!AQ219)</f>
        <v>Ferrari</v>
      </c>
      <c r="D218" s="248" t="str">
        <f>全车数据表!AT219</f>
        <v>aperta</v>
      </c>
      <c r="E218" s="248" t="str">
        <f>全车数据表!AS219</f>
        <v>1.6</v>
      </c>
      <c r="F218" s="248" t="str">
        <f>全车数据表!C219</f>
        <v>黑拉法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50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62</v>
      </c>
      <c r="O218" s="246">
        <f>全车数据表!O219</f>
        <v>4291</v>
      </c>
      <c r="P218" s="246">
        <f>全车数据表!P219</f>
        <v>366.2</v>
      </c>
      <c r="Q218" s="246">
        <f>全车数据表!Q219</f>
        <v>81.03</v>
      </c>
      <c r="R218" s="246">
        <f>全车数据表!R219</f>
        <v>82.48</v>
      </c>
      <c r="S218" s="246">
        <f>全车数据表!S219</f>
        <v>70.099999999999994</v>
      </c>
      <c r="T218" s="246">
        <f>全车数据表!T219</f>
        <v>7.2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381</v>
      </c>
      <c r="AD218" s="246">
        <f>全车数据表!AX219</f>
        <v>0</v>
      </c>
      <c r="AE218" s="246">
        <f>全车数据表!AY219</f>
        <v>506</v>
      </c>
      <c r="AF218" s="246" t="str">
        <f>IF(全车数据表!AZ219="","",全车数据表!AZ219)</f>
        <v>传奇商店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>无顶</v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法拉利 黑拉法 敞篷拉法</v>
      </c>
      <c r="BB218" s="246">
        <f>IF(全车数据表!AV219="","",全车数据表!AV219)</f>
        <v>19</v>
      </c>
      <c r="BC218" s="246">
        <f>IF(全车数据表!BF219="","",全车数据表!BF219)</f>
        <v>4447</v>
      </c>
      <c r="BD218" s="246">
        <f>IF(全车数据表!BG219="","",全车数据表!BG219)</f>
        <v>368.2</v>
      </c>
      <c r="BE218" s="246">
        <f>IF(全车数据表!BH219="","",全车数据表!BH219)</f>
        <v>82</v>
      </c>
      <c r="BF218" s="246">
        <f>IF(全车数据表!BI219="","",全车数据表!BI219)</f>
        <v>85.11</v>
      </c>
      <c r="BG218" s="246">
        <f>IF(全车数据表!BJ219="","",全车数据表!BJ219)</f>
        <v>72.680000000000007</v>
      </c>
    </row>
    <row r="219" spans="1:59">
      <c r="A219" s="246">
        <f>全车数据表!A220</f>
        <v>218</v>
      </c>
      <c r="B219" s="246" t="str">
        <f>全车数据表!B220</f>
        <v>Ferrari F8 Tributo</v>
      </c>
      <c r="C219" s="246" t="str">
        <f>IF(全车数据表!AQ220="","",全车数据表!AQ220)</f>
        <v>Ferrari</v>
      </c>
      <c r="D219" s="248" t="str">
        <f>全车数据表!AT220</f>
        <v>f8</v>
      </c>
      <c r="E219" s="248" t="str">
        <f>全车数据表!AS220</f>
        <v>2.5</v>
      </c>
      <c r="F219" s="248" t="str">
        <f>全车数据表!C220</f>
        <v>F8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4305</v>
      </c>
      <c r="P219" s="246">
        <f>全车数据表!P220</f>
        <v>360.2</v>
      </c>
      <c r="Q219" s="246">
        <f>全车数据表!Q220</f>
        <v>83.14</v>
      </c>
      <c r="R219" s="246">
        <f>全车数据表!R220</f>
        <v>94.22</v>
      </c>
      <c r="S219" s="246">
        <f>全车数据表!S220</f>
        <v>69.790000000000006</v>
      </c>
      <c r="T219" s="246">
        <f>全车数据表!T220</f>
        <v>0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375</v>
      </c>
      <c r="AD219" s="246">
        <f>全车数据表!AX220</f>
        <v>0</v>
      </c>
      <c r="AE219" s="246">
        <f>全车数据表!AY220</f>
        <v>496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法拉利</v>
      </c>
      <c r="BB219" s="246">
        <f>IF(全车数据表!AV220="","",全车数据表!AV220)</f>
        <v>35</v>
      </c>
      <c r="BC219" s="246">
        <f>IF(全车数据表!BF220="","",全车数据表!BF220)</f>
        <v>4461</v>
      </c>
      <c r="BD219" s="246">
        <f>IF(全车数据表!BG220="","",全车数据表!BG220)</f>
        <v>362.6</v>
      </c>
      <c r="BE219" s="246">
        <f>IF(全车数据表!BH220="","",全车数据表!BH220)</f>
        <v>84.25</v>
      </c>
      <c r="BF219" s="246">
        <f>IF(全车数据表!BI220="","",全车数据表!BI220)</f>
        <v>97.51</v>
      </c>
      <c r="BG219" s="246">
        <f>IF(全车数据表!BJ220="","",全车数据表!BJ220)</f>
        <v>72.930000000000007</v>
      </c>
    </row>
    <row r="220" spans="1:59">
      <c r="A220" s="246">
        <f>全车数据表!A221</f>
        <v>219</v>
      </c>
      <c r="B220" s="246" t="str">
        <f>全车数据表!B221</f>
        <v>Lamborghini SC20🔑</v>
      </c>
      <c r="C220" s="246" t="str">
        <f>IF(全车数据表!AQ221="","",全车数据表!AQ221)</f>
        <v>Lamborghini</v>
      </c>
      <c r="D220" s="248" t="str">
        <f>全车数据表!AT221</f>
        <v>sc20</v>
      </c>
      <c r="E220" s="248" t="str">
        <f>全车数据表!AS221</f>
        <v>3.0</v>
      </c>
      <c r="F220" s="248" t="str">
        <f>全车数据表!C221</f>
        <v>SC20</v>
      </c>
      <c r="G220" s="246" t="str">
        <f>全车数据表!D221</f>
        <v>A</v>
      </c>
      <c r="H220" s="246">
        <f>LEN(全车数据表!E221)</f>
        <v>6</v>
      </c>
      <c r="I220" s="246" t="str">
        <f>IF(全车数据表!H221="×",0,全车数据表!H221)</f>
        <v>🔑</v>
      </c>
      <c r="J220" s="246">
        <f>IF(全车数据表!I221="×",0,全车数据表!I221)</f>
        <v>28</v>
      </c>
      <c r="K220" s="246">
        <f>IF(全车数据表!J221="×",0,全车数据表!J221)</f>
        <v>32</v>
      </c>
      <c r="L220" s="246">
        <f>IF(全车数据表!K221="×",0,全车数据表!K221)</f>
        <v>44</v>
      </c>
      <c r="M220" s="246">
        <f>IF(全车数据表!L221="×",0,全车数据表!L221)</f>
        <v>59</v>
      </c>
      <c r="N220" s="246">
        <f>IF(全车数据表!M221="×",0,全车数据表!M221)</f>
        <v>86</v>
      </c>
      <c r="O220" s="246">
        <f>全车数据表!O221</f>
        <v>4307</v>
      </c>
      <c r="P220" s="246">
        <f>全车数据表!P221</f>
        <v>370.7</v>
      </c>
      <c r="Q220" s="246">
        <f>全车数据表!Q221</f>
        <v>81.900000000000006</v>
      </c>
      <c r="R220" s="246">
        <f>全车数据表!R221</f>
        <v>72.510000000000005</v>
      </c>
      <c r="S220" s="246">
        <f>全车数据表!S221</f>
        <v>68.900000000000006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385</v>
      </c>
      <c r="AD220" s="246">
        <f>全车数据表!AX221</f>
        <v>0</v>
      </c>
      <c r="AE220" s="246">
        <f>全车数据表!AY221</f>
        <v>514</v>
      </c>
      <c r="AF220" s="246" t="str">
        <f>IF(全车数据表!AZ221="","",全车数据表!AZ221)</f>
        <v>大奖赛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>
        <f>IF(全车数据表!CA221="","",全车数据表!CA221)</f>
        <v>1</v>
      </c>
      <c r="AS220" s="246" t="str">
        <f>IF(全车数据表!CB221="","",全车数据表!CB221)</f>
        <v/>
      </c>
      <c r="AT220" s="246">
        <f>IF(全车数据表!CC221="","",全车数据表!CC221)</f>
        <v>1</v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>无顶</v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兰博基尼</v>
      </c>
      <c r="BB220" s="246" t="str">
        <f>IF(全车数据表!AV221="","",全车数据表!AV221)</f>
        <v/>
      </c>
      <c r="BC220" s="246">
        <f>IF(全车数据表!BF221="","",全车数据表!BF221)</f>
        <v>4460</v>
      </c>
      <c r="BD220" s="246">
        <f>IF(全车数据表!BG221="","",全车数据表!BG221)</f>
        <v>372.8</v>
      </c>
      <c r="BE220" s="246">
        <f>IF(全车数据表!BH221="","",全车数据表!BH221)</f>
        <v>82.9</v>
      </c>
      <c r="BF220" s="246">
        <f>IF(全车数据表!BI221="","",全车数据表!BI221)</f>
        <v>75.09</v>
      </c>
      <c r="BG220" s="246">
        <f>IF(全车数据表!BJ221="","",全车数据表!BJ221)</f>
        <v>72.28</v>
      </c>
    </row>
    <row r="221" spans="1:59">
      <c r="A221" s="246">
        <f>全车数据表!A222</f>
        <v>220</v>
      </c>
      <c r="B221" s="246" t="str">
        <f>全车数据表!B222</f>
        <v>Pagani Utopia Coupe🔑</v>
      </c>
      <c r="C221" s="246" t="str">
        <f>IF(全车数据表!AQ222="","",全车数据表!AQ222)</f>
        <v>Pagani</v>
      </c>
      <c r="D221" s="248" t="str">
        <f>全车数据表!AT222</f>
        <v>utopia</v>
      </c>
      <c r="E221" s="248" t="str">
        <f>全车数据表!AS222</f>
        <v>4.5</v>
      </c>
      <c r="F221" s="248" t="str">
        <f>全车数据表!C222</f>
        <v>乌托邦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4308</v>
      </c>
      <c r="P221" s="246">
        <f>全车数据表!P222</f>
        <v>367.9</v>
      </c>
      <c r="Q221" s="246">
        <f>全车数据表!Q222</f>
        <v>81.03</v>
      </c>
      <c r="R221" s="246">
        <f>全车数据表!R222</f>
        <v>80.63</v>
      </c>
      <c r="S221" s="246">
        <f>全车数据表!S222</f>
        <v>77.19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382</v>
      </c>
      <c r="AD221" s="246">
        <f>全车数据表!AX222</f>
        <v>0</v>
      </c>
      <c r="AE221" s="246">
        <f>全车数据表!AY222</f>
        <v>509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 t="str">
        <f>IF(全车数据表!AV222="","",全车数据表!AV222)</f>
        <v/>
      </c>
      <c r="BC221" s="246">
        <f>IF(全车数据表!BF222="","",全车数据表!BF222)</f>
        <v>4464</v>
      </c>
      <c r="BD221" s="246">
        <f>IF(全车数据表!BG222="","",全车数据表!BG222)</f>
        <v>370.1</v>
      </c>
      <c r="BE221" s="246">
        <f>IF(全车数据表!BH222="","",全车数据表!BH222)</f>
        <v>82</v>
      </c>
      <c r="BF221" s="246">
        <f>IF(全车数据表!BI222="","",全车数据表!BI222)</f>
        <v>83.04</v>
      </c>
      <c r="BG221" s="246">
        <f>IF(全车数据表!BJ222="","",全车数据表!BJ222)</f>
        <v>80.38</v>
      </c>
    </row>
    <row r="222" spans="1:59">
      <c r="A222" s="246">
        <f>全车数据表!A223</f>
        <v>221</v>
      </c>
      <c r="B222" s="246" t="str">
        <f>全车数据表!B223</f>
        <v>Genty Akylone</v>
      </c>
      <c r="C222" s="246" t="str">
        <f>IF(全车数据表!AQ223="","",全车数据表!AQ223)</f>
        <v>Genty</v>
      </c>
      <c r="D222" s="248" t="str">
        <f>全车数据表!AT223</f>
        <v>akylone</v>
      </c>
      <c r="E222" s="248" t="str">
        <f>全车数据表!AS223</f>
        <v>1.6</v>
      </c>
      <c r="F222" s="248" t="str">
        <f>全车数据表!C223</f>
        <v>AKL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50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62</v>
      </c>
      <c r="O222" s="246">
        <f>全车数据表!O223</f>
        <v>4310</v>
      </c>
      <c r="P222" s="246">
        <f>全车数据表!P223</f>
        <v>371.7</v>
      </c>
      <c r="Q222" s="246">
        <f>全车数据表!Q223</f>
        <v>82.93</v>
      </c>
      <c r="R222" s="246">
        <f>全车数据表!R223</f>
        <v>67.81</v>
      </c>
      <c r="S222" s="246">
        <f>全车数据表!S223</f>
        <v>70.349999999999994</v>
      </c>
      <c r="T222" s="246">
        <f>全车数据表!T223</f>
        <v>7.15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386</v>
      </c>
      <c r="AD222" s="246">
        <f>全车数据表!AX223</f>
        <v>0</v>
      </c>
      <c r="AE222" s="246">
        <f>全车数据表!AY223</f>
        <v>515</v>
      </c>
      <c r="AF222" s="246" t="str">
        <f>IF(全车数据表!AZ223="","",全车数据表!AZ223)</f>
        <v>传奇商店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阿卡龙</v>
      </c>
      <c r="BB222" s="246">
        <f>IF(全车数据表!AV223="","",全车数据表!AV223)</f>
        <v>20</v>
      </c>
      <c r="BC222" s="246">
        <f>IF(全车数据表!BF223="","",全车数据表!BF223)</f>
        <v>4466</v>
      </c>
      <c r="BD222" s="246">
        <f>IF(全车数据表!BG223="","",全车数据表!BG223)</f>
        <v>373.8</v>
      </c>
      <c r="BE222" s="246">
        <f>IF(全车数据表!BH223="","",全车数据表!BH223)</f>
        <v>83.8</v>
      </c>
      <c r="BF222" s="246">
        <f>IF(全车数据表!BI223="","",全车数据表!BI223)</f>
        <v>70.010000000000005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Ford Shelby Super Snake</v>
      </c>
      <c r="C223" s="246" t="str">
        <f>IF(全车数据表!AQ224="","",全车数据表!AQ224)</f>
        <v>Ford</v>
      </c>
      <c r="D223" s="248" t="str">
        <f>全车数据表!AT224</f>
        <v>supersnake</v>
      </c>
      <c r="E223" s="248" t="str">
        <f>全车数据表!AS224</f>
        <v>24.3</v>
      </c>
      <c r="F223" s="248" t="str">
        <f>全车数据表!C224</f>
        <v>超级蛇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4350</v>
      </c>
      <c r="P223" s="246">
        <f>全车数据表!P224</f>
        <v>363.4</v>
      </c>
      <c r="Q223" s="246">
        <f>全车数据表!Q224</f>
        <v>85.44</v>
      </c>
      <c r="R223" s="246">
        <f>全车数据表!R224</f>
        <v>75.98</v>
      </c>
      <c r="S223" s="246">
        <f>全车数据表!S224</f>
        <v>59.74</v>
      </c>
      <c r="T223" s="246">
        <f>全车数据表!T224</f>
        <v>0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0</v>
      </c>
      <c r="AD223" s="246">
        <f>全车数据表!AX224</f>
        <v>0</v>
      </c>
      <c r="AE223" s="246">
        <f>全车数据表!AY224</f>
        <v>0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谢尔比</v>
      </c>
      <c r="BB223" s="246" t="str">
        <f>IF(全车数据表!AV224="","",全车数据表!AV224)</f>
        <v/>
      </c>
      <c r="BC223" s="246">
        <f>IF(全车数据表!BF224="","",全车数据表!BF224)</f>
        <v>4507</v>
      </c>
      <c r="BD223" s="246">
        <f>IF(全车数据表!BG224="","",全车数据表!BG224)</f>
        <v>365.4</v>
      </c>
      <c r="BE223" s="246">
        <f>IF(全车数据表!BH224="","",全车数据表!BH224)</f>
        <v>86.5</v>
      </c>
      <c r="BF223" s="246">
        <f>IF(全车数据表!BI224="","",全车数据表!BI224)</f>
        <v>78.33</v>
      </c>
      <c r="BG223" s="246">
        <f>IF(全车数据表!BJ224="","",全车数据表!BJ224)</f>
        <v>62.82</v>
      </c>
    </row>
    <row r="224" spans="1:59">
      <c r="A224" s="246">
        <f>全车数据表!A225</f>
        <v>223</v>
      </c>
      <c r="B224" s="246" t="str">
        <f>全车数据表!B225</f>
        <v>FV Frangivento Asfane🔑</v>
      </c>
      <c r="C224" s="246" t="str">
        <f>IF(全车数据表!AQ225="","",全车数据表!AQ225)</f>
        <v>FV Frangivento</v>
      </c>
      <c r="D224" s="248" t="str">
        <f>全车数据表!AT225</f>
        <v>asfane</v>
      </c>
      <c r="E224" s="248" t="str">
        <f>全车数据表!AS225</f>
        <v>4.6</v>
      </c>
      <c r="F224" s="248" t="str">
        <f>全车数据表!C225</f>
        <v>鼠标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28</v>
      </c>
      <c r="K224" s="246">
        <f>IF(全车数据表!J225="×",0,全车数据表!J225)</f>
        <v>32</v>
      </c>
      <c r="L224" s="246">
        <f>IF(全车数据表!K225="×",0,全车数据表!K225)</f>
        <v>44</v>
      </c>
      <c r="M224" s="246">
        <f>IF(全车数据表!L225="×",0,全车数据表!L225)</f>
        <v>59</v>
      </c>
      <c r="N224" s="246">
        <f>IF(全车数据表!M225="×",0,全车数据表!M225)</f>
        <v>86</v>
      </c>
      <c r="O224" s="246">
        <f>全车数据表!O225</f>
        <v>4377</v>
      </c>
      <c r="P224" s="246">
        <f>全车数据表!P225</f>
        <v>373.9</v>
      </c>
      <c r="Q224" s="246">
        <f>全车数据表!Q225</f>
        <v>82.03</v>
      </c>
      <c r="R224" s="246">
        <f>全车数据表!R225</f>
        <v>69.13</v>
      </c>
      <c r="S224" s="246">
        <f>全车数据表!S225</f>
        <v>67.63</v>
      </c>
      <c r="T224" s="246">
        <f>全车数据表!T225</f>
        <v>0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389</v>
      </c>
      <c r="AD224" s="246">
        <f>全车数据表!AX225</f>
        <v>0</v>
      </c>
      <c r="AE224" s="246">
        <f>全车数据表!AY225</f>
        <v>519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鼠标</v>
      </c>
      <c r="BB224" s="246" t="str">
        <f>IF(全车数据表!AV225="","",全车数据表!AV225)</f>
        <v/>
      </c>
      <c r="BC224" s="246">
        <f>IF(全车数据表!BF225="","",全车数据表!BF225)</f>
        <v>4534</v>
      </c>
      <c r="BD224" s="246">
        <f>IF(全车数据表!BG225="","",全车数据表!BG225)</f>
        <v>375.6</v>
      </c>
      <c r="BE224" s="246">
        <f>IF(全车数据表!BH225="","",全车数据表!BH225)</f>
        <v>82.9</v>
      </c>
      <c r="BF224" s="246">
        <f>IF(全车数据表!BI225="","",全车数据表!BI225)</f>
        <v>71.88</v>
      </c>
      <c r="BG224" s="246">
        <f>IF(全车数据表!BJ225="","",全车数据表!BJ225)</f>
        <v>70.53</v>
      </c>
    </row>
    <row r="225" spans="1:59">
      <c r="A225" s="246">
        <f>全车数据表!A226</f>
        <v>224</v>
      </c>
      <c r="B225" s="246" t="str">
        <f>全车数据表!B226</f>
        <v>TechRules AT96 Track Version🔑</v>
      </c>
      <c r="C225" s="246" t="str">
        <f>IF(全车数据表!AQ226="","",全车数据表!AQ226)</f>
        <v>TechRules</v>
      </c>
      <c r="D225" s="248" t="str">
        <f>全车数据表!AT226</f>
        <v>at96</v>
      </c>
      <c r="E225" s="248" t="str">
        <f>全车数据表!AS226</f>
        <v>2.0</v>
      </c>
      <c r="F225" s="248" t="str">
        <f>全车数据表!C226</f>
        <v>腾风</v>
      </c>
      <c r="G225" s="246" t="str">
        <f>全车数据表!D226</f>
        <v>A</v>
      </c>
      <c r="H225" s="246">
        <f>LEN(全车数据表!E226)</f>
        <v>6</v>
      </c>
      <c r="I225" s="246" t="str">
        <f>IF(全车数据表!H226="×",0,全车数据表!H226)</f>
        <v>🔑</v>
      </c>
      <c r="J225" s="246">
        <f>IF(全车数据表!I226="×",0,全车数据表!I226)</f>
        <v>30</v>
      </c>
      <c r="K225" s="246">
        <f>IF(全车数据表!J226="×",0,全车数据表!J226)</f>
        <v>40</v>
      </c>
      <c r="L225" s="246">
        <f>IF(全车数据表!K226="×",0,全车数据表!K226)</f>
        <v>50</v>
      </c>
      <c r="M225" s="246">
        <f>IF(全车数据表!L226="×",0,全车数据表!L226)</f>
        <v>65</v>
      </c>
      <c r="N225" s="246">
        <f>IF(全车数据表!M226="×",0,全车数据表!M226)</f>
        <v>80</v>
      </c>
      <c r="O225" s="246">
        <f>全车数据表!O226</f>
        <v>4444</v>
      </c>
      <c r="P225" s="246">
        <f>全车数据表!P226</f>
        <v>364.6</v>
      </c>
      <c r="Q225" s="246">
        <f>全车数据表!Q226</f>
        <v>85.53</v>
      </c>
      <c r="R225" s="246">
        <f>全车数据表!R226</f>
        <v>75.739999999999995</v>
      </c>
      <c r="S225" s="246">
        <f>全车数据表!S226</f>
        <v>69.650000000000006</v>
      </c>
      <c r="T225" s="246">
        <f>全车数据表!T226</f>
        <v>7.13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379</v>
      </c>
      <c r="AD225" s="246">
        <f>全车数据表!AX226</f>
        <v>0</v>
      </c>
      <c r="AE225" s="246">
        <f>全车数据表!AY226</f>
        <v>503</v>
      </c>
      <c r="AF225" s="246" t="str">
        <f>IF(全车数据表!AZ226="","",全车数据表!AZ226)</f>
        <v>大奖赛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>
        <f>IF(全车数据表!CA226="","",全车数据表!CA226)</f>
        <v>1</v>
      </c>
      <c r="AS225" s="246" t="str">
        <f>IF(全车数据表!CB226="","",全车数据表!CB226)</f>
        <v/>
      </c>
      <c r="AT225" s="246">
        <f>IF(全车数据表!CC226="","",全车数据表!CC226)</f>
        <v>1</v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泰克鲁斯</v>
      </c>
      <c r="BB225" s="246" t="str">
        <f>IF(全车数据表!AV226="","",全车数据表!AV226)</f>
        <v/>
      </c>
      <c r="BC225" s="246">
        <f>IF(全车数据表!BF226="","",全车数据表!BF226)</f>
        <v>4603</v>
      </c>
      <c r="BD225" s="246">
        <f>IF(全车数据表!BG226="","",全车数据表!BG226)</f>
        <v>366.4</v>
      </c>
      <c r="BE225" s="246">
        <f>IF(全车数据表!BH226="","",全车数据表!BH226)</f>
        <v>86.5</v>
      </c>
      <c r="BF225" s="246">
        <f>IF(全车数据表!BI226="","",全车数据表!BI226)</f>
        <v>78.48</v>
      </c>
      <c r="BG225" s="246">
        <f>IF(全车数据表!BJ226="","",全车数据表!BJ226)</f>
        <v>72.42</v>
      </c>
    </row>
    <row r="226" spans="1:59">
      <c r="A226" s="246">
        <f>全车数据表!A227</f>
        <v>225</v>
      </c>
      <c r="B226" s="246" t="str">
        <f>全车数据表!B227</f>
        <v>Noble M600 Speedster</v>
      </c>
      <c r="C226" s="246" t="str">
        <f>IF(全车数据表!AQ227="","",全车数据表!AQ227)</f>
        <v>Noble</v>
      </c>
      <c r="D226" s="248" t="str">
        <f>全车数据表!AT227</f>
        <v>m600</v>
      </c>
      <c r="E226" s="248" t="str">
        <f>全车数据表!AS227</f>
        <v>4.2</v>
      </c>
      <c r="F226" s="248" t="str">
        <f>全车数据表!C227</f>
        <v>M600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4464</v>
      </c>
      <c r="P226" s="246">
        <f>全车数据表!P227</f>
        <v>375.7</v>
      </c>
      <c r="Q226" s="246">
        <f>全车数据表!Q227</f>
        <v>81.3</v>
      </c>
      <c r="R226" s="246">
        <f>全车数据表!R227</f>
        <v>85.47</v>
      </c>
      <c r="S226" s="246">
        <f>全车数据表!S227</f>
        <v>61.71</v>
      </c>
      <c r="T226" s="246">
        <f>全车数据表!T227</f>
        <v>5.75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390</v>
      </c>
      <c r="AD226" s="246">
        <f>全车数据表!AX227</f>
        <v>0</v>
      </c>
      <c r="AE226" s="246">
        <f>全车数据表!AY227</f>
        <v>522</v>
      </c>
      <c r="AF226" s="246" t="str">
        <f>IF(全车数据表!AZ227="","",全车数据表!AZ227)</f>
        <v>联会赛事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>
        <f>IF(全车数据表!CB227="","",全车数据表!CB227)</f>
        <v>1</v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诺贝尔</v>
      </c>
      <c r="BB226" s="246" t="str">
        <f>IF(全车数据表!AV227="","",全车数据表!AV227)</f>
        <v/>
      </c>
      <c r="BC226" s="246">
        <f>IF(全车数据表!BF227="","",全车数据表!BF227)</f>
        <v>4622</v>
      </c>
      <c r="BD226" s="246">
        <f>IF(全车数据表!BG227="","",全车数据表!BG227)</f>
        <v>377.5</v>
      </c>
      <c r="BE226" s="246">
        <f>IF(全车数据表!BH227="","",全车数据表!BH227)</f>
        <v>82</v>
      </c>
      <c r="BF226" s="246">
        <f>IF(全车数据表!BI227="","",全车数据表!BI227)</f>
        <v>88.29</v>
      </c>
      <c r="BG226" s="246">
        <f>IF(全车数据表!BJ227="","",全车数据表!BJ227)</f>
        <v>65.400000000000006</v>
      </c>
    </row>
    <row r="227" spans="1:59">
      <c r="A227" s="246">
        <f>全车数据表!A228</f>
        <v>226</v>
      </c>
      <c r="B227" s="246" t="str">
        <f>全车数据表!B228</f>
        <v>Rimac Concept_One</v>
      </c>
      <c r="C227" s="246" t="str">
        <f>IF(全车数据表!AQ228="","",全车数据表!AQ228)</f>
        <v>Rimac</v>
      </c>
      <c r="D227" s="248" t="str">
        <f>全车数据表!AT228</f>
        <v>c1</v>
      </c>
      <c r="E227" s="248" t="str">
        <f>全车数据表!AS228</f>
        <v>3.1</v>
      </c>
      <c r="F227" s="248" t="str">
        <f>全车数据表!C228</f>
        <v>C1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4480</v>
      </c>
      <c r="P227" s="246">
        <f>全车数据表!P228</f>
        <v>368.5</v>
      </c>
      <c r="Q227" s="246">
        <f>全车数据表!Q228</f>
        <v>86.34</v>
      </c>
      <c r="R227" s="246">
        <f>全车数据表!R228</f>
        <v>84.08</v>
      </c>
      <c r="S227" s="246">
        <f>全车数据表!S228</f>
        <v>54.53</v>
      </c>
      <c r="T227" s="246">
        <f>全车数据表!T228</f>
        <v>5.23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383</v>
      </c>
      <c r="AD227" s="246">
        <f>全车数据表!AX228</f>
        <v>0</v>
      </c>
      <c r="AE227" s="246">
        <f>全车数据表!AY228</f>
        <v>510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c1</v>
      </c>
      <c r="BB227" s="246">
        <f>IF(全车数据表!AV228="","",全车数据表!AV228)</f>
        <v>56</v>
      </c>
      <c r="BC227" s="246">
        <f>IF(全车数据表!BF228="","",全车数据表!BF228)</f>
        <v>4637</v>
      </c>
      <c r="BD227" s="246">
        <f>IF(全车数据表!BG228="","",全车数据表!BG228)</f>
        <v>370.1</v>
      </c>
      <c r="BE227" s="246">
        <f>IF(全车数据表!BH228="","",全车数据表!BH228)</f>
        <v>87.4</v>
      </c>
      <c r="BF227" s="246">
        <f>IF(全车数据表!BI228="","",全车数据表!BI228)</f>
        <v>87.02</v>
      </c>
      <c r="BG227" s="246">
        <f>IF(全车数据表!BJ228="","",全车数据表!BJ228)</f>
        <v>57.03</v>
      </c>
    </row>
    <row r="228" spans="1:59">
      <c r="A228" s="246">
        <f>全车数据表!A229</f>
        <v>227</v>
      </c>
      <c r="B228" s="246" t="str">
        <f>全车数据表!B229</f>
        <v>Aston Martin Valhalla Concept Car</v>
      </c>
      <c r="C228" s="246" t="str">
        <f>IF(全车数据表!AQ229="","",全车数据表!AQ229)</f>
        <v>Aston Martin</v>
      </c>
      <c r="D228" s="248" t="str">
        <f>全车数据表!AT229</f>
        <v>valhalla</v>
      </c>
      <c r="E228" s="248" t="str">
        <f>全车数据表!AS229</f>
        <v>2.4</v>
      </c>
      <c r="F228" s="248" t="str">
        <f>全车数据表!C229</f>
        <v>英灵殿</v>
      </c>
      <c r="G228" s="246" t="str">
        <f>全车数据表!D229</f>
        <v>A</v>
      </c>
      <c r="H228" s="246">
        <f>LEN(全车数据表!E229)</f>
        <v>6</v>
      </c>
      <c r="I228" s="246">
        <f>IF(全车数据表!H229="×",0,全车数据表!H229)</f>
        <v>50</v>
      </c>
      <c r="J228" s="246">
        <f>IF(全车数据表!I229="×",0,全车数据表!I229)</f>
        <v>23</v>
      </c>
      <c r="K228" s="246">
        <f>IF(全车数据表!J229="×",0,全车数据表!J229)</f>
        <v>27</v>
      </c>
      <c r="L228" s="246">
        <f>IF(全车数据表!K229="×",0,全车数据表!K229)</f>
        <v>36</v>
      </c>
      <c r="M228" s="246">
        <f>IF(全车数据表!L229="×",0,全车数据表!L229)</f>
        <v>52</v>
      </c>
      <c r="N228" s="246">
        <f>IF(全车数据表!M229="×",0,全车数据表!M229)</f>
        <v>77</v>
      </c>
      <c r="O228" s="246">
        <f>全车数据表!O229</f>
        <v>4517</v>
      </c>
      <c r="P228" s="246">
        <f>全车数据表!P229</f>
        <v>377.4</v>
      </c>
      <c r="Q228" s="246">
        <f>全车数据表!Q229</f>
        <v>82.23</v>
      </c>
      <c r="R228" s="246">
        <f>全车数据表!R229</f>
        <v>81.760000000000005</v>
      </c>
      <c r="S228" s="246">
        <f>全车数据表!S229</f>
        <v>59.55</v>
      </c>
      <c r="T228" s="246">
        <f>全车数据表!T229</f>
        <v>5.68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392</v>
      </c>
      <c r="AD228" s="246">
        <f>全车数据表!AX229</f>
        <v>0</v>
      </c>
      <c r="AE228" s="246">
        <f>全车数据表!AY229</f>
        <v>525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阿斯顿马丁 英灵殿</v>
      </c>
      <c r="BB228" s="246">
        <f>IF(全车数据表!AV229="","",全车数据表!AV229)</f>
        <v>38</v>
      </c>
      <c r="BC228" s="246">
        <f>IF(全车数据表!BF229="","",全车数据表!BF229)</f>
        <v>4672</v>
      </c>
      <c r="BD228" s="246">
        <f>IF(全车数据表!BG229="","",全车数据表!BG229)</f>
        <v>380.2</v>
      </c>
      <c r="BE228" s="246">
        <f>IF(全车数据表!BH229="","",全车数据表!BH229)</f>
        <v>82.81</v>
      </c>
      <c r="BF228" s="246">
        <f>IF(全车数据表!BI229="","",全车数据表!BI229)</f>
        <v>84.71</v>
      </c>
      <c r="BG228" s="246">
        <f>IF(全车数据表!BJ229="","",全车数据表!BJ229)</f>
        <v>61.42</v>
      </c>
    </row>
    <row r="229" spans="1:59">
      <c r="A229" s="246">
        <f>全车数据表!A230</f>
        <v>228</v>
      </c>
      <c r="B229" s="246" t="str">
        <f>全车数据表!B230</f>
        <v>Pagani Imola</v>
      </c>
      <c r="C229" s="246" t="str">
        <f>IF(全车数据表!AQ230="","",全车数据表!AQ230)</f>
        <v>Pagani</v>
      </c>
      <c r="D229" s="248" t="str">
        <f>全车数据表!AT230</f>
        <v>imola</v>
      </c>
      <c r="E229" s="248" t="str">
        <f>全车数据表!AS230</f>
        <v>2.8</v>
      </c>
      <c r="F229" s="248" t="str">
        <f>全车数据表!C230</f>
        <v>伊莫拉</v>
      </c>
      <c r="G229" s="246" t="str">
        <f>全车数据表!D230</f>
        <v>A</v>
      </c>
      <c r="H229" s="246">
        <f>LEN(全车数据表!E230)</f>
        <v>6</v>
      </c>
      <c r="I229" s="246">
        <f>IF(全车数据表!H230="×",0,全车数据表!H230)</f>
        <v>70</v>
      </c>
      <c r="J229" s="246">
        <f>IF(全车数据表!I230="×",0,全车数据表!I230)</f>
        <v>23</v>
      </c>
      <c r="K229" s="246">
        <f>IF(全车数据表!J230="×",0,全车数据表!J230)</f>
        <v>27</v>
      </c>
      <c r="L229" s="246">
        <f>IF(全车数据表!K230="×",0,全车数据表!K230)</f>
        <v>36</v>
      </c>
      <c r="M229" s="246">
        <f>IF(全车数据表!L230="×",0,全车数据表!L230)</f>
        <v>52</v>
      </c>
      <c r="N229" s="246">
        <f>IF(全车数据表!M230="×",0,全车数据表!M230)</f>
        <v>59</v>
      </c>
      <c r="O229" s="246">
        <f>全车数据表!O230</f>
        <v>4545</v>
      </c>
      <c r="P229" s="246">
        <f>全车数据表!P230</f>
        <v>378.9</v>
      </c>
      <c r="Q229" s="246">
        <f>全车数据表!Q230</f>
        <v>80.23</v>
      </c>
      <c r="R229" s="246">
        <f>全车数据表!R230</f>
        <v>72.17</v>
      </c>
      <c r="S229" s="246">
        <f>全车数据表!S230</f>
        <v>71.14</v>
      </c>
      <c r="T229" s="246">
        <f>全车数据表!T230</f>
        <v>6.98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394</v>
      </c>
      <c r="AD229" s="246">
        <f>全车数据表!AX230</f>
        <v>0</v>
      </c>
      <c r="AE229" s="246">
        <f>全车数据表!AY230</f>
        <v>528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帕加尼</v>
      </c>
      <c r="BB229" s="246">
        <f>IF(全车数据表!AV230="","",全车数据表!AV230)</f>
        <v>54</v>
      </c>
      <c r="BC229" s="246">
        <f>IF(全车数据表!BF230="","",全车数据表!BF230)</f>
        <v>4700</v>
      </c>
      <c r="BD229" s="246">
        <f>IF(全车数据表!BG230="","",全车数据表!BG230)</f>
        <v>381.2</v>
      </c>
      <c r="BE229" s="246">
        <f>IF(全车数据表!BH230="","",全车数据表!BH230)</f>
        <v>81.099999999999994</v>
      </c>
      <c r="BF229" s="246">
        <f>IF(全车数据表!BI230="","",全车数据表!BI230)</f>
        <v>75.099999999999994</v>
      </c>
      <c r="BG229" s="246">
        <f>IF(全车数据表!BJ230="","",全车数据表!BJ230)</f>
        <v>73.47</v>
      </c>
    </row>
    <row r="230" spans="1:59">
      <c r="A230" s="246">
        <f>全车数据表!A231</f>
        <v>229</v>
      </c>
      <c r="B230" s="246" t="str">
        <f>全车数据表!B231</f>
        <v>Ford Team Fordzilla P1</v>
      </c>
      <c r="C230" s="246" t="str">
        <f>IF(全车数据表!AQ231="","",全车数据表!AQ231)</f>
        <v>Ford</v>
      </c>
      <c r="D230" s="248" t="str">
        <f>全车数据表!AT231</f>
        <v>fordp1</v>
      </c>
      <c r="E230" s="248" t="str">
        <f>全车数据表!AS231</f>
        <v>4.4</v>
      </c>
      <c r="F230" s="248" t="str">
        <f>全车数据表!C231</f>
        <v>FP1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4548</v>
      </c>
      <c r="P230" s="246">
        <f>全车数据表!P231</f>
        <v>382</v>
      </c>
      <c r="Q230" s="246">
        <f>全车数据表!Q231</f>
        <v>87.72</v>
      </c>
      <c r="R230" s="246">
        <f>全车数据表!R231</f>
        <v>53.75</v>
      </c>
      <c r="S230" s="246">
        <f>全车数据表!S231</f>
        <v>60.72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397</v>
      </c>
      <c r="AD230" s="246">
        <f>全车数据表!AX231</f>
        <v>0</v>
      </c>
      <c r="AE230" s="246">
        <f>全车数据表!AY231</f>
        <v>533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福特</v>
      </c>
      <c r="BB230" s="246" t="str">
        <f>IF(全车数据表!AV231="","",全车数据表!AV231)</f>
        <v/>
      </c>
      <c r="BC230" s="246">
        <f>IF(全车数据表!BF231="","",全车数据表!BF231)</f>
        <v>4703</v>
      </c>
      <c r="BD230" s="246">
        <f>IF(全车数据表!BG231="","",全车数据表!BG231)</f>
        <v>384.9</v>
      </c>
      <c r="BE230" s="246">
        <f>IF(全车数据表!BH231="","",全车数据表!BH231)</f>
        <v>88.3</v>
      </c>
      <c r="BF230" s="246">
        <f>IF(全车数据表!BI231="","",全车数据表!BI231)</f>
        <v>55.15</v>
      </c>
      <c r="BG230" s="246">
        <f>IF(全车数据表!BJ231="","",全车数据表!BJ231)</f>
        <v>63.07</v>
      </c>
    </row>
    <row r="231" spans="1:59">
      <c r="A231" s="246">
        <f>全车数据表!A232</f>
        <v>230</v>
      </c>
      <c r="B231" s="246" t="str">
        <f>全车数据表!B232</f>
        <v>Jaguar XJR-9🔑</v>
      </c>
      <c r="C231" s="246" t="str">
        <f>IF(全车数据表!AQ232="","",全车数据表!AQ232)</f>
        <v>Jaguar</v>
      </c>
      <c r="D231" s="248" t="str">
        <f>全车数据表!AT232</f>
        <v>xjr</v>
      </c>
      <c r="E231" s="248" t="str">
        <f>全车数据表!AS232</f>
        <v>4.0</v>
      </c>
      <c r="F231" s="248" t="str">
        <f>全车数据表!C232</f>
        <v>XJR9</v>
      </c>
      <c r="G231" s="246" t="str">
        <f>全车数据表!D232</f>
        <v>A</v>
      </c>
      <c r="H231" s="246">
        <f>LEN(全车数据表!E232)</f>
        <v>6</v>
      </c>
      <c r="I231" s="246" t="str">
        <f>IF(全车数据表!H232="×",0,全车数据表!H232)</f>
        <v>🔑</v>
      </c>
      <c r="J231" s="246">
        <f>IF(全车数据表!I232="×",0,全车数据表!I232)</f>
        <v>30</v>
      </c>
      <c r="K231" s="246">
        <f>IF(全车数据表!J232="×",0,全车数据表!J232)</f>
        <v>40</v>
      </c>
      <c r="L231" s="246">
        <f>IF(全车数据表!K232="×",0,全车数据表!K232)</f>
        <v>50</v>
      </c>
      <c r="M231" s="246">
        <f>IF(全车数据表!L232="×",0,全车数据表!L232)</f>
        <v>65</v>
      </c>
      <c r="N231" s="246">
        <f>IF(全车数据表!M232="×",0,全车数据表!M232)</f>
        <v>80</v>
      </c>
      <c r="O231" s="246">
        <f>全车数据表!O232</f>
        <v>4551</v>
      </c>
      <c r="P231" s="246">
        <f>全车数据表!P232</f>
        <v>412.3</v>
      </c>
      <c r="Q231" s="246">
        <f>全车数据表!Q232</f>
        <v>69.239999999999995</v>
      </c>
      <c r="R231" s="246">
        <f>全车数据表!R232</f>
        <v>59.33</v>
      </c>
      <c r="S231" s="246">
        <f>全车数据表!S232</f>
        <v>84.95</v>
      </c>
      <c r="T231" s="246">
        <f>全车数据表!T232</f>
        <v>8.4700000000000006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432</v>
      </c>
      <c r="AD231" s="246">
        <f>全车数据表!AX232</f>
        <v>0</v>
      </c>
      <c r="AE231" s="246">
        <f>全车数据表!AY232</f>
        <v>563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捷豹</v>
      </c>
      <c r="BB231" s="246" t="str">
        <f>IF(全车数据表!AV232="","",全车数据表!AV232)</f>
        <v/>
      </c>
      <c r="BC231" s="246">
        <f>IF(全车数据表!BF232="","",全车数据表!BF232)</f>
        <v>4706</v>
      </c>
      <c r="BD231" s="246">
        <f>IF(全车数据表!BG232="","",全车数据表!BG232)</f>
        <v>414.5</v>
      </c>
      <c r="BE231" s="246">
        <f>IF(全车数据表!BH232="","",全车数据表!BH232)</f>
        <v>70.3</v>
      </c>
      <c r="BF231" s="246">
        <f>IF(全车数据表!BI232="","",全车数据表!BI232)</f>
        <v>60.02</v>
      </c>
      <c r="BG231" s="246">
        <f>IF(全车数据表!BJ232="","",全车数据表!BJ232)</f>
        <v>87.45</v>
      </c>
    </row>
    <row r="232" spans="1:59">
      <c r="A232" s="246">
        <f>全车数据表!A233</f>
        <v>231</v>
      </c>
      <c r="B232" s="246" t="str">
        <f>全车数据表!B233</f>
        <v>Lamborghini Countach LPI 800-4🔑</v>
      </c>
      <c r="C232" s="246" t="str">
        <f>IF(全车数据表!AQ233="","",全车数据表!AQ233)</f>
        <v>Lamborghini</v>
      </c>
      <c r="D232" s="248" t="str">
        <f>全车数据表!AT233</f>
        <v>lpi800</v>
      </c>
      <c r="E232" s="248" t="str">
        <f>全车数据表!AS233</f>
        <v>3.5</v>
      </c>
      <c r="F232" s="248" t="str">
        <f>全车数据表!C233</f>
        <v>新康塔什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4559</v>
      </c>
      <c r="P232" s="246">
        <f>全车数据表!P233</f>
        <v>373.4</v>
      </c>
      <c r="Q232" s="246">
        <f>全车数据表!Q233</f>
        <v>81.23</v>
      </c>
      <c r="R232" s="246">
        <f>全车数据表!R233</f>
        <v>85.96</v>
      </c>
      <c r="S232" s="246">
        <f>全车数据表!S233</f>
        <v>72.400000000000006</v>
      </c>
      <c r="T232" s="246">
        <f>全车数据表!T233</f>
        <v>7.26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388</v>
      </c>
      <c r="AD232" s="246">
        <f>全车数据表!AX233</f>
        <v>0</v>
      </c>
      <c r="AE232" s="246">
        <f>全车数据表!AY233</f>
        <v>518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兰博基尼</v>
      </c>
      <c r="BB232" s="246" t="str">
        <f>IF(全车数据表!AV233="","",全车数据表!AV233)</f>
        <v/>
      </c>
      <c r="BC232" s="246">
        <f>IF(全车数据表!BF233="","",全车数据表!BF233)</f>
        <v>4714</v>
      </c>
      <c r="BD232" s="246">
        <f>IF(全车数据表!BG233="","",全车数据表!BG233)</f>
        <v>375.6</v>
      </c>
      <c r="BE232" s="246">
        <f>IF(全车数据表!BH233="","",全车数据表!BH233)</f>
        <v>82</v>
      </c>
      <c r="BF232" s="246">
        <f>IF(全车数据表!BI233="","",全车数据表!BI233)</f>
        <v>89.58</v>
      </c>
      <c r="BG232" s="246">
        <f>IF(全车数据表!BJ233="","",全车数据表!BJ233)</f>
        <v>74.83</v>
      </c>
    </row>
    <row r="233" spans="1:59">
      <c r="A233" s="246">
        <f>全车数据表!A234</f>
        <v>232</v>
      </c>
      <c r="B233" s="246" t="str">
        <f>全车数据表!B234</f>
        <v>Lexus Electrified Sport Concept</v>
      </c>
      <c r="C233" s="246" t="str">
        <f>IF(全车数据表!AQ234="","",全车数据表!AQ234)</f>
        <v>Lexus</v>
      </c>
      <c r="D233" s="248" t="str">
        <f>全车数据表!AT234</f>
        <v>bev</v>
      </c>
      <c r="E233" s="248" t="str">
        <f>全车数据表!AS234</f>
        <v>24.5</v>
      </c>
      <c r="F233" s="248" t="str">
        <f>全车数据表!C234</f>
        <v>BEV</v>
      </c>
      <c r="G233" s="246" t="str">
        <f>全车数据表!D234</f>
        <v>A</v>
      </c>
      <c r="H233" s="246">
        <f>LEN(全车数据表!E234)</f>
        <v>6</v>
      </c>
      <c r="I233" s="246">
        <f>IF(全车数据表!H234="×",0,全车数据表!H234)</f>
        <v>70</v>
      </c>
      <c r="J233" s="246">
        <f>IF(全车数据表!I234="×",0,全车数据表!I234)</f>
        <v>23</v>
      </c>
      <c r="K233" s="246">
        <f>IF(全车数据表!J234="×",0,全车数据表!J234)</f>
        <v>27</v>
      </c>
      <c r="L233" s="246">
        <f>IF(全车数据表!K234="×",0,全车数据表!K234)</f>
        <v>36</v>
      </c>
      <c r="M233" s="246">
        <f>IF(全车数据表!L234="×",0,全车数据表!L234)</f>
        <v>52</v>
      </c>
      <c r="N233" s="246">
        <f>IF(全车数据表!M234="×",0,全车数据表!M234)</f>
        <v>59</v>
      </c>
      <c r="O233" s="246">
        <f>全车数据表!O234</f>
        <v>4565</v>
      </c>
      <c r="P233" s="246">
        <f>全车数据表!P234</f>
        <v>379.2</v>
      </c>
      <c r="Q233" s="246">
        <f>全车数据表!Q234</f>
        <v>88.43</v>
      </c>
      <c r="R233" s="246">
        <f>全车数据表!R234</f>
        <v>50.26</v>
      </c>
      <c r="S233" s="246">
        <f>全车数据表!S234</f>
        <v>55.59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雷克萨斯</v>
      </c>
      <c r="BB233" s="246" t="str">
        <f>IF(全车数据表!AV234="","",全车数据表!AV234)</f>
        <v/>
      </c>
      <c r="BC233" s="246">
        <f>IF(全车数据表!BF234="","",全车数据表!BF234)</f>
        <v>4721</v>
      </c>
      <c r="BD233" s="246">
        <f>IF(全车数据表!BG234="","",全车数据表!BG234)</f>
        <v>381.2</v>
      </c>
      <c r="BE233" s="246">
        <f>IF(全车数据表!BH234="","",全车数据表!BH234)</f>
        <v>89.2</v>
      </c>
      <c r="BF233" s="246">
        <f>IF(全车数据表!BI234="","",全车数据表!BI234)</f>
        <v>52.31</v>
      </c>
      <c r="BG233" s="246">
        <f>IF(全车数据表!BJ234="","",全车数据表!BJ234)</f>
        <v>58.28</v>
      </c>
    </row>
    <row r="234" spans="1:59">
      <c r="A234" s="246">
        <f>全车数据表!A235</f>
        <v>233</v>
      </c>
      <c r="B234" s="246" t="str">
        <f>全车数据表!B235</f>
        <v>Ferrari 499P Modificata</v>
      </c>
      <c r="C234" s="246" t="str">
        <f>IF(全车数据表!AQ235="","",全车数据表!AQ235)</f>
        <v>Ferrari</v>
      </c>
      <c r="D234" s="248" t="str">
        <f>全车数据表!AT235</f>
        <v>499p</v>
      </c>
      <c r="E234" s="248" t="str">
        <f>全车数据表!AS235</f>
        <v>24.4</v>
      </c>
      <c r="F234" s="248" t="str">
        <f>全车数据表!C235</f>
        <v>499P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70</v>
      </c>
      <c r="J234" s="246">
        <f>IF(全车数据表!I235="×",0,全车数据表!I235)</f>
        <v>23</v>
      </c>
      <c r="K234" s="246">
        <f>IF(全车数据表!J235="×",0,全车数据表!J235)</f>
        <v>27</v>
      </c>
      <c r="L234" s="246">
        <f>IF(全车数据表!K235="×",0,全车数据表!K235)</f>
        <v>36</v>
      </c>
      <c r="M234" s="246">
        <f>IF(全车数据表!L235="×",0,全车数据表!L235)</f>
        <v>52</v>
      </c>
      <c r="N234" s="246">
        <f>IF(全车数据表!M235="×",0,全车数据表!M235)</f>
        <v>59</v>
      </c>
      <c r="O234" s="246">
        <f>全车数据表!O235</f>
        <v>4572</v>
      </c>
      <c r="P234" s="246">
        <f>全车数据表!P235</f>
        <v>358.6</v>
      </c>
      <c r="Q234" s="246">
        <f>全车数据表!Q235</f>
        <v>84.54</v>
      </c>
      <c r="R234" s="246">
        <f>全车数据表!R235</f>
        <v>85.32</v>
      </c>
      <c r="S234" s="246">
        <f>全车数据表!S235</f>
        <v>77.849999999999994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法拉利</v>
      </c>
      <c r="BB234" s="246" t="str">
        <f>IF(全车数据表!AV235="","",全车数据表!AV235)</f>
        <v/>
      </c>
      <c r="BC234" s="246">
        <f>IF(全车数据表!BF235="","",全车数据表!BF235)</f>
        <v>4728</v>
      </c>
      <c r="BD234" s="246">
        <f>IF(全车数据表!BG235="","",全车数据表!BG235)</f>
        <v>360.8</v>
      </c>
      <c r="BE234" s="246">
        <f>IF(全车数据表!BH235="","",全车数据表!BH235)</f>
        <v>85.6</v>
      </c>
      <c r="BF234" s="246">
        <f>IF(全车数据表!BI235="","",全车数据表!BI235)</f>
        <v>89.33</v>
      </c>
      <c r="BG234" s="246">
        <f>IF(全车数据表!BJ235="","",全车数据表!BJ235)</f>
        <v>81</v>
      </c>
    </row>
    <row r="235" spans="1:59">
      <c r="A235" s="246">
        <f>全车数据表!A236</f>
        <v>234</v>
      </c>
      <c r="B235" s="246" t="str">
        <f>全车数据表!B236</f>
        <v>De Tomaso P72🔑</v>
      </c>
      <c r="C235" s="246" t="str">
        <f>IF(全车数据表!AQ236="","",全车数据表!AQ236)</f>
        <v>De Tomaso</v>
      </c>
      <c r="D235" s="248" t="str">
        <f>全车数据表!AT236</f>
        <v>p72</v>
      </c>
      <c r="E235" s="248" t="str">
        <f>全车数据表!AS236</f>
        <v>4.1</v>
      </c>
      <c r="F235" s="248" t="str">
        <f>全车数据表!C236</f>
        <v>P72</v>
      </c>
      <c r="G235" s="246" t="str">
        <f>全车数据表!D236</f>
        <v>A</v>
      </c>
      <c r="H235" s="246">
        <f>LEN(全车数据表!E236)</f>
        <v>6</v>
      </c>
      <c r="I235" s="246" t="str">
        <f>IF(全车数据表!H236="×",0,全车数据表!H236)</f>
        <v>🔑</v>
      </c>
      <c r="J235" s="246">
        <f>IF(全车数据表!I236="×",0,全车数据表!I236)</f>
        <v>30</v>
      </c>
      <c r="K235" s="246">
        <f>IF(全车数据表!J236="×",0,全车数据表!J236)</f>
        <v>40</v>
      </c>
      <c r="L235" s="246">
        <f>IF(全车数据表!K236="×",0,全车数据表!K236)</f>
        <v>50</v>
      </c>
      <c r="M235" s="246">
        <f>IF(全车数据表!L236="×",0,全车数据表!L236)</f>
        <v>65</v>
      </c>
      <c r="N235" s="246">
        <f>IF(全车数据表!M236="×",0,全车数据表!M236)</f>
        <v>80</v>
      </c>
      <c r="O235" s="246">
        <f>全车数据表!O236</f>
        <v>4586</v>
      </c>
      <c r="P235" s="246">
        <f>全车数据表!P236</f>
        <v>375.6</v>
      </c>
      <c r="Q235" s="246">
        <f>全车数据表!Q236</f>
        <v>82.74</v>
      </c>
      <c r="R235" s="246">
        <f>全车数据表!R236</f>
        <v>75.239999999999995</v>
      </c>
      <c r="S235" s="246">
        <f>全车数据表!S236</f>
        <v>71.180000000000007</v>
      </c>
      <c r="T235" s="246">
        <f>全车数据表!T236</f>
        <v>7.06</v>
      </c>
      <c r="U235" s="246">
        <f>全车数据表!AH236</f>
        <v>19407600</v>
      </c>
      <c r="V235" s="246">
        <f>全车数据表!AI236</f>
        <v>80000</v>
      </c>
      <c r="W235" s="246">
        <f>全车数据表!AO236</f>
        <v>12800000</v>
      </c>
      <c r="X235" s="246">
        <f>全车数据表!AP236</f>
        <v>32207600</v>
      </c>
      <c r="Y235" s="246">
        <f>全车数据表!AJ236</f>
        <v>6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390</v>
      </c>
      <c r="AD235" s="246">
        <f>全车数据表!AX236</f>
        <v>0</v>
      </c>
      <c r="AE235" s="246">
        <f>全车数据表!AY236</f>
        <v>522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>
        <f>IF(全车数据表!CC236="","",全车数据表!CC236)</f>
        <v>1</v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德托马索</v>
      </c>
      <c r="BB235" s="246" t="str">
        <f>IF(全车数据表!AV236="","",全车数据表!AV236)</f>
        <v/>
      </c>
      <c r="BC235" s="246">
        <f>IF(全车数据表!BF236="","",全车数据表!BF236)</f>
        <v>4742</v>
      </c>
      <c r="BD235" s="246">
        <f>IF(全车数据表!BG236="","",全车数据表!BG236)</f>
        <v>377.5</v>
      </c>
      <c r="BE235" s="246">
        <f>IF(全车数据表!BH236="","",全车数据表!BH236)</f>
        <v>83.8</v>
      </c>
      <c r="BF235" s="246">
        <f>IF(全车数据表!BI236="","",全车数据表!BI236)</f>
        <v>77.790000000000006</v>
      </c>
      <c r="BG235" s="246">
        <f>IF(全车数据表!BJ236="","",全车数据表!BJ236)</f>
        <v>74.02</v>
      </c>
    </row>
    <row r="236" spans="1:59">
      <c r="A236" s="246">
        <f>全车数据表!A237</f>
        <v>235</v>
      </c>
      <c r="B236" s="246" t="str">
        <f>全车数据表!B237</f>
        <v>Mercedes-Benz Vision One-Eleven🔑</v>
      </c>
      <c r="C236" s="246" t="str">
        <f>IF(全车数据表!AQ237="","",全车数据表!AQ237)</f>
        <v>Mercedes-Benz</v>
      </c>
      <c r="D236" s="248" t="str">
        <f>全车数据表!AT237</f>
        <v>vision111</v>
      </c>
      <c r="E236" s="248" t="str">
        <f>全车数据表!AS237</f>
        <v>24.1</v>
      </c>
      <c r="F236" s="248" t="str">
        <f>全车数据表!C237</f>
        <v>111</v>
      </c>
      <c r="G236" s="246" t="str">
        <f>全车数据表!D237</f>
        <v>A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30</v>
      </c>
      <c r="K236" s="246">
        <f>IF(全车数据表!J237="×",0,全车数据表!J237)</f>
        <v>40</v>
      </c>
      <c r="L236" s="246">
        <f>IF(全车数据表!K237="×",0,全车数据表!K237)</f>
        <v>50</v>
      </c>
      <c r="M236" s="246">
        <f>IF(全车数据表!L237="×",0,全车数据表!L237)</f>
        <v>65</v>
      </c>
      <c r="N236" s="246">
        <f>IF(全车数据表!M237="×",0,全车数据表!M237)</f>
        <v>80</v>
      </c>
      <c r="O236" s="246">
        <f>全车数据表!O237</f>
        <v>4600</v>
      </c>
      <c r="P236" s="246">
        <f>全车数据表!P237</f>
        <v>381</v>
      </c>
      <c r="Q236" s="246">
        <f>全车数据表!Q237</f>
        <v>83.93</v>
      </c>
      <c r="R236" s="246">
        <f>全车数据表!R237</f>
        <v>76.349999999999994</v>
      </c>
      <c r="S236" s="246">
        <f>全车数据表!S237</f>
        <v>57.95</v>
      </c>
      <c r="T236" s="246">
        <f>全车数据表!T237</f>
        <v>0</v>
      </c>
      <c r="U236" s="246">
        <f>全车数据表!AH237</f>
        <v>19407600</v>
      </c>
      <c r="V236" s="246">
        <f>全车数据表!AI237</f>
        <v>80000</v>
      </c>
      <c r="W236" s="246">
        <f>全车数据表!AO237</f>
        <v>12800000</v>
      </c>
      <c r="X236" s="246">
        <f>全车数据表!AP237</f>
        <v>32207600</v>
      </c>
      <c r="Y236" s="246">
        <f>全车数据表!AJ237</f>
        <v>6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0</v>
      </c>
      <c r="AD236" s="246">
        <f>全车数据表!AX237</f>
        <v>0</v>
      </c>
      <c r="AE236" s="246">
        <f>全车数据表!AY237</f>
        <v>0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>
        <f>IF(全车数据表!CC237="","",全车数据表!CC237)</f>
        <v>1</v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梅赛德斯奔驰</v>
      </c>
      <c r="BB236" s="246" t="str">
        <f>IF(全车数据表!AV237="","",全车数据表!AV237)</f>
        <v/>
      </c>
      <c r="BC236" s="246">
        <f>IF(全车数据表!BF237="","",全车数据表!BF237)</f>
        <v>4756</v>
      </c>
      <c r="BD236" s="246">
        <f>IF(全车数据表!BG237="","",全车数据表!BG237)</f>
        <v>383</v>
      </c>
      <c r="BE236" s="246">
        <f>IF(全车数据表!BH237="","",全车数据表!BH237)</f>
        <v>84.7</v>
      </c>
      <c r="BF236" s="246">
        <f>IF(全车数据表!BI237="","",全车数据表!BI237)</f>
        <v>79.45</v>
      </c>
      <c r="BG236" s="246">
        <f>IF(全车数据表!BJ237="","",全车数据表!BJ237)</f>
        <v>60.67</v>
      </c>
    </row>
    <row r="237" spans="1:59">
      <c r="A237" s="246">
        <f>全车数据表!A238</f>
        <v>236</v>
      </c>
      <c r="B237" s="246" t="str">
        <f>全车数据表!B238</f>
        <v>Automobili Pininfarina B95</v>
      </c>
      <c r="C237" s="246" t="str">
        <f>IF(全车数据表!AQ238="","",全车数据表!AQ238)</f>
        <v>Automobili Pininfarina</v>
      </c>
      <c r="D237" s="248" t="str">
        <f>全车数据表!AT238</f>
        <v>b95</v>
      </c>
      <c r="E237" s="248" t="str">
        <f>全车数据表!AS238</f>
        <v>47.0</v>
      </c>
      <c r="F237" s="248" t="str">
        <f>全车数据表!C238</f>
        <v>B95</v>
      </c>
      <c r="G237" s="246" t="str">
        <f>全车数据表!D238</f>
        <v>A</v>
      </c>
      <c r="H237" s="246">
        <f>LEN(全车数据表!E238)</f>
        <v>6</v>
      </c>
      <c r="I237" s="246">
        <f>IF(全车数据表!H238="×",0,全车数据表!H238)</f>
        <v>30</v>
      </c>
      <c r="J237" s="246">
        <f>IF(全车数据表!I238="×",0,全车数据表!I238)</f>
        <v>35</v>
      </c>
      <c r="K237" s="246">
        <f>IF(全车数据表!J238="×",0,全车数据表!J238)</f>
        <v>40</v>
      </c>
      <c r="L237" s="246">
        <f>IF(全车数据表!K238="×",0,全车数据表!K238)</f>
        <v>45</v>
      </c>
      <c r="M237" s="246">
        <f>IF(全车数据表!L238="×",0,全车数据表!L238)</f>
        <v>55</v>
      </c>
      <c r="N237" s="246">
        <f>IF(全车数据表!M238="×",0,全车数据表!M238)</f>
        <v>65</v>
      </c>
      <c r="O237" s="246">
        <f>全车数据表!O238</f>
        <v>4606</v>
      </c>
      <c r="P237" s="246">
        <f>全车数据表!P238</f>
        <v>395.5</v>
      </c>
      <c r="Q237" s="246">
        <f>全车数据表!Q238</f>
        <v>86.93</v>
      </c>
      <c r="R237" s="246">
        <f>全车数据表!R238</f>
        <v>60.35</v>
      </c>
      <c r="S237" s="246">
        <f>全车数据表!S238</f>
        <v>45.07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/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Mercedes-Benz Silver Lightning</v>
      </c>
      <c r="C238" s="246" t="str">
        <f>IF(全车数据表!AQ239="","",全车数据表!AQ239)</f>
        <v>Mercedes-Benz</v>
      </c>
      <c r="D238" s="248" t="str">
        <f>全车数据表!AT239</f>
        <v>silver</v>
      </c>
      <c r="E238" s="248" t="str">
        <f>全车数据表!AS239</f>
        <v>46.0</v>
      </c>
      <c r="F238" s="248" t="str">
        <f>全车数据表!C239</f>
        <v>银电</v>
      </c>
      <c r="G238" s="246" t="str">
        <f>全车数据表!D239</f>
        <v>A</v>
      </c>
      <c r="H238" s="246">
        <f>LEN(全车数据表!E239)</f>
        <v>6</v>
      </c>
      <c r="I238" s="246">
        <f>IF(全车数据表!H239="×",0,全车数据表!H239)</f>
        <v>30</v>
      </c>
      <c r="J238" s="246">
        <f>IF(全车数据表!I239="×",0,全车数据表!I239)</f>
        <v>35</v>
      </c>
      <c r="K238" s="246">
        <f>IF(全车数据表!J239="×",0,全车数据表!J239)</f>
        <v>40</v>
      </c>
      <c r="L238" s="246">
        <f>IF(全车数据表!K239="×",0,全车数据表!K239)</f>
        <v>45</v>
      </c>
      <c r="M238" s="246">
        <f>IF(全车数据表!L239="×",0,全车数据表!L239)</f>
        <v>55</v>
      </c>
      <c r="N238" s="246">
        <f>IF(全车数据表!M239="×",0,全车数据表!M239)</f>
        <v>65</v>
      </c>
      <c r="O238" s="246">
        <f>全车数据表!O239</f>
        <v>4614</v>
      </c>
      <c r="P238" s="246">
        <f>全车数据表!P239</f>
        <v>392.6</v>
      </c>
      <c r="Q238" s="246">
        <f>全车数据表!Q239</f>
        <v>83.03</v>
      </c>
      <c r="R238" s="246">
        <f>全车数据表!R239</f>
        <v>76.069999999999993</v>
      </c>
      <c r="S238" s="246">
        <f>全车数据表!S239</f>
        <v>54.32</v>
      </c>
      <c r="T238" s="246">
        <f>全车数据表!T239</f>
        <v>0</v>
      </c>
      <c r="U238" s="246">
        <f>全车数据表!AH239</f>
        <v>19407600</v>
      </c>
      <c r="V238" s="246">
        <f>全车数据表!AI239</f>
        <v>80000</v>
      </c>
      <c r="W238" s="246">
        <f>全车数据表!AO239</f>
        <v>12800000</v>
      </c>
      <c r="X238" s="246">
        <f>全车数据表!AP239</f>
        <v>32207600</v>
      </c>
      <c r="Y238" s="246">
        <f>全车数据表!AJ239</f>
        <v>6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408</v>
      </c>
      <c r="AD238" s="246">
        <f>全车数据表!AX239</f>
        <v>0</v>
      </c>
      <c r="AE238" s="246">
        <f>全车数据表!AY239</f>
        <v>550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银色闪电 梅赛德斯奔驰</v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Lamborghini Centenario</v>
      </c>
      <c r="C239" s="246" t="str">
        <f>IF(全车数据表!AQ240="","",全车数据表!AQ240)</f>
        <v>Lamborghini</v>
      </c>
      <c r="D239" s="248" t="str">
        <f>全车数据表!AT240</f>
        <v>centenario</v>
      </c>
      <c r="E239" s="248" t="str">
        <f>全车数据表!AS240</f>
        <v>1.0</v>
      </c>
      <c r="F239" s="248" t="str">
        <f>全车数据表!C240</f>
        <v>百年牛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3709</v>
      </c>
      <c r="P239" s="246">
        <f>全车数据表!P240</f>
        <v>363.9</v>
      </c>
      <c r="Q239" s="246">
        <f>全车数据表!Q240</f>
        <v>80.48</v>
      </c>
      <c r="R239" s="246">
        <f>全车数据表!R240</f>
        <v>47.46</v>
      </c>
      <c r="S239" s="246">
        <f>全车数据表!S240</f>
        <v>70.31</v>
      </c>
      <c r="T239" s="246">
        <f>全车数据表!T240</f>
        <v>7.25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378</v>
      </c>
      <c r="AD239" s="246">
        <f>全车数据表!AX240</f>
        <v>0</v>
      </c>
      <c r="AE239" s="246">
        <f>全车数据表!AY240</f>
        <v>502</v>
      </c>
      <c r="AF239" s="246" t="str">
        <f>IF(全车数据表!AZ240="","",全车数据表!AZ240)</f>
        <v>级别杯</v>
      </c>
      <c r="AG239" s="246">
        <f>IF(全车数据表!BP240="","",全车数据表!BP240)</f>
        <v>1</v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>
        <f>IF(全车数据表!BU240="","",全车数据表!BU240)</f>
        <v>1</v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兰博基尼 百年牛 C霸</v>
      </c>
      <c r="BB239" s="246">
        <f>IF(全车数据表!AV240="","",全车数据表!AV240)</f>
        <v>11</v>
      </c>
      <c r="BC239" s="246">
        <f>IF(全车数据表!BF240="","",全车数据表!BF240)</f>
        <v>3819</v>
      </c>
      <c r="BD239" s="246">
        <f>IF(全车数据表!BG240="","",全车数据表!BG240)</f>
        <v>365.4</v>
      </c>
      <c r="BE239" s="246">
        <f>IF(全车数据表!BH240="","",全车数据表!BH240)</f>
        <v>81.099999999999994</v>
      </c>
      <c r="BF239" s="246">
        <f>IF(全车数据表!BI240="","",全车数据表!BI240)</f>
        <v>48.35</v>
      </c>
      <c r="BG239" s="246">
        <f>IF(全车数据表!BJ240="","",全车数据表!BJ240)</f>
        <v>71.23</v>
      </c>
    </row>
    <row r="240" spans="1:59">
      <c r="A240" s="246">
        <f>全车数据表!A241</f>
        <v>239</v>
      </c>
      <c r="B240" s="246" t="str">
        <f>全车数据表!B241</f>
        <v>Ferrari FXX K</v>
      </c>
      <c r="C240" s="246" t="str">
        <f>IF(全车数据表!AQ241="","",全车数据表!AQ241)</f>
        <v>Ferrari</v>
      </c>
      <c r="D240" s="248" t="str">
        <f>全车数据表!AT241</f>
        <v>fxxk</v>
      </c>
      <c r="E240" s="248" t="str">
        <f>全车数据表!AS241</f>
        <v>1.0</v>
      </c>
      <c r="F240" s="248" t="str">
        <f>全车数据表!C241</f>
        <v>FXXK</v>
      </c>
      <c r="G240" s="246" t="str">
        <f>全车数据表!D241</f>
        <v>S</v>
      </c>
      <c r="H240" s="246">
        <f>LEN(全车数据表!E241)</f>
        <v>5</v>
      </c>
      <c r="I240" s="246">
        <f>IF(全车数据表!H241="×",0,全车数据表!H241)</f>
        <v>40</v>
      </c>
      <c r="J240" s="246">
        <f>IF(全车数据表!I241="×",0,全车数据表!I241)</f>
        <v>13</v>
      </c>
      <c r="K240" s="246">
        <f>IF(全车数据表!J241="×",0,全车数据表!J241)</f>
        <v>16</v>
      </c>
      <c r="L240" s="246">
        <f>IF(全车数据表!K241="×",0,全车数据表!K241)</f>
        <v>25</v>
      </c>
      <c r="M240" s="246">
        <f>IF(全车数据表!L241="×",0,全车数据表!L241)</f>
        <v>39</v>
      </c>
      <c r="N240" s="246">
        <f>IF(全车数据表!M241="×",0,全车数据表!M241)</f>
        <v>0</v>
      </c>
      <c r="O240" s="246">
        <f>全车数据表!O241</f>
        <v>3832</v>
      </c>
      <c r="P240" s="246">
        <f>全车数据表!P241</f>
        <v>363.1</v>
      </c>
      <c r="Q240" s="246">
        <f>全车数据表!Q241</f>
        <v>83.9</v>
      </c>
      <c r="R240" s="246">
        <f>全车数据表!R241</f>
        <v>43.75</v>
      </c>
      <c r="S240" s="246">
        <f>全车数据表!S241</f>
        <v>72.39</v>
      </c>
      <c r="T240" s="246">
        <f>全车数据表!T241</f>
        <v>7.67</v>
      </c>
      <c r="U240" s="246">
        <f>全车数据表!AH241</f>
        <v>3748400</v>
      </c>
      <c r="V240" s="246">
        <f>全车数据表!AI241</f>
        <v>35000</v>
      </c>
      <c r="W240" s="246">
        <f>全车数据表!AO241</f>
        <v>4900000</v>
      </c>
      <c r="X240" s="246">
        <f>全车数据表!AP241</f>
        <v>8648400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3</v>
      </c>
      <c r="AB240" s="248" t="str">
        <f>全车数据表!AU241</f>
        <v>epic</v>
      </c>
      <c r="AC240" s="246">
        <f>全车数据表!AW241</f>
        <v>378</v>
      </c>
      <c r="AD240" s="246">
        <f>全车数据表!AX241</f>
        <v>0</v>
      </c>
      <c r="AE240" s="246">
        <f>全车数据表!AY241</f>
        <v>501</v>
      </c>
      <c r="AF240" s="246" t="str">
        <f>IF(全车数据表!AZ241="","",全车数据表!AZ241)</f>
        <v>级别杯</v>
      </c>
      <c r="AG240" s="246">
        <f>IF(全车数据表!BP241="","",全车数据表!BP241)</f>
        <v>1</v>
      </c>
      <c r="AH240" s="246" t="str">
        <f>IF(全车数据表!BQ241="","",全车数据表!BQ241)</f>
        <v/>
      </c>
      <c r="AI240" s="246">
        <f>IF(全车数据表!BR241="","",全车数据表!BR241)</f>
        <v>1</v>
      </c>
      <c r="AJ240" s="246">
        <f>IF(全车数据表!BS241="","",全车数据表!BS241)</f>
        <v>1</v>
      </c>
      <c r="AK240" s="246" t="str">
        <f>IF(全车数据表!BT241="","",全车数据表!BT241)</f>
        <v/>
      </c>
      <c r="AL240" s="246">
        <f>IF(全车数据表!BU241="","",全车数据表!BU241)</f>
        <v>1</v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>
        <f>IF(全车数据表!CI241="","",全车数据表!CI241)</f>
        <v>1</v>
      </c>
      <c r="BA240" s="246" t="str">
        <f>IF(全车数据表!CJ241="","",全车数据表!CJ241)</f>
        <v>法拉利 马王 fxxk</v>
      </c>
      <c r="BB240" s="246">
        <f>IF(全车数据表!AV241="","",全车数据表!AV241)</f>
        <v>12</v>
      </c>
      <c r="BC240" s="246">
        <f>IF(全车数据表!BF241="","",全车数据表!BF241)</f>
        <v>3944</v>
      </c>
      <c r="BD240" s="246">
        <f>IF(全车数据表!BG241="","",全车数据表!BG241)</f>
        <v>364.5</v>
      </c>
      <c r="BE240" s="246">
        <f>IF(全车数据表!BH241="","",全车数据表!BH241)</f>
        <v>84.7</v>
      </c>
      <c r="BF240" s="246">
        <f>IF(全车数据表!BI241="","",全车数据表!BI241)</f>
        <v>44.32</v>
      </c>
      <c r="BG240" s="246">
        <f>IF(全车数据表!BJ241="","",全车数据表!BJ241)</f>
        <v>73.2</v>
      </c>
    </row>
    <row r="241" spans="1:59">
      <c r="A241" s="246">
        <f>全车数据表!A242</f>
        <v>240</v>
      </c>
      <c r="B241" s="246" t="str">
        <f>全车数据表!B242</f>
        <v>Lamborghini Autentica🔑</v>
      </c>
      <c r="C241" s="246" t="str">
        <f>IF(全车数据表!AQ242="","",全车数据表!AQ242)</f>
        <v>Lamborghini</v>
      </c>
      <c r="D241" s="248" t="str">
        <f>全车数据表!AT242</f>
        <v>autentica</v>
      </c>
      <c r="E241" s="248" t="str">
        <f>全车数据表!AS242</f>
        <v>24.0</v>
      </c>
      <c r="F241" s="248" t="str">
        <f>全车数据表!C242</f>
        <v>敞篷无敌牛</v>
      </c>
      <c r="G241" s="246" t="str">
        <f>全车数据表!D242</f>
        <v>S</v>
      </c>
      <c r="H241" s="246">
        <f>LEN(全车数据表!E242)</f>
        <v>5</v>
      </c>
      <c r="I241" s="246" t="str">
        <f>IF(全车数据表!H242="×",0,全车数据表!H242)</f>
        <v>🔑</v>
      </c>
      <c r="J241" s="246">
        <f>IF(全车数据表!I242="×",0,全车数据表!I242)</f>
        <v>35</v>
      </c>
      <c r="K241" s="246">
        <f>IF(全车数据表!J242="×",0,全车数据表!J242)</f>
        <v>36</v>
      </c>
      <c r="L241" s="246">
        <f>IF(全车数据表!K242="×",0,全车数据表!K242)</f>
        <v>46</v>
      </c>
      <c r="M241" s="246">
        <f>IF(全车数据表!L242="×",0,全车数据表!L242)</f>
        <v>85</v>
      </c>
      <c r="N241" s="246">
        <f>IF(全车数据表!M242="×",0,全车数据表!M242)</f>
        <v>0</v>
      </c>
      <c r="O241" s="246">
        <f>全车数据表!O242</f>
        <v>3894</v>
      </c>
      <c r="P241" s="246">
        <f>全车数据表!P242</f>
        <v>366.9</v>
      </c>
      <c r="Q241" s="246">
        <f>全车数据表!Q242</f>
        <v>78.86</v>
      </c>
      <c r="R241" s="246">
        <f>全车数据表!R242</f>
        <v>47.25</v>
      </c>
      <c r="S241" s="246">
        <f>全车数据表!S242</f>
        <v>68.87</v>
      </c>
      <c r="T241" s="246">
        <f>全车数据表!T242</f>
        <v>0</v>
      </c>
      <c r="U241" s="246">
        <f>全车数据表!AH242</f>
        <v>0</v>
      </c>
      <c r="V241" s="246">
        <f>全车数据表!AI242</f>
        <v>0</v>
      </c>
      <c r="W241" s="246">
        <f>全车数据表!AO242</f>
        <v>0</v>
      </c>
      <c r="X241" s="246">
        <f>全车数据表!AP242</f>
        <v>0</v>
      </c>
      <c r="Y241" s="246">
        <f>全车数据表!AJ242</f>
        <v>0</v>
      </c>
      <c r="Z241" s="246">
        <f>全车数据表!AL242</f>
        <v>0</v>
      </c>
      <c r="AA241" s="246">
        <f>IF(全车数据表!AN242="×",0,全车数据表!AN242)</f>
        <v>0</v>
      </c>
      <c r="AB241" s="248" t="str">
        <f>全车数据表!AU242</f>
        <v>epic</v>
      </c>
      <c r="AC241" s="246">
        <f>全车数据表!AW242</f>
        <v>0</v>
      </c>
      <c r="AD241" s="246">
        <f>全车数据表!AX242</f>
        <v>0</v>
      </c>
      <c r="AE241" s="246">
        <f>全车数据表!AY242</f>
        <v>0</v>
      </c>
      <c r="AF241" s="246" t="str">
        <f>IF(全车数据表!AZ242="","",全车数据表!AZ242)</f>
        <v>大奖赛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>
        <f>IF(全车数据表!CA242="","",全车数据表!CA242)</f>
        <v>1</v>
      </c>
      <c r="AS241" s="246" t="str">
        <f>IF(全车数据表!CB242="","",全车数据表!CB242)</f>
        <v/>
      </c>
      <c r="AT241" s="246">
        <f>IF(全车数据表!CC242="","",全车数据表!CC242)</f>
        <v>1</v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</v>
      </c>
      <c r="BB241" s="246" t="str">
        <f>IF(全车数据表!AV242="","",全车数据表!AV242)</f>
        <v/>
      </c>
      <c r="BC241" s="246">
        <f>IF(全车数据表!BF242="","",全车数据表!BF242)</f>
        <v>4007</v>
      </c>
      <c r="BD241" s="246">
        <f>IF(全车数据表!BG242="","",全车数据表!BG242)</f>
        <v>368.2</v>
      </c>
      <c r="BE241" s="246">
        <f>IF(全车数据表!BH242="","",全车数据表!BH242)</f>
        <v>79.3</v>
      </c>
      <c r="BF241" s="246">
        <f>IF(全车数据表!BI242="","",全车数据表!BI242)</f>
        <v>47.83</v>
      </c>
      <c r="BG241" s="246">
        <f>IF(全车数据表!BJ242="","",全车数据表!BJ242)</f>
        <v>70.569999999999993</v>
      </c>
    </row>
    <row r="242" spans="1:59">
      <c r="A242" s="246">
        <f>全车数据表!A243</f>
        <v>241</v>
      </c>
      <c r="B242" s="246" t="str">
        <f>全车数据表!B243</f>
        <v>Icona Vulcano Titanium</v>
      </c>
      <c r="C242" s="246" t="str">
        <f>IF(全车数据表!AQ243="","",全车数据表!AQ243)</f>
        <v>Icona</v>
      </c>
      <c r="D242" s="248" t="str">
        <f>全车数据表!AT243</f>
        <v>vulcano</v>
      </c>
      <c r="E242" s="248" t="str">
        <f>全车数据表!AS243</f>
        <v>1.0</v>
      </c>
      <c r="F242" s="248" t="str">
        <f>全车数据表!C243</f>
        <v>火山</v>
      </c>
      <c r="G242" s="246" t="str">
        <f>全车数据表!D243</f>
        <v>S</v>
      </c>
      <c r="H242" s="246">
        <f>LEN(全车数据表!E243)</f>
        <v>5</v>
      </c>
      <c r="I242" s="246">
        <f>IF(全车数据表!H243="×",0,全车数据表!H243)</f>
        <v>40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39</v>
      </c>
      <c r="N242" s="246">
        <f>IF(全车数据表!M243="×",0,全车数据表!M243)</f>
        <v>0</v>
      </c>
      <c r="O242" s="246">
        <f>全车数据表!O243</f>
        <v>3957</v>
      </c>
      <c r="P242" s="246">
        <f>全车数据表!P243</f>
        <v>381.7</v>
      </c>
      <c r="Q242" s="246">
        <f>全车数据表!Q243</f>
        <v>81.38</v>
      </c>
      <c r="R242" s="246">
        <f>全车数据表!R243</f>
        <v>43.38</v>
      </c>
      <c r="S242" s="246">
        <f>全车数据表!S243</f>
        <v>65.89</v>
      </c>
      <c r="T242" s="246">
        <f>全车数据表!T243</f>
        <v>6.3</v>
      </c>
      <c r="U242" s="246">
        <f>全车数据表!AH243</f>
        <v>3748400</v>
      </c>
      <c r="V242" s="246">
        <f>全车数据表!AI243</f>
        <v>35000</v>
      </c>
      <c r="W242" s="246">
        <f>全车数据表!AO243</f>
        <v>4900000</v>
      </c>
      <c r="X242" s="246">
        <f>全车数据表!AP243</f>
        <v>8648400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3</v>
      </c>
      <c r="AB242" s="248" t="str">
        <f>全车数据表!AU243</f>
        <v>epic</v>
      </c>
      <c r="AC242" s="246">
        <f>全车数据表!AW243</f>
        <v>397</v>
      </c>
      <c r="AD242" s="246">
        <f>全车数据表!AX243</f>
        <v>0</v>
      </c>
      <c r="AE242" s="246">
        <f>全车数据表!AY243</f>
        <v>533</v>
      </c>
      <c r="AF242" s="246" t="str">
        <f>IF(全车数据表!AZ243="","",全车数据表!AZ243)</f>
        <v>级别杯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>
        <f>IF(全车数据表!BR243="","",全车数据表!BR243)</f>
        <v>1</v>
      </c>
      <c r="AJ242" s="246">
        <f>IF(全车数据表!BS243="","",全车数据表!BS243)</f>
        <v>1</v>
      </c>
      <c r="AK242" s="246" t="str">
        <f>IF(全车数据表!BT243="","",全车数据表!BT243)</f>
        <v/>
      </c>
      <c r="AL242" s="246">
        <f>IF(全车数据表!BU243="","",全车数据表!BU243)</f>
        <v>1</v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>
        <f>IF(全车数据表!CF243="","",全车数据表!CF243)</f>
        <v>1</v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>
        <f>IF(全车数据表!CI243="","",全车数据表!CI243)</f>
        <v>1</v>
      </c>
      <c r="BA242" s="246" t="str">
        <f>IF(全车数据表!CJ243="","",全车数据表!CJ243)</f>
        <v>火山</v>
      </c>
      <c r="BB242" s="246">
        <f>IF(全车数据表!AV243="","",全车数据表!AV243)</f>
        <v>13</v>
      </c>
      <c r="BC242" s="246">
        <f>IF(全车数据表!BF243="","",全车数据表!BF243)</f>
        <v>4071</v>
      </c>
      <c r="BD242" s="246">
        <f>IF(全车数据表!BG243="","",全车数据表!BG243)</f>
        <v>383</v>
      </c>
      <c r="BE242" s="246">
        <f>IF(全车数据表!BH243="","",全车数据表!BH243)</f>
        <v>82</v>
      </c>
      <c r="BF242" s="246">
        <f>IF(全车数据表!BI243="","",全车数据表!BI243)</f>
        <v>44.26</v>
      </c>
      <c r="BG242" s="246">
        <f>IF(全车数据表!BJ243="","",全车数据表!BJ243)</f>
        <v>67.2</v>
      </c>
    </row>
    <row r="243" spans="1:59">
      <c r="A243" s="246">
        <f>全车数据表!A244</f>
        <v>242</v>
      </c>
      <c r="B243" s="246" t="str">
        <f>全车数据表!B244</f>
        <v>W Motors Lykan HyperSport</v>
      </c>
      <c r="C243" s="246" t="str">
        <f>IF(全车数据表!AQ244="","",全车数据表!AQ244)</f>
        <v>W Motors</v>
      </c>
      <c r="D243" s="248" t="str">
        <f>全车数据表!AT244</f>
        <v>lykan</v>
      </c>
      <c r="E243" s="248" t="str">
        <f>全车数据表!AS244</f>
        <v>1.0</v>
      </c>
      <c r="F243" s="248" t="str">
        <f>全车数据表!C244</f>
        <v>狼崽</v>
      </c>
      <c r="G243" s="246" t="str">
        <f>全车数据表!D244</f>
        <v>S</v>
      </c>
      <c r="H243" s="246">
        <f>LEN(全车数据表!E244)</f>
        <v>5</v>
      </c>
      <c r="I243" s="246">
        <f>IF(全车数据表!H244="×",0,全车数据表!H244)</f>
        <v>40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39</v>
      </c>
      <c r="N243" s="246">
        <f>IF(全车数据表!M244="×",0,全车数据表!M244)</f>
        <v>0</v>
      </c>
      <c r="O243" s="246">
        <f>全车数据表!O244</f>
        <v>4083</v>
      </c>
      <c r="P243" s="246">
        <f>全车数据表!P244</f>
        <v>407.5</v>
      </c>
      <c r="Q243" s="246">
        <f>全车数据表!Q244</f>
        <v>80.48</v>
      </c>
      <c r="R243" s="246">
        <f>全车数据表!R244</f>
        <v>40.97</v>
      </c>
      <c r="S243" s="246">
        <f>全车数据表!S244</f>
        <v>58.26</v>
      </c>
      <c r="T243" s="246">
        <f>全车数据表!T244</f>
        <v>5.25</v>
      </c>
      <c r="U243" s="246">
        <f>全车数据表!AH244</f>
        <v>3748400</v>
      </c>
      <c r="V243" s="246">
        <f>全车数据表!AI244</f>
        <v>35000</v>
      </c>
      <c r="W243" s="246">
        <f>全车数据表!AO244</f>
        <v>4900000</v>
      </c>
      <c r="X243" s="246">
        <f>全车数据表!AP244</f>
        <v>8648400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3</v>
      </c>
      <c r="AB243" s="248" t="str">
        <f>全车数据表!AU244</f>
        <v>epic</v>
      </c>
      <c r="AC243" s="246">
        <f>全车数据表!AW244</f>
        <v>425</v>
      </c>
      <c r="AD243" s="246">
        <f>全车数据表!AX244</f>
        <v>0</v>
      </c>
      <c r="AE243" s="246">
        <f>全车数据表!AY244</f>
        <v>560</v>
      </c>
      <c r="AF243" s="246" t="str">
        <f>IF(全车数据表!AZ244="","",全车数据表!AZ244)</f>
        <v>级别杯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>
        <f>IF(全车数据表!BR244="","",全车数据表!BR244)</f>
        <v>1</v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狼崽 莱肯</v>
      </c>
      <c r="BB243" s="246">
        <f>IF(全车数据表!AV244="","",全车数据表!AV244)</f>
        <v>16</v>
      </c>
      <c r="BC243" s="246">
        <f>IF(全车数据表!BF244="","",全车数据表!BF244)</f>
        <v>4200</v>
      </c>
      <c r="BD243" s="246">
        <f>IF(全车数据表!BG244="","",全车数据表!BG244)</f>
        <v>408.9</v>
      </c>
      <c r="BE243" s="246">
        <f>IF(全车数据表!BH244="","",全车数据表!BH244)</f>
        <v>81.099999999999994</v>
      </c>
      <c r="BF243" s="246">
        <f>IF(全车数据表!BI244="","",全车数据表!BI244)</f>
        <v>41.4</v>
      </c>
      <c r="BG243" s="246">
        <f>IF(全车数据表!BJ244="","",全车数据表!BJ244)</f>
        <v>60.27</v>
      </c>
    </row>
    <row r="244" spans="1:59">
      <c r="A244" s="246">
        <f>全车数据表!A245</f>
        <v>243</v>
      </c>
      <c r="B244" s="246" t="str">
        <f>全车数据表!B245</f>
        <v>Raesr Tachyon Speed🔑</v>
      </c>
      <c r="C244" s="246" t="str">
        <f>IF(全车数据表!AQ245="","",全车数据表!AQ245)</f>
        <v>Raesr</v>
      </c>
      <c r="D244" s="248" t="str">
        <f>全车数据表!AT245</f>
        <v>tachyon</v>
      </c>
      <c r="E244" s="248" t="str">
        <f>全车数据表!AS245</f>
        <v>3.1</v>
      </c>
      <c r="F244" s="248" t="str">
        <f>全车数据表!C245</f>
        <v>超光速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4109</v>
      </c>
      <c r="P244" s="246">
        <f>全车数据表!P245</f>
        <v>400.3</v>
      </c>
      <c r="Q244" s="246">
        <f>全车数据表!Q245</f>
        <v>77.91</v>
      </c>
      <c r="R244" s="246">
        <f>全车数据表!R245</f>
        <v>53.44</v>
      </c>
      <c r="S244" s="246">
        <f>全车数据表!S245</f>
        <v>59.94</v>
      </c>
      <c r="T244" s="246">
        <f>全车数据表!T245</f>
        <v>5.4</v>
      </c>
      <c r="U244" s="246">
        <f>全车数据表!AH245</f>
        <v>27726000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35106000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416</v>
      </c>
      <c r="AD244" s="246">
        <f>全车数据表!AX245</f>
        <v>0</v>
      </c>
      <c r="AE244" s="246">
        <f>全车数据表!AY245</f>
        <v>555</v>
      </c>
      <c r="AF244" s="246" t="str">
        <f>IF(全车数据表!AZ245="","",全车数据表!AZ245)</f>
        <v>大奖赛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>
        <f>IF(全车数据表!CA245="","",全车数据表!CA245)</f>
        <v>1</v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超光速</v>
      </c>
      <c r="BB244" s="246" t="str">
        <f>IF(全车数据表!AV245="","",全车数据表!AV245)</f>
        <v/>
      </c>
      <c r="BC244" s="246">
        <f>IF(全车数据表!BF245="","",全车数据表!BF245)</f>
        <v>4226</v>
      </c>
      <c r="BD244" s="246">
        <f>IF(全车数据表!BG245="","",全车数据表!BG245)</f>
        <v>401.5</v>
      </c>
      <c r="BE244" s="246">
        <f>IF(全车数据表!BH245="","",全车数据表!BH245)</f>
        <v>78.400000000000006</v>
      </c>
      <c r="BF244" s="246">
        <f>IF(全车数据表!BI245="","",全车数据表!BI245)</f>
        <v>54.38</v>
      </c>
      <c r="BG244" s="246">
        <f>IF(全车数据表!BJ245="","",全车数据表!BJ245)</f>
        <v>61.71</v>
      </c>
    </row>
    <row r="245" spans="1:59">
      <c r="A245" s="246">
        <f>全车数据表!A246</f>
        <v>244</v>
      </c>
      <c r="B245" s="246" t="str">
        <f>全车数据表!B246</f>
        <v>Lamborghini Veneno</v>
      </c>
      <c r="C245" s="246" t="str">
        <f>IF(全车数据表!AQ246="","",全车数据表!AQ246)</f>
        <v>Lamborghini</v>
      </c>
      <c r="D245" s="248" t="str">
        <f>全车数据表!AT246</f>
        <v>veneno</v>
      </c>
      <c r="E245" s="248" t="str">
        <f>全车数据表!AS246</f>
        <v>2.2</v>
      </c>
      <c r="F245" s="248" t="str">
        <f>全车数据表!C246</f>
        <v>毒药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60</v>
      </c>
      <c r="J245" s="246">
        <f>IF(全车数据表!I246="×",0,全车数据表!I246)</f>
        <v>13</v>
      </c>
      <c r="K245" s="246">
        <f>IF(全车数据表!J246="×",0,全车数据表!J246)</f>
        <v>16</v>
      </c>
      <c r="L245" s="246">
        <f>IF(全车数据表!K246="×",0,全车数据表!K246)</f>
        <v>25</v>
      </c>
      <c r="M245" s="246">
        <f>IF(全车数据表!L246="×",0,全车数据表!L246)</f>
        <v>38</v>
      </c>
      <c r="N245" s="246">
        <f>IF(全车数据表!M246="×",0,全车数据表!M246)</f>
        <v>48</v>
      </c>
      <c r="O245" s="246">
        <f>全车数据表!O246</f>
        <v>4148</v>
      </c>
      <c r="P245" s="246">
        <f>全车数据表!P246</f>
        <v>370.2</v>
      </c>
      <c r="Q245" s="246">
        <f>全车数据表!Q246</f>
        <v>81.2</v>
      </c>
      <c r="R245" s="246">
        <f>全车数据表!R246</f>
        <v>62.39</v>
      </c>
      <c r="S245" s="246">
        <f>全车数据表!S246</f>
        <v>78.790000000000006</v>
      </c>
      <c r="T245" s="246">
        <f>全车数据表!T246</f>
        <v>8.82</v>
      </c>
      <c r="U245" s="246">
        <f>全车数据表!AH246</f>
        <v>27726000</v>
      </c>
      <c r="V245" s="246">
        <f>全车数据表!AI246</f>
        <v>45000</v>
      </c>
      <c r="W245" s="246">
        <f>全车数据表!AO246</f>
        <v>7380000</v>
      </c>
      <c r="X245" s="246">
        <f>全车数据表!AP246</f>
        <v>35106000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387</v>
      </c>
      <c r="AD245" s="246">
        <f>全车数据表!AX246</f>
        <v>0</v>
      </c>
      <c r="AE245" s="246">
        <f>全车数据表!AY246</f>
        <v>516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兰博基尼 毒药</v>
      </c>
      <c r="BB245" s="246">
        <f>IF(全车数据表!AV246="","",全车数据表!AV246)</f>
        <v>51</v>
      </c>
      <c r="BC245" s="246">
        <f>IF(全车数据表!BF246="","",全车数据表!BF246)</f>
        <v>4266</v>
      </c>
      <c r="BD245" s="246">
        <f>IF(全车数据表!BG246="","",全车数据表!BG246)</f>
        <v>371.9</v>
      </c>
      <c r="BE245" s="246">
        <f>IF(全车数据表!BH246="","",全车数据表!BH246)</f>
        <v>82</v>
      </c>
      <c r="BF245" s="246">
        <f>IF(全车数据表!BI246="","",全车数据表!BI246)</f>
        <v>63.36</v>
      </c>
      <c r="BG245" s="246">
        <f>IF(全车数据表!BJ246="","",全车数据表!BJ246)</f>
        <v>80.680000000000007</v>
      </c>
    </row>
    <row r="246" spans="1:59">
      <c r="A246" s="246">
        <f>全车数据表!A247</f>
        <v>245</v>
      </c>
      <c r="B246" s="246" t="str">
        <f>全车数据表!B247</f>
        <v>ATS Automobili GT</v>
      </c>
      <c r="C246" s="246" t="str">
        <f>IF(全车数据表!AQ247="","",全车数据表!AQ247)</f>
        <v>ATS Automobili</v>
      </c>
      <c r="D246" s="248" t="str">
        <f>全车数据表!AT247</f>
        <v>atsgt</v>
      </c>
      <c r="E246" s="248" t="str">
        <f>全车数据表!AS247</f>
        <v>4.5</v>
      </c>
      <c r="F246" s="248" t="str">
        <f>全车数据表!C247</f>
        <v>S鼻炎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4161</v>
      </c>
      <c r="P246" s="246">
        <f>全车数据表!P247</f>
        <v>391.1</v>
      </c>
      <c r="Q246" s="246">
        <f>全车数据表!Q247</f>
        <v>81.47</v>
      </c>
      <c r="R246" s="246">
        <f>全车数据表!R247</f>
        <v>52.12</v>
      </c>
      <c r="S246" s="246">
        <f>全车数据表!S247</f>
        <v>46.85</v>
      </c>
      <c r="T246" s="246">
        <f>全车数据表!T247</f>
        <v>4.5</v>
      </c>
      <c r="U246" s="246">
        <f>全车数据表!AH247</f>
        <v>27726000</v>
      </c>
      <c r="V246" s="246">
        <f>全车数据表!AI247</f>
        <v>45000</v>
      </c>
      <c r="W246" s="246">
        <f>全车数据表!AO247</f>
        <v>7380000</v>
      </c>
      <c r="X246" s="246">
        <f>全车数据表!AP247</f>
        <v>35106000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406</v>
      </c>
      <c r="AD246" s="246">
        <f>全车数据表!AX247</f>
        <v>0</v>
      </c>
      <c r="AE246" s="246">
        <f>全车数据表!AY247</f>
        <v>549</v>
      </c>
      <c r="AF246" s="246" t="str">
        <f>IF(全车数据表!AZ247="","",全车数据表!AZ247)</f>
        <v>特殊寻猎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/>
      </c>
      <c r="BB246" s="246" t="str">
        <f>IF(全车数据表!AV247="","",全车数据表!AV247)</f>
        <v/>
      </c>
      <c r="BC246" s="246">
        <f>IF(全车数据表!BF247="","",全车数据表!BF247)</f>
        <v>4279</v>
      </c>
      <c r="BD246" s="246">
        <f>IF(全车数据表!BG247="","",全车数据表!BG247)</f>
        <v>392.3</v>
      </c>
      <c r="BE246" s="246">
        <f>IF(全车数据表!BH247="","",全车数据表!BH247)</f>
        <v>82</v>
      </c>
      <c r="BF246" s="246">
        <f>IF(全车数据表!BI247="","",全车数据表!BI247)</f>
        <v>53.44</v>
      </c>
      <c r="BG246" s="246">
        <f>IF(全车数据表!BJ247="","",全车数据表!BJ247)</f>
        <v>48.45</v>
      </c>
    </row>
    <row r="247" spans="1:59">
      <c r="A247" s="246">
        <f>全车数据表!A248</f>
        <v>246</v>
      </c>
      <c r="B247" s="246" t="str">
        <f>全车数据表!B248</f>
        <v>Jaguar XJ220 TWR🔑</v>
      </c>
      <c r="C247" s="246" t="str">
        <f>IF(全车数据表!AQ248="","",全车数据表!AQ248)</f>
        <v>Jaguar</v>
      </c>
      <c r="D247" s="248" t="str">
        <f>全车数据表!AT248</f>
        <v>xj220</v>
      </c>
      <c r="E247" s="248" t="str">
        <f>全车数据表!AS248</f>
        <v>3.3</v>
      </c>
      <c r="F247" s="248" t="str">
        <f>全车数据表!C248</f>
        <v>XJ220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4173</v>
      </c>
      <c r="P247" s="246">
        <f>全车数据表!P248</f>
        <v>383.2</v>
      </c>
      <c r="Q247" s="246">
        <f>全车数据表!Q248</f>
        <v>75.17</v>
      </c>
      <c r="R247" s="246">
        <f>全车数据表!R248</f>
        <v>60.57</v>
      </c>
      <c r="S247" s="246">
        <f>全车数据表!S248</f>
        <v>82.21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35106000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398</v>
      </c>
      <c r="AD247" s="246">
        <f>全车数据表!AX248</f>
        <v>0</v>
      </c>
      <c r="AE247" s="246">
        <f>全车数据表!AY248</f>
        <v>535</v>
      </c>
      <c r="AF247" s="246" t="str">
        <f>IF(全车数据表!AZ248="","",全车数据表!AZ248)</f>
        <v>大奖赛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>
        <f>IF(全车数据表!CA248="","",全车数据表!CA248)</f>
        <v>1</v>
      </c>
      <c r="AS247" s="246" t="str">
        <f>IF(全车数据表!CB248="","",全车数据表!CB248)</f>
        <v/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捷豹</v>
      </c>
      <c r="BB247" s="246" t="str">
        <f>IF(全车数据表!AV248="","",全车数据表!AV248)</f>
        <v/>
      </c>
      <c r="BC247" s="246">
        <f>IF(全车数据表!BF248="","",全车数据表!BF248)</f>
        <v>4292</v>
      </c>
      <c r="BD247" s="246">
        <f>IF(全车数据表!BG248="","",全车数据表!BG248)</f>
        <v>384.9</v>
      </c>
      <c r="BE247" s="246">
        <f>IF(全车数据表!BH248="","",全车数据表!BH248)</f>
        <v>75.7</v>
      </c>
      <c r="BF247" s="246">
        <f>IF(全车数据表!BI248="","",全车数据表!BI248)</f>
        <v>61.7</v>
      </c>
      <c r="BG247" s="246">
        <f>IF(全车数据表!BJ248="","",全车数据表!BJ248)</f>
        <v>83.83</v>
      </c>
    </row>
    <row r="248" spans="1:59">
      <c r="A248" s="246">
        <f>全车数据表!A249</f>
        <v>247</v>
      </c>
      <c r="B248" s="246" t="str">
        <f>全车数据表!B249</f>
        <v>Lamborghini Egoista</v>
      </c>
      <c r="C248" s="246" t="str">
        <f>IF(全车数据表!AQ249="","",全车数据表!AQ249)</f>
        <v>Lamborghini</v>
      </c>
      <c r="D248" s="248" t="str">
        <f>全车数据表!AT249</f>
        <v>egoista</v>
      </c>
      <c r="E248" s="248" t="str">
        <f>全车数据表!AS249</f>
        <v>1.0</v>
      </c>
      <c r="F248" s="248" t="str">
        <f>全车数据表!C249</f>
        <v>自私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4213</v>
      </c>
      <c r="P248" s="246">
        <f>全车数据表!P249</f>
        <v>366.4</v>
      </c>
      <c r="Q248" s="246">
        <f>全车数据表!Q249</f>
        <v>84.48</v>
      </c>
      <c r="R248" s="246">
        <f>全车数据表!R249</f>
        <v>61.54</v>
      </c>
      <c r="S248" s="246">
        <f>全车数据表!S249</f>
        <v>72.02</v>
      </c>
      <c r="T248" s="246">
        <f>全车数据表!T249</f>
        <v>7.52</v>
      </c>
      <c r="U248" s="246">
        <f>全车数据表!AH249</f>
        <v>6798160</v>
      </c>
      <c r="V248" s="246">
        <f>全车数据表!AI249</f>
        <v>45000</v>
      </c>
      <c r="W248" s="246">
        <f>全车数据表!AO249</f>
        <v>7380000</v>
      </c>
      <c r="X248" s="246">
        <f>全车数据表!AP249</f>
        <v>14178160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381</v>
      </c>
      <c r="AD248" s="246">
        <f>全车数据表!AX249</f>
        <v>0</v>
      </c>
      <c r="AE248" s="246">
        <f>全车数据表!AY249</f>
        <v>506</v>
      </c>
      <c r="AF248" s="246" t="str">
        <f>IF(全车数据表!AZ249="","",全车数据表!AZ249)</f>
        <v>独家赛事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>
        <f>IF(全车数据表!BT249="","",全车数据表!BT249)</f>
        <v>1</v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兰博基尼 自私</v>
      </c>
      <c r="BB248" s="246" t="str">
        <f>IF(全车数据表!AV249="","",全车数据表!AV249)</f>
        <v/>
      </c>
      <c r="BC248" s="246">
        <f>IF(全车数据表!BF249="","",全车数据表!BF249)</f>
        <v>4332</v>
      </c>
      <c r="BD248" s="246">
        <f>IF(全车数据表!BG249="","",全车数据表!BG249)</f>
        <v>368.2</v>
      </c>
      <c r="BE248" s="246">
        <f>IF(全车数据表!BH249="","",全车数据表!BH249)</f>
        <v>85.15</v>
      </c>
      <c r="BF248" s="246">
        <f>IF(全车数据表!BI249="","",全车数据表!BI249)</f>
        <v>62.9</v>
      </c>
      <c r="BG248" s="246">
        <f>IF(全车数据表!BJ249="","",全车数据表!BJ249)</f>
        <v>72.680000000000007</v>
      </c>
    </row>
    <row r="249" spans="1:59">
      <c r="A249" s="246">
        <f>全车数据表!A250</f>
        <v>248</v>
      </c>
      <c r="B249" s="246" t="str">
        <f>全车数据表!B250</f>
        <v>Hyundai N Vision 74🔑</v>
      </c>
      <c r="C249" s="246" t="str">
        <f>IF(全车数据表!AQ250="","",全车数据表!AQ250)</f>
        <v>Hyundai</v>
      </c>
      <c r="D249" s="248" t="str">
        <f>全车数据表!AT250</f>
        <v>nvision74</v>
      </c>
      <c r="E249" s="248" t="str">
        <f>全车数据表!AS250</f>
        <v>24.5</v>
      </c>
      <c r="F249" s="248" t="str">
        <f>全车数据表!C250</f>
        <v>N74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4239</v>
      </c>
      <c r="P249" s="246">
        <f>全车数据表!P250</f>
        <v>404.5</v>
      </c>
      <c r="Q249" s="246">
        <f>全车数据表!Q250</f>
        <v>75.17</v>
      </c>
      <c r="R249" s="246">
        <f>全车数据表!R250</f>
        <v>51.92</v>
      </c>
      <c r="S249" s="246">
        <f>全车数据表!S250</f>
        <v>54.42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420</v>
      </c>
      <c r="AD249" s="246">
        <f>全车数据表!AX250</f>
        <v>0</v>
      </c>
      <c r="AE249" s="246">
        <f>全车数据表!AY250</f>
        <v>558</v>
      </c>
      <c r="AF249" s="246" t="str">
        <f>IF(全车数据表!AZ250="","",全车数据表!AZ250)</f>
        <v>大奖赛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现代</v>
      </c>
      <c r="BB249" s="246" t="str">
        <f>IF(全车数据表!AV250="","",全车数据表!AV250)</f>
        <v/>
      </c>
      <c r="BC249" s="246">
        <f>IF(全车数据表!BF250="","",全车数据表!BF250)</f>
        <v>4359</v>
      </c>
      <c r="BD249" s="246">
        <f>IF(全车数据表!BG250="","",全车数据表!BG250)</f>
        <v>406.1</v>
      </c>
      <c r="BE249" s="246">
        <f>IF(全车数据表!BH250="","",全车数据表!BH250)</f>
        <v>75.7</v>
      </c>
      <c r="BF249" s="246">
        <f>IF(全车数据表!BI250="","",全车数据表!BI250)</f>
        <v>53.14</v>
      </c>
      <c r="BG249" s="246">
        <f>IF(全车数据表!BJ250="","",全车数据表!BJ250)</f>
        <v>56.55</v>
      </c>
    </row>
    <row r="250" spans="1:59">
      <c r="A250" s="246">
        <f>全车数据表!A251</f>
        <v>249</v>
      </c>
      <c r="B250" s="246" t="str">
        <f>全车数据表!B251</f>
        <v>Chrysler ME412</v>
      </c>
      <c r="C250" s="246" t="str">
        <f>IF(全车数据表!AQ251="","",全车数据表!AQ251)</f>
        <v>Chrysler</v>
      </c>
      <c r="D250" s="248" t="str">
        <f>全车数据表!AT251</f>
        <v>me412</v>
      </c>
      <c r="E250" s="248" t="str">
        <f>全车数据表!AS251</f>
        <v>3.8</v>
      </c>
      <c r="F250" s="248" t="str">
        <f>全车数据表!C251</f>
        <v>ME412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4241</v>
      </c>
      <c r="P250" s="246">
        <f>全车数据表!P251</f>
        <v>399.1</v>
      </c>
      <c r="Q250" s="246">
        <f>全车数据表!Q251</f>
        <v>74.900000000000006</v>
      </c>
      <c r="R250" s="246">
        <f>全车数据表!R251</f>
        <v>66.52</v>
      </c>
      <c r="S250" s="246">
        <f>全车数据表!S251</f>
        <v>63.39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415</v>
      </c>
      <c r="AD250" s="246">
        <f>全车数据表!AX251</f>
        <v>0</v>
      </c>
      <c r="AE250" s="246">
        <f>全车数据表!AY251</f>
        <v>555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克莱斯勒</v>
      </c>
      <c r="BB250" s="246" t="str">
        <f>IF(全车数据表!AV251="","",全车数据表!AV251)</f>
        <v/>
      </c>
      <c r="BC250" s="246">
        <f>IF(全车数据表!BF251="","",全车数据表!BF251)</f>
        <v>4359</v>
      </c>
      <c r="BD250" s="246">
        <f>IF(全车数据表!BG251="","",全车数据表!BG251)</f>
        <v>400.6</v>
      </c>
      <c r="BE250" s="246">
        <f>IF(全车数据表!BH251="","",全车数据表!BH251)</f>
        <v>75.7</v>
      </c>
      <c r="BF250" s="246">
        <f>IF(全车数据表!BI251="","",全车数据表!BI251)</f>
        <v>67.790000000000006</v>
      </c>
      <c r="BG250" s="246">
        <f>IF(全车数据表!BJ251="","",全车数据表!BJ251)</f>
        <v>64.98</v>
      </c>
    </row>
    <row r="251" spans="1:59">
      <c r="A251" s="246">
        <f>全车数据表!A252</f>
        <v>250</v>
      </c>
      <c r="B251" s="246" t="str">
        <f>全车数据表!B252</f>
        <v>Trion Nemesis</v>
      </c>
      <c r="C251" s="246" t="str">
        <f>IF(全车数据表!AQ252="","",全车数据表!AQ252)</f>
        <v>Trion</v>
      </c>
      <c r="D251" s="248" t="str">
        <f>全车数据表!AT252</f>
        <v>nemesis</v>
      </c>
      <c r="E251" s="248" t="str">
        <f>全车数据表!AS252</f>
        <v>1.0</v>
      </c>
      <c r="F251" s="248" t="str">
        <f>全车数据表!C252</f>
        <v>复仇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4344</v>
      </c>
      <c r="P251" s="246">
        <f>全车数据表!P252</f>
        <v>450.7</v>
      </c>
      <c r="Q251" s="246">
        <f>全车数据表!Q252</f>
        <v>79.98</v>
      </c>
      <c r="R251" s="246">
        <f>全车数据表!R252</f>
        <v>48.49</v>
      </c>
      <c r="S251" s="246">
        <f>全车数据表!S252</f>
        <v>44.79</v>
      </c>
      <c r="T251" s="246">
        <f>全车数据表!T252</f>
        <v>4.2699999999999996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475</v>
      </c>
      <c r="AD251" s="246">
        <f>全车数据表!AX252</f>
        <v>0</v>
      </c>
      <c r="AE251" s="246">
        <f>全车数据表!AY252</f>
        <v>582</v>
      </c>
      <c r="AF251" s="246" t="str">
        <f>IF(全车数据表!AZ252="","",全车数据表!AZ252)</f>
        <v>独家赛事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>
        <f>IF(全车数据表!BT252="","",全车数据表!BT252)</f>
        <v>1</v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复仇</v>
      </c>
      <c r="BB251" s="246" t="str">
        <f>IF(全车数据表!AV252="","",全车数据表!AV252)</f>
        <v/>
      </c>
      <c r="BC251" s="246">
        <f>IF(全车数据表!BF252="","",全车数据表!BF252)</f>
        <v>4466</v>
      </c>
      <c r="BD251" s="246">
        <f>IF(全车数据表!BG252="","",全车数据表!BG252)</f>
        <v>452.5</v>
      </c>
      <c r="BE251" s="246">
        <f>IF(全车数据表!BH252="","",全车数据表!BH252)</f>
        <v>80.650000000000006</v>
      </c>
      <c r="BF251" s="246">
        <f>IF(全车数据表!BI252="","",全车数据表!BI252)</f>
        <v>49.48</v>
      </c>
      <c r="BG251" s="246">
        <f>IF(全车数据表!BJ252="","",全车数据表!BJ252)</f>
        <v>45.83</v>
      </c>
    </row>
    <row r="252" spans="1:59">
      <c r="A252" s="246">
        <f>全车数据表!A253</f>
        <v>251</v>
      </c>
      <c r="B252" s="246" t="str">
        <f>全车数据表!B253</f>
        <v>Spania GTA 2015 GTA Spano</v>
      </c>
      <c r="C252" s="246" t="str">
        <f>IF(全车数据表!AQ253="","",全车数据表!AQ253)</f>
        <v>Spania GTA</v>
      </c>
      <c r="D252" s="248" t="str">
        <f>全车数据表!AT253</f>
        <v>spano</v>
      </c>
      <c r="E252" s="248" t="str">
        <f>全车数据表!AS253</f>
        <v>3.9</v>
      </c>
      <c r="F252" s="248" t="str">
        <f>全车数据表!C253</f>
        <v>Spano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4373</v>
      </c>
      <c r="P252" s="246">
        <f>全车数据表!P253</f>
        <v>383.7</v>
      </c>
      <c r="Q252" s="246">
        <f>全车数据表!Q253</f>
        <v>81.2</v>
      </c>
      <c r="R252" s="246">
        <f>全车数据表!R253</f>
        <v>59.72</v>
      </c>
      <c r="S252" s="246">
        <f>全车数据表!S253</f>
        <v>69.97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399</v>
      </c>
      <c r="AD252" s="246">
        <f>全车数据表!AX253</f>
        <v>0</v>
      </c>
      <c r="AE252" s="246">
        <f>全车数据表!AY253</f>
        <v>536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/>
      </c>
      <c r="BB252" s="246" t="str">
        <f>IF(全车数据表!AV253="","",全车数据表!AV253)</f>
        <v/>
      </c>
      <c r="BC252" s="246">
        <f>IF(全车数据表!BF253="","",全车数据表!BF253)</f>
        <v>4507</v>
      </c>
      <c r="BD252" s="246">
        <f>IF(全车数据表!BG253="","",全车数据表!BG253)</f>
        <v>384.9</v>
      </c>
      <c r="BE252" s="246">
        <f>IF(全车数据表!BH253="","",全车数据表!BH253)</f>
        <v>82</v>
      </c>
      <c r="BF252" s="246">
        <f>IF(全车数据表!BI253="","",全车数据表!BI253)</f>
        <v>60.88</v>
      </c>
      <c r="BG252" s="246">
        <f>IF(全车数据表!BJ253="","",全车数据表!BJ253)</f>
        <v>71.81</v>
      </c>
    </row>
    <row r="253" spans="1:59">
      <c r="A253" s="246">
        <f>全车数据表!A254</f>
        <v>252</v>
      </c>
      <c r="B253" s="246" t="str">
        <f>全车数据表!B254</f>
        <v>Nissan GT-R Neon Edition</v>
      </c>
      <c r="C253" s="246" t="str">
        <f>IF(全车数据表!AQ254="","",全车数据表!AQ254)</f>
        <v>Nissan</v>
      </c>
      <c r="D253" s="248" t="str">
        <f>全车数据表!AT254</f>
        <v>gtrneon</v>
      </c>
      <c r="E253" s="248" t="str">
        <f>全车数据表!AS254</f>
        <v>4.7</v>
      </c>
      <c r="F253" s="248" t="str">
        <f>全车数据表!C254</f>
        <v>霓虹GTR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4382</v>
      </c>
      <c r="P253" s="246">
        <f>全车数据表!P254</f>
        <v>361.4</v>
      </c>
      <c r="Q253" s="246">
        <f>全车数据表!Q254</f>
        <v>87.55</v>
      </c>
      <c r="R253" s="246">
        <f>全车数据表!R254</f>
        <v>89.35</v>
      </c>
      <c r="S253" s="246">
        <f>全车数据表!S254</f>
        <v>67.55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0</v>
      </c>
      <c r="AD253" s="246">
        <f>全车数据表!AX254</f>
        <v>0</v>
      </c>
      <c r="AE253" s="246">
        <f>全车数据表!AY254</f>
        <v>0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日产尼桑</v>
      </c>
      <c r="BB253" s="246" t="str">
        <f>IF(全车数据表!AV254="","",全车数据表!AV254)</f>
        <v/>
      </c>
      <c r="BC253" s="246">
        <f>IF(全车数据表!BF254="","",全车数据表!BF254)</f>
        <v>4589</v>
      </c>
      <c r="BD253" s="246">
        <f>IF(全车数据表!BG254="","",全车数据表!BG254)</f>
        <v>364.5</v>
      </c>
      <c r="BE253" s="246">
        <f>IF(全车数据表!BH254="","",全车数据表!BH254)</f>
        <v>88.75</v>
      </c>
      <c r="BF253" s="246">
        <f>IF(全车数据表!BI254="","",全车数据表!BI254)</f>
        <v>93.94</v>
      </c>
      <c r="BG253" s="246">
        <f>IF(全车数据表!BJ254="","",全车数据表!BJ254)</f>
        <v>71.099999999999994</v>
      </c>
    </row>
    <row r="254" spans="1:59">
      <c r="A254" s="246">
        <f>全车数据表!A255</f>
        <v>253</v>
      </c>
      <c r="B254" s="246" t="str">
        <f>全车数据表!B255</f>
        <v>Ferrari SF90 Stradale</v>
      </c>
      <c r="C254" s="246" t="str">
        <f>IF(全车数据表!AQ255="","",全车数据表!AQ255)</f>
        <v>Ferrari</v>
      </c>
      <c r="D254" s="248" t="str">
        <f>全车数据表!AT255</f>
        <v>sf90</v>
      </c>
      <c r="E254" s="248" t="str">
        <f>全车数据表!AS255</f>
        <v>2.5</v>
      </c>
      <c r="F254" s="248" t="str">
        <f>全车数据表!C255</f>
        <v>SF90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25</v>
      </c>
      <c r="K254" s="246">
        <f>IF(全车数据表!J255="×",0,全车数据表!J255)</f>
        <v>30</v>
      </c>
      <c r="L254" s="246">
        <f>IF(全车数据表!K255="×",0,全车数据表!K255)</f>
        <v>35</v>
      </c>
      <c r="M254" s="246">
        <f>IF(全车数据表!L255="×",0,全车数据表!L255)</f>
        <v>45</v>
      </c>
      <c r="N254" s="246">
        <f>IF(全车数据表!M255="×",0,全车数据表!M255)</f>
        <v>55</v>
      </c>
      <c r="O254" s="246">
        <f>全车数据表!O255</f>
        <v>4395</v>
      </c>
      <c r="P254" s="246">
        <f>全车数据表!P255</f>
        <v>355.4</v>
      </c>
      <c r="Q254" s="246">
        <f>全车数据表!Q255</f>
        <v>86.83</v>
      </c>
      <c r="R254" s="246">
        <f>全车数据表!R255</f>
        <v>93.51</v>
      </c>
      <c r="S254" s="246">
        <f>全车数据表!S255</f>
        <v>69.900000000000006</v>
      </c>
      <c r="T254" s="246">
        <f>全车数据表!T255</f>
        <v>7.33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370</v>
      </c>
      <c r="AD254" s="246">
        <f>全车数据表!AX255</f>
        <v>379</v>
      </c>
      <c r="AE254" s="246">
        <f>全车数据表!AY255</f>
        <v>501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法拉利 顺丰</v>
      </c>
      <c r="BB254" s="246">
        <f>IF(全车数据表!AV255="","",全车数据表!AV255)</f>
        <v>55</v>
      </c>
      <c r="BC254" s="246">
        <f>IF(全车数据表!BF255="","",全车数据表!BF255)</f>
        <v>4556</v>
      </c>
      <c r="BD254" s="246">
        <f>IF(全车数据表!BG255="","",全车数据表!BG255)</f>
        <v>357.1</v>
      </c>
      <c r="BE254" s="246">
        <f>IF(全车数据表!BH255="","",全车数据表!BH255)</f>
        <v>87.85</v>
      </c>
      <c r="BF254" s="246">
        <f>IF(全车数据表!BI255="","",全车数据表!BI255)</f>
        <v>96.42</v>
      </c>
      <c r="BG254" s="246">
        <f>IF(全车数据表!BJ255="","",全车数据表!BJ255)</f>
        <v>72.12</v>
      </c>
    </row>
    <row r="255" spans="1:59">
      <c r="A255" s="246">
        <f>全车数据表!A256</f>
        <v>254</v>
      </c>
      <c r="B255" s="246" t="str">
        <f>全车数据表!B256</f>
        <v>FV Frangivento Sorpasso GT3🔑</v>
      </c>
      <c r="C255" s="246" t="str">
        <f>IF(全车数据表!AQ256="","",全车数据表!AQ256)</f>
        <v>FV Frangivento</v>
      </c>
      <c r="D255" s="248" t="str">
        <f>全车数据表!AT256</f>
        <v>sorpasso</v>
      </c>
      <c r="E255" s="248" t="str">
        <f>全车数据表!AS256</f>
        <v>4.0</v>
      </c>
      <c r="F255" s="248" t="str">
        <f>全车数据表!C256</f>
        <v>FV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4398</v>
      </c>
      <c r="P255" s="246">
        <f>全车数据表!P256</f>
        <v>391.3</v>
      </c>
      <c r="Q255" s="246">
        <f>全车数据表!Q256</f>
        <v>85.7</v>
      </c>
      <c r="R255" s="246">
        <f>全车数据表!R256</f>
        <v>56.68</v>
      </c>
      <c r="S255" s="246">
        <f>全车数据表!S256</f>
        <v>47.35</v>
      </c>
      <c r="T255" s="246">
        <f>全车数据表!T256</f>
        <v>3.3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407</v>
      </c>
      <c r="AD255" s="246">
        <f>全车数据表!AX256</f>
        <v>0</v>
      </c>
      <c r="AE255" s="246">
        <f>全车数据表!AY256</f>
        <v>549</v>
      </c>
      <c r="AF255" s="246" t="str">
        <f>IF(全车数据表!AZ256="","",全车数据表!AZ256)</f>
        <v>大奖赛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>
        <f>IF(全车数据表!CA256="","",全车数据表!CA256)</f>
        <v>1</v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fw</v>
      </c>
      <c r="BB255" s="246" t="str">
        <f>IF(全车数据表!AV256="","",全车数据表!AV256)</f>
        <v/>
      </c>
      <c r="BC255" s="246">
        <f>IF(全车数据表!BF256="","",全车数据表!BF256)</f>
        <v>4521</v>
      </c>
      <c r="BD255" s="246">
        <f>IF(全车数据表!BG256="","",全车数据表!BG256)</f>
        <v>392.3</v>
      </c>
      <c r="BE255" s="246">
        <f>IF(全车数据表!BH256="","",全车数据表!BH256)</f>
        <v>86.5</v>
      </c>
      <c r="BF255" s="246">
        <f>IF(全车数据表!BI256="","",全车数据表!BI256)</f>
        <v>57.59</v>
      </c>
      <c r="BG255" s="246">
        <f>IF(全车数据表!BJ256="","",全车数据表!BJ256)</f>
        <v>50.67</v>
      </c>
    </row>
    <row r="256" spans="1:59">
      <c r="A256" s="246">
        <f>全车数据表!A257</f>
        <v>255</v>
      </c>
      <c r="B256" s="246" t="str">
        <f>全车数据表!B257</f>
        <v>McLaren Senna</v>
      </c>
      <c r="C256" s="246" t="str">
        <f>IF(全车数据表!AQ257="","",全车数据表!AQ257)</f>
        <v>McLaren</v>
      </c>
      <c r="D256" s="248" t="str">
        <f>全车数据表!AT257</f>
        <v>senna</v>
      </c>
      <c r="E256" s="248" t="str">
        <f>全车数据表!AS257</f>
        <v>1.7</v>
      </c>
      <c r="F256" s="248" t="str">
        <f>全车数据表!C257</f>
        <v>塞纳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60</v>
      </c>
      <c r="J256" s="246">
        <f>IF(全车数据表!I257="×",0,全车数据表!I257)</f>
        <v>13</v>
      </c>
      <c r="K256" s="246">
        <f>IF(全车数据表!J257="×",0,全车数据表!J257)</f>
        <v>16</v>
      </c>
      <c r="L256" s="246">
        <f>IF(全车数据表!K257="×",0,全车数据表!K257)</f>
        <v>25</v>
      </c>
      <c r="M256" s="246">
        <f>IF(全车数据表!L257="×",0,全车数据表!L257)</f>
        <v>38</v>
      </c>
      <c r="N256" s="246">
        <f>IF(全车数据表!M257="×",0,全车数据表!M257)</f>
        <v>48</v>
      </c>
      <c r="O256" s="246">
        <f>全车数据表!O257</f>
        <v>4406</v>
      </c>
      <c r="P256" s="246">
        <f>全车数据表!P257</f>
        <v>358.7</v>
      </c>
      <c r="Q256" s="246">
        <f>全车数据表!Q257</f>
        <v>82.91</v>
      </c>
      <c r="R256" s="246">
        <f>全车数据表!R257</f>
        <v>101.81</v>
      </c>
      <c r="S256" s="246">
        <f>全车数据表!S257</f>
        <v>78.25</v>
      </c>
      <c r="T256" s="246">
        <f>全车数据表!T257</f>
        <v>9.15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373</v>
      </c>
      <c r="AD256" s="246">
        <f>全车数据表!AX257</f>
        <v>0</v>
      </c>
      <c r="AE256" s="246">
        <f>全车数据表!AY257</f>
        <v>493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>
        <f>IF(全车数据表!CF257="","",全车数据表!CF257)</f>
        <v>1</v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迈凯伦 塞纳</v>
      </c>
      <c r="BB256" s="246">
        <f>IF(全车数据表!AV257="","",全车数据表!AV257)</f>
        <v>57</v>
      </c>
      <c r="BC256" s="246">
        <f>IF(全车数据表!BF257="","",全车数据表!BF257)</f>
        <v>4576</v>
      </c>
      <c r="BD256" s="246">
        <f>IF(全车数据表!BG257="","",全车数据表!BG257)</f>
        <v>360.8</v>
      </c>
      <c r="BE256" s="246">
        <f>IF(全车数据表!BH257="","",全车数据表!BH257)</f>
        <v>83.8</v>
      </c>
      <c r="BF256" s="246">
        <f>IF(全车数据表!BI257="","",全车数据表!BI257)</f>
        <v>104.9</v>
      </c>
      <c r="BG256" s="246">
        <f>IF(全车数据表!BJ257="","",全车数据表!BJ257)</f>
        <v>81</v>
      </c>
    </row>
    <row r="257" spans="1:59">
      <c r="A257" s="246">
        <f>全车数据表!A258</f>
        <v>256</v>
      </c>
      <c r="B257" s="246" t="str">
        <f>全车数据表!B258</f>
        <v>Bugatti Veyron 16.4 Grand Sport Vitesse</v>
      </c>
      <c r="C257" s="246" t="str">
        <f>IF(全车数据表!AQ258="","",全车数据表!AQ258)</f>
        <v>Bugatti</v>
      </c>
      <c r="D257" s="248" t="str">
        <f>全车数据表!AT258</f>
        <v>veyron</v>
      </c>
      <c r="E257" s="248" t="str">
        <f>全车数据表!AS258</f>
        <v>3.0</v>
      </c>
      <c r="F257" s="248" t="str">
        <f>全车数据表!C258</f>
        <v>威龙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4406</v>
      </c>
      <c r="P257" s="246">
        <f>全车数据表!P258</f>
        <v>419</v>
      </c>
      <c r="Q257" s="246">
        <f>全车数据表!Q258</f>
        <v>81.06</v>
      </c>
      <c r="R257" s="246">
        <f>全车数据表!R258</f>
        <v>49.15</v>
      </c>
      <c r="S257" s="246">
        <f>全车数据表!S258</f>
        <v>50.72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441</v>
      </c>
      <c r="AD257" s="246">
        <f>全车数据表!AX258</f>
        <v>0</v>
      </c>
      <c r="AE257" s="246">
        <f>全车数据表!AY258</f>
        <v>568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>无顶</v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 威龙 威航</v>
      </c>
      <c r="BB257" s="246">
        <f>IF(全车数据表!AV258="","",全车数据表!AV258)</f>
        <v>59</v>
      </c>
      <c r="BC257" s="246">
        <f>IF(全车数据表!BF258="","",全车数据表!BF258)</f>
        <v>4548</v>
      </c>
      <c r="BD257" s="246">
        <f>IF(全车数据表!BG258="","",全车数据表!BG258)</f>
        <v>420</v>
      </c>
      <c r="BE257" s="246">
        <f>IF(全车数据表!BH258="","",全车数据表!BH258)</f>
        <v>81.55</v>
      </c>
      <c r="BF257" s="246">
        <f>IF(全车数据表!BI258="","",全车数据表!BI258)</f>
        <v>50.12</v>
      </c>
      <c r="BG257" s="246">
        <f>IF(全车数据表!BJ258="","",全车数据表!BJ258)</f>
        <v>52.17</v>
      </c>
    </row>
    <row r="258" spans="1:59">
      <c r="A258" s="246">
        <f>全车数据表!A259</f>
        <v>257</v>
      </c>
      <c r="B258" s="246" t="str">
        <f>全车数据表!B259</f>
        <v>Lamborghini Terzo Millennio</v>
      </c>
      <c r="C258" s="246" t="str">
        <f>IF(全车数据表!AQ259="","",全车数据表!AQ259)</f>
        <v>Lamborghini</v>
      </c>
      <c r="D258" s="248" t="str">
        <f>全车数据表!AT259</f>
        <v>terzo</v>
      </c>
      <c r="E258" s="248" t="str">
        <f>全车数据表!AS259</f>
        <v>1.5</v>
      </c>
      <c r="F258" s="248" t="str">
        <f>全车数据表!C259</f>
        <v>千年牛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60</v>
      </c>
      <c r="J258" s="246">
        <f>IF(全车数据表!I259="×",0,全车数据表!I259)</f>
        <v>13</v>
      </c>
      <c r="K258" s="246">
        <f>IF(全车数据表!J259="×",0,全车数据表!J259)</f>
        <v>16</v>
      </c>
      <c r="L258" s="246">
        <f>IF(全车数据表!K259="×",0,全车数据表!K259)</f>
        <v>25</v>
      </c>
      <c r="M258" s="246">
        <f>IF(全车数据表!L259="×",0,全车数据表!L259)</f>
        <v>38</v>
      </c>
      <c r="N258" s="246">
        <f>IF(全车数据表!M259="×",0,全车数据表!M259)</f>
        <v>48</v>
      </c>
      <c r="O258" s="246">
        <f>全车数据表!O259</f>
        <v>4411</v>
      </c>
      <c r="P258" s="246">
        <f>全车数据表!P259</f>
        <v>394.3</v>
      </c>
      <c r="Q258" s="246">
        <f>全车数据表!Q259</f>
        <v>82.77</v>
      </c>
      <c r="R258" s="246">
        <f>全车数据表!R259</f>
        <v>52.84</v>
      </c>
      <c r="S258" s="246">
        <f>全车数据表!S259</f>
        <v>69.290000000000006</v>
      </c>
      <c r="T258" s="246">
        <f>全车数据表!T259</f>
        <v>6.55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410</v>
      </c>
      <c r="AD258" s="246">
        <f>全车数据表!AX259</f>
        <v>0</v>
      </c>
      <c r="AE258" s="246">
        <f>全车数据表!AY259</f>
        <v>551</v>
      </c>
      <c r="AF258" s="246" t="str">
        <f>IF(全车数据表!AZ259="","",全车数据表!AZ259)</f>
        <v>红币商店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>
        <f>IF(全车数据表!BS259="","",全车数据表!BS259)</f>
        <v>1</v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>
        <f>IF(全车数据表!CI259="","",全车数据表!CI259)</f>
        <v>1</v>
      </c>
      <c r="BA258" s="246" t="str">
        <f>IF(全车数据表!CJ259="","",全车数据表!CJ259)</f>
        <v>兰博基尼 千年牛 电牛</v>
      </c>
      <c r="BB258" s="246">
        <f>IF(全车数据表!AV259="","",全车数据表!AV259)</f>
        <v>36</v>
      </c>
      <c r="BC258" s="246">
        <f>IF(全车数据表!BF259="","",全车数据表!BF259)</f>
        <v>4534</v>
      </c>
      <c r="BD258" s="246">
        <f>IF(全车数据表!BG259="","",全车数据表!BG259)</f>
        <v>396</v>
      </c>
      <c r="BE258" s="246">
        <f>IF(全车数据表!BH259="","",全车数据表!BH259)</f>
        <v>83.35</v>
      </c>
      <c r="BF258" s="246">
        <f>IF(全车数据表!BI259="","",全车数据表!BI259)</f>
        <v>53.81</v>
      </c>
      <c r="BG258" s="246">
        <f>IF(全车数据表!BJ259="","",全车数据表!BJ259)</f>
        <v>71.11</v>
      </c>
    </row>
    <row r="259" spans="1:59">
      <c r="A259" s="246">
        <f>全车数据表!A260</f>
        <v>258</v>
      </c>
      <c r="B259" s="246" t="str">
        <f>全车数据表!B260</f>
        <v>Vision 1789</v>
      </c>
      <c r="C259" s="246" t="str">
        <f>IF(全车数据表!AQ260="","",全车数据表!AQ260)</f>
        <v>Vision</v>
      </c>
      <c r="D259" s="248" t="str">
        <f>全车数据表!AT260</f>
        <v>1789</v>
      </c>
      <c r="E259" s="248" t="str">
        <f>全车数据表!AS260</f>
        <v>3.4</v>
      </c>
      <c r="F259" s="248" t="str">
        <f>全车数据表!C260</f>
        <v>1789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4435</v>
      </c>
      <c r="P259" s="246">
        <f>全车数据表!P260</f>
        <v>390.2</v>
      </c>
      <c r="Q259" s="246">
        <f>全车数据表!Q260</f>
        <v>81.290000000000006</v>
      </c>
      <c r="R259" s="246">
        <f>全车数据表!R260</f>
        <v>59.91</v>
      </c>
      <c r="S259" s="246">
        <f>全车数据表!S260</f>
        <v>72.19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405</v>
      </c>
      <c r="AD259" s="246">
        <f>全车数据表!AX260</f>
        <v>0</v>
      </c>
      <c r="AE259" s="246">
        <f>全车数据表!AY260</f>
        <v>547</v>
      </c>
      <c r="AF259" s="246" t="str">
        <f>IF(全车数据表!AZ260="","",全车数据表!AZ260)</f>
        <v>每日多人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>
        <f>IF(全车数据表!AV260="","",全车数据表!AV260)</f>
        <v>37</v>
      </c>
      <c r="BC259" s="246">
        <f>IF(全车数据表!BF260="","",全车数据表!BF260)</f>
        <v>4567</v>
      </c>
      <c r="BD259" s="246">
        <f>IF(全车数据表!BG260="","",全车数据表!BG260)</f>
        <v>391.3</v>
      </c>
      <c r="BE259" s="246">
        <f>IF(全车数据表!BH260="","",全车数据表!BH260)</f>
        <v>82</v>
      </c>
      <c r="BF259" s="246">
        <f>IF(全车数据表!BI260="","",全车数据表!BI260)</f>
        <v>61.64</v>
      </c>
      <c r="BG259" s="246">
        <f>IF(全车数据表!BJ260="","",全车数据表!BJ260)</f>
        <v>74.92</v>
      </c>
    </row>
    <row r="260" spans="1:59">
      <c r="A260" s="246">
        <f>全车数据表!A261</f>
        <v>259</v>
      </c>
      <c r="B260" s="246" t="str">
        <f>全车数据表!B261</f>
        <v>Pininfarina Teorema</v>
      </c>
      <c r="C260" s="246" t="str">
        <f>IF(全车数据表!AQ261="","",全车数据表!AQ261)</f>
        <v>Pininfarina</v>
      </c>
      <c r="D260" s="248" t="str">
        <f>全车数据表!AT261</f>
        <v>teorema</v>
      </c>
      <c r="E260" s="248" t="str">
        <f>全车数据表!AS261</f>
        <v>24.3</v>
      </c>
      <c r="F260" s="248" t="str">
        <f>全车数据表!C261</f>
        <v>大面包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4473</v>
      </c>
      <c r="P260" s="246">
        <f>全车数据表!P261</f>
        <v>422.9</v>
      </c>
      <c r="Q260" s="246">
        <f>全车数据表!Q261</f>
        <v>77.14</v>
      </c>
      <c r="R260" s="246">
        <f>全车数据表!R261</f>
        <v>55.74</v>
      </c>
      <c r="S260" s="246">
        <f>全车数据表!S261</f>
        <v>51.7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0</v>
      </c>
      <c r="AD260" s="246">
        <f>全车数据表!AX261</f>
        <v>0</v>
      </c>
      <c r="AE260" s="246">
        <f>全车数据表!AY261</f>
        <v>0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4617</v>
      </c>
      <c r="BD260" s="246">
        <f>IF(全车数据表!BG261="","",全车数据表!BG261)</f>
        <v>425.2</v>
      </c>
      <c r="BE260" s="246">
        <f>IF(全车数据表!BH261="","",全车数据表!BH261)</f>
        <v>77.5</v>
      </c>
      <c r="BF260" s="246">
        <f>IF(全车数据表!BI261="","",全车数据表!BI261)</f>
        <v>56.62</v>
      </c>
      <c r="BG260" s="246">
        <f>IF(全车数据表!BJ261="","",全车数据表!BJ261)</f>
        <v>53.69</v>
      </c>
    </row>
    <row r="261" spans="1:59">
      <c r="A261" s="246">
        <f>全车数据表!A262</f>
        <v>260</v>
      </c>
      <c r="B261" s="246" t="str">
        <f>全车数据表!B262</f>
        <v>W Motors Fenyr SuperSport</v>
      </c>
      <c r="C261" s="246" t="str">
        <f>IF(全车数据表!AQ262="","",全车数据表!AQ262)</f>
        <v>W Motors</v>
      </c>
      <c r="D261" s="248" t="str">
        <f>全车数据表!AT262</f>
        <v>fenyr</v>
      </c>
      <c r="E261" s="248" t="str">
        <f>全车数据表!AS262</f>
        <v>1.0</v>
      </c>
      <c r="F261" s="248" t="str">
        <f>全车数据表!C262</f>
        <v>狼王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13</v>
      </c>
      <c r="K261" s="246">
        <f>IF(全车数据表!J262="×",0,全车数据表!J262)</f>
        <v>16</v>
      </c>
      <c r="L261" s="246">
        <f>IF(全车数据表!K262="×",0,全车数据表!K262)</f>
        <v>25</v>
      </c>
      <c r="M261" s="246">
        <f>IF(全车数据表!L262="×",0,全车数据表!L262)</f>
        <v>38</v>
      </c>
      <c r="N261" s="246">
        <f>IF(全车数据表!M262="×",0,全车数据表!M262)</f>
        <v>48</v>
      </c>
      <c r="O261" s="246">
        <f>全车数据表!O262</f>
        <v>4479</v>
      </c>
      <c r="P261" s="246">
        <f>全车数据表!P262</f>
        <v>416.9</v>
      </c>
      <c r="Q261" s="246">
        <f>全车数据表!Q262</f>
        <v>82.19</v>
      </c>
      <c r="R261" s="246">
        <f>全车数据表!R262</f>
        <v>43.24</v>
      </c>
      <c r="S261" s="246">
        <f>全车数据表!S262</f>
        <v>68.599999999999994</v>
      </c>
      <c r="T261" s="246">
        <f>全车数据表!T262</f>
        <v>6.1</v>
      </c>
      <c r="U261" s="246">
        <f>全车数据表!AH262</f>
        <v>6798160</v>
      </c>
      <c r="V261" s="246">
        <f>全车数据表!AI262</f>
        <v>45000</v>
      </c>
      <c r="W261" s="246">
        <f>全车数据表!AO262</f>
        <v>7380000</v>
      </c>
      <c r="X261" s="246">
        <f>全车数据表!AP262</f>
        <v>14178160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438</v>
      </c>
      <c r="AD261" s="246">
        <f>全车数据表!AX262</f>
        <v>0</v>
      </c>
      <c r="AE261" s="246">
        <f>全车数据表!AY262</f>
        <v>566</v>
      </c>
      <c r="AF261" s="246" t="str">
        <f>IF(全车数据表!AZ262="","",全车数据表!AZ262)</f>
        <v>多人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>
        <f>IF(全车数据表!BX262="","",全车数据表!BX262)</f>
        <v>1</v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芬尼尔 狼王</v>
      </c>
      <c r="BB261" s="246" t="str">
        <f>IF(全车数据表!AV262="","",全车数据表!AV262)</f>
        <v/>
      </c>
      <c r="BC261" s="246">
        <f>IF(全车数据表!BF262="","",全车数据表!BF262)</f>
        <v>4603</v>
      </c>
      <c r="BD261" s="246">
        <f>IF(全车数据表!BG262="","",全车数据表!BG262)</f>
        <v>418.2</v>
      </c>
      <c r="BE261" s="246">
        <f>IF(全车数据表!BH262="","",全车数据表!BH262)</f>
        <v>82.9</v>
      </c>
      <c r="BF261" s="246">
        <f>IF(全车数据表!BI262="","",全车数据表!BI262)</f>
        <v>43.85</v>
      </c>
      <c r="BG261" s="246">
        <f>IF(全车数据表!BJ262="","",全车数据表!BJ262)</f>
        <v>69.430000000000007</v>
      </c>
    </row>
    <row r="262" spans="1:59">
      <c r="A262" s="246">
        <f>全车数据表!A263</f>
        <v>261</v>
      </c>
      <c r="B262" s="246" t="str">
        <f>全车数据表!B263</f>
        <v>Aston Martin Valkyrie</v>
      </c>
      <c r="C262" s="246" t="str">
        <f>IF(全车数据表!AQ263="","",全车数据表!AQ263)</f>
        <v>Aston Martin</v>
      </c>
      <c r="D262" s="248" t="str">
        <f>全车数据表!AT263</f>
        <v>valkyrie</v>
      </c>
      <c r="E262" s="248" t="str">
        <f>全车数据表!AS263</f>
        <v>2.9</v>
      </c>
      <c r="F262" s="248" t="str">
        <f>全车数据表!C263</f>
        <v>女武神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4488</v>
      </c>
      <c r="P262" s="246">
        <f>全车数据表!P263</f>
        <v>378.2</v>
      </c>
      <c r="Q262" s="246">
        <f>全车数据表!Q263</f>
        <v>80.3</v>
      </c>
      <c r="R262" s="246">
        <f>全车数据表!R263</f>
        <v>77.91</v>
      </c>
      <c r="S262" s="246">
        <f>全车数据表!S263</f>
        <v>76.7</v>
      </c>
      <c r="T262" s="246">
        <f>全车数据表!T263</f>
        <v>8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393</v>
      </c>
      <c r="AD262" s="246">
        <f>全车数据表!AX263</f>
        <v>0</v>
      </c>
      <c r="AE262" s="246">
        <f>全车数据表!AY263</f>
        <v>527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阿斯顿马丁 女武神</v>
      </c>
      <c r="BB262" s="246">
        <f>IF(全车数据表!AV263="","",全车数据表!AV263)</f>
        <v>40</v>
      </c>
      <c r="BC262" s="246">
        <f>IF(全车数据表!BF263="","",全车数据表!BF263)</f>
        <v>4631</v>
      </c>
      <c r="BD262" s="246">
        <f>IF(全车数据表!BG263="","",全车数据表!BG263)</f>
        <v>380.2</v>
      </c>
      <c r="BE262" s="246">
        <f>IF(全车数据表!BH263="","",全车数据表!BH263)</f>
        <v>81.099999999999994</v>
      </c>
      <c r="BF262" s="246">
        <f>IF(全车数据表!BI263="","",全车数据表!BI263)</f>
        <v>80.650000000000006</v>
      </c>
      <c r="BG262" s="246">
        <f>IF(全车数据表!BJ263="","",全车数据表!BJ263)</f>
        <v>78.75</v>
      </c>
    </row>
    <row r="263" spans="1:59">
      <c r="A263" s="246">
        <f>全车数据表!A264</f>
        <v>262</v>
      </c>
      <c r="B263" s="246" t="str">
        <f>全车数据表!B264</f>
        <v>Zenvo TS1 GT Anniversary</v>
      </c>
      <c r="C263" s="246" t="str">
        <f>IF(全车数据表!AQ264="","",全车数据表!AQ264)</f>
        <v>Zenvo</v>
      </c>
      <c r="D263" s="248" t="str">
        <f>全车数据表!AT264</f>
        <v>ts1</v>
      </c>
      <c r="E263" s="248" t="str">
        <f>全车数据表!AS264</f>
        <v>1.7</v>
      </c>
      <c r="F263" s="248" t="str">
        <f>全车数据表!C264</f>
        <v>自燃车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60</v>
      </c>
      <c r="J263" s="246">
        <f>IF(全车数据表!I264="×",0,全车数据表!I264)</f>
        <v>13</v>
      </c>
      <c r="K263" s="246">
        <f>IF(全车数据表!J264="×",0,全车数据表!J264)</f>
        <v>16</v>
      </c>
      <c r="L263" s="246">
        <f>IF(全车数据表!K264="×",0,全车数据表!K264)</f>
        <v>25</v>
      </c>
      <c r="M263" s="246">
        <f>IF(全车数据表!L264="×",0,全车数据表!L264)</f>
        <v>38</v>
      </c>
      <c r="N263" s="246">
        <f>IF(全车数据表!M264="×",0,全车数据表!M264)</f>
        <v>48</v>
      </c>
      <c r="O263" s="246">
        <f>全车数据表!O264</f>
        <v>4514</v>
      </c>
      <c r="P263" s="246">
        <f>全车数据表!P264</f>
        <v>418.2</v>
      </c>
      <c r="Q263" s="246">
        <f>全车数据表!Q264</f>
        <v>81.290000000000006</v>
      </c>
      <c r="R263" s="246">
        <f>全车数据表!R264</f>
        <v>46.66</v>
      </c>
      <c r="S263" s="246">
        <f>全车数据表!S264</f>
        <v>63.43</v>
      </c>
      <c r="T263" s="246">
        <f>全车数据表!T264</f>
        <v>5.57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443</v>
      </c>
      <c r="AD263" s="246">
        <f>全车数据表!AX264</f>
        <v>0</v>
      </c>
      <c r="AE263" s="246">
        <f>全车数据表!AY264</f>
        <v>568</v>
      </c>
      <c r="AF263" s="246" t="str">
        <f>IF(全车数据表!AZ264="","",全车数据表!AZ264)</f>
        <v>多人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>
        <f>IF(全车数据表!BX264="","",全车数据表!BX264)</f>
        <v>1</v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自燃</v>
      </c>
      <c r="BB263" s="246" t="str">
        <f>IF(全车数据表!AV264="","",全车数据表!AV264)</f>
        <v/>
      </c>
      <c r="BC263" s="246">
        <f>IF(全车数据表!BF264="","",全车数据表!BF264)</f>
        <v>4672</v>
      </c>
      <c r="BD263" s="246">
        <f>IF(全车数据表!BG264="","",全车数据表!BG264)</f>
        <v>420</v>
      </c>
      <c r="BE263" s="246">
        <f>IF(全车数据表!BH264="","",全车数据表!BH264)</f>
        <v>82</v>
      </c>
      <c r="BF263" s="246">
        <f>IF(全车数据表!BI264="","",全车数据表!BI264)</f>
        <v>47.66</v>
      </c>
      <c r="BG263" s="246">
        <f>IF(全车数据表!BJ264="","",全车数据表!BJ264)</f>
        <v>65.22</v>
      </c>
    </row>
    <row r="264" spans="1:59">
      <c r="A264" s="246">
        <f>全车数据表!A265</f>
        <v>263</v>
      </c>
      <c r="B264" s="246" t="str">
        <f>全车数据表!B265</f>
        <v>Rimac Concept S</v>
      </c>
      <c r="C264" s="246" t="str">
        <f>IF(全车数据表!AQ265="","",全车数据表!AQ265)</f>
        <v>Rimac</v>
      </c>
      <c r="D264" s="248" t="str">
        <f>全车数据表!AT265</f>
        <v>cs</v>
      </c>
      <c r="E264" s="248" t="str">
        <f>全车数据表!AS265</f>
        <v>4.3</v>
      </c>
      <c r="F264" s="248" t="str">
        <f>全车数据表!C265</f>
        <v>CS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4528</v>
      </c>
      <c r="P264" s="246">
        <f>全车数据表!P265</f>
        <v>376.3</v>
      </c>
      <c r="Q264" s="246">
        <f>全车数据表!Q265</f>
        <v>84.53</v>
      </c>
      <c r="R264" s="246">
        <f>全车数据表!R265</f>
        <v>79.09</v>
      </c>
      <c r="S264" s="246">
        <f>全车数据表!S265</f>
        <v>69.86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391</v>
      </c>
      <c r="AD264" s="246">
        <f>全车数据表!AX265</f>
        <v>0</v>
      </c>
      <c r="AE264" s="246">
        <f>全车数据表!AY265</f>
        <v>523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4686</v>
      </c>
      <c r="BD264" s="246">
        <f>IF(全车数据表!BG265="","",全车数据表!BG265)</f>
        <v>377.5</v>
      </c>
      <c r="BE264" s="246">
        <f>IF(全车数据表!BH265="","",全车数据表!BH265)</f>
        <v>85.15</v>
      </c>
      <c r="BF264" s="246">
        <f>IF(全车数据表!BI265="","",全车数据表!BI265)</f>
        <v>82.64</v>
      </c>
      <c r="BG264" s="246">
        <f>IF(全车数据表!BJ265="","",全车数据表!BJ265)</f>
        <v>72.94</v>
      </c>
    </row>
    <row r="265" spans="1:59">
      <c r="A265" s="246">
        <f>全车数据表!A266</f>
        <v>264</v>
      </c>
      <c r="B265" s="246" t="str">
        <f>全车数据表!B266</f>
        <v>Automobili Pininfarina Battista</v>
      </c>
      <c r="C265" s="246" t="str">
        <f>IF(全车数据表!AQ266="","",全车数据表!AQ266)</f>
        <v>Automobili Pininfarina</v>
      </c>
      <c r="D265" s="248" t="str">
        <f>全车数据表!AT266</f>
        <v>battista</v>
      </c>
      <c r="E265" s="248" t="str">
        <f>全车数据表!AS266</f>
        <v>1.8</v>
      </c>
      <c r="F265" s="248" t="str">
        <f>全车数据表!C266</f>
        <v>秋王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25</v>
      </c>
      <c r="K265" s="246">
        <f>IF(全车数据表!J266="×",0,全车数据表!J266)</f>
        <v>35</v>
      </c>
      <c r="L265" s="246">
        <f>IF(全车数据表!K266="×",0,全车数据表!K266)</f>
        <v>46</v>
      </c>
      <c r="M265" s="246">
        <f>IF(全车数据表!L266="×",0,全车数据表!L266)</f>
        <v>58</v>
      </c>
      <c r="N265" s="246">
        <f>IF(全车数据表!M266="×",0,全车数据表!M266)</f>
        <v>76</v>
      </c>
      <c r="O265" s="246">
        <f>全车数据表!O266</f>
        <v>4550</v>
      </c>
      <c r="P265" s="246">
        <f>全车数据表!P266</f>
        <v>368.5</v>
      </c>
      <c r="Q265" s="246">
        <f>全车数据表!Q266</f>
        <v>88.49</v>
      </c>
      <c r="R265" s="246">
        <f>全车数据表!R266</f>
        <v>80.45</v>
      </c>
      <c r="S265" s="246">
        <f>全车数据表!S266</f>
        <v>78.260000000000005</v>
      </c>
      <c r="T265" s="246">
        <f>全车数据表!T266</f>
        <v>8.6300000000000008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383</v>
      </c>
      <c r="AD265" s="246">
        <f>全车数据表!AX266</f>
        <v>0</v>
      </c>
      <c r="AE265" s="246">
        <f>全车数据表!AY266</f>
        <v>509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巴蒂斯塔 秋王</v>
      </c>
      <c r="BB265" s="246">
        <f>IF(全车数据表!AV266="","",全车数据表!AV266)</f>
        <v>39</v>
      </c>
      <c r="BC265" s="246">
        <f>IF(全车数据表!BF266="","",全车数据表!BF266)</f>
        <v>4706</v>
      </c>
      <c r="BD265" s="246">
        <f>IF(全车数据表!BG266="","",全车数据表!BG266)</f>
        <v>370.5</v>
      </c>
      <c r="BE265" s="246">
        <f>IF(全车数据表!BH266="","",全车数据表!BH266)</f>
        <v>89.2</v>
      </c>
      <c r="BF265" s="246">
        <f>IF(全车数据表!BI266="","",全车数据表!BI266)</f>
        <v>83.04</v>
      </c>
      <c r="BG265" s="246">
        <f>IF(全车数据表!BJ266="","",全车数据表!BJ266)</f>
        <v>80.83</v>
      </c>
    </row>
    <row r="266" spans="1:59">
      <c r="A266" s="246">
        <f>全车数据表!A267</f>
        <v>265</v>
      </c>
      <c r="B266" s="246" t="str">
        <f>全车数据表!B267</f>
        <v>Naran Hyper Coupe</v>
      </c>
      <c r="C266" s="246" t="str">
        <f>IF(全车数据表!AQ267="","",全车数据表!AQ267)</f>
        <v>Naran</v>
      </c>
      <c r="D266" s="248" t="str">
        <f>全车数据表!AT267</f>
        <v>naran</v>
      </c>
      <c r="E266" s="248" t="str">
        <f>全车数据表!AS267</f>
        <v>3.2</v>
      </c>
      <c r="F266" s="248" t="str">
        <f>全车数据表!C267</f>
        <v>纳兰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4566</v>
      </c>
      <c r="P266" s="246">
        <f>全车数据表!P267</f>
        <v>383.4</v>
      </c>
      <c r="Q266" s="246">
        <f>全车数据表!Q267</f>
        <v>85.79</v>
      </c>
      <c r="R266" s="246">
        <f>全车数据表!R267</f>
        <v>67.31</v>
      </c>
      <c r="S266" s="246">
        <f>全车数据表!S267</f>
        <v>65.58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398</v>
      </c>
      <c r="AD266" s="246">
        <f>全车数据表!AX267</f>
        <v>0</v>
      </c>
      <c r="AE266" s="246">
        <f>全车数据表!AY267</f>
        <v>536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纳兰</v>
      </c>
      <c r="BB266" s="246">
        <f>IF(全车数据表!AV267="","",全车数据表!AV267)</f>
        <v>58</v>
      </c>
      <c r="BC266" s="246">
        <f>IF(全车数据表!BF267="","",全车数据表!BF267)</f>
        <v>4714</v>
      </c>
      <c r="BD266" s="246">
        <f>IF(全车数据表!BG267="","",全车数据表!BG267)</f>
        <v>384.9</v>
      </c>
      <c r="BE266" s="246">
        <f>IF(全车数据表!BH267="","",全车数据表!BH267)</f>
        <v>86.5</v>
      </c>
      <c r="BF266" s="246">
        <f>IF(全车数据表!BI267="","",全车数据表!BI267)</f>
        <v>69.08</v>
      </c>
      <c r="BG266" s="246">
        <f>IF(全车数据表!BJ267="","",全车数据表!BJ267)</f>
        <v>67.44</v>
      </c>
    </row>
    <row r="267" spans="1:59">
      <c r="A267" s="246">
        <f>全车数据表!A268</f>
        <v>266</v>
      </c>
      <c r="B267" s="246" t="str">
        <f>全车数据表!B268</f>
        <v>McLaren Speedtail</v>
      </c>
      <c r="C267" s="246" t="str">
        <f>IF(全车数据表!AQ268="","",全车数据表!AQ268)</f>
        <v>McLaren</v>
      </c>
      <c r="D267" s="248" t="str">
        <f>全车数据表!AT268</f>
        <v>speedtail</v>
      </c>
      <c r="E267" s="248" t="str">
        <f>全车数据表!AS268</f>
        <v>2.4</v>
      </c>
      <c r="F267" s="248" t="str">
        <f>全车数据表!C268</f>
        <v>速尾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4593</v>
      </c>
      <c r="P267" s="246">
        <f>全车数据表!P268</f>
        <v>416.7</v>
      </c>
      <c r="Q267" s="246">
        <f>全车数据表!Q268</f>
        <v>81.11</v>
      </c>
      <c r="R267" s="246">
        <f>全车数据表!R268</f>
        <v>56.65</v>
      </c>
      <c r="S267" s="246">
        <f>全车数据表!S268</f>
        <v>74.2</v>
      </c>
      <c r="T267" s="246">
        <f>全车数据表!T268</f>
        <v>6.77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438</v>
      </c>
      <c r="AD267" s="246">
        <f>全车数据表!AX268</f>
        <v>0</v>
      </c>
      <c r="AE267" s="246">
        <f>全车数据表!AY268</f>
        <v>566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迈凯伦 速尾 速度尾巴</v>
      </c>
      <c r="BB267" s="246">
        <f>IF(全车数据表!AV268="","",全车数据表!AV268)</f>
        <v>32</v>
      </c>
      <c r="BC267" s="246">
        <f>IF(全车数据表!BF268="","",全车数据表!BF268)</f>
        <v>4723</v>
      </c>
      <c r="BD267" s="246">
        <f>IF(全车数据表!BG268="","",全车数据表!BG268)</f>
        <v>418.2</v>
      </c>
      <c r="BE267" s="246">
        <f>IF(全车数据表!BH268="","",全车数据表!BH268)</f>
        <v>82</v>
      </c>
      <c r="BF267" s="246">
        <f>IF(全车数据表!BI268="","",全车数据表!BI268)</f>
        <v>57.81</v>
      </c>
      <c r="BG267" s="246">
        <f>IF(全车数据表!BJ268="","",全车数据表!BJ268)</f>
        <v>76.41</v>
      </c>
    </row>
    <row r="268" spans="1:59">
      <c r="A268" s="246">
        <f>全车数据表!A269</f>
        <v>267</v>
      </c>
      <c r="B268" s="246" t="str">
        <f>全车数据表!B269</f>
        <v>Faraday Future FFZero1</v>
      </c>
      <c r="C268" s="246" t="str">
        <f>IF(全车数据表!AQ269="","",全车数据表!AQ269)</f>
        <v>Faraday Future</v>
      </c>
      <c r="D268" s="248" t="str">
        <f>全车数据表!AT269</f>
        <v>ff01</v>
      </c>
      <c r="E268" s="248" t="str">
        <f>全车数据表!AS269</f>
        <v>3.9</v>
      </c>
      <c r="F268" s="248" t="str">
        <f>全车数据表!C269</f>
        <v>FF01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4602</v>
      </c>
      <c r="P268" s="246">
        <f>全车数据表!P269</f>
        <v>423</v>
      </c>
      <c r="Q268" s="246">
        <f>全车数据表!Q269</f>
        <v>86.06</v>
      </c>
      <c r="R268" s="246">
        <f>全车数据表!R269</f>
        <v>42.83</v>
      </c>
      <c r="S268" s="246">
        <f>全车数据表!S269</f>
        <v>51.7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445</v>
      </c>
      <c r="AD268" s="246">
        <f>全车数据表!AX269</f>
        <v>0</v>
      </c>
      <c r="AE268" s="246">
        <f>全车数据表!AY269</f>
        <v>569</v>
      </c>
      <c r="AF268" s="246" t="str">
        <f>IF(全车数据表!AZ269="","",全车数据表!AZ269)</f>
        <v>道路测试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 t="str">
        <f>IF(全车数据表!BZ269="","",全车数据表!BZ269)</f>
        <v/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法拉第未来</v>
      </c>
      <c r="BB268" s="246" t="str">
        <f>IF(全车数据表!AV269="","",全车数据表!AV269)</f>
        <v/>
      </c>
      <c r="BC268" s="246">
        <f>IF(全车数据表!BF269="","",全车数据表!BF269)</f>
        <v>4731</v>
      </c>
      <c r="BD268" s="246">
        <f>IF(全车数据表!BG269="","",全车数据表!BG269)</f>
        <v>425.2</v>
      </c>
      <c r="BE268" s="246">
        <f>IF(全车数据表!BH269="","",全车数据表!BH269)</f>
        <v>86.5</v>
      </c>
      <c r="BF268" s="246">
        <f>IF(全车数据表!BI269="","",全车数据表!BI269)</f>
        <v>43.41</v>
      </c>
      <c r="BG268" s="246">
        <f>IF(全车数据表!BJ269="","",全车数据表!BJ269)</f>
        <v>53.69</v>
      </c>
    </row>
    <row r="269" spans="1:59">
      <c r="A269" s="246">
        <f>全车数据表!A270</f>
        <v>268</v>
      </c>
      <c r="B269" s="246" t="str">
        <f>全车数据表!B270</f>
        <v>Koenigsegg Regera</v>
      </c>
      <c r="C269" s="246" t="str">
        <f>IF(全车数据表!AQ270="","",全车数据表!AQ270)</f>
        <v>Koenigsegg</v>
      </c>
      <c r="D269" s="248" t="str">
        <f>全车数据表!AT270</f>
        <v>regera</v>
      </c>
      <c r="E269" s="248" t="str">
        <f>全车数据表!AS270</f>
        <v>1.3</v>
      </c>
      <c r="F269" s="248" t="str">
        <f>全车数据表!C270</f>
        <v>统治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60</v>
      </c>
      <c r="J269" s="246">
        <f>IF(全车数据表!I270="×",0,全车数据表!I270)</f>
        <v>13</v>
      </c>
      <c r="K269" s="246">
        <f>IF(全车数据表!J270="×",0,全车数据表!J270)</f>
        <v>16</v>
      </c>
      <c r="L269" s="246">
        <f>IF(全车数据表!K270="×",0,全车数据表!K270)</f>
        <v>25</v>
      </c>
      <c r="M269" s="246">
        <f>IF(全车数据表!L270="×",0,全车数据表!L270)</f>
        <v>38</v>
      </c>
      <c r="N269" s="246">
        <f>IF(全车数据表!M270="×",0,全车数据表!M270)</f>
        <v>48</v>
      </c>
      <c r="O269" s="246">
        <f>全车数据表!O270</f>
        <v>4616</v>
      </c>
      <c r="P269" s="246">
        <f>全车数据表!P270</f>
        <v>457.1</v>
      </c>
      <c r="Q269" s="246">
        <f>全车数据表!Q270</f>
        <v>80.88</v>
      </c>
      <c r="R269" s="246">
        <f>全车数据表!R270</f>
        <v>48.75</v>
      </c>
      <c r="S269" s="246">
        <f>全车数据表!S270</f>
        <v>52.48</v>
      </c>
      <c r="T269" s="246">
        <f>全车数据表!T270</f>
        <v>4.62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481</v>
      </c>
      <c r="AD269" s="246">
        <f>全车数据表!AX270</f>
        <v>0</v>
      </c>
      <c r="AE269" s="246">
        <f>全车数据表!AY270</f>
        <v>585</v>
      </c>
      <c r="AF269" s="246" t="str">
        <f>IF(全车数据表!AZ270="","",全车数据表!AZ270)</f>
        <v>传奇商店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>
        <f>IF(全车数据表!BS270="","",全车数据表!BS270)</f>
        <v>1</v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>
        <f>IF(全车数据表!CI270="","",全车数据表!CI270)</f>
        <v>1</v>
      </c>
      <c r="BA269" s="246" t="str">
        <f>IF(全车数据表!CJ270="","",全车数据表!CJ270)</f>
        <v>柯尼塞格 统治 雷旮旯</v>
      </c>
      <c r="BB269" s="246">
        <f>IF(全车数据表!AV270="","",全车数据表!AV270)</f>
        <v>18</v>
      </c>
      <c r="BC269" s="246">
        <f>IF(全车数据表!BF270="","",全车数据表!BF270)</f>
        <v>4742</v>
      </c>
      <c r="BD269" s="246">
        <f>IF(全车数据表!BG270="","",全车数据表!BG270)</f>
        <v>459</v>
      </c>
      <c r="BE269" s="246">
        <f>IF(全车数据表!BH270="","",全车数据表!BH270)</f>
        <v>81.55</v>
      </c>
      <c r="BF269" s="246">
        <f>IF(全车数据表!BI270="","",全车数据表!BI270)</f>
        <v>49.54</v>
      </c>
      <c r="BG269" s="246">
        <f>IF(全车数据表!BJ270="","",全车数据表!BJ270)</f>
        <v>53.55</v>
      </c>
    </row>
    <row r="270" spans="1:59">
      <c r="A270" s="246">
        <f>全车数据表!A271</f>
        <v>269</v>
      </c>
      <c r="B270" s="246" t="str">
        <f>全车数据表!B271</f>
        <v>Saleen S7 Twin Turbo🔑</v>
      </c>
      <c r="C270" s="246" t="str">
        <f>IF(全车数据表!AQ271="","",全车数据表!AQ271)</f>
        <v>Saleen</v>
      </c>
      <c r="D270" s="248" t="str">
        <f>全车数据表!AT271</f>
        <v>saleens7</v>
      </c>
      <c r="E270" s="248" t="str">
        <f>全车数据表!AS271</f>
        <v>4.2</v>
      </c>
      <c r="F270" s="248" t="str">
        <f>全车数据表!C271</f>
        <v>S7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4629</v>
      </c>
      <c r="P270" s="246">
        <f>全车数据表!P271</f>
        <v>429.9</v>
      </c>
      <c r="Q270" s="246">
        <f>全车数据表!Q271</f>
        <v>69.5</v>
      </c>
      <c r="R270" s="246">
        <f>全车数据表!R271</f>
        <v>68.97</v>
      </c>
      <c r="S270" s="246">
        <f>全车数据表!S271</f>
        <v>77.31</v>
      </c>
      <c r="T270" s="246">
        <f>全车数据表!T271</f>
        <v>6.9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452</v>
      </c>
      <c r="AD270" s="246">
        <f>全车数据表!AX271</f>
        <v>0</v>
      </c>
      <c r="AE270" s="246">
        <f>全车数据表!AY271</f>
        <v>572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>
        <f>IF(全车数据表!CC271="","",全车数据表!CC271)</f>
        <v>1</v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赛麟</v>
      </c>
      <c r="BB270" s="246" t="str">
        <f>IF(全车数据表!AV271="","",全车数据表!AV271)</f>
        <v/>
      </c>
      <c r="BC270" s="246">
        <f>IF(全车数据表!BF271="","",全车数据表!BF271)</f>
        <v>4756</v>
      </c>
      <c r="BD270" s="246">
        <f>IF(全车数据表!BG271="","",全车数据表!BG271)</f>
        <v>433</v>
      </c>
      <c r="BE270" s="246">
        <f>IF(全车数据表!BH271="","",全车数据表!BH271)</f>
        <v>70.3</v>
      </c>
      <c r="BF270" s="246">
        <f>IF(全车数据表!BI271="","",全车数据表!BI271)</f>
        <v>69.64</v>
      </c>
      <c r="BG270" s="246">
        <f>IF(全车数据表!BJ271="","",全车数据表!BJ271)</f>
        <v>79.13</v>
      </c>
    </row>
    <row r="271" spans="1:59">
      <c r="A271" s="246">
        <f>全车数据表!A272</f>
        <v>270</v>
      </c>
      <c r="B271" s="246" t="str">
        <f>全车数据表!B272</f>
        <v>Ultima RS🔑</v>
      </c>
      <c r="C271" s="246" t="str">
        <f>IF(全车数据表!AQ272="","",全车数据表!AQ272)</f>
        <v>Ultima</v>
      </c>
      <c r="D271" s="248" t="str">
        <f>全车数据表!AT272</f>
        <v>ultimars</v>
      </c>
      <c r="E271" s="248" t="str">
        <f>全车数据表!AS272</f>
        <v>3.3</v>
      </c>
      <c r="F271" s="248" t="str">
        <f>全车数据表!C272</f>
        <v>URS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4644</v>
      </c>
      <c r="P271" s="246">
        <f>全车数据表!P272</f>
        <v>418.2</v>
      </c>
      <c r="Q271" s="246">
        <f>全车数据表!Q272</f>
        <v>81.38</v>
      </c>
      <c r="R271" s="246">
        <f>全车数据表!R272</f>
        <v>63.54</v>
      </c>
      <c r="S271" s="246">
        <f>全车数据表!S272</f>
        <v>63.24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440</v>
      </c>
      <c r="AD271" s="246">
        <f>全车数据表!AX272</f>
        <v>0</v>
      </c>
      <c r="AE271" s="246">
        <f>全车数据表!AY272</f>
        <v>567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奥特曼</v>
      </c>
      <c r="BB271" s="246" t="str">
        <f>IF(全车数据表!AV272="","",全车数据表!AV272)</f>
        <v/>
      </c>
      <c r="BC271" s="246">
        <f>IF(全车数据表!BF272="","",全车数据表!BF272)</f>
        <v>4771</v>
      </c>
      <c r="BD271" s="246">
        <f>IF(全车数据表!BG272="","",全车数据表!BG272)</f>
        <v>420</v>
      </c>
      <c r="BE271" s="246">
        <f>IF(全车数据表!BH272="","",全车数据表!BH272)</f>
        <v>82</v>
      </c>
      <c r="BF271" s="246">
        <f>IF(全车数据表!BI272="","",全车数据表!BI272)</f>
        <v>65</v>
      </c>
      <c r="BG271" s="246">
        <f>IF(全车数据表!BJ272="","",全车数据表!BJ272)</f>
        <v>65</v>
      </c>
    </row>
    <row r="272" spans="1:59">
      <c r="A272" s="246">
        <f>全车数据表!A273</f>
        <v>271</v>
      </c>
      <c r="B272" s="246" t="str">
        <f>全车数据表!B273</f>
        <v>Lamborghini Sian FKP 37</v>
      </c>
      <c r="C272" s="246" t="str">
        <f>IF(全车数据表!AQ273="","",全车数据表!AQ273)</f>
        <v>Lamborghini</v>
      </c>
      <c r="D272" s="248" t="str">
        <f>全车数据表!AT273</f>
        <v>sian</v>
      </c>
      <c r="E272" s="248" t="str">
        <f>全车数据表!AS273</f>
        <v>2.2</v>
      </c>
      <c r="F272" s="248" t="str">
        <f>全车数据表!C273</f>
        <v>Sian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4685</v>
      </c>
      <c r="P272" s="246">
        <f>全车数据表!P273</f>
        <v>368.1</v>
      </c>
      <c r="Q272" s="246">
        <f>全车数据表!Q273</f>
        <v>82.1</v>
      </c>
      <c r="R272" s="246">
        <f>全车数据表!R273</f>
        <v>92.35</v>
      </c>
      <c r="S272" s="246">
        <f>全车数据表!S273</f>
        <v>81.180000000000007</v>
      </c>
      <c r="T272" s="246">
        <f>全车数据表!T273</f>
        <v>9.57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383</v>
      </c>
      <c r="AD272" s="246">
        <f>全车数据表!AX273</f>
        <v>393</v>
      </c>
      <c r="AE272" s="246">
        <f>全车数据表!AY273</f>
        <v>523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兰博基尼 西安</v>
      </c>
      <c r="BB272" s="246">
        <f>IF(全车数据表!AV273="","",全车数据表!AV273)</f>
        <v>60</v>
      </c>
      <c r="BC272" s="246">
        <f>IF(全车数据表!BF273="","",全车数据表!BF273)</f>
        <v>4813</v>
      </c>
      <c r="BD272" s="246">
        <f>IF(全车数据表!BG273="","",全车数据表!BG273)</f>
        <v>370</v>
      </c>
      <c r="BE272" s="246">
        <f>IF(全车数据表!BH273="","",全车数据表!BH273)</f>
        <v>82.9</v>
      </c>
      <c r="BF272" s="246">
        <f>IF(全车数据表!BI273="","",全车数据表!BI273)</f>
        <v>94.98</v>
      </c>
      <c r="BG272" s="246">
        <f>IF(全车数据表!BJ273="","",全车数据表!BJ273)</f>
        <v>82.51</v>
      </c>
    </row>
    <row r="273" spans="1:59">
      <c r="A273" s="246">
        <f>全车数据表!A274</f>
        <v>272</v>
      </c>
      <c r="B273" s="246" t="str">
        <f>全车数据表!B274</f>
        <v>Ford Mustang RTR Spec 5-FD</v>
      </c>
      <c r="C273" s="246" t="str">
        <f>IF(全车数据表!AQ274="","",全车数据表!AQ274)</f>
        <v>Ford</v>
      </c>
      <c r="D273" s="248" t="str">
        <f>全车数据表!AT274</f>
        <v>5fd</v>
      </c>
      <c r="E273" s="248" t="str">
        <f>全车数据表!AS274</f>
        <v>47.0</v>
      </c>
      <c r="F273" s="248" t="str">
        <f>全车数据表!C274</f>
        <v>S野马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35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50</v>
      </c>
      <c r="M273" s="246">
        <f>IF(全车数据表!L274="×",0,全车数据表!L274)</f>
        <v>60</v>
      </c>
      <c r="N273" s="246">
        <f>IF(全车数据表!M274="×",0,全车数据表!M274)</f>
        <v>70</v>
      </c>
      <c r="O273" s="246">
        <f>全车数据表!O274</f>
        <v>4693</v>
      </c>
      <c r="P273" s="246">
        <f>全车数据表!P274</f>
        <v>415</v>
      </c>
      <c r="Q273" s="246">
        <f>全车数据表!Q274</f>
        <v>78.77</v>
      </c>
      <c r="R273" s="246">
        <f>全车数据表!R274</f>
        <v>54.9</v>
      </c>
      <c r="S273" s="246">
        <f>全车数据表!S274</f>
        <v>74.41</v>
      </c>
      <c r="T273" s="246">
        <f>全车数据表!T274</f>
        <v>0</v>
      </c>
      <c r="U273" s="246">
        <f>全车数据表!AH274</f>
        <v>0</v>
      </c>
      <c r="V273" s="246">
        <f>全车数据表!AI274</f>
        <v>0</v>
      </c>
      <c r="W273" s="246">
        <f>全车数据表!AO274</f>
        <v>0</v>
      </c>
      <c r="X273" s="246">
        <f>全车数据表!AP274</f>
        <v>0</v>
      </c>
      <c r="Y273" s="246">
        <f>全车数据表!AJ274</f>
        <v>0</v>
      </c>
      <c r="Z273" s="246">
        <f>全车数据表!AL274</f>
        <v>0</v>
      </c>
      <c r="AA273" s="246">
        <f>IF(全车数据表!AN274="×",0,全车数据表!AN274)</f>
        <v>0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福特野马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Ajlani Drakuma</v>
      </c>
      <c r="C274" s="246" t="str">
        <f>IF(全车数据表!AQ275="","",全车数据表!AQ275)</f>
        <v>Ajlani</v>
      </c>
      <c r="D274" s="248" t="str">
        <f>全车数据表!AT275</f>
        <v>drakuma</v>
      </c>
      <c r="E274" s="248" t="str">
        <f>全车数据表!AS275</f>
        <v>3.7</v>
      </c>
      <c r="F274" s="248" t="str">
        <f>全车数据表!C275</f>
        <v>中东龙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4702</v>
      </c>
      <c r="P274" s="246">
        <f>全车数据表!P275</f>
        <v>441</v>
      </c>
      <c r="Q274" s="246">
        <f>全车数据表!Q275</f>
        <v>81.56</v>
      </c>
      <c r="R274" s="246">
        <f>全车数据表!R275</f>
        <v>47.91</v>
      </c>
      <c r="S274" s="246">
        <f>全车数据表!S275</f>
        <v>60.58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464</v>
      </c>
      <c r="AD274" s="246">
        <f>全车数据表!AX275</f>
        <v>0</v>
      </c>
      <c r="AE274" s="246">
        <f>全车数据表!AY275</f>
        <v>578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中东狼</v>
      </c>
      <c r="BB274" s="246" t="str">
        <f>IF(全车数据表!AV275="","",全车数据表!AV275)</f>
        <v/>
      </c>
      <c r="BC274" s="246">
        <f>IF(全车数据表!BF275="","",全车数据表!BF275)</f>
        <v>4830</v>
      </c>
      <c r="BD274" s="246">
        <f>IF(全车数据表!BG275="","",全车数据表!BG275)</f>
        <v>443.4</v>
      </c>
      <c r="BE274" s="246">
        <f>IF(全车数据表!BH275="","",全车数据表!BH275)</f>
        <v>82</v>
      </c>
      <c r="BF274" s="246">
        <f>IF(全车数据表!BI275="","",全车数据表!BI275)</f>
        <v>48.92</v>
      </c>
      <c r="BG274" s="246">
        <f>IF(全车数据表!BJ275="","",全车数据表!BJ275)</f>
        <v>62.14</v>
      </c>
    </row>
    <row r="275" spans="1:59">
      <c r="A275" s="246">
        <f>全车数据表!A276</f>
        <v>274</v>
      </c>
      <c r="B275" s="246" t="str">
        <f>全车数据表!B276</f>
        <v>Inferno Automobili Inferno</v>
      </c>
      <c r="C275" s="246" t="str">
        <f>IF(全车数据表!AQ276="","",全车数据表!AQ276)</f>
        <v>Inferno</v>
      </c>
      <c r="D275" s="248" t="str">
        <f>全车数据表!AT276</f>
        <v>inferno</v>
      </c>
      <c r="E275" s="248" t="str">
        <f>全车数据表!AS276</f>
        <v>2.7</v>
      </c>
      <c r="F275" s="248" t="str">
        <f>全车数据表!C276</f>
        <v>地狱火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4722</v>
      </c>
      <c r="P275" s="246">
        <f>全车数据表!P276</f>
        <v>412.6</v>
      </c>
      <c r="Q275" s="246">
        <f>全车数据表!Q276</f>
        <v>83.05</v>
      </c>
      <c r="R275" s="246">
        <f>全车数据表!R276</f>
        <v>54.88</v>
      </c>
      <c r="S275" s="246">
        <f>全车数据表!S276</f>
        <v>76.62</v>
      </c>
      <c r="T275" s="246">
        <f>全车数据表!T276</f>
        <v>7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432</v>
      </c>
      <c r="AD275" s="246">
        <f>全车数据表!AX276</f>
        <v>0</v>
      </c>
      <c r="AE275" s="246">
        <f>全车数据表!AY276</f>
        <v>563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地狱火 QQ飞车</v>
      </c>
      <c r="BB275" s="246" t="str">
        <f>IF(全车数据表!AV276="","",全车数据表!AV276)</f>
        <v/>
      </c>
      <c r="BC275" s="246" t="str">
        <f>IF(全车数据表!BF276="","",全车数据表!BF276)</f>
        <v/>
      </c>
      <c r="BD275" s="246" t="str">
        <f>IF(全车数据表!BG276="","",全车数据表!BG276)</f>
        <v/>
      </c>
      <c r="BE275" s="246" t="str">
        <f>IF(全车数据表!BH276="","",全车数据表!BH276)</f>
        <v/>
      </c>
      <c r="BF275" s="246" t="str">
        <f>IF(全车数据表!BI276="","",全车数据表!BI276)</f>
        <v/>
      </c>
      <c r="BG275" s="246" t="str">
        <f>IF(全车数据表!BJ276="","",全车数据表!BJ276)</f>
        <v/>
      </c>
    </row>
    <row r="276" spans="1:59">
      <c r="A276" s="246">
        <f>全车数据表!A277</f>
        <v>275</v>
      </c>
      <c r="B276" s="246" t="str">
        <f>全车数据表!B277</f>
        <v>Torino Design Super Sport🔑</v>
      </c>
      <c r="C276" s="246" t="str">
        <f>IF(全车数据表!AQ277="","",全车数据表!AQ277)</f>
        <v>Torino Design</v>
      </c>
      <c r="D276" s="248" t="str">
        <f>全车数据表!AT277</f>
        <v>torino</v>
      </c>
      <c r="E276" s="248" t="str">
        <f>全车数据表!AS277</f>
        <v>3.9</v>
      </c>
      <c r="F276" s="248" t="str">
        <f>全车数据表!C277</f>
        <v>都灵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4741</v>
      </c>
      <c r="P276" s="246">
        <f>全车数据表!P277</f>
        <v>405.3</v>
      </c>
      <c r="Q276" s="246">
        <f>全车数据表!Q277</f>
        <v>82.28</v>
      </c>
      <c r="R276" s="246">
        <f>全车数据表!R277</f>
        <v>62.3</v>
      </c>
      <c r="S276" s="246">
        <f>全车数据表!S277</f>
        <v>75.81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422</v>
      </c>
      <c r="AD276" s="246">
        <f>全车数据表!AX277</f>
        <v>0</v>
      </c>
      <c r="AE276" s="246">
        <f>全车数据表!AY277</f>
        <v>559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>
        <f>IF(全车数据表!BZ277="","",全车数据表!BZ277)</f>
        <v>1</v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4870</v>
      </c>
      <c r="BD276" s="246">
        <f>IF(全车数据表!BG277="","",全车数据表!BG277)</f>
        <v>407.1</v>
      </c>
      <c r="BE276" s="246">
        <f>IF(全车数据表!BH277="","",全车数据表!BH277)</f>
        <v>82.9</v>
      </c>
      <c r="BF276" s="246">
        <f>IF(全车数据表!BI277="","",全车数据表!BI277)</f>
        <v>63.48</v>
      </c>
      <c r="BG276" s="246">
        <f>IF(全车数据表!BJ277="","",全车数据表!BJ277)</f>
        <v>77.16</v>
      </c>
    </row>
    <row r="277" spans="1:59">
      <c r="A277" s="246">
        <f>全车数据表!A278</f>
        <v>276</v>
      </c>
      <c r="B277" s="246" t="str">
        <f>全车数据表!B278</f>
        <v>Bugatti Chiron</v>
      </c>
      <c r="C277" s="246" t="str">
        <f>IF(全车数据表!AQ278="","",全车数据表!AQ278)</f>
        <v>Bugatti</v>
      </c>
      <c r="D277" s="248" t="str">
        <f>全车数据表!AT278</f>
        <v>chiron</v>
      </c>
      <c r="E277" s="248" t="str">
        <f>全车数据表!AS278</f>
        <v>1.2</v>
      </c>
      <c r="F277" s="248" t="str">
        <f>全车数据表!C278</f>
        <v>肥龙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60</v>
      </c>
      <c r="J277" s="246">
        <f>IF(全车数据表!I278="×",0,全车数据表!I278)</f>
        <v>13</v>
      </c>
      <c r="K277" s="246">
        <f>IF(全车数据表!J278="×",0,全车数据表!J278)</f>
        <v>16</v>
      </c>
      <c r="L277" s="246">
        <f>IF(全车数据表!K278="×",0,全车数据表!K278)</f>
        <v>25</v>
      </c>
      <c r="M277" s="246">
        <f>IF(全车数据表!L278="×",0,全车数据表!L278)</f>
        <v>38</v>
      </c>
      <c r="N277" s="246">
        <f>IF(全车数据表!M278="×",0,全车数据表!M278)</f>
        <v>48</v>
      </c>
      <c r="O277" s="246">
        <f>全车数据表!O278</f>
        <v>4755</v>
      </c>
      <c r="P277" s="246">
        <f>全车数据表!P278</f>
        <v>443.4</v>
      </c>
      <c r="Q277" s="246">
        <f>全车数据表!Q278</f>
        <v>84.4</v>
      </c>
      <c r="R277" s="246">
        <f>全车数据表!R278</f>
        <v>45.62</v>
      </c>
      <c r="S277" s="246">
        <f>全车数据表!S278</f>
        <v>63.63</v>
      </c>
      <c r="T277" s="246">
        <f>全车数据表!T278</f>
        <v>5.43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467</v>
      </c>
      <c r="AD277" s="246">
        <f>全车数据表!AX278</f>
        <v>0</v>
      </c>
      <c r="AE277" s="246">
        <f>全车数据表!AY278</f>
        <v>579</v>
      </c>
      <c r="AF277" s="246" t="str">
        <f>IF(全车数据表!AZ278="","",全车数据表!AZ278)</f>
        <v>传奇商店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>
        <f>IF(全车数据表!BS278="","",全车数据表!BS278)</f>
        <v>1</v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>
        <f>IF(全车数据表!CF278="","",全车数据表!CF278)</f>
        <v>1</v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>
        <f>IF(全车数据表!CI278="","",全车数据表!CI278)</f>
        <v>1</v>
      </c>
      <c r="BA277" s="246" t="str">
        <f>IF(全车数据表!CJ278="","",全车数据表!CJ278)</f>
        <v>布加迪 胖龙 肥龙 奇龙 凯龙</v>
      </c>
      <c r="BB277" s="246">
        <f>IF(全车数据表!AV278="","",全车数据表!AV278)</f>
        <v>20</v>
      </c>
      <c r="BC277" s="246">
        <f>IF(全车数据表!BF278="","",全车数据表!BF278)</f>
        <v>4884</v>
      </c>
      <c r="BD277" s="246">
        <f>IF(全车数据表!BG278="","",全车数据表!BG278)</f>
        <v>446</v>
      </c>
      <c r="BE277" s="246">
        <f>IF(全车数据表!BH278="","",全车数据表!BH278)</f>
        <v>85.15</v>
      </c>
      <c r="BF277" s="246">
        <f>IF(全车数据表!BI278="","",全车数据表!BI278)</f>
        <v>46.37</v>
      </c>
      <c r="BG277" s="246">
        <f>IF(全车数据表!BJ278="","",全车数据表!BJ278)</f>
        <v>64.760000000000005</v>
      </c>
    </row>
    <row r="278" spans="1:59">
      <c r="A278" s="246">
        <f>全车数据表!A279</f>
        <v>277</v>
      </c>
      <c r="B278" s="246" t="str">
        <f>全车数据表!B279</f>
        <v>BXR Bailey Blade GT1</v>
      </c>
      <c r="C278" s="246" t="str">
        <f>IF(全车数据表!AQ279="","",全车数据表!AQ279)</f>
        <v>BXR</v>
      </c>
      <c r="D278" s="248" t="str">
        <f>全车数据表!AT279</f>
        <v>bxr</v>
      </c>
      <c r="E278" s="248" t="str">
        <f>全车数据表!AS279</f>
        <v>2.3</v>
      </c>
      <c r="F278" s="248" t="str">
        <f>全车数据表!C279</f>
        <v>BXR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4764</v>
      </c>
      <c r="P278" s="246">
        <f>全车数据表!P279</f>
        <v>449.5</v>
      </c>
      <c r="Q278" s="246">
        <f>全车数据表!Q279</f>
        <v>80.48</v>
      </c>
      <c r="R278" s="246">
        <f>全车数据表!R279</f>
        <v>46.87</v>
      </c>
      <c r="S278" s="246">
        <f>全车数据表!S279</f>
        <v>70.66</v>
      </c>
      <c r="T278" s="246">
        <f>全车数据表!T279</f>
        <v>5.97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473</v>
      </c>
      <c r="AD278" s="246">
        <f>全车数据表!AX279</f>
        <v>0</v>
      </c>
      <c r="AE278" s="246">
        <f>全车数据表!AY279</f>
        <v>582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鞋拔子 鼻息肉</v>
      </c>
      <c r="BB278" s="246" t="str">
        <f>IF(全车数据表!AV279="","",全车数据表!AV279)</f>
        <v/>
      </c>
      <c r="BC278" s="246">
        <f>IF(全车数据表!BF279="","",全车数据表!BF279)</f>
        <v>4919</v>
      </c>
      <c r="BD278" s="246">
        <f>IF(全车数据表!BG279="","",全车数据表!BG279)</f>
        <v>451.2</v>
      </c>
      <c r="BE278" s="246">
        <f>IF(全车数据表!BH279="","",全车数据表!BH279)</f>
        <v>81.099999999999994</v>
      </c>
      <c r="BF278" s="246">
        <f>IF(全车数据表!BI279="","",全车数据表!BI279)</f>
        <v>47.58</v>
      </c>
      <c r="BG278" s="246">
        <f>IF(全车数据表!BJ279="","",全车数据表!BJ279)</f>
        <v>72.45</v>
      </c>
    </row>
    <row r="279" spans="1:59">
      <c r="A279" s="246">
        <f>全车数据表!A280</f>
        <v>278</v>
      </c>
      <c r="B279" s="246" t="str">
        <f>全车数据表!B280</f>
        <v>Bugatti Divo</v>
      </c>
      <c r="C279" s="246" t="str">
        <f>IF(全车数据表!AQ280="","",全车数据表!AQ280)</f>
        <v>Bugatti</v>
      </c>
      <c r="D279" s="248" t="str">
        <f>全车数据表!AT280</f>
        <v>divo</v>
      </c>
      <c r="E279" s="248" t="str">
        <f>全车数据表!AS280</f>
        <v>2.6</v>
      </c>
      <c r="F279" s="248" t="str">
        <f>全车数据表!C280</f>
        <v>Divo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4773</v>
      </c>
      <c r="P279" s="246">
        <f>全车数据表!P280</f>
        <v>396</v>
      </c>
      <c r="Q279" s="246">
        <f>全车数据表!Q280</f>
        <v>85.7</v>
      </c>
      <c r="R279" s="246">
        <f>全车数据表!R280</f>
        <v>61.48</v>
      </c>
      <c r="S279" s="246">
        <f>全车数据表!S280</f>
        <v>73.989999999999995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411</v>
      </c>
      <c r="AD279" s="246">
        <f>全车数据表!AX280</f>
        <v>0</v>
      </c>
      <c r="AE279" s="246">
        <f>全车数据表!AY280</f>
        <v>552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>
        <f>IF(全车数据表!CD280="","",全车数据表!CD280)</f>
        <v>1</v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三万老大爷</v>
      </c>
      <c r="BB279" s="246" t="str">
        <f>IF(全车数据表!AV280="","",全车数据表!AV280)</f>
        <v/>
      </c>
      <c r="BC279" s="246">
        <f>IF(全车数据表!BF280="","",全车数据表!BF280)</f>
        <v>4901</v>
      </c>
      <c r="BD279" s="246">
        <f>IF(全车数据表!BG280="","",全车数据表!BG280)</f>
        <v>397.8</v>
      </c>
      <c r="BE279" s="246">
        <f>IF(全车数据表!BH280="","",全车数据表!BH280)</f>
        <v>86.5</v>
      </c>
      <c r="BF279" s="246">
        <f>IF(全车数据表!BI280="","",全车数据表!BI280)</f>
        <v>62.5</v>
      </c>
      <c r="BG279" s="246">
        <f>IF(全车数据表!BJ280="","",全车数据表!BJ280)</f>
        <v>75.84</v>
      </c>
    </row>
    <row r="280" spans="1:59">
      <c r="A280" s="246">
        <f>全车数据表!A281</f>
        <v>279</v>
      </c>
      <c r="B280" s="246" t="str">
        <f>全车数据表!B281</f>
        <v>Tushek TS 900 Racer Pro</v>
      </c>
      <c r="C280" s="246" t="str">
        <f>IF(全车数据表!AQ281="","",全车数据表!AQ281)</f>
        <v>Tushek</v>
      </c>
      <c r="D280" s="248" t="str">
        <f>全车数据表!AT281</f>
        <v>ts900</v>
      </c>
      <c r="E280" s="248" t="str">
        <f>全车数据表!AS281</f>
        <v>3.4</v>
      </c>
      <c r="F280" s="248" t="str">
        <f>全车数据表!C281</f>
        <v>TS900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4779</v>
      </c>
      <c r="P280" s="246">
        <f>全车数据表!P281</f>
        <v>395.2</v>
      </c>
      <c r="Q280" s="246">
        <f>全车数据表!Q281</f>
        <v>86</v>
      </c>
      <c r="R280" s="246">
        <f>全车数据表!R281</f>
        <v>73.709999999999994</v>
      </c>
      <c r="S280" s="246">
        <f>全车数据表!S281</f>
        <v>61.51</v>
      </c>
      <c r="T280" s="246">
        <f>全车数据表!T281</f>
        <v>5.53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411</v>
      </c>
      <c r="AD280" s="246">
        <f>全车数据表!AX281</f>
        <v>0</v>
      </c>
      <c r="AE280" s="246">
        <f>全车数据表!AY281</f>
        <v>552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/>
      </c>
      <c r="BB280" s="246" t="str">
        <f>IF(全车数据表!AV281="","",全车数据表!AV281)</f>
        <v/>
      </c>
      <c r="BC280" s="246">
        <f>IF(全车数据表!BF281="","",全车数据表!BF281)</f>
        <v>4930</v>
      </c>
      <c r="BD280" s="246">
        <f>IF(全车数据表!BG281="","",全车数据表!BG281)</f>
        <v>396.9</v>
      </c>
      <c r="BE280" s="246">
        <f>IF(全车数据表!BH281="","",全车数据表!BH281)</f>
        <v>86.73</v>
      </c>
      <c r="BF280" s="246">
        <f>IF(全车数据表!BI281="","",全车数据表!BI281)</f>
        <v>75.709999999999994</v>
      </c>
      <c r="BG280" s="246">
        <f>IF(全车数据表!BJ281="","",全车数据表!BJ281)</f>
        <v>63.41</v>
      </c>
    </row>
    <row r="281" spans="1:59">
      <c r="A281" s="246">
        <f>全车数据表!A282</f>
        <v>280</v>
      </c>
      <c r="B281" s="246" t="str">
        <f>全车数据表!B282</f>
        <v>SSC Ultimate Aero TT</v>
      </c>
      <c r="C281" s="246" t="str">
        <f>IF(全车数据表!AQ282="","",全车数据表!AQ282)</f>
        <v>SSC</v>
      </c>
      <c r="D281" s="248" t="str">
        <f>全车数据表!AT282</f>
        <v>aero</v>
      </c>
      <c r="E281" s="248" t="str">
        <f>全车数据表!AS282</f>
        <v>24.6</v>
      </c>
      <c r="F281" s="248" t="str">
        <f>全车数据表!C282</f>
        <v>Aero</v>
      </c>
      <c r="G281" s="246" t="str">
        <f>全车数据表!D282</f>
        <v>S</v>
      </c>
      <c r="H281" s="246">
        <f>LEN(全车数据表!E282)</f>
        <v>6</v>
      </c>
      <c r="I281" s="246">
        <f>IF(全车数据表!H282="×",0,全车数据表!H282)</f>
        <v>35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50</v>
      </c>
      <c r="M281" s="246">
        <f>IF(全车数据表!L282="×",0,全车数据表!L282)</f>
        <v>60</v>
      </c>
      <c r="N281" s="246">
        <f>IF(全车数据表!M282="×",0,全车数据表!M282)</f>
        <v>70</v>
      </c>
      <c r="O281" s="246">
        <f>全车数据表!O282</f>
        <v>4781</v>
      </c>
      <c r="P281" s="246">
        <f>全车数据表!P282</f>
        <v>428.8</v>
      </c>
      <c r="Q281" s="246">
        <f>全车数据表!Q282</f>
        <v>79.69</v>
      </c>
      <c r="R281" s="246">
        <f>全车数据表!R282</f>
        <v>49.02</v>
      </c>
      <c r="S281" s="246">
        <f>全车数据表!S282</f>
        <v>63.89</v>
      </c>
      <c r="T281" s="246">
        <f>全车数据表!T282</f>
        <v>0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0</v>
      </c>
      <c r="AD281" s="246">
        <f>全车数据表!AX282</f>
        <v>0</v>
      </c>
      <c r="AE281" s="246">
        <f>全车数据表!AY282</f>
        <v>0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 t="str">
        <f>IF(全车数据表!CC282="","",全车数据表!CC282)</f>
        <v/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/>
      </c>
      <c r="BB281" s="246" t="str">
        <f>IF(全车数据表!AV282="","",全车数据表!AV282)</f>
        <v/>
      </c>
      <c r="BC281" s="246">
        <f>IF(全车数据表!BF282="","",全车数据表!BF282)</f>
        <v>4913</v>
      </c>
      <c r="BD281" s="246">
        <f>IF(全车数据表!BG282="","",全车数据表!BG282)</f>
        <v>430.4</v>
      </c>
      <c r="BE281" s="246">
        <f>IF(全车数据表!BH282="","",全车数据表!BH282)</f>
        <v>80.2</v>
      </c>
      <c r="BF281" s="246">
        <f>IF(全车数据表!BI282="","",全车数据表!BI282)</f>
        <v>49.91</v>
      </c>
      <c r="BG281" s="246">
        <f>IF(全车数据表!BJ282="","",全车数据表!BJ282)</f>
        <v>65.87</v>
      </c>
    </row>
    <row r="282" spans="1:59">
      <c r="A282" s="246">
        <f>全车数据表!A283</f>
        <v>281</v>
      </c>
      <c r="B282" s="246" t="str">
        <f>全车数据表!B283</f>
        <v>Mazzanti Evantra Millecavalli</v>
      </c>
      <c r="C282" s="246" t="str">
        <f>IF(全车数据表!AQ283="","",全车数据表!AQ283)</f>
        <v>Mazzanti</v>
      </c>
      <c r="D282" s="248" t="str">
        <f>全车数据表!AT283</f>
        <v>millecavalli</v>
      </c>
      <c r="E282" s="248" t="str">
        <f>全车数据表!AS283</f>
        <v>2.8</v>
      </c>
      <c r="F282" s="248" t="str">
        <f>全车数据表!C283</f>
        <v>皇后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4796</v>
      </c>
      <c r="P282" s="246">
        <f>全车数据表!P283</f>
        <v>412.5</v>
      </c>
      <c r="Q282" s="246">
        <f>全车数据表!Q283</f>
        <v>82.6</v>
      </c>
      <c r="R282" s="246">
        <f>全车数据表!R283</f>
        <v>63.86</v>
      </c>
      <c r="S282" s="246">
        <f>全车数据表!S283</f>
        <v>64.86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432</v>
      </c>
      <c r="AD282" s="246">
        <f>全车数据表!AX283</f>
        <v>0</v>
      </c>
      <c r="AE282" s="246">
        <f>全车数据表!AY283</f>
        <v>563</v>
      </c>
      <c r="AF282" s="246" t="str">
        <f>IF(全车数据表!AZ283="","",全车数据表!AZ283)</f>
        <v>特殊赛事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>
        <f>IF(全车数据表!BZ283="","",全车数据表!BZ283)</f>
        <v>1</v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>
        <f>IF(全车数据表!CD283="","",全车数据表!CD283)</f>
        <v>1</v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皇后 马赞蒂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Toroidion 1MW</v>
      </c>
      <c r="C283" s="246" t="str">
        <f>IF(全车数据表!AQ284="","",全车数据表!AQ284)</f>
        <v>Toroidion</v>
      </c>
      <c r="D283" s="248" t="str">
        <f>全车数据表!AT284</f>
        <v>1mw</v>
      </c>
      <c r="E283" s="248" t="str">
        <f>全车数据表!AS284</f>
        <v>3.1</v>
      </c>
      <c r="F283" s="248" t="str">
        <f>全车数据表!C284</f>
        <v>1MW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4806</v>
      </c>
      <c r="P283" s="246">
        <f>全车数据表!P284</f>
        <v>460.6</v>
      </c>
      <c r="Q283" s="246">
        <f>全车数据表!Q284</f>
        <v>81.290000000000006</v>
      </c>
      <c r="R283" s="246">
        <f>全车数据表!R284</f>
        <v>60.32</v>
      </c>
      <c r="S283" s="246">
        <f>全车数据表!S284</f>
        <v>54.19</v>
      </c>
      <c r="T283" s="246">
        <f>全车数据表!T284</f>
        <v>4.5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485</v>
      </c>
      <c r="AD283" s="246">
        <f>全车数据表!AX284</f>
        <v>0</v>
      </c>
      <c r="AE283" s="246">
        <f>全车数据表!AY284</f>
        <v>587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>
        <f>IF(全车数据表!BZ284="","",全车数据表!BZ284)</f>
        <v>1</v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百万马力 万兆wate</v>
      </c>
      <c r="BB283" s="246" t="str">
        <f>IF(全车数据表!AV284="","",全车数据表!AV284)</f>
        <v/>
      </c>
      <c r="BC283" s="246" t="str">
        <f>IF(全车数据表!BF284="","",全车数据表!BF284)</f>
        <v/>
      </c>
      <c r="BD283" s="246" t="str">
        <f>IF(全车数据表!BG284="","",全车数据表!BG284)</f>
        <v/>
      </c>
      <c r="BE283" s="246" t="str">
        <f>IF(全车数据表!BH284="","",全车数据表!BH284)</f>
        <v/>
      </c>
      <c r="BF283" s="246" t="str">
        <f>IF(全车数据表!BI284="","",全车数据表!BI284)</f>
        <v/>
      </c>
      <c r="BG283" s="246" t="str">
        <f>IF(全车数据表!BJ284="","",全车数据表!BJ284)</f>
        <v/>
      </c>
    </row>
    <row r="284" spans="1:59">
      <c r="A284" s="246">
        <f>全车数据表!A285</f>
        <v>283</v>
      </c>
      <c r="B284" s="246" t="str">
        <f>全车数据表!B285</f>
        <v>Inferno Settimo Cerchio</v>
      </c>
      <c r="C284" s="246" t="str">
        <f>IF(全车数据表!AQ285="","",全车数据表!AQ285)</f>
        <v>Inferno</v>
      </c>
      <c r="D284" s="248" t="str">
        <f>全车数据表!AT285</f>
        <v>settimo</v>
      </c>
      <c r="E284" s="248" t="str">
        <f>全车数据表!AS285</f>
        <v>3.7</v>
      </c>
      <c r="F284" s="248" t="str">
        <f>全车数据表!C285</f>
        <v>地狱炎</v>
      </c>
      <c r="G284" s="246" t="str">
        <f>全车数据表!D285</f>
        <v>S</v>
      </c>
      <c r="H284" s="246">
        <f>LEN(全车数据表!E285)</f>
        <v>6</v>
      </c>
      <c r="I284" s="246">
        <f>IF(全车数据表!H285="×",0,全车数据表!H285)</f>
        <v>85</v>
      </c>
      <c r="J284" s="246">
        <f>IF(全车数据表!I285="×",0,全车数据表!I285)</f>
        <v>25</v>
      </c>
      <c r="K284" s="246">
        <f>IF(全车数据表!J285="×",0,全车数据表!J285)</f>
        <v>29</v>
      </c>
      <c r="L284" s="246">
        <f>IF(全车数据表!K285="×",0,全车数据表!K285)</f>
        <v>38</v>
      </c>
      <c r="M284" s="246">
        <f>IF(全车数据表!L285="×",0,全车数据表!L285)</f>
        <v>54</v>
      </c>
      <c r="N284" s="246">
        <f>IF(全车数据表!M285="×",0,全车数据表!M285)</f>
        <v>69</v>
      </c>
      <c r="O284" s="246">
        <f>全车数据表!O285</f>
        <v>4817</v>
      </c>
      <c r="P284" s="246">
        <f>全车数据表!P285</f>
        <v>447.1</v>
      </c>
      <c r="Q284" s="246">
        <f>全车数据表!Q285</f>
        <v>84.34</v>
      </c>
      <c r="R284" s="246">
        <f>全车数据表!R285</f>
        <v>61.43</v>
      </c>
      <c r="S284" s="246">
        <f>全车数据表!S285</f>
        <v>39.21</v>
      </c>
      <c r="T284" s="246">
        <f>全车数据表!T285</f>
        <v>0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470</v>
      </c>
      <c r="AD284" s="246">
        <f>全车数据表!AX285</f>
        <v>0</v>
      </c>
      <c r="AE284" s="246">
        <f>全车数据表!AY285</f>
        <v>581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 t="str">
        <f>IF(全车数据表!CC285="","",全车数据表!CC285)</f>
        <v/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地域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Bugatti Chiron Pur Sport</v>
      </c>
      <c r="C285" s="246" t="str">
        <f>IF(全车数据表!AQ286="","",全车数据表!AQ286)</f>
        <v>Bugatti</v>
      </c>
      <c r="D285" s="248" t="str">
        <f>全车数据表!AT286</f>
        <v>pursport</v>
      </c>
      <c r="E285" s="248" t="str">
        <f>全车数据表!AS286</f>
        <v>24.0</v>
      </c>
      <c r="F285" s="248" t="str">
        <f>全车数据表!C286</f>
        <v>PS龙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4821</v>
      </c>
      <c r="P285" s="246">
        <f>全车数据表!P286</f>
        <v>397.8</v>
      </c>
      <c r="Q285" s="246">
        <f>全车数据表!Q286</f>
        <v>87.01</v>
      </c>
      <c r="R285" s="246">
        <f>全车数据表!R286</f>
        <v>73.62</v>
      </c>
      <c r="S285" s="246">
        <f>全车数据表!S286</f>
        <v>65.319999999999993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胖龙 肥龙 奇龙 凯龙</v>
      </c>
      <c r="BB285" s="246" t="str">
        <f>IF(全车数据表!AV286="","",全车数据表!AV286)</f>
        <v/>
      </c>
      <c r="BC285" s="246">
        <f>IF(全车数据表!BF286="","",全车数据表!BF286)</f>
        <v>4953</v>
      </c>
      <c r="BD285" s="246">
        <f>IF(全车数据表!BG286="","",全车数据表!BG286)</f>
        <v>399.7</v>
      </c>
      <c r="BE285" s="246">
        <f>IF(全车数据表!BH286="","",全车数据表!BH286)</f>
        <v>87.85</v>
      </c>
      <c r="BF285" s="246">
        <f>IF(全车数据表!BI286="","",全车数据表!BI286)</f>
        <v>75.260000000000005</v>
      </c>
      <c r="BG285" s="246">
        <f>IF(全车数据表!BJ286="","",全车数据表!BJ286)</f>
        <v>68.239999999999995</v>
      </c>
    </row>
    <row r="286" spans="1:59">
      <c r="A286" s="246">
        <f>全车数据表!A287</f>
        <v>285</v>
      </c>
      <c r="B286" s="246" t="str">
        <f>全车数据表!B287</f>
        <v>Koenigsegg Jesko🔑</v>
      </c>
      <c r="C286" s="246" t="str">
        <f>IF(全车数据表!AQ287="","",全车数据表!AQ287)</f>
        <v>Koenigsegg</v>
      </c>
      <c r="D286" s="248" t="str">
        <f>全车数据表!AT287</f>
        <v>jesko</v>
      </c>
      <c r="E286" s="248" t="str">
        <f>全车数据表!AS287</f>
        <v>1.6</v>
      </c>
      <c r="F286" s="248" t="str">
        <f>全车数据表!C287</f>
        <v>Jesko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4826</v>
      </c>
      <c r="P286" s="246">
        <f>全车数据表!P287</f>
        <v>496.6</v>
      </c>
      <c r="Q286" s="246">
        <f>全车数据表!Q287</f>
        <v>80.069999999999993</v>
      </c>
      <c r="R286" s="246">
        <f>全车数据表!R287</f>
        <v>48.19</v>
      </c>
      <c r="S286" s="246">
        <f>全车数据表!S287</f>
        <v>58.23</v>
      </c>
      <c r="T286" s="246">
        <f>全车数据表!T287</f>
        <v>4.8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522</v>
      </c>
      <c r="AD286" s="246">
        <f>全车数据表!AX287</f>
        <v>0</v>
      </c>
      <c r="AE286" s="246">
        <f>全车数据表!AY287</f>
        <v>600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柯尼塞格 杰哥</v>
      </c>
      <c r="BB286" s="246" t="str">
        <f>IF(全车数据表!AV287="","",全车数据表!AV287)</f>
        <v/>
      </c>
      <c r="BC286" s="246">
        <f>IF(全车数据表!BF287="","",全车数据表!BF287)</f>
        <v>4956</v>
      </c>
      <c r="BD286" s="246">
        <f>IF(全车数据表!BG287="","",全车数据表!BG287)</f>
        <v>498</v>
      </c>
      <c r="BE286" s="246">
        <f>IF(全车数据表!BH287="","",全车数据表!BH287)</f>
        <v>80.650000000000006</v>
      </c>
      <c r="BF286" s="246">
        <f>IF(全车数据表!BI287="","",全车数据表!BI287)</f>
        <v>48.88</v>
      </c>
      <c r="BG286" s="246">
        <f>IF(全车数据表!BJ287="","",全车数据表!BJ287)</f>
        <v>59.95</v>
      </c>
    </row>
    <row r="287" spans="1:59">
      <c r="A287" s="246">
        <f>全车数据表!A288</f>
        <v>286</v>
      </c>
      <c r="B287" s="246" t="str">
        <f>全车数据表!B288</f>
        <v>Rimac Nevera Time Attack🔑</v>
      </c>
      <c r="C287" s="246" t="str">
        <f>IF(全车数据表!AQ288="","",全车数据表!AQ288)</f>
        <v>Rimac</v>
      </c>
      <c r="D287" s="248" t="str">
        <f>全车数据表!AT288</f>
        <v>neverata</v>
      </c>
      <c r="E287" s="248" t="str">
        <f>全车数据表!AS288</f>
        <v>24.2</v>
      </c>
      <c r="F287" s="248" t="str">
        <f>全车数据表!C288</f>
        <v>绿C2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4835</v>
      </c>
      <c r="P287" s="246">
        <f>全车数据表!P288</f>
        <v>409.7</v>
      </c>
      <c r="Q287" s="246">
        <f>全车数据表!Q288</f>
        <v>89.13</v>
      </c>
      <c r="R287" s="246">
        <f>全车数据表!R288</f>
        <v>63.68</v>
      </c>
      <c r="S287" s="246">
        <f>全车数据表!S288</f>
        <v>45.99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通行证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4965</v>
      </c>
      <c r="BD287" s="246">
        <f>IF(全车数据表!BG288="","",全车数据表!BG288)</f>
        <v>410.8</v>
      </c>
      <c r="BE287" s="246">
        <f>IF(全车数据表!BH288="","",全车数据表!BH288)</f>
        <v>89.65</v>
      </c>
      <c r="BF287" s="246">
        <f>IF(全车数据表!BI288="","",全车数据表!BI288)</f>
        <v>65.64</v>
      </c>
      <c r="BG287" s="246">
        <f>IF(全车数据表!BJ288="","",全车数据表!BJ288)</f>
        <v>47.86</v>
      </c>
    </row>
    <row r="288" spans="1:59">
      <c r="A288" s="246">
        <f>全车数据表!A289</f>
        <v>287</v>
      </c>
      <c r="B288" s="246" t="str">
        <f>全车数据表!B289</f>
        <v>Bugatti Centodieci🔑</v>
      </c>
      <c r="C288" s="246" t="str">
        <f>IF(全车数据表!AQ289="","",全车数据表!AQ289)</f>
        <v>Bugatti</v>
      </c>
      <c r="D288" s="248" t="str">
        <f>全车数据表!AT289</f>
        <v>centodieci</v>
      </c>
      <c r="E288" s="248" t="str">
        <f>全车数据表!AS289</f>
        <v>3.6</v>
      </c>
      <c r="F288" s="248" t="str">
        <f>全车数据表!C289</f>
        <v>白龙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4843</v>
      </c>
      <c r="P288" s="246">
        <f>全车数据表!P289</f>
        <v>402.7</v>
      </c>
      <c r="Q288" s="246">
        <f>全车数据表!Q289</f>
        <v>86.51</v>
      </c>
      <c r="R288" s="246">
        <f>全车数据表!R289</f>
        <v>62.58</v>
      </c>
      <c r="S288" s="246">
        <f>全车数据表!S289</f>
        <v>77.09</v>
      </c>
      <c r="T288" s="246">
        <f>全车数据表!T289</f>
        <v>7.3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418</v>
      </c>
      <c r="AD288" s="246">
        <f>全车数据表!AX289</f>
        <v>0</v>
      </c>
      <c r="AE288" s="246">
        <f>全车数据表!AY289</f>
        <v>557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白龙 110</v>
      </c>
      <c r="BB288" s="246" t="str">
        <f>IF(全车数据表!AV289="","",全车数据表!AV289)</f>
        <v/>
      </c>
      <c r="BC288" s="246">
        <f>IF(全车数据表!BF289="","",全车数据表!BF289)</f>
        <v>4973</v>
      </c>
      <c r="BD288" s="246">
        <f>IF(全车数据表!BG289="","",全车数据表!BG289)</f>
        <v>405.2</v>
      </c>
      <c r="BE288" s="246">
        <f>IF(全车数据表!BH289="","",全车数据表!BH289)</f>
        <v>87.4</v>
      </c>
      <c r="BF288" s="246">
        <f>IF(全车数据表!BI289="","",全车数据表!BI289)</f>
        <v>63.27</v>
      </c>
      <c r="BG288" s="246">
        <f>IF(全车数据表!BJ289="","",全车数据表!BJ289)</f>
        <v>79.16</v>
      </c>
    </row>
    <row r="289" spans="1:59">
      <c r="A289" s="246">
        <f>全车数据表!A290</f>
        <v>288</v>
      </c>
      <c r="B289" s="246" t="str">
        <f>全车数据表!B290</f>
        <v>W Motors Lykan Neon Edition🔑</v>
      </c>
      <c r="C289" s="246" t="str">
        <f>IF(全车数据表!AQ290="","",全车数据表!AQ290)</f>
        <v>W Motors</v>
      </c>
      <c r="D289" s="248" t="str">
        <f>全车数据表!AT290</f>
        <v>lykanneon</v>
      </c>
      <c r="E289" s="248" t="str">
        <f>全车数据表!AS290</f>
        <v>4.5</v>
      </c>
      <c r="F289" s="248" t="str">
        <f>全车数据表!C290</f>
        <v>霓虹狼崽</v>
      </c>
      <c r="G289" s="246" t="str">
        <f>全车数据表!D290</f>
        <v>S</v>
      </c>
      <c r="H289" s="246">
        <f>LEN(全车数据表!E290)</f>
        <v>6</v>
      </c>
      <c r="I289" s="246" t="str">
        <f>IF(全车数据表!H290="×",0,全车数据表!H290)</f>
        <v>🔑</v>
      </c>
      <c r="J289" s="246">
        <f>IF(全车数据表!I290="×",0,全车数据表!I290)</f>
        <v>40</v>
      </c>
      <c r="K289" s="246">
        <f>IF(全车数据表!J290="×",0,全车数据表!J290)</f>
        <v>45</v>
      </c>
      <c r="L289" s="246">
        <f>IF(全车数据表!K290="×",0,全车数据表!K290)</f>
        <v>60</v>
      </c>
      <c r="M289" s="246">
        <f>IF(全车数据表!L290="×",0,全车数据表!L290)</f>
        <v>70</v>
      </c>
      <c r="N289" s="246">
        <f>IF(全车数据表!M290="×",0,全车数据表!M290)</f>
        <v>85</v>
      </c>
      <c r="O289" s="246">
        <f>全车数据表!O290</f>
        <v>4845</v>
      </c>
      <c r="P289" s="246">
        <f>全车数据表!P290</f>
        <v>429.3</v>
      </c>
      <c r="Q289" s="246">
        <f>全车数据表!Q290</f>
        <v>82.91</v>
      </c>
      <c r="R289" s="246">
        <f>全车数据表!R290</f>
        <v>52.87</v>
      </c>
      <c r="S289" s="246">
        <f>全车数据表!S290</f>
        <v>65.41</v>
      </c>
      <c r="T289" s="246">
        <f>全车数据表!T290</f>
        <v>5.5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451</v>
      </c>
      <c r="AD289" s="246">
        <f>全车数据表!AX290</f>
        <v>0</v>
      </c>
      <c r="AE289" s="246">
        <f>全车数据表!AY290</f>
        <v>572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>
        <f>IF(全车数据表!CC290="","",全车数据表!CC290)</f>
        <v>1</v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狼崽霓虹</v>
      </c>
      <c r="BB289" s="246" t="str">
        <f>IF(全车数据表!AV290="","",全车数据表!AV290)</f>
        <v/>
      </c>
      <c r="BC289" s="246">
        <f>IF(全车数据表!BF290="","",全车数据表!BF290)</f>
        <v>5043</v>
      </c>
      <c r="BD289" s="246">
        <f>IF(全车数据表!BG290="","",全车数据表!BG290)</f>
        <v>433</v>
      </c>
      <c r="BE289" s="246">
        <f>IF(全车数据表!BH290="","",全车数据表!BH290)</f>
        <v>83.8</v>
      </c>
      <c r="BF289" s="246">
        <f>IF(全车数据表!BI290="","",全车数据表!BI290)</f>
        <v>54.52</v>
      </c>
      <c r="BG289" s="246">
        <f>IF(全车数据表!BJ290="","",全车数据表!BJ290)</f>
        <v>68.459999999999994</v>
      </c>
    </row>
    <row r="290" spans="1:59">
      <c r="A290" s="246">
        <f>全车数据表!A291</f>
        <v>289</v>
      </c>
      <c r="B290" s="246" t="str">
        <f>全车数据表!B291</f>
        <v>Bugatti Mistral</v>
      </c>
      <c r="C290" s="246" t="str">
        <f>IF(全车数据表!AQ291="","",全车数据表!AQ291)</f>
        <v>Bugatti</v>
      </c>
      <c r="D290" s="248" t="str">
        <f>全车数据表!AT291</f>
        <v>mistral</v>
      </c>
      <c r="E290" s="248" t="str">
        <f>全车数据表!AS291</f>
        <v>24.2</v>
      </c>
      <c r="F290" s="248" t="str">
        <f>全车数据表!C291</f>
        <v>风龙</v>
      </c>
      <c r="G290" s="246" t="str">
        <f>全车数据表!D291</f>
        <v>S</v>
      </c>
      <c r="H290" s="246">
        <f>LEN(全车数据表!E291)</f>
        <v>6</v>
      </c>
      <c r="I290" s="246">
        <f>IF(全车数据表!H291="×",0,全车数据表!H291)</f>
        <v>85</v>
      </c>
      <c r="J290" s="246">
        <f>IF(全车数据表!I291="×",0,全车数据表!I291)</f>
        <v>25</v>
      </c>
      <c r="K290" s="246">
        <f>IF(全车数据表!J291="×",0,全车数据表!J291)</f>
        <v>29</v>
      </c>
      <c r="L290" s="246">
        <f>IF(全车数据表!K291="×",0,全车数据表!K291)</f>
        <v>38</v>
      </c>
      <c r="M290" s="246">
        <f>IF(全车数据表!L291="×",0,全车数据表!L291)</f>
        <v>54</v>
      </c>
      <c r="N290" s="246">
        <f>IF(全车数据表!M291="×",0,全车数据表!M291)</f>
        <v>69</v>
      </c>
      <c r="O290" s="246">
        <f>全车数据表!O291</f>
        <v>4859</v>
      </c>
      <c r="P290" s="246">
        <f>全车数据表!P291</f>
        <v>459.8</v>
      </c>
      <c r="Q290" s="246">
        <f>全车数据表!Q291</f>
        <v>81.56</v>
      </c>
      <c r="R290" s="246">
        <f>全车数据表!R291</f>
        <v>57.68</v>
      </c>
      <c r="S290" s="246">
        <f>全车数据表!S291</f>
        <v>50.42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0</v>
      </c>
      <c r="AD290" s="246">
        <f>全车数据表!AX291</f>
        <v>0</v>
      </c>
      <c r="AE290" s="246">
        <f>全车数据表!AY291</f>
        <v>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 t="str">
        <f>IF(全车数据表!CC291="","",全车数据表!CC291)</f>
        <v/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布加迪 风龙</v>
      </c>
      <c r="BB290" s="246" t="str">
        <f>IF(全车数据表!AV291="","",全车数据表!AV291)</f>
        <v/>
      </c>
      <c r="BC290" s="246">
        <f>IF(全车数据表!BF291="","",全车数据表!BF291)</f>
        <v>5058</v>
      </c>
      <c r="BD290" s="246">
        <f>IF(全车数据表!BG291="","",全车数据表!BG291)</f>
        <v>464.2</v>
      </c>
      <c r="BE290" s="246">
        <f>IF(全车数据表!BH291="","",全车数据表!BH291)</f>
        <v>82</v>
      </c>
      <c r="BF290" s="246">
        <f>IF(全车数据表!BI291="","",全车数据表!BI291)</f>
        <v>58.51</v>
      </c>
      <c r="BG290" s="246">
        <f>IF(全车数据表!BJ291="","",全车数据表!BJ291)</f>
        <v>52.66</v>
      </c>
    </row>
    <row r="291" spans="1:59">
      <c r="A291" s="246">
        <f>全车数据表!A292</f>
        <v>290</v>
      </c>
      <c r="B291" s="246" t="str">
        <f>全车数据表!B292</f>
        <v>Aspark Owl</v>
      </c>
      <c r="C291" s="246" t="str">
        <f>IF(全车数据表!AQ292="","",全车数据表!AQ292)</f>
        <v>Aspark</v>
      </c>
      <c r="D291" s="248" t="str">
        <f>全车数据表!AT292</f>
        <v>owl</v>
      </c>
      <c r="E291" s="248" t="str">
        <f>全车数据表!AS292</f>
        <v>2.7</v>
      </c>
      <c r="F291" s="248" t="str">
        <f>全车数据表!C292</f>
        <v>猫头鹰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4863</v>
      </c>
      <c r="P291" s="246">
        <f>全车数据表!P292</f>
        <v>414.7</v>
      </c>
      <c r="Q291" s="246">
        <f>全车数据表!Q292</f>
        <v>89.4</v>
      </c>
      <c r="R291" s="246">
        <f>全车数据表!R292</f>
        <v>51.75</v>
      </c>
      <c r="S291" s="246">
        <f>全车数据表!S292</f>
        <v>51.27</v>
      </c>
      <c r="T291" s="246">
        <f>全车数据表!T292</f>
        <v>4.5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435</v>
      </c>
      <c r="AD291" s="246">
        <f>全车数据表!AX292</f>
        <v>0</v>
      </c>
      <c r="AE291" s="246">
        <f>全车数据表!AY292</f>
        <v>565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 t="str">
        <f>IF(全车数据表!CC292="","",全车数据表!CC292)</f>
        <v/>
      </c>
      <c r="AU291" s="246">
        <f>IF(全车数据表!CD292="","",全车数据表!CD292)</f>
        <v>1</v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猫头鹰</v>
      </c>
      <c r="BB291" s="246" t="str">
        <f>IF(全车数据表!AV292="","",全车数据表!AV292)</f>
        <v/>
      </c>
      <c r="BC291" s="246">
        <f>IF(全车数据表!BF292="","",全车数据表!BF292)</f>
        <v>4994</v>
      </c>
      <c r="BD291" s="246">
        <f>IF(全车数据表!BG292="","",全车数据表!BG292)</f>
        <v>416.3</v>
      </c>
      <c r="BE291" s="246">
        <f>IF(全车数据表!BH292="","",全车数据表!BH292)</f>
        <v>90.1</v>
      </c>
      <c r="BF291" s="246">
        <f>IF(全车数据表!BI292="","",全车数据表!BI292)</f>
        <v>52.4</v>
      </c>
      <c r="BG291" s="246">
        <f>IF(全车数据表!BJ292="","",全车数据表!BJ292)</f>
        <v>52.98</v>
      </c>
    </row>
    <row r="292" spans="1:59">
      <c r="A292" s="246">
        <f>全车数据表!A293</f>
        <v>291</v>
      </c>
      <c r="B292" s="246" t="str">
        <f>全车数据表!B293</f>
        <v>Raesr Aglaia</v>
      </c>
      <c r="C292" s="246" t="str">
        <f>IF(全车数据表!AQ293="","",全车数据表!AQ293)</f>
        <v>Raesr</v>
      </c>
      <c r="D292" s="248" t="str">
        <f>全车数据表!AT293</f>
        <v>aglaia</v>
      </c>
      <c r="E292" s="248" t="str">
        <f>全车数据表!AS293</f>
        <v>47.0</v>
      </c>
      <c r="F292" s="248" t="str">
        <f>全车数据表!C293</f>
        <v>阿格莱雅</v>
      </c>
      <c r="G292" s="246" t="str">
        <f>全车数据表!D293</f>
        <v>S</v>
      </c>
      <c r="H292" s="246">
        <f>LEN(全车数据表!E293)</f>
        <v>6</v>
      </c>
      <c r="I292" s="246">
        <f>IF(全车数据表!H293="×",0,全车数据表!H293)</f>
        <v>35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50</v>
      </c>
      <c r="M292" s="246">
        <f>IF(全车数据表!L293="×",0,全车数据表!L293)</f>
        <v>60</v>
      </c>
      <c r="N292" s="246">
        <f>IF(全车数据表!M293="×",0,全车数据表!M293)</f>
        <v>70</v>
      </c>
      <c r="O292" s="246">
        <f>全车数据表!O293</f>
        <v>4880</v>
      </c>
      <c r="P292" s="246">
        <f>全车数据表!P293</f>
        <v>439.3</v>
      </c>
      <c r="Q292" s="246">
        <f>全车数据表!Q293</f>
        <v>85.88</v>
      </c>
      <c r="R292" s="246">
        <f>全车数据表!R293</f>
        <v>47.8</v>
      </c>
      <c r="S292" s="246">
        <f>全车数据表!S293</f>
        <v>46.08</v>
      </c>
      <c r="T292" s="246">
        <f>全车数据表!T293</f>
        <v>0</v>
      </c>
      <c r="U292" s="246">
        <f>全车数据表!AH293</f>
        <v>0</v>
      </c>
      <c r="V292" s="246">
        <f>全车数据表!AI293</f>
        <v>0</v>
      </c>
      <c r="W292" s="246">
        <f>全车数据表!AO293</f>
        <v>0</v>
      </c>
      <c r="X292" s="246">
        <f>全车数据表!AP293</f>
        <v>0</v>
      </c>
      <c r="Y292" s="246">
        <f>全车数据表!AJ293</f>
        <v>0</v>
      </c>
      <c r="Z292" s="246">
        <f>全车数据表!AL293</f>
        <v>0</v>
      </c>
      <c r="AA292" s="246">
        <f>IF(全车数据表!AN293="×",0,全车数据表!AN293)</f>
        <v>0</v>
      </c>
      <c r="AB292" s="248" t="str">
        <f>全车数据表!AU293</f>
        <v>epic</v>
      </c>
      <c r="AC292" s="246">
        <f>全车数据表!AW293</f>
        <v>0</v>
      </c>
      <c r="AD292" s="246">
        <f>全车数据表!AX293</f>
        <v>0</v>
      </c>
      <c r="AE292" s="246">
        <f>全车数据表!AY293</f>
        <v>0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 t="str">
        <f>IF(全车数据表!CC293="","",全车数据表!CC293)</f>
        <v/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/>
      </c>
      <c r="BB292" s="246" t="str">
        <f>IF(全车数据表!AV293="","",全车数据表!AV293)</f>
        <v/>
      </c>
      <c r="BC292" s="246" t="str">
        <f>IF(全车数据表!BF293="","",全车数据表!BF293)</f>
        <v/>
      </c>
      <c r="BD292" s="246" t="str">
        <f>IF(全车数据表!BG293="","",全车数据表!BG293)</f>
        <v/>
      </c>
      <c r="BE292" s="246" t="str">
        <f>IF(全车数据表!BH293="","",全车数据表!BH293)</f>
        <v/>
      </c>
      <c r="BF292" s="246" t="str">
        <f>IF(全车数据表!BI293="","",全车数据表!BI293)</f>
        <v/>
      </c>
      <c r="BG292" s="246" t="str">
        <f>IF(全车数据表!BJ293="","",全车数据表!BJ293)</f>
        <v/>
      </c>
    </row>
    <row r="293" spans="1:59">
      <c r="A293" s="246">
        <f>全车数据表!A294</f>
        <v>292</v>
      </c>
      <c r="B293" s="246" t="str">
        <f>全车数据表!B294</f>
        <v>Rimac Nevera🔑</v>
      </c>
      <c r="C293" s="246" t="str">
        <f>IF(全车数据表!AQ294="","",全车数据表!AQ294)</f>
        <v>Rimac</v>
      </c>
      <c r="D293" s="248" t="str">
        <f>全车数据表!AT294</f>
        <v>c2</v>
      </c>
      <c r="E293" s="248" t="str">
        <f>全车数据表!AS294</f>
        <v>1.9</v>
      </c>
      <c r="F293" s="248" t="str">
        <f>全车数据表!C294</f>
        <v>C2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4897</v>
      </c>
      <c r="P293" s="246">
        <f>全车数据表!P294</f>
        <v>421.6</v>
      </c>
      <c r="Q293" s="246">
        <f>全车数据表!Q294</f>
        <v>87.71</v>
      </c>
      <c r="R293" s="246">
        <f>全车数据表!R294</f>
        <v>51.33</v>
      </c>
      <c r="S293" s="246">
        <f>全车数据表!S294</f>
        <v>56.51</v>
      </c>
      <c r="T293" s="246">
        <f>全车数据表!T294</f>
        <v>5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444</v>
      </c>
      <c r="AD293" s="246">
        <f>全车数据表!AX294</f>
        <v>0</v>
      </c>
      <c r="AE293" s="246">
        <f>全车数据表!AY294</f>
        <v>569</v>
      </c>
      <c r="AF293" s="246" t="str">
        <f>IF(全车数据表!AZ294="","",全车数据表!AZ294)</f>
        <v>联会赛事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 t="str">
        <f>IF(全车数据表!BZ294="","",全车数据表!BZ294)</f>
        <v/>
      </c>
      <c r="AR293" s="246" t="str">
        <f>IF(全车数据表!CA294="","",全车数据表!CA294)</f>
        <v/>
      </c>
      <c r="AS293" s="246">
        <f>IF(全车数据表!CB294="","",全车数据表!CB294)</f>
        <v>1</v>
      </c>
      <c r="AT293" s="246">
        <f>IF(全车数据表!CC294="","",全车数据表!CC294)</f>
        <v>1</v>
      </c>
      <c r="AU293" s="246">
        <f>IF(全车数据表!CD294="","",全车数据表!CD294)</f>
        <v>1</v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c2 兔子</v>
      </c>
      <c r="BB293" s="246" t="str">
        <f>IF(全车数据表!AV294="","",全车数据表!AV294)</f>
        <v/>
      </c>
      <c r="BC293" s="246">
        <f>IF(全车数据表!BF294="","",全车数据表!BF294)</f>
        <v>5028</v>
      </c>
      <c r="BD293" s="246">
        <f>IF(全车数据表!BG294="","",全车数据表!BG294)</f>
        <v>422.6</v>
      </c>
      <c r="BE293" s="246">
        <f>IF(全车数据表!BH294="","",全车数据表!BH294)</f>
        <v>88.3</v>
      </c>
      <c r="BF293" s="246">
        <f>IF(全车数据表!BI294="","",全车数据表!BI294)</f>
        <v>52.39</v>
      </c>
      <c r="BG293" s="246">
        <f>IF(全车数据表!BJ294="","",全车数据表!BJ294)</f>
        <v>58.58</v>
      </c>
    </row>
    <row r="294" spans="1:59">
      <c r="A294" s="246">
        <f>全车数据表!A295</f>
        <v>293</v>
      </c>
      <c r="B294" s="246" t="str">
        <f>全车数据表!B295</f>
        <v>Koenigsegg Agera RS</v>
      </c>
      <c r="C294" s="246" t="str">
        <f>IF(全车数据表!AQ295="","",全车数据表!AQ295)</f>
        <v>Koenigsegg</v>
      </c>
      <c r="D294" s="248" t="str">
        <f>全车数据表!AT295</f>
        <v>agerars</v>
      </c>
      <c r="E294" s="248" t="str">
        <f>全车数据表!AS295</f>
        <v>3.7</v>
      </c>
      <c r="F294" s="248" t="str">
        <f>全车数据表!C295</f>
        <v>ARS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4940</v>
      </c>
      <c r="P294" s="246">
        <f>全车数据表!P295</f>
        <v>484.8</v>
      </c>
      <c r="Q294" s="246">
        <f>全车数据表!Q295</f>
        <v>79.67</v>
      </c>
      <c r="R294" s="246">
        <f>全车数据表!R295</f>
        <v>60.03</v>
      </c>
      <c r="S294" s="246">
        <f>全车数据表!S295</f>
        <v>58.86</v>
      </c>
      <c r="T294" s="246">
        <f>全车数据表!T295</f>
        <v>4.8499999999999996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510</v>
      </c>
      <c r="AD294" s="246">
        <f>全车数据表!AX295</f>
        <v>0</v>
      </c>
      <c r="AE294" s="246">
        <f>全车数据表!AY295</f>
        <v>598</v>
      </c>
      <c r="AF294" s="246" t="str">
        <f>IF(全车数据表!AZ295="","",全车数据表!AZ295)</f>
        <v>Clash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 t="str">
        <f>IF(全车数据表!CD295="","",全车数据表!CD295)</f>
        <v/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柯尼塞格</v>
      </c>
      <c r="BB294" s="246" t="str">
        <f>IF(全车数据表!AV295="","",全车数据表!AV295)</f>
        <v/>
      </c>
      <c r="BC294" s="246">
        <f>IF(全车数据表!BF295="","",全车数据表!BF295)</f>
        <v>5072</v>
      </c>
      <c r="BD294" s="246">
        <f>IF(全车数据表!BG295="","",全车数据表!BG295)</f>
        <v>488.9</v>
      </c>
      <c r="BE294" s="246">
        <f>IF(全车数据表!BH295="","",全车数据表!BH295)</f>
        <v>80.2</v>
      </c>
      <c r="BF294" s="246">
        <f>IF(全车数据表!BI295="","",全车数据表!BI295)</f>
        <v>61.22</v>
      </c>
      <c r="BG294" s="246">
        <f>IF(全车数据表!BJ295="","",全车数据表!BJ295)</f>
        <v>60.58</v>
      </c>
    </row>
    <row r="295" spans="1:59">
      <c r="A295" s="246">
        <f>全车数据表!A296</f>
        <v>294</v>
      </c>
      <c r="B295" s="246" t="str">
        <f>全车数据表!B296</f>
        <v>HTT Locus Plethore LC750</v>
      </c>
      <c r="C295" s="246" t="str">
        <f>IF(全车数据表!AQ296="","",全车数据表!AQ296)</f>
        <v>HTT</v>
      </c>
      <c r="D295" s="248" t="str">
        <f>全车数据表!AT296</f>
        <v>htt</v>
      </c>
      <c r="E295" s="248" t="str">
        <f>全车数据表!AS296</f>
        <v>24.4</v>
      </c>
      <c r="F295" s="248" t="str">
        <f>全车数据表!C296</f>
        <v>HTT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4955</v>
      </c>
      <c r="P295" s="246">
        <f>全车数据表!P296</f>
        <v>414.5</v>
      </c>
      <c r="Q295" s="246">
        <f>全车数据表!Q296</f>
        <v>78.040000000000006</v>
      </c>
      <c r="R295" s="246">
        <f>全车数据表!R296</f>
        <v>75.86</v>
      </c>
      <c r="S295" s="246">
        <f>全车数据表!S296</f>
        <v>84.58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胡图图 红彤彤</v>
      </c>
      <c r="BB295" s="246" t="str">
        <f>IF(全车数据表!AV296="","",全车数据表!AV296)</f>
        <v/>
      </c>
      <c r="BC295" s="246">
        <f>IF(全车数据表!BF296="","",全车数据表!BF296)</f>
        <v>5087</v>
      </c>
      <c r="BD295" s="246">
        <f>IF(全车数据表!BG296="","",全车数据表!BG296)</f>
        <v>416.3</v>
      </c>
      <c r="BE295" s="246">
        <f>IF(全车数据表!BH296="","",全车数据表!BH296)</f>
        <v>78.400000000000006</v>
      </c>
      <c r="BF295" s="246">
        <f>IF(全车数据表!BI296="","",全车数据表!BI296)</f>
        <v>77.599999999999994</v>
      </c>
      <c r="BG295" s="246">
        <f>IF(全车数据表!BJ296="","",全车数据表!BJ296)</f>
        <v>87.74</v>
      </c>
    </row>
    <row r="296" spans="1:59">
      <c r="A296" s="246">
        <f>全车数据表!A297</f>
        <v>295</v>
      </c>
      <c r="B296" s="246" t="str">
        <f>全车数据表!B297</f>
        <v>SSC Tuatara🔑</v>
      </c>
      <c r="C296" s="246" t="str">
        <f>IF(全车数据表!AQ297="","",全车数据表!AQ297)</f>
        <v>SSC</v>
      </c>
      <c r="D296" s="248" t="str">
        <f>全车数据表!AT297</f>
        <v>ssc</v>
      </c>
      <c r="E296" s="248" t="str">
        <f>全车数据表!AS297</f>
        <v>2.3</v>
      </c>
      <c r="F296" s="248" t="str">
        <f>全车数据表!C297</f>
        <v>大蜥蜴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4969</v>
      </c>
      <c r="P296" s="246">
        <f>全车数据表!P297</f>
        <v>490.6</v>
      </c>
      <c r="Q296" s="246">
        <f>全车数据表!Q297</f>
        <v>82.51</v>
      </c>
      <c r="R296" s="246">
        <f>全车数据表!R297</f>
        <v>48.77</v>
      </c>
      <c r="S296" s="246">
        <f>全车数据表!S297</f>
        <v>62.04</v>
      </c>
      <c r="T296" s="246">
        <f>全车数据表!T297</f>
        <v>5.17</v>
      </c>
      <c r="U296" s="246">
        <f>全车数据表!AH297</f>
        <v>27726000</v>
      </c>
      <c r="V296" s="246">
        <f>全车数据表!AI297</f>
        <v>45000</v>
      </c>
      <c r="W296" s="246">
        <f>全车数据表!AO297</f>
        <v>7380000</v>
      </c>
      <c r="X296" s="246">
        <f>全车数据表!AP297</f>
        <v>35106000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516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特殊赛事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>
        <f>IF(全车数据表!BZ297="","",全车数据表!BZ297)</f>
        <v>1</v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>
        <f>IF(全车数据表!CD297="","",全车数据表!CD297)</f>
        <v>1</v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5101</v>
      </c>
      <c r="BD296" s="246">
        <f>IF(全车数据表!BG297="","",全车数据表!BG297)</f>
        <v>491.5</v>
      </c>
      <c r="BE296" s="246">
        <f>IF(全车数据表!BH297="","",全车数据表!BH297)</f>
        <v>83.35</v>
      </c>
      <c r="BF296" s="246">
        <f>IF(全车数据表!BI297="","",全车数据表!BI297)</f>
        <v>49.47</v>
      </c>
      <c r="BG296" s="246">
        <f>IF(全车数据表!BJ297="","",全车数据表!BJ297)</f>
        <v>64.59</v>
      </c>
    </row>
    <row r="297" spans="1:59">
      <c r="A297" s="246">
        <f>全车数据表!A298</f>
        <v>296</v>
      </c>
      <c r="B297" s="246" t="str">
        <f>全车数据表!B298</f>
        <v>W Motors Lykan Security</v>
      </c>
      <c r="C297" s="246" t="str">
        <f>IF(全车数据表!AQ298="","",全车数据表!AQ298)</f>
        <v>W Motors</v>
      </c>
      <c r="D297" s="248" t="str">
        <f>全车数据表!AT298</f>
        <v>lykansecurity</v>
      </c>
      <c r="E297" s="248" t="str">
        <f>全车数据表!AS298</f>
        <v>3.6</v>
      </c>
      <c r="F297" s="248" t="str">
        <f>全车数据表!C298</f>
        <v>安保狼崽</v>
      </c>
      <c r="G297" s="246" t="str">
        <f>全车数据表!D298</f>
        <v>S</v>
      </c>
      <c r="H297" s="246">
        <f>LEN(全车数据表!E298)</f>
        <v>6</v>
      </c>
      <c r="I297" s="246">
        <f>IF(全车数据表!H298="×",0,全车数据表!H298)</f>
        <v>85</v>
      </c>
      <c r="J297" s="246">
        <f>IF(全车数据表!I298="×",0,全车数据表!I298)</f>
        <v>25</v>
      </c>
      <c r="K297" s="246">
        <f>IF(全车数据表!J298="×",0,全车数据表!J298)</f>
        <v>29</v>
      </c>
      <c r="L297" s="246">
        <f>IF(全车数据表!K298="×",0,全车数据表!K298)</f>
        <v>38</v>
      </c>
      <c r="M297" s="246">
        <f>IF(全车数据表!L298="×",0,全车数据表!L298)</f>
        <v>54</v>
      </c>
      <c r="N297" s="246">
        <f>IF(全车数据表!M298="×",0,全车数据表!M298)</f>
        <v>69</v>
      </c>
      <c r="O297" s="246">
        <f>全车数据表!O298</f>
        <v>4977</v>
      </c>
      <c r="P297" s="246">
        <f>全车数据表!P298</f>
        <v>445.8</v>
      </c>
      <c r="Q297" s="246">
        <f>全车数据表!Q298</f>
        <v>86.33</v>
      </c>
      <c r="R297" s="246">
        <f>全车数据表!R298</f>
        <v>61.08</v>
      </c>
      <c r="S297" s="246">
        <f>全车数据表!S298</f>
        <v>29.38</v>
      </c>
      <c r="T297" s="246">
        <f>全车数据表!T298</f>
        <v>0</v>
      </c>
      <c r="U297" s="246">
        <f>全车数据表!AH298</f>
        <v>0</v>
      </c>
      <c r="V297" s="246">
        <f>全车数据表!AI298</f>
        <v>0</v>
      </c>
      <c r="W297" s="246">
        <f>全车数据表!AO298</f>
        <v>0</v>
      </c>
      <c r="X297" s="246">
        <f>全车数据表!AP298</f>
        <v>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469</v>
      </c>
      <c r="AD297" s="246">
        <f>全车数据表!AX298</f>
        <v>0</v>
      </c>
      <c r="AE297" s="246">
        <f>全车数据表!AY298</f>
        <v>580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 t="str">
        <f>IF(全车数据表!CC298="","",全车数据表!CC298)</f>
        <v/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神秘组织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Bugatti Chiron Super Sport 300+🔑</v>
      </c>
      <c r="C298" s="246" t="str">
        <f>IF(全车数据表!AQ299="","",全车数据表!AQ299)</f>
        <v>Bugatti</v>
      </c>
      <c r="D298" s="248" t="str">
        <f>全车数据表!AT299</f>
        <v>chiron300</v>
      </c>
      <c r="E298" s="248" t="str">
        <f>全车数据表!AS299</f>
        <v>4.3</v>
      </c>
      <c r="F298" s="248" t="str">
        <f>全车数据表!C299</f>
        <v>300+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4983</v>
      </c>
      <c r="P298" s="246">
        <f>全车数据表!P299</f>
        <v>453.6</v>
      </c>
      <c r="Q298" s="246">
        <f>全车数据表!Q299</f>
        <v>83.27</v>
      </c>
      <c r="R298" s="246">
        <f>全车数据表!R299</f>
        <v>60.63</v>
      </c>
      <c r="S298" s="246">
        <f>全车数据表!S299</f>
        <v>41.7</v>
      </c>
      <c r="T298" s="246">
        <f>全车数据表!T299</f>
        <v>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478</v>
      </c>
      <c r="AD298" s="246">
        <f>全车数据表!AX299</f>
        <v>0</v>
      </c>
      <c r="AE298" s="246">
        <f>全车数据表!AY299</f>
        <v>584</v>
      </c>
      <c r="AF298" s="246" t="str">
        <f>IF(全车数据表!AZ299="","",全车数据表!AZ299)</f>
        <v>特殊赛事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>
        <f>IF(全车数据表!BZ299="","",全车数据表!BZ299)</f>
        <v>1</v>
      </c>
      <c r="AR298" s="246" t="str">
        <f>IF(全车数据表!CA299="","",全车数据表!CA299)</f>
        <v/>
      </c>
      <c r="AS298" s="246" t="str">
        <f>IF(全车数据表!CB299="","",全车数据表!CB299)</f>
        <v/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布加迪 300- 胖龙 肥龙 奇龙 凯龙</v>
      </c>
      <c r="BB298" s="246" t="str">
        <f>IF(全车数据表!AV299="","",全车数据表!AV299)</f>
        <v/>
      </c>
      <c r="BC298" s="246">
        <f>IF(全车数据表!BF299="","",全车数据表!BF299)</f>
        <v>5116</v>
      </c>
      <c r="BD298" s="246">
        <f>IF(全车数据表!BG299="","",全车数据表!BG299)</f>
        <v>455.1</v>
      </c>
      <c r="BE298" s="246">
        <f>IF(全车数据表!BH299="","",全车数据表!BH299)</f>
        <v>83.8</v>
      </c>
      <c r="BF298" s="246">
        <f>IF(全车数据表!BI299="","",全车数据表!BI299)</f>
        <v>62.71</v>
      </c>
      <c r="BG298" s="246">
        <f>IF(全车数据表!BJ299="","",全车数据表!BJ299)</f>
        <v>43.54</v>
      </c>
    </row>
    <row r="299" spans="1:59">
      <c r="A299" s="246">
        <f>全车数据表!A300</f>
        <v>298</v>
      </c>
      <c r="B299" s="246" t="str">
        <f>全车数据表!B300</f>
        <v>Koenigsegg CCXR🔑</v>
      </c>
      <c r="C299" s="246" t="str">
        <f>IF(全车数据表!AQ300="","",全车数据表!AQ300)</f>
        <v>Koenigsegg</v>
      </c>
      <c r="D299" s="248" t="str">
        <f>全车数据表!AT300</f>
        <v>ccxr</v>
      </c>
      <c r="E299" s="248" t="str">
        <f>全车数据表!AS300</f>
        <v>4.0</v>
      </c>
      <c r="F299" s="248" t="str">
        <f>全车数据表!C300</f>
        <v>CCXR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4998</v>
      </c>
      <c r="P299" s="246">
        <f>全车数据表!P300</f>
        <v>412.2</v>
      </c>
      <c r="Q299" s="246">
        <f>全车数据表!Q300</f>
        <v>79.400000000000006</v>
      </c>
      <c r="R299" s="246">
        <f>全车数据表!R300</f>
        <v>79.09</v>
      </c>
      <c r="S299" s="246">
        <f>全车数据表!S300</f>
        <v>71.510000000000005</v>
      </c>
      <c r="T299" s="246">
        <f>全车数据表!T300</f>
        <v>6.4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432</v>
      </c>
      <c r="AD299" s="246">
        <f>全车数据表!AX300</f>
        <v>0</v>
      </c>
      <c r="AE299" s="246">
        <f>全车数据表!AY300</f>
        <v>563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柯尼塞格</v>
      </c>
      <c r="BB299" s="246" t="str">
        <f>IF(全车数据表!AV300="","",全车数据表!AV300)</f>
        <v/>
      </c>
      <c r="BC299" s="246">
        <f>IF(全车数据表!BF300="","",全车数据表!BF300)</f>
        <v>5131</v>
      </c>
      <c r="BD299" s="246">
        <f>IF(全车数据表!BG300="","",全车数据表!BG300)</f>
        <v>413.5</v>
      </c>
      <c r="BE299" s="246">
        <f>IF(全车数据表!BH300="","",全车数据表!BH300)</f>
        <v>80.2</v>
      </c>
      <c r="BF299" s="246">
        <f>IF(全车数据表!BI300="","",全车数据表!BI300)</f>
        <v>81.540000000000006</v>
      </c>
      <c r="BG299" s="246">
        <f>IF(全车数据表!BJ300="","",全车数据表!BJ300)</f>
        <v>73.47</v>
      </c>
    </row>
    <row r="300" spans="1:59">
      <c r="A300" s="246">
        <f>全车数据表!A301</f>
        <v>299</v>
      </c>
      <c r="B300" s="246" t="str">
        <f>全车数据表!B301</f>
        <v>Bugatti LA Voiture Noire🔑</v>
      </c>
      <c r="C300" s="246" t="str">
        <f>IF(全车数据表!AQ301="","",全车数据表!AQ301)</f>
        <v>Bugatti</v>
      </c>
      <c r="D300" s="248" t="str">
        <f>全车数据表!AT301</f>
        <v>lvn</v>
      </c>
      <c r="E300" s="248" t="str">
        <f>全车数据表!AS301</f>
        <v>2.6</v>
      </c>
      <c r="F300" s="248" t="str">
        <f>全车数据表!C301</f>
        <v>黑龙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5041</v>
      </c>
      <c r="P300" s="246">
        <f>全车数据表!P301</f>
        <v>443.4</v>
      </c>
      <c r="Q300" s="246">
        <f>全车数据表!Q301</f>
        <v>84.89</v>
      </c>
      <c r="R300" s="246">
        <f>全车数据表!R301</f>
        <v>54.63</v>
      </c>
      <c r="S300" s="246">
        <f>全车数据表!S301</f>
        <v>63.79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467</v>
      </c>
      <c r="AD300" s="246">
        <f>全车数据表!AX301</f>
        <v>0</v>
      </c>
      <c r="AE300" s="246">
        <f>全车数据表!AY301</f>
        <v>579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布加迪 黑龙 lvn</v>
      </c>
      <c r="BB300" s="246" t="str">
        <f>IF(全车数据表!AV301="","",全车数据表!AV301)</f>
        <v/>
      </c>
      <c r="BC300" s="246">
        <f>IF(全车数据表!BF301="","",全车数据表!BF301)</f>
        <v>5175</v>
      </c>
      <c r="BD300" s="246">
        <f>IF(全车数据表!BG301="","",全车数据表!BG301)</f>
        <v>446</v>
      </c>
      <c r="BE300" s="246">
        <f>IF(全车数据表!BH301="","",全车数据表!BH301)</f>
        <v>85.6</v>
      </c>
      <c r="BF300" s="246">
        <f>IF(全车数据表!BI301="","",全车数据表!BI301)</f>
        <v>55.41</v>
      </c>
      <c r="BG300" s="246">
        <f>IF(全车数据表!BJ301="","",全车数据表!BJ301)</f>
        <v>65.959999999999994</v>
      </c>
    </row>
    <row r="301" spans="1:59">
      <c r="A301" s="246">
        <f>全车数据表!A302</f>
        <v>300</v>
      </c>
      <c r="B301" s="246" t="str">
        <f>全车数据表!B302</f>
        <v>Czinger 21C</v>
      </c>
      <c r="C301" s="246" t="str">
        <f>IF(全车数据表!AQ302="","",全车数据表!AQ302)</f>
        <v>Czinger</v>
      </c>
      <c r="D301" s="248" t="str">
        <f>全车数据表!AT302</f>
        <v>21c</v>
      </c>
      <c r="E301" s="248" t="str">
        <f>全车数据表!AS302</f>
        <v>24.1</v>
      </c>
      <c r="F301" s="248" t="str">
        <f>全车数据表!C302</f>
        <v>21C</v>
      </c>
      <c r="G301" s="246" t="str">
        <f>全车数据表!D302</f>
        <v>S</v>
      </c>
      <c r="H301" s="246">
        <f>LEN(全车数据表!E302)</f>
        <v>6</v>
      </c>
      <c r="I301" s="246">
        <f>IF(全车数据表!H302="×",0,全车数据表!H302)</f>
        <v>85</v>
      </c>
      <c r="J301" s="246">
        <f>IF(全车数据表!I302="×",0,全车数据表!I302)</f>
        <v>25</v>
      </c>
      <c r="K301" s="246">
        <f>IF(全车数据表!J302="×",0,全车数据表!J302)</f>
        <v>29</v>
      </c>
      <c r="L301" s="246">
        <f>IF(全车数据表!K302="×",0,全车数据表!K302)</f>
        <v>38</v>
      </c>
      <c r="M301" s="246">
        <f>IF(全车数据表!L302="×",0,全车数据表!L302)</f>
        <v>54</v>
      </c>
      <c r="N301" s="246">
        <f>IF(全车数据表!M302="×",0,全车数据表!M302)</f>
        <v>69</v>
      </c>
      <c r="O301" s="246">
        <f>全车数据表!O302</f>
        <v>5059</v>
      </c>
      <c r="P301" s="246">
        <f>全车数据表!P302</f>
        <v>423.4</v>
      </c>
      <c r="Q301" s="246">
        <f>全车数据表!Q302</f>
        <v>89.07</v>
      </c>
      <c r="R301" s="246">
        <f>全车数据表!R302</f>
        <v>49.38</v>
      </c>
      <c r="S301" s="246">
        <f>全车数据表!S302</f>
        <v>51.51</v>
      </c>
      <c r="T301" s="246">
        <f>全车数据表!T302</f>
        <v>0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0</v>
      </c>
      <c r="AD301" s="246">
        <f>全车数据表!AX302</f>
        <v>0</v>
      </c>
      <c r="AE301" s="246">
        <f>全车数据表!AY302</f>
        <v>0</v>
      </c>
      <c r="AF301" s="246" t="str">
        <f>IF(全车数据表!AZ302="","",全车数据表!AZ302)</f>
        <v>特殊赛事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>
        <f>IF(全车数据表!BZ302="","",全车数据表!BZ302)</f>
        <v>1</v>
      </c>
      <c r="AR301" s="246" t="str">
        <f>IF(全车数据表!CA302="","",全车数据表!CA302)</f>
        <v/>
      </c>
      <c r="AS301" s="246" t="str">
        <f>IF(全车数据表!CB302="","",全车数据表!CB302)</f>
        <v/>
      </c>
      <c r="AT301" s="246" t="str">
        <f>IF(全车数据表!CC302="","",全车数据表!CC302)</f>
        <v/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/>
      </c>
      <c r="BB301" s="246" t="str">
        <f>IF(全车数据表!AV302="","",全车数据表!AV302)</f>
        <v/>
      </c>
      <c r="BC301" s="246">
        <f>IF(全车数据表!BF302="","",全车数据表!BF302)</f>
        <v>5193</v>
      </c>
      <c r="BD301" s="246">
        <f>IF(全车数据表!BG302="","",全车数据表!BG302)</f>
        <v>425.2</v>
      </c>
      <c r="BE301" s="246">
        <f>IF(全车数据表!BH302="","",全车数据表!BH302)</f>
        <v>89.65</v>
      </c>
      <c r="BF301" s="246">
        <f>IF(全车数据表!BI302="","",全车数据表!BI302)</f>
        <v>50.46</v>
      </c>
      <c r="BG301" s="246">
        <f>IF(全车数据表!BJ302="","",全车数据表!BJ302)</f>
        <v>53.69</v>
      </c>
    </row>
    <row r="302" spans="1:59">
      <c r="A302" s="246">
        <f>全车数据表!A303</f>
        <v>301</v>
      </c>
      <c r="B302" s="246" t="str">
        <f>全车数据表!B303</f>
        <v>SSC Tuarara Striker🔑</v>
      </c>
      <c r="C302" s="246" t="str">
        <f>IF(全车数据表!AQ303="","",全车数据表!AQ303)</f>
        <v>SSC</v>
      </c>
      <c r="D302" s="248" t="str">
        <f>全车数据表!AT303</f>
        <v>tuatarastriker</v>
      </c>
      <c r="E302" s="248" t="str">
        <f>全车数据表!AS303</f>
        <v>24.5</v>
      </c>
      <c r="F302" s="248" t="str">
        <f>全车数据表!C303</f>
        <v>壁虎</v>
      </c>
      <c r="G302" s="246" t="str">
        <f>全车数据表!D303</f>
        <v>S</v>
      </c>
      <c r="H302" s="246">
        <f>LEN(全车数据表!E303)</f>
        <v>6</v>
      </c>
      <c r="I302" s="246" t="str">
        <f>IF(全车数据表!H303="×",0,全车数据表!H303)</f>
        <v>🔑</v>
      </c>
      <c r="J302" s="246">
        <f>IF(全车数据表!I303="×",0,全车数据表!I303)</f>
        <v>40</v>
      </c>
      <c r="K302" s="246">
        <f>IF(全车数据表!J303="×",0,全车数据表!J303)</f>
        <v>45</v>
      </c>
      <c r="L302" s="246">
        <f>IF(全车数据表!K303="×",0,全车数据表!K303)</f>
        <v>60</v>
      </c>
      <c r="M302" s="246">
        <f>IF(全车数据表!L303="×",0,全车数据表!L303)</f>
        <v>70</v>
      </c>
      <c r="N302" s="246">
        <f>IF(全车数据表!M303="×",0,全车数据表!M303)</f>
        <v>85</v>
      </c>
      <c r="O302" s="246">
        <f>全车数据表!O303</f>
        <v>5070</v>
      </c>
      <c r="P302" s="246">
        <f>全车数据表!P303</f>
        <v>459</v>
      </c>
      <c r="Q302" s="246">
        <f>全车数据表!Q303</f>
        <v>80.64</v>
      </c>
      <c r="R302" s="246">
        <f>全车数据表!R303</f>
        <v>58.62</v>
      </c>
      <c r="S302" s="246">
        <f>全车数据表!S303</f>
        <v>58.32</v>
      </c>
      <c r="T302" s="246">
        <f>全车数据表!T303</f>
        <v>0</v>
      </c>
      <c r="U302" s="246">
        <f>全车数据表!AH303</f>
        <v>27726000</v>
      </c>
      <c r="V302" s="246">
        <f>全车数据表!AI303</f>
        <v>90000</v>
      </c>
      <c r="W302" s="246">
        <f>全车数据表!AO303</f>
        <v>14760000</v>
      </c>
      <c r="X302" s="246">
        <f>全车数据表!AP303</f>
        <v>42486000</v>
      </c>
      <c r="Y302" s="246">
        <f>全车数据表!AJ303</f>
        <v>7</v>
      </c>
      <c r="Z302" s="246">
        <f>全车数据表!AL303</f>
        <v>5</v>
      </c>
      <c r="AA302" s="246">
        <f>IF(全车数据表!AN303="×",0,全车数据表!AN303)</f>
        <v>4</v>
      </c>
      <c r="AB302" s="248" t="str">
        <f>全车数据表!AU303</f>
        <v>epic</v>
      </c>
      <c r="AC302" s="246">
        <f>全车数据表!AW303</f>
        <v>483</v>
      </c>
      <c r="AD302" s="246">
        <f>全车数据表!AX303</f>
        <v>0</v>
      </c>
      <c r="AE302" s="246">
        <f>全车数据表!AY303</f>
        <v>586</v>
      </c>
      <c r="AF302" s="246" t="str">
        <f>IF(全车数据表!AZ303="","",全车数据表!AZ303)</f>
        <v>联会赛事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>
        <f>IF(全车数据表!CC303="","",全车数据表!CC303)</f>
        <v>1</v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大蜥蜴</v>
      </c>
      <c r="BB302" s="246" t="str">
        <f>IF(全车数据表!AV303="","",全车数据表!AV303)</f>
        <v/>
      </c>
      <c r="BC302" s="246">
        <f>IF(全车数据表!BF303="","",全车数据表!BF303)</f>
        <v>5205</v>
      </c>
      <c r="BD302" s="246">
        <f>IF(全车数据表!BG303="","",全车数据表!BG303)</f>
        <v>461.6</v>
      </c>
      <c r="BE302" s="246">
        <f>IF(全车数据表!BH303="","",全车数据表!BH303)</f>
        <v>81.099999999999994</v>
      </c>
      <c r="BF302" s="246">
        <f>IF(全车数据表!BI303="","",全车数据表!BI303)</f>
        <v>59.25</v>
      </c>
      <c r="BG302" s="246">
        <f>IF(全车数据表!BJ303="","",全车数据表!BJ303)</f>
        <v>61.09</v>
      </c>
    </row>
    <row r="303" spans="1:59">
      <c r="A303" s="246">
        <f>全车数据表!A304</f>
        <v>302</v>
      </c>
      <c r="B303" s="246" t="str">
        <f>全车数据表!B304</f>
        <v>Koenigsegg One:1</v>
      </c>
      <c r="C303" s="246" t="str">
        <f>IF(全车数据表!AQ304="","",全车数据表!AQ304)</f>
        <v>Koenigsegg</v>
      </c>
      <c r="D303" s="248" t="str">
        <f>全车数据表!AT304</f>
        <v>one1</v>
      </c>
      <c r="E303" s="248" t="str">
        <f>全车数据表!AS304</f>
        <v>47.0</v>
      </c>
      <c r="F303" s="248" t="str">
        <f>全车数据表!C304</f>
        <v>旺旺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5076</v>
      </c>
      <c r="P303" s="246">
        <f>全车数据表!P304</f>
        <v>454.8</v>
      </c>
      <c r="Q303" s="246">
        <f>全车数据表!Q304</f>
        <v>83.18</v>
      </c>
      <c r="R303" s="246">
        <f>全车数据表!R304</f>
        <v>59.7</v>
      </c>
      <c r="S303" s="246">
        <f>全车数据表!S304</f>
        <v>43.83</v>
      </c>
      <c r="T303" s="246">
        <f>全车数据表!T304</f>
        <v>0</v>
      </c>
      <c r="U303" s="246">
        <f>全车数据表!AH304</f>
        <v>0</v>
      </c>
      <c r="V303" s="246">
        <f>全车数据表!AI304</f>
        <v>0</v>
      </c>
      <c r="W303" s="246">
        <f>全车数据表!AO304</f>
        <v>0</v>
      </c>
      <c r="X303" s="246">
        <f>全车数据表!AP304</f>
        <v>0</v>
      </c>
      <c r="Y303" s="246">
        <f>全车数据表!AJ304</f>
        <v>0</v>
      </c>
      <c r="Z303" s="246">
        <f>全车数据表!AL304</f>
        <v>0</v>
      </c>
      <c r="AA303" s="246">
        <f>IF(全车数据表!AN304="×",0,全车数据表!AN304)</f>
        <v>0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>特殊赛事</v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>柯尼塞格 哥 杰弟</v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Deus Vayanne🔑</v>
      </c>
      <c r="C304" s="246" t="str">
        <f>IF(全车数据表!AQ305="","",全车数据表!AQ305)</f>
        <v>Deus</v>
      </c>
      <c r="D304" s="248" t="str">
        <f>全车数据表!AT305</f>
        <v>vayanne</v>
      </c>
      <c r="E304" s="248" t="str">
        <f>全车数据表!AS305</f>
        <v>4.3</v>
      </c>
      <c r="F304" s="248" t="str">
        <f>全车数据表!C305</f>
        <v>冬王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5082</v>
      </c>
      <c r="P304" s="246">
        <f>全车数据表!P305</f>
        <v>438.7</v>
      </c>
      <c r="Q304" s="246">
        <f>全车数据表!Q305</f>
        <v>86.55</v>
      </c>
      <c r="R304" s="246">
        <f>全车数据表!R305</f>
        <v>47.61</v>
      </c>
      <c r="S304" s="246">
        <f>全车数据表!S305</f>
        <v>47.08</v>
      </c>
      <c r="T304" s="246">
        <f>全车数据表!T305</f>
        <v>4.3499999999999996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462</v>
      </c>
      <c r="AD304" s="246">
        <f>全车数据表!AX305</f>
        <v>0</v>
      </c>
      <c r="AE304" s="246">
        <f>全车数据表!AY305</f>
        <v>577</v>
      </c>
      <c r="AF304" s="246" t="str">
        <f>IF(全车数据表!AZ305="","",全车数据表!AZ305)</f>
        <v>特殊赛事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>
        <f>IF(全车数据表!BZ305="","",全车数据表!BZ305)</f>
        <v>1</v>
      </c>
      <c r="AR304" s="246" t="str">
        <f>IF(全车数据表!CA305="","",全车数据表!CA305)</f>
        <v/>
      </c>
      <c r="AS304" s="246" t="str">
        <f>IF(全车数据表!CB305="","",全车数据表!CB305)</f>
        <v/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冬王</v>
      </c>
      <c r="BB304" s="246" t="str">
        <f>IF(全车数据表!AV305="","",全车数据表!AV305)</f>
        <v/>
      </c>
      <c r="BC304" s="246">
        <f>IF(全车数据表!BF305="","",全车数据表!BF305)</f>
        <v>5217</v>
      </c>
      <c r="BD304" s="246">
        <f>IF(全车数据表!BG305="","",全车数据表!BG305)</f>
        <v>440.8</v>
      </c>
      <c r="BE304" s="246">
        <f>IF(全车数据表!BH305="","",全车数据表!BH305)</f>
        <v>86.95</v>
      </c>
      <c r="BF304" s="246">
        <f>IF(全车数据表!BI305="","",全车数据表!BI305)</f>
        <v>48.77</v>
      </c>
      <c r="BG304" s="246">
        <f>IF(全车数据表!BJ305="","",全车数据表!BJ305)</f>
        <v>49.96</v>
      </c>
    </row>
    <row r="305" spans="1:59">
      <c r="A305" s="246">
        <f>全车数据表!A306</f>
        <v>304</v>
      </c>
      <c r="B305" s="246" t="str">
        <f>全车数据表!B306</f>
        <v>Koenigsegg Gemera🔑</v>
      </c>
      <c r="C305" s="246" t="str">
        <f>IF(全车数据表!AQ306="","",全车数据表!AQ306)</f>
        <v>Koenigsegg</v>
      </c>
      <c r="D305" s="248" t="str">
        <f>全车数据表!AT306</f>
        <v>gemera</v>
      </c>
      <c r="E305" s="248" t="str">
        <f>全车数据表!AS306</f>
        <v>3.2</v>
      </c>
      <c r="F305" s="248" t="str">
        <f>全车数据表!C306</f>
        <v>杰弟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5085</v>
      </c>
      <c r="P305" s="246">
        <f>全车数据表!P306</f>
        <v>413.1</v>
      </c>
      <c r="Q305" s="246">
        <f>全车数据表!Q306</f>
        <v>88.58</v>
      </c>
      <c r="R305" s="246">
        <f>全车数据表!R306</f>
        <v>66.06</v>
      </c>
      <c r="S305" s="246">
        <f>全车数据表!S306</f>
        <v>48.36</v>
      </c>
      <c r="T305" s="246">
        <f>全车数据表!T306</f>
        <v>4.4000000000000004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433</v>
      </c>
      <c r="AD305" s="246">
        <f>全车数据表!AX306</f>
        <v>0</v>
      </c>
      <c r="AE305" s="246">
        <f>全车数据表!AY306</f>
        <v>564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>
        <f>IF(全车数据表!CD306="","",全车数据表!CD306)</f>
        <v>1</v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哥 杰弟</v>
      </c>
      <c r="BB305" s="246" t="str">
        <f>IF(全车数据表!AV306="","",全车数据表!AV306)</f>
        <v/>
      </c>
      <c r="BC305" s="246">
        <f>IF(全车数据表!BF306="","",全车数据表!BF306)</f>
        <v>5220</v>
      </c>
      <c r="BD305" s="246">
        <f>IF(全车数据表!BG306="","",全车数据表!BG306)</f>
        <v>414.5</v>
      </c>
      <c r="BE305" s="246">
        <f>IF(全车数据表!BH306="","",全车数据表!BH306)</f>
        <v>89.2</v>
      </c>
      <c r="BF305" s="246">
        <f>IF(全车数据表!BI306="","",全车数据表!BI306)</f>
        <v>67.819999999999993</v>
      </c>
      <c r="BG305" s="246">
        <f>IF(全车数据表!BJ306="","",全车数据表!BJ306)</f>
        <v>50.49</v>
      </c>
    </row>
    <row r="306" spans="1:59">
      <c r="A306" s="246">
        <f>全车数据表!A307</f>
        <v>305</v>
      </c>
      <c r="B306" s="246" t="str">
        <f>全车数据表!B307</f>
        <v>Zenvo Aurora Tur</v>
      </c>
      <c r="C306" s="246" t="str">
        <f>IF(全车数据表!AQ307="","",全车数据表!AQ307)</f>
        <v>Zenvo</v>
      </c>
      <c r="D306" s="248" t="str">
        <f>全车数据表!AT307</f>
        <v>tur</v>
      </c>
      <c r="E306" s="248" t="str">
        <f>全车数据表!AS307</f>
        <v>4.6</v>
      </c>
      <c r="F306" s="248" t="str">
        <f>全车数据表!C307</f>
        <v>极光</v>
      </c>
      <c r="G306" s="246" t="str">
        <f>全车数据表!D307</f>
        <v>S</v>
      </c>
      <c r="H306" s="246">
        <f>LEN(全车数据表!E307)</f>
        <v>6</v>
      </c>
      <c r="I306" s="246">
        <f>IF(全车数据表!H307="×",0,全车数据表!H307)</f>
        <v>85</v>
      </c>
      <c r="J306" s="246">
        <f>IF(全车数据表!I307="×",0,全车数据表!I307)</f>
        <v>25</v>
      </c>
      <c r="K306" s="246">
        <f>IF(全车数据表!J307="×",0,全车数据表!J307)</f>
        <v>29</v>
      </c>
      <c r="L306" s="246">
        <f>IF(全车数据表!K307="×",0,全车数据表!K307)</f>
        <v>38</v>
      </c>
      <c r="M306" s="246">
        <f>IF(全车数据表!L307="×",0,全车数据表!L307)</f>
        <v>54</v>
      </c>
      <c r="N306" s="246">
        <f>IF(全车数据表!M307="×",0,全车数据表!M307)</f>
        <v>69</v>
      </c>
      <c r="O306" s="246">
        <f>全车数据表!O307</f>
        <v>5100</v>
      </c>
      <c r="P306" s="246">
        <f>全车数据表!P307</f>
        <v>467.5</v>
      </c>
      <c r="Q306" s="246">
        <f>全车数据表!Q307</f>
        <v>81.73</v>
      </c>
      <c r="R306" s="246">
        <f>全车数据表!R307</f>
        <v>56.53</v>
      </c>
      <c r="S306" s="246">
        <f>全车数据表!S307</f>
        <v>42.65</v>
      </c>
      <c r="T306" s="246">
        <f>全车数据表!T307</f>
        <v>0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0</v>
      </c>
      <c r="AD306" s="246">
        <f>全车数据表!AX307</f>
        <v>0</v>
      </c>
      <c r="AE306" s="246">
        <f>全车数据表!AY307</f>
        <v>0</v>
      </c>
      <c r="AF306" s="246" t="str">
        <f>IF(全车数据表!AZ307="","",全车数据表!AZ307)</f>
        <v>特殊赛事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>
        <f>IF(全车数据表!BZ307="","",全车数据表!BZ307)</f>
        <v>1</v>
      </c>
      <c r="AR306" s="246" t="str">
        <f>IF(全车数据表!CA307="","",全车数据表!CA307)</f>
        <v/>
      </c>
      <c r="AS306" s="246" t="str">
        <f>IF(全车数据表!CB307="","",全车数据表!CB307)</f>
        <v/>
      </c>
      <c r="AT306" s="246" t="str">
        <f>IF(全车数据表!CC307="","",全车数据表!CC307)</f>
        <v/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极光</v>
      </c>
      <c r="BB306" s="246" t="str">
        <f>IF(全车数据表!AV307="","",全车数据表!AV307)</f>
        <v/>
      </c>
      <c r="BC306" s="246">
        <f>IF(全车数据表!BF307="","",全车数据表!BF307)</f>
        <v>5235</v>
      </c>
      <c r="BD306" s="246">
        <f>IF(全车数据表!BG307="","",全车数据表!BG307)</f>
        <v>469.4</v>
      </c>
      <c r="BE306" s="246">
        <f>IF(全车数据表!BH307="","",全车数据表!BH307)</f>
        <v>82</v>
      </c>
      <c r="BF306" s="246">
        <f>IF(全车数据表!BI307="","",全车数据表!BI307)</f>
        <v>57.02</v>
      </c>
      <c r="BG306" s="246">
        <f>IF(全车数据表!BJ307="","",全车数据表!BJ307)</f>
        <v>44.31</v>
      </c>
    </row>
    <row r="307" spans="1:59">
      <c r="A307" s="246">
        <f>全车数据表!A308</f>
        <v>306</v>
      </c>
      <c r="B307" s="246" t="str">
        <f>全车数据表!B308</f>
        <v>Hennessey Venom F5</v>
      </c>
      <c r="C307" s="246" t="str">
        <f>IF(全车数据表!AQ308="","",全车数据表!AQ308)</f>
        <v>Hennessey</v>
      </c>
      <c r="D307" s="248" t="str">
        <f>全车数据表!AT308</f>
        <v>f5</v>
      </c>
      <c r="E307" s="248" t="str">
        <f>全车数据表!AS308</f>
        <v>3.0</v>
      </c>
      <c r="F307" s="248" t="str">
        <f>全车数据表!C308</f>
        <v>毒液F5</v>
      </c>
      <c r="G307" s="246" t="str">
        <f>全车数据表!D308</f>
        <v>S</v>
      </c>
      <c r="H307" s="246">
        <f>LEN(全车数据表!E308)</f>
        <v>6</v>
      </c>
      <c r="I307" s="246">
        <f>IF(全车数据表!H308="×",0,全车数据表!H308)</f>
        <v>85</v>
      </c>
      <c r="J307" s="246">
        <f>IF(全车数据表!I308="×",0,全车数据表!I308)</f>
        <v>25</v>
      </c>
      <c r="K307" s="246">
        <f>IF(全车数据表!J308="×",0,全车数据表!J308)</f>
        <v>29</v>
      </c>
      <c r="L307" s="246">
        <f>IF(全车数据表!K308="×",0,全车数据表!K308)</f>
        <v>38</v>
      </c>
      <c r="M307" s="246">
        <f>IF(全车数据表!L308="×",0,全车数据表!L308)</f>
        <v>54</v>
      </c>
      <c r="N307" s="246">
        <f>IF(全车数据表!M308="×",0,全车数据表!M308)</f>
        <v>69</v>
      </c>
      <c r="O307" s="246">
        <f>全车数据表!O308</f>
        <v>5114</v>
      </c>
      <c r="P307" s="246">
        <f>全车数据表!P308</f>
        <v>512.29999999999995</v>
      </c>
      <c r="Q307" s="246">
        <f>全车数据表!Q308</f>
        <v>80.66</v>
      </c>
      <c r="R307" s="246">
        <f>全车数据表!R308</f>
        <v>49.07</v>
      </c>
      <c r="S307" s="246">
        <f>全车数据表!S308</f>
        <v>45.61</v>
      </c>
      <c r="T307" s="246">
        <f>全车数据表!T308</f>
        <v>4.3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538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特殊赛事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>
        <f>IF(全车数据表!BZ308="","",全车数据表!BZ308)</f>
        <v>1</v>
      </c>
      <c r="AR307" s="246" t="str">
        <f>IF(全车数据表!CA308="","",全车数据表!CA308)</f>
        <v/>
      </c>
      <c r="AS307" s="246" t="str">
        <f>IF(全车数据表!CB308="","",全车数据表!CB308)</f>
        <v/>
      </c>
      <c r="AT307" s="246" t="str">
        <f>IF(全车数据表!CC308="","",全车数据表!CC308)</f>
        <v/>
      </c>
      <c r="AU307" s="246">
        <f>IF(全车数据表!CD308="","",全车数据表!CD308)</f>
        <v>1</v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>无顶</v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>轩尼诗 毒液</v>
      </c>
      <c r="BB307" s="246" t="str">
        <f>IF(全车数据表!AV308="","",全车数据表!AV308)</f>
        <v/>
      </c>
      <c r="BC307" s="246">
        <f>IF(全车数据表!BF308="","",全车数据表!BF308)</f>
        <v>5249</v>
      </c>
      <c r="BD307" s="246">
        <f>IF(全车数据表!BG308="","",全车数据表!BG308)</f>
        <v>513.6</v>
      </c>
      <c r="BE307" s="246">
        <f>IF(全车数据表!BH308="","",全车数据表!BH308)</f>
        <v>81.099999999999994</v>
      </c>
      <c r="BF307" s="246">
        <f>IF(全车数据表!BI308="","",全车数据表!BI308)</f>
        <v>49.87</v>
      </c>
      <c r="BG307" s="246">
        <f>IF(全车数据表!BJ308="","",全车数据表!BJ308)</f>
        <v>47.97</v>
      </c>
    </row>
    <row r="308" spans="1:59">
      <c r="A308" s="246">
        <f>全车数据表!A309</f>
        <v>307</v>
      </c>
      <c r="B308" s="246" t="str">
        <f>全车数据表!B309</f>
        <v>Koenigsegg CC850🔑</v>
      </c>
      <c r="C308" s="246" t="str">
        <f>IF(全车数据表!AQ309="","",全车数据表!AQ309)</f>
        <v>Koenigsegg</v>
      </c>
      <c r="D308" s="248" t="str">
        <f>全车数据表!AT309</f>
        <v>cc850</v>
      </c>
      <c r="E308" s="248" t="str">
        <f>全车数据表!AS309</f>
        <v>4.2</v>
      </c>
      <c r="F308" s="248" t="str">
        <f>全车数据表!C309</f>
        <v>CC850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40</v>
      </c>
      <c r="K308" s="246">
        <f>IF(全车数据表!J309="×",0,全车数据表!J309)</f>
        <v>45</v>
      </c>
      <c r="L308" s="246">
        <f>IF(全车数据表!K309="×",0,全车数据表!K309)</f>
        <v>60</v>
      </c>
      <c r="M308" s="246">
        <f>IF(全车数据表!L309="×",0,全车数据表!L309)</f>
        <v>70</v>
      </c>
      <c r="N308" s="246">
        <f>IF(全车数据表!M309="×",0,全车数据表!M309)</f>
        <v>85</v>
      </c>
      <c r="O308" s="246">
        <f>全车数据表!O309</f>
        <v>5145</v>
      </c>
      <c r="P308" s="246">
        <f>全车数据表!P309</f>
        <v>478.3</v>
      </c>
      <c r="Q308" s="246">
        <f>全车数据表!Q309</f>
        <v>82.37</v>
      </c>
      <c r="R308" s="246">
        <f>全车数据表!R309</f>
        <v>54.39</v>
      </c>
      <c r="S308" s="246">
        <f>全车数据表!S309</f>
        <v>40.57</v>
      </c>
      <c r="T308" s="246">
        <f>全车数据表!T309</f>
        <v>3.9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503</v>
      </c>
      <c r="AD308" s="246">
        <f>全车数据表!AX309</f>
        <v>0</v>
      </c>
      <c r="AE308" s="246">
        <f>全车数据表!AY309</f>
        <v>595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>
        <f>IF(全车数据表!CB309="","",全车数据表!CB309)</f>
        <v>1</v>
      </c>
      <c r="AT308" s="246">
        <f>IF(全车数据表!CC309="","",全车数据表!CC309)</f>
        <v>1</v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>柯尼塞格 哥 杰弟</v>
      </c>
      <c r="BB308" s="246" t="str">
        <f>IF(全车数据表!AV309="","",全车数据表!AV309)</f>
        <v/>
      </c>
      <c r="BC308" s="246">
        <f>IF(全车数据表!BF309="","",全车数据表!BF309)</f>
        <v>5279</v>
      </c>
      <c r="BD308" s="246">
        <f>IF(全车数据表!BG309="","",全车数据表!BG309)</f>
        <v>479.8</v>
      </c>
      <c r="BE308" s="246">
        <f>IF(全车数据表!BH309="","",全车数据表!BH309)</f>
        <v>82.9</v>
      </c>
      <c r="BF308" s="246">
        <f>IF(全车数据表!BI309="","",全车数据表!BI309)</f>
        <v>55.85</v>
      </c>
      <c r="BG308" s="246">
        <f>IF(全车数据表!BJ309="","",全车数据表!BJ309)</f>
        <v>42.35</v>
      </c>
    </row>
    <row r="309" spans="1:59">
      <c r="A309" s="246">
        <f>全车数据表!A310</f>
        <v>308</v>
      </c>
      <c r="B309" s="246" t="str">
        <f>全车数据表!B310</f>
        <v>Bugatti Chiron Security</v>
      </c>
      <c r="C309" s="246" t="str">
        <f>IF(全车数据表!AQ310="","",全车数据表!AQ310)</f>
        <v>Bugatti</v>
      </c>
      <c r="D309" s="248" t="str">
        <f>全车数据表!AT310</f>
        <v>chironsecurity</v>
      </c>
      <c r="E309" s="248" t="str">
        <f>全车数据表!AS310</f>
        <v>24.0</v>
      </c>
      <c r="F309" s="248" t="str">
        <f>全车数据表!C310</f>
        <v>安保肥龙</v>
      </c>
      <c r="G309" s="246" t="str">
        <f>全车数据表!D310</f>
        <v>S</v>
      </c>
      <c r="H309" s="246">
        <f>LEN(全车数据表!E310)</f>
        <v>6</v>
      </c>
      <c r="I309" s="246">
        <f>IF(全车数据表!H310="×",0,全车数据表!H310)</f>
        <v>85</v>
      </c>
      <c r="J309" s="246">
        <f>IF(全车数据表!I310="×",0,全车数据表!I310)</f>
        <v>25</v>
      </c>
      <c r="K309" s="246">
        <f>IF(全车数据表!J310="×",0,全车数据表!J310)</f>
        <v>29</v>
      </c>
      <c r="L309" s="246">
        <f>IF(全车数据表!K310="×",0,全车数据表!K310)</f>
        <v>38</v>
      </c>
      <c r="M309" s="246">
        <f>IF(全车数据表!L310="×",0,全车数据表!L310)</f>
        <v>54</v>
      </c>
      <c r="N309" s="246">
        <f>IF(全车数据表!M310="×",0,全车数据表!M310)</f>
        <v>69</v>
      </c>
      <c r="O309" s="246">
        <f>全车数据表!O310</f>
        <v>5168</v>
      </c>
      <c r="P309" s="246">
        <f>全车数据表!P310</f>
        <v>495.4</v>
      </c>
      <c r="Q309" s="246">
        <f>全车数据表!Q310</f>
        <v>83.99</v>
      </c>
      <c r="R309" s="246">
        <f>全车数据表!R310</f>
        <v>55.97</v>
      </c>
      <c r="S309" s="246">
        <f>全车数据表!S310</f>
        <v>30.94</v>
      </c>
      <c r="T309" s="246">
        <f>全车数据表!T310</f>
        <v>0</v>
      </c>
      <c r="U309" s="246">
        <f>全车数据表!AH310</f>
        <v>0</v>
      </c>
      <c r="V309" s="246">
        <f>全车数据表!AI310</f>
        <v>0</v>
      </c>
      <c r="W309" s="246">
        <f>全车数据表!AO310</f>
        <v>0</v>
      </c>
      <c r="X309" s="246">
        <f>全车数据表!AP310</f>
        <v>0</v>
      </c>
      <c r="Y309" s="246">
        <f>全车数据表!AJ310</f>
        <v>0</v>
      </c>
      <c r="Z309" s="246">
        <f>全车数据表!AL310</f>
        <v>0</v>
      </c>
      <c r="AA309" s="246">
        <f>IF(全车数据表!AN310="×",0,全车数据表!AN310)</f>
        <v>0</v>
      </c>
      <c r="AB309" s="248" t="str">
        <f>全车数据表!AU310</f>
        <v>epic</v>
      </c>
      <c r="AC309" s="246">
        <f>全车数据表!AW310</f>
        <v>521</v>
      </c>
      <c r="AD309" s="246">
        <f>全车数据表!AX310</f>
        <v>0</v>
      </c>
      <c r="AE309" s="246">
        <f>全车数据表!AY310</f>
        <v>600</v>
      </c>
      <c r="AF309" s="246" t="str">
        <f>IF(全车数据表!AZ310="","",全车数据表!AZ310)</f>
        <v>多人</v>
      </c>
      <c r="AG309" s="246" t="str">
        <f>IF(全车数据表!BP310="","",全车数据表!BP310)</f>
        <v/>
      </c>
      <c r="AH309" s="246" t="str">
        <f>IF(全车数据表!BQ310="","",全车数据表!BQ310)</f>
        <v/>
      </c>
      <c r="AI309" s="246" t="str">
        <f>IF(全车数据表!BR310="","",全车数据表!BR310)</f>
        <v/>
      </c>
      <c r="AJ309" s="246" t="str">
        <f>IF(全车数据表!BS310="","",全车数据表!BS310)</f>
        <v/>
      </c>
      <c r="AK309" s="246" t="str">
        <f>IF(全车数据表!BT310="","",全车数据表!BT310)</f>
        <v/>
      </c>
      <c r="AL309" s="246" t="str">
        <f>IF(全车数据表!BU310="","",全车数据表!BU310)</f>
        <v/>
      </c>
      <c r="AM309" s="246" t="str">
        <f>IF(全车数据表!BV310="","",全车数据表!BV310)</f>
        <v/>
      </c>
      <c r="AN309" s="246" t="str">
        <f>IF(全车数据表!BW310="","",全车数据表!BW310)</f>
        <v/>
      </c>
      <c r="AO309" s="246" t="str">
        <f>IF(全车数据表!BX310="","",全车数据表!BX310)</f>
        <v/>
      </c>
      <c r="AP309" s="246" t="str">
        <f>IF(全车数据表!BY310="","",全车数据表!BY310)</f>
        <v/>
      </c>
      <c r="AQ309" s="246" t="str">
        <f>IF(全车数据表!BZ310="","",全车数据表!BZ310)</f>
        <v/>
      </c>
      <c r="AR309" s="246" t="str">
        <f>IF(全车数据表!CA310="","",全车数据表!CA310)</f>
        <v/>
      </c>
      <c r="AS309" s="246" t="str">
        <f>IF(全车数据表!CB310="","",全车数据表!CB310)</f>
        <v/>
      </c>
      <c r="AT309" s="246" t="str">
        <f>IF(全车数据表!CC310="","",全车数据表!CC310)</f>
        <v/>
      </c>
      <c r="AU309" s="246" t="str">
        <f>IF(全车数据表!CD310="","",全车数据表!CD310)</f>
        <v/>
      </c>
      <c r="AV309" s="246" t="str">
        <f>IF(全车数据表!CE310="","",全车数据表!CE310)</f>
        <v/>
      </c>
      <c r="AW309" s="246" t="str">
        <f>IF(全车数据表!CF310="","",全车数据表!CF310)</f>
        <v/>
      </c>
      <c r="AX309" s="246" t="str">
        <f>IF(全车数据表!CG310="","",全车数据表!CG310)</f>
        <v/>
      </c>
      <c r="AY309" s="246" t="str">
        <f>IF(全车数据表!CH310="","",全车数据表!CH310)</f>
        <v/>
      </c>
      <c r="AZ309" s="246" t="str">
        <f>IF(全车数据表!CI310="","",全车数据表!CI310)</f>
        <v/>
      </c>
      <c r="BA309" s="246" t="str">
        <f>IF(全车数据表!CJ310="","",全车数据表!CJ310)</f>
        <v>布加迪 胖龙 肥龙 奇龙 凯龙</v>
      </c>
      <c r="BB309" s="246" t="str">
        <f>IF(全车数据表!AV310="","",全车数据表!AV310)</f>
        <v/>
      </c>
      <c r="BC309" s="246" t="str">
        <f>IF(全车数据表!BF310="","",全车数据表!BF310)</f>
        <v/>
      </c>
      <c r="BD309" s="246" t="str">
        <f>IF(全车数据表!BG310="","",全车数据表!BG310)</f>
        <v/>
      </c>
      <c r="BE309" s="246" t="str">
        <f>IF(全车数据表!BH310="","",全车数据表!BH310)</f>
        <v/>
      </c>
      <c r="BF309" s="246" t="str">
        <f>IF(全车数据表!BI310="","",全车数据表!BI310)</f>
        <v/>
      </c>
      <c r="BG309" s="246" t="str">
        <f>IF(全车数据表!BJ310="","",全车数据表!BJ310)</f>
        <v/>
      </c>
    </row>
    <row r="310" spans="1:59">
      <c r="A310" s="246">
        <f>全车数据表!A311</f>
        <v>309</v>
      </c>
      <c r="B310" s="246" t="str">
        <f>全车数据表!B311</f>
        <v>Mosler Super GT</v>
      </c>
      <c r="C310" s="246" t="str">
        <f>IF(全车数据表!AQ311="","",全车数据表!AQ311)</f>
        <v>Mosler</v>
      </c>
      <c r="D310" s="248" t="str">
        <f>全车数据表!AT311</f>
        <v>mosler</v>
      </c>
      <c r="E310" s="248" t="str">
        <f>全车数据表!AS311</f>
        <v>46.0</v>
      </c>
      <c r="F310" s="248" t="str">
        <f>全车数据表!C311</f>
        <v>超莫</v>
      </c>
      <c r="G310" s="246" t="str">
        <f>全车数据表!D311</f>
        <v>S</v>
      </c>
      <c r="H310" s="246">
        <f>LEN(全车数据表!E311)</f>
        <v>6</v>
      </c>
      <c r="I310" s="246">
        <f>IF(全车数据表!H311="×",0,全车数据表!H311)</f>
        <v>35</v>
      </c>
      <c r="J310" s="246">
        <f>IF(全车数据表!I311="×",0,全车数据表!I311)</f>
        <v>40</v>
      </c>
      <c r="K310" s="246">
        <f>IF(全车数据表!J311="×",0,全车数据表!J311)</f>
        <v>45</v>
      </c>
      <c r="L310" s="246">
        <f>IF(全车数据表!K311="×",0,全车数据表!K311)</f>
        <v>50</v>
      </c>
      <c r="M310" s="246">
        <f>IF(全车数据表!L311="×",0,全车数据表!L311)</f>
        <v>60</v>
      </c>
      <c r="N310" s="246">
        <f>IF(全车数据表!M311="×",0,全车数据表!M311)</f>
        <v>70</v>
      </c>
      <c r="O310" s="246">
        <f>全车数据表!O311</f>
        <v>5169</v>
      </c>
      <c r="P310" s="246">
        <f>全车数据表!P311</f>
        <v>506.7</v>
      </c>
      <c r="Q310" s="246">
        <f>全车数据表!Q311</f>
        <v>83.27</v>
      </c>
      <c r="R310" s="246">
        <f>全车数据表!R311</f>
        <v>49.79</v>
      </c>
      <c r="S310" s="246">
        <f>全车数据表!S311</f>
        <v>44.54</v>
      </c>
      <c r="T310" s="246">
        <f>全车数据表!T311</f>
        <v>0</v>
      </c>
      <c r="U310" s="246">
        <f>全车数据表!AH311</f>
        <v>27726000</v>
      </c>
      <c r="V310" s="246">
        <f>全车数据表!AI311</f>
        <v>90000</v>
      </c>
      <c r="W310" s="246">
        <f>全车数据表!AO311</f>
        <v>14760000</v>
      </c>
      <c r="X310" s="246">
        <f>全车数据表!AP311</f>
        <v>42486000</v>
      </c>
      <c r="Y310" s="246">
        <f>全车数据表!AJ311</f>
        <v>7</v>
      </c>
      <c r="Z310" s="246">
        <f>全车数据表!AL311</f>
        <v>5</v>
      </c>
      <c r="AA310" s="246">
        <f>IF(全车数据表!AN311="×",0,全车数据表!AN311)</f>
        <v>4</v>
      </c>
      <c r="AB310" s="248" t="str">
        <f>全车数据表!AU311</f>
        <v>epic</v>
      </c>
      <c r="AC310" s="246">
        <f>全车数据表!AW311</f>
        <v>0</v>
      </c>
      <c r="AD310" s="246">
        <f>全车数据表!AX311</f>
        <v>0</v>
      </c>
      <c r="AE310" s="246">
        <f>全车数据表!AY311</f>
        <v>0</v>
      </c>
      <c r="AF310" s="246" t="str">
        <f>IF(全车数据表!AZ311="","",全车数据表!AZ311)</f>
        <v>特殊赛事</v>
      </c>
      <c r="AG310" s="246" t="str">
        <f>IF(全车数据表!BP311="","",全车数据表!BP311)</f>
        <v/>
      </c>
      <c r="AH310" s="246" t="str">
        <f>IF(全车数据表!BQ311="","",全车数据表!BQ311)</f>
        <v/>
      </c>
      <c r="AI310" s="246" t="str">
        <f>IF(全车数据表!BR311="","",全车数据表!BR311)</f>
        <v/>
      </c>
      <c r="AJ310" s="246" t="str">
        <f>IF(全车数据表!BS311="","",全车数据表!BS311)</f>
        <v/>
      </c>
      <c r="AK310" s="246" t="str">
        <f>IF(全车数据表!BT311="","",全车数据表!BT311)</f>
        <v/>
      </c>
      <c r="AL310" s="246" t="str">
        <f>IF(全车数据表!BU311="","",全车数据表!BU311)</f>
        <v/>
      </c>
      <c r="AM310" s="246" t="str">
        <f>IF(全车数据表!BV311="","",全车数据表!BV311)</f>
        <v/>
      </c>
      <c r="AN310" s="246" t="str">
        <f>IF(全车数据表!BW311="","",全车数据表!BW311)</f>
        <v/>
      </c>
      <c r="AO310" s="246" t="str">
        <f>IF(全车数据表!BX311="","",全车数据表!BX311)</f>
        <v/>
      </c>
      <c r="AP310" s="246" t="str">
        <f>IF(全车数据表!BY311="","",全车数据表!BY311)</f>
        <v/>
      </c>
      <c r="AQ310" s="246" t="str">
        <f>IF(全车数据表!BZ311="","",全车数据表!BZ311)</f>
        <v/>
      </c>
      <c r="AR310" s="246" t="str">
        <f>IF(全车数据表!CA311="","",全车数据表!CA311)</f>
        <v/>
      </c>
      <c r="AS310" s="246" t="str">
        <f>IF(全车数据表!CB311="","",全车数据表!CB311)</f>
        <v/>
      </c>
      <c r="AT310" s="246" t="str">
        <f>IF(全车数据表!CC311="","",全车数据表!CC311)</f>
        <v/>
      </c>
      <c r="AU310" s="246" t="str">
        <f>IF(全车数据表!CD311="","",全车数据表!CD311)</f>
        <v/>
      </c>
      <c r="AV310" s="246" t="str">
        <f>IF(全车数据表!CE311="","",全车数据表!CE311)</f>
        <v/>
      </c>
      <c r="AW310" s="246" t="str">
        <f>IF(全车数据表!CF311="","",全车数据表!CF311)</f>
        <v/>
      </c>
      <c r="AX310" s="246" t="str">
        <f>IF(全车数据表!CG311="","",全车数据表!CG311)</f>
        <v/>
      </c>
      <c r="AY310" s="246" t="str">
        <f>IF(全车数据表!CH311="","",全车数据表!CH311)</f>
        <v/>
      </c>
      <c r="AZ310" s="246" t="str">
        <f>IF(全车数据表!CI311="","",全车数据表!CI311)</f>
        <v/>
      </c>
      <c r="BA310" s="246" t="str">
        <f>IF(全车数据表!CJ311="","",全车数据表!CJ311)</f>
        <v>莫斯勒</v>
      </c>
      <c r="BB310" s="246" t="str">
        <f>IF(全车数据表!AV311="","",全车数据表!AV311)</f>
        <v/>
      </c>
      <c r="BC310" s="246" t="str">
        <f>IF(全车数据表!BF311="","",全车数据表!BF311)</f>
        <v/>
      </c>
      <c r="BD310" s="246" t="str">
        <f>IF(全车数据表!BG311="","",全车数据表!BG311)</f>
        <v/>
      </c>
      <c r="BE310" s="246" t="str">
        <f>IF(全车数据表!BH311="","",全车数据表!BH311)</f>
        <v/>
      </c>
      <c r="BF310" s="246" t="str">
        <f>IF(全车数据表!BI311="","",全车数据表!BI311)</f>
        <v/>
      </c>
      <c r="BG310" s="246" t="str">
        <f>IF(全车数据表!BJ311="","",全车数据表!BJ311)</f>
        <v/>
      </c>
    </row>
    <row r="311" spans="1:59">
      <c r="A311" s="246">
        <f>全车数据表!A312</f>
        <v>310</v>
      </c>
      <c r="B311" s="246" t="str">
        <f>全车数据表!B312</f>
        <v>Bugatti Bolide🔑</v>
      </c>
      <c r="C311" s="246" t="str">
        <f>IF(全车数据表!AQ312="","",全车数据表!AQ312)</f>
        <v>Bugatti</v>
      </c>
      <c r="D311" s="248" t="str">
        <f>全车数据表!AT312</f>
        <v>bolide</v>
      </c>
      <c r="E311" s="248" t="str">
        <f>全车数据表!AS312</f>
        <v>3.8</v>
      </c>
      <c r="F311" s="248" t="str">
        <f>全车数据表!C312</f>
        <v>Bolide</v>
      </c>
      <c r="G311" s="246" t="str">
        <f>全车数据表!D312</f>
        <v>S</v>
      </c>
      <c r="H311" s="246">
        <f>LEN(全车数据表!E312)</f>
        <v>6</v>
      </c>
      <c r="I311" s="246" t="str">
        <f>IF(全车数据表!H312="×",0,全车数据表!H312)</f>
        <v>🔑</v>
      </c>
      <c r="J311" s="246">
        <f>IF(全车数据表!I312="×",0,全车数据表!I312)</f>
        <v>40</v>
      </c>
      <c r="K311" s="246">
        <f>IF(全车数据表!J312="×",0,全车数据表!J312)</f>
        <v>45</v>
      </c>
      <c r="L311" s="246">
        <f>IF(全车数据表!K312="×",0,全车数据表!K312)</f>
        <v>60</v>
      </c>
      <c r="M311" s="246">
        <f>IF(全车数据表!L312="×",0,全车数据表!L312)</f>
        <v>70</v>
      </c>
      <c r="N311" s="246">
        <f>IF(全车数据表!M312="×",0,全车数据表!M312)</f>
        <v>85</v>
      </c>
      <c r="O311" s="246">
        <f>全车数据表!O312</f>
        <v>5190</v>
      </c>
      <c r="P311" s="246">
        <f>全车数据表!P312</f>
        <v>497.1</v>
      </c>
      <c r="Q311" s="246">
        <f>全车数据表!Q312</f>
        <v>84.28</v>
      </c>
      <c r="R311" s="246">
        <f>全车数据表!R312</f>
        <v>51.07</v>
      </c>
      <c r="S311" s="246">
        <f>全车数据表!S312</f>
        <v>27.5</v>
      </c>
      <c r="T311" s="246">
        <f>全车数据表!T312</f>
        <v>3.5</v>
      </c>
      <c r="U311" s="246">
        <f>全车数据表!AH312</f>
        <v>27726000</v>
      </c>
      <c r="V311" s="246">
        <f>全车数据表!AI312</f>
        <v>90000</v>
      </c>
      <c r="W311" s="246">
        <f>全车数据表!AO312</f>
        <v>14760000</v>
      </c>
      <c r="X311" s="246">
        <f>全车数据表!AP312</f>
        <v>42486000</v>
      </c>
      <c r="Y311" s="246">
        <f>全车数据表!AJ312</f>
        <v>7</v>
      </c>
      <c r="Z311" s="246">
        <f>全车数据表!AL312</f>
        <v>5</v>
      </c>
      <c r="AA311" s="246">
        <f>IF(全车数据表!AN312="×",0,全车数据表!AN312)</f>
        <v>4</v>
      </c>
      <c r="AB311" s="248" t="str">
        <f>全车数据表!AU312</f>
        <v>epic</v>
      </c>
      <c r="AC311" s="246">
        <f>全车数据表!AW312</f>
        <v>522</v>
      </c>
      <c r="AD311" s="246">
        <f>全车数据表!AX312</f>
        <v>0</v>
      </c>
      <c r="AE311" s="246">
        <f>全车数据表!AY312</f>
        <v>600</v>
      </c>
      <c r="AF311" s="246" t="str">
        <f>IF(全车数据表!AZ312="","",全车数据表!AZ312)</f>
        <v>联会赛事</v>
      </c>
      <c r="AG311" s="246" t="str">
        <f>IF(全车数据表!BP312="","",全车数据表!BP312)</f>
        <v/>
      </c>
      <c r="AH311" s="246" t="str">
        <f>IF(全车数据表!BQ312="","",全车数据表!BQ312)</f>
        <v/>
      </c>
      <c r="AI311" s="246" t="str">
        <f>IF(全车数据表!BR312="","",全车数据表!BR312)</f>
        <v/>
      </c>
      <c r="AJ311" s="246" t="str">
        <f>IF(全车数据表!BS312="","",全车数据表!BS312)</f>
        <v/>
      </c>
      <c r="AK311" s="246" t="str">
        <f>IF(全车数据表!BT312="","",全车数据表!BT312)</f>
        <v/>
      </c>
      <c r="AL311" s="246" t="str">
        <f>IF(全车数据表!BU312="","",全车数据表!BU312)</f>
        <v/>
      </c>
      <c r="AM311" s="246" t="str">
        <f>IF(全车数据表!BV312="","",全车数据表!BV312)</f>
        <v/>
      </c>
      <c r="AN311" s="246" t="str">
        <f>IF(全车数据表!BW312="","",全车数据表!BW312)</f>
        <v/>
      </c>
      <c r="AO311" s="246" t="str">
        <f>IF(全车数据表!BX312="","",全车数据表!BX312)</f>
        <v/>
      </c>
      <c r="AP311" s="246" t="str">
        <f>IF(全车数据表!BY312="","",全车数据表!BY312)</f>
        <v/>
      </c>
      <c r="AQ311" s="246" t="str">
        <f>IF(全车数据表!BZ312="","",全车数据表!BZ312)</f>
        <v/>
      </c>
      <c r="AR311" s="246" t="str">
        <f>IF(全车数据表!CA312="","",全车数据表!CA312)</f>
        <v/>
      </c>
      <c r="AS311" s="246">
        <f>IF(全车数据表!CB312="","",全车数据表!CB312)</f>
        <v>1</v>
      </c>
      <c r="AT311" s="246">
        <f>IF(全车数据表!CC312="","",全车数据表!CC312)</f>
        <v>1</v>
      </c>
      <c r="AU311" s="246" t="str">
        <f>IF(全车数据表!CD312="","",全车数据表!CD312)</f>
        <v/>
      </c>
      <c r="AV311" s="246" t="str">
        <f>IF(全车数据表!CE312="","",全车数据表!CE312)</f>
        <v/>
      </c>
      <c r="AW311" s="246" t="str">
        <f>IF(全车数据表!CF312="","",全车数据表!CF312)</f>
        <v/>
      </c>
      <c r="AX311" s="246" t="str">
        <f>IF(全车数据表!CG312="","",全车数据表!CG312)</f>
        <v/>
      </c>
      <c r="AY311" s="246" t="str">
        <f>IF(全车数据表!CH312="","",全车数据表!CH312)</f>
        <v/>
      </c>
      <c r="AZ311" s="246" t="str">
        <f>IF(全车数据表!CI312="","",全车数据表!CI312)</f>
        <v/>
      </c>
      <c r="BA311" s="246" t="str">
        <f>IF(全车数据表!CJ312="","",全车数据表!CJ312)</f>
        <v>布加迪 玻璃龙</v>
      </c>
      <c r="BB311" s="246" t="str">
        <f>IF(全车数据表!AV312="","",全车数据表!AV312)</f>
        <v/>
      </c>
      <c r="BC311" s="246" t="str">
        <f>IF(全车数据表!BF312="","",全车数据表!BF312)</f>
        <v/>
      </c>
      <c r="BD311" s="246" t="str">
        <f>IF(全车数据表!BG312="","",全车数据表!BG312)</f>
        <v/>
      </c>
      <c r="BE311" s="246" t="str">
        <f>IF(全车数据表!BH312="","",全车数据表!BH312)</f>
        <v/>
      </c>
      <c r="BF311" s="246" t="str">
        <f>IF(全车数据表!BI312="","",全车数据表!BI312)</f>
        <v/>
      </c>
      <c r="BG311" s="246" t="str">
        <f>IF(全车数据表!BJ312="","",全车数据表!BJ312)</f>
        <v/>
      </c>
    </row>
    <row r="312" spans="1:59">
      <c r="A312" s="246">
        <f>全车数据表!A313</f>
        <v>311</v>
      </c>
      <c r="B312" s="246" t="str">
        <f>全车数据表!B313</f>
        <v>Koenigsegg Jesko Absolut🔑</v>
      </c>
      <c r="C312" s="246" t="str">
        <f>IF(全车数据表!AQ313="","",全车数据表!AQ313)</f>
        <v>Koenigsegg</v>
      </c>
      <c r="D312" s="248" t="str">
        <f>全车数据表!AT313</f>
        <v>absolut</v>
      </c>
      <c r="E312" s="248" t="str">
        <f>全车数据表!AS313</f>
        <v>24.0</v>
      </c>
      <c r="F312" s="248" t="str">
        <f>全车数据表!C313</f>
        <v>杰皇</v>
      </c>
      <c r="G312" s="246" t="str">
        <f>全车数据表!D313</f>
        <v>S</v>
      </c>
      <c r="H312" s="246">
        <f>LEN(全车数据表!E313)</f>
        <v>6</v>
      </c>
      <c r="I312" s="246" t="str">
        <f>IF(全车数据表!H313="×",0,全车数据表!H313)</f>
        <v>🔑</v>
      </c>
      <c r="J312" s="246">
        <f>IF(全车数据表!I313="×",0,全车数据表!I313)</f>
        <v>40</v>
      </c>
      <c r="K312" s="246">
        <f>IF(全车数据表!J313="×",0,全车数据表!J313)</f>
        <v>45</v>
      </c>
      <c r="L312" s="246">
        <f>IF(全车数据表!K313="×",0,全车数据表!K313)</f>
        <v>60</v>
      </c>
      <c r="M312" s="246">
        <f>IF(全车数据表!L313="×",0,全车数据表!L313)</f>
        <v>70</v>
      </c>
      <c r="N312" s="246">
        <f>IF(全车数据表!M313="×",0,全车数据表!M313)</f>
        <v>85</v>
      </c>
      <c r="O312" s="246">
        <f>全车数据表!O313</f>
        <v>5223</v>
      </c>
      <c r="P312" s="246">
        <f>全车数据表!P313</f>
        <v>541</v>
      </c>
      <c r="Q312" s="246">
        <f>全车数据表!Q313</f>
        <v>83.36</v>
      </c>
      <c r="R312" s="246">
        <f>全车数据表!R313</f>
        <v>61.28</v>
      </c>
      <c r="S312" s="246">
        <f>全车数据表!S313</f>
        <v>33.340000000000003</v>
      </c>
      <c r="T312" s="246">
        <f>全车数据表!T313</f>
        <v>0</v>
      </c>
      <c r="U312" s="246">
        <f>全车数据表!AH313</f>
        <v>27726000</v>
      </c>
      <c r="V312" s="246">
        <f>全车数据表!AI313</f>
        <v>90000</v>
      </c>
      <c r="W312" s="246">
        <f>全车数据表!AO313</f>
        <v>14760000</v>
      </c>
      <c r="X312" s="246">
        <f>全车数据表!AP313</f>
        <v>42486000</v>
      </c>
      <c r="Y312" s="246">
        <f>全车数据表!AJ313</f>
        <v>7</v>
      </c>
      <c r="Z312" s="246">
        <f>全车数据表!AL313</f>
        <v>5</v>
      </c>
      <c r="AA312" s="246">
        <f>IF(全车数据表!AN313="×",0,全车数据表!AN313)</f>
        <v>4</v>
      </c>
      <c r="AB312" s="248" t="str">
        <f>全车数据表!AU313</f>
        <v>epic</v>
      </c>
      <c r="AC312" s="246">
        <f>全车数据表!AW313</f>
        <v>551</v>
      </c>
      <c r="AD312" s="246">
        <f>全车数据表!AX313</f>
        <v>0</v>
      </c>
      <c r="AE312" s="246">
        <f>全车数据表!AY313</f>
        <v>600</v>
      </c>
      <c r="AF312" s="246" t="str">
        <f>IF(全车数据表!AZ313="","",全车数据表!AZ313)</f>
        <v>联会赛事</v>
      </c>
      <c r="AG312" s="246" t="str">
        <f>IF(全车数据表!BP313="","",全车数据表!BP313)</f>
        <v/>
      </c>
      <c r="AH312" s="246" t="str">
        <f>IF(全车数据表!BQ313="","",全车数据表!BQ313)</f>
        <v/>
      </c>
      <c r="AI312" s="246" t="str">
        <f>IF(全车数据表!BR313="","",全车数据表!BR313)</f>
        <v/>
      </c>
      <c r="AJ312" s="246" t="str">
        <f>IF(全车数据表!BS313="","",全车数据表!BS313)</f>
        <v/>
      </c>
      <c r="AK312" s="246" t="str">
        <f>IF(全车数据表!BT313="","",全车数据表!BT313)</f>
        <v/>
      </c>
      <c r="AL312" s="246" t="str">
        <f>IF(全车数据表!BU313="","",全车数据表!BU313)</f>
        <v/>
      </c>
      <c r="AM312" s="246" t="str">
        <f>IF(全车数据表!BV313="","",全车数据表!BV313)</f>
        <v/>
      </c>
      <c r="AN312" s="246" t="str">
        <f>IF(全车数据表!BW313="","",全车数据表!BW313)</f>
        <v/>
      </c>
      <c r="AO312" s="246" t="str">
        <f>IF(全车数据表!BX313="","",全车数据表!BX313)</f>
        <v/>
      </c>
      <c r="AP312" s="246" t="str">
        <f>IF(全车数据表!BY313="","",全车数据表!BY313)</f>
        <v/>
      </c>
      <c r="AQ312" s="246" t="str">
        <f>IF(全车数据表!BZ313="","",全车数据表!BZ313)</f>
        <v/>
      </c>
      <c r="AR312" s="246" t="str">
        <f>IF(全车数据表!CA313="","",全车数据表!CA313)</f>
        <v/>
      </c>
      <c r="AS312" s="246">
        <f>IF(全车数据表!CB313="","",全车数据表!CB313)</f>
        <v>1</v>
      </c>
      <c r="AT312" s="246">
        <f>IF(全车数据表!CC313="","",全车数据表!CC313)</f>
        <v>1</v>
      </c>
      <c r="AU312" s="246" t="str">
        <f>IF(全车数据表!CD313="","",全车数据表!CD313)</f>
        <v/>
      </c>
      <c r="AV312" s="246" t="str">
        <f>IF(全车数据表!CE313="","",全车数据表!CE313)</f>
        <v/>
      </c>
      <c r="AW312" s="246" t="str">
        <f>IF(全车数据表!CF313="","",全车数据表!CF313)</f>
        <v/>
      </c>
      <c r="AX312" s="246" t="str">
        <f>IF(全车数据表!CG313="","",全车数据表!CG313)</f>
        <v/>
      </c>
      <c r="AY312" s="246" t="str">
        <f>IF(全车数据表!CH313="","",全车数据表!CH313)</f>
        <v/>
      </c>
      <c r="AZ312" s="246" t="str">
        <f>IF(全车数据表!CI313="","",全车数据表!CI313)</f>
        <v/>
      </c>
      <c r="BA312" s="246" t="str">
        <f>IF(全车数据表!CJ313="","",全车数据表!CJ313)</f>
        <v>柯尼塞格 杰皇</v>
      </c>
      <c r="BB312" s="246" t="str">
        <f>IF(全车数据表!AV313="","",全车数据表!AV313)</f>
        <v/>
      </c>
      <c r="BC312" s="246" t="str">
        <f>IF(全车数据表!BF313="","",全车数据表!BF313)</f>
        <v/>
      </c>
      <c r="BD312" s="246" t="str">
        <f>IF(全车数据表!BG313="","",全车数据表!BG313)</f>
        <v/>
      </c>
      <c r="BE312" s="246" t="str">
        <f>IF(全车数据表!BH313="","",全车数据表!BH313)</f>
        <v/>
      </c>
      <c r="BF312" s="246" t="str">
        <f>IF(全车数据表!BI313="","",全车数据表!BI313)</f>
        <v/>
      </c>
      <c r="BG312" s="246" t="str">
        <f>IF(全车数据表!BJ313="","",全车数据表!BJ313)</f>
        <v/>
      </c>
    </row>
    <row r="313" spans="1:59">
      <c r="A313" s="246">
        <f>全车数据表!A314</f>
        <v>312</v>
      </c>
      <c r="B313" s="246" t="str">
        <f>全车数据表!B314</f>
        <v>Devel Sixteen🔑</v>
      </c>
      <c r="C313" s="246" t="str">
        <f>IF(全车数据表!AQ314="","",全车数据表!AQ314)</f>
        <v>Devel</v>
      </c>
      <c r="D313" s="248" t="str">
        <f>全车数据表!AT314</f>
        <v>sixteen</v>
      </c>
      <c r="E313" s="248" t="str">
        <f>全车数据表!AS314</f>
        <v>4.4</v>
      </c>
      <c r="F313" s="248" t="str">
        <f>全车数据表!C314</f>
        <v>恶魔</v>
      </c>
      <c r="G313" s="246" t="str">
        <f>全车数据表!D314</f>
        <v>S</v>
      </c>
      <c r="H313" s="246">
        <f>LEN(全车数据表!E314)</f>
        <v>6</v>
      </c>
      <c r="I313" s="246" t="str">
        <f>IF(全车数据表!H314="×",0,全车数据表!H314)</f>
        <v>🔑</v>
      </c>
      <c r="J313" s="246">
        <f>IF(全车数据表!I314="×",0,全车数据表!I314)</f>
        <v>40</v>
      </c>
      <c r="K313" s="246">
        <f>IF(全车数据表!J314="×",0,全车数据表!J314)</f>
        <v>45</v>
      </c>
      <c r="L313" s="246">
        <f>IF(全车数据表!K314="×",0,全车数据表!K314)</f>
        <v>60</v>
      </c>
      <c r="M313" s="246">
        <f>IF(全车数据表!L314="×",0,全车数据表!L314)</f>
        <v>70</v>
      </c>
      <c r="N313" s="246">
        <f>IF(全车数据表!M314="×",0,全车数据表!M314)</f>
        <v>85</v>
      </c>
      <c r="O313" s="246">
        <f>全车数据表!O314</f>
        <v>5255</v>
      </c>
      <c r="P313" s="246">
        <f>全车数据表!P314</f>
        <v>556.5</v>
      </c>
      <c r="Q313" s="246">
        <f>全车数据表!Q314</f>
        <v>81.38</v>
      </c>
      <c r="R313" s="246">
        <f>全车数据表!R314</f>
        <v>56.38</v>
      </c>
      <c r="S313" s="246">
        <f>全车数据表!S314</f>
        <v>38.47</v>
      </c>
      <c r="T313" s="246">
        <f>全车数据表!T314</f>
        <v>3.67</v>
      </c>
      <c r="U313" s="246">
        <f>全车数据表!AH314</f>
        <v>27726000</v>
      </c>
      <c r="V313" s="246">
        <f>全车数据表!AI314</f>
        <v>90000</v>
      </c>
      <c r="W313" s="246">
        <f>全车数据表!AO314</f>
        <v>14760000</v>
      </c>
      <c r="X313" s="246">
        <f>全车数据表!AP314</f>
        <v>42486000</v>
      </c>
      <c r="Y313" s="246">
        <f>全车数据表!AJ314</f>
        <v>7</v>
      </c>
      <c r="Z313" s="246">
        <f>全车数据表!AL314</f>
        <v>5</v>
      </c>
      <c r="AA313" s="246">
        <f>IF(全车数据表!AN314="×",0,全车数据表!AN314)</f>
        <v>4</v>
      </c>
      <c r="AB313" s="248" t="str">
        <f>全车数据表!AU314</f>
        <v>epic</v>
      </c>
      <c r="AC313" s="246">
        <f>全车数据表!AW314</f>
        <v>559</v>
      </c>
      <c r="AD313" s="246">
        <f>全车数据表!AX314</f>
        <v>0</v>
      </c>
      <c r="AE313" s="246">
        <f>全车数据表!AY314</f>
        <v>600</v>
      </c>
      <c r="AF313" s="246" t="str">
        <f>IF(全车数据表!AZ314="","",全车数据表!AZ314)</f>
        <v>联会赛事</v>
      </c>
      <c r="AG313" s="246" t="str">
        <f>IF(全车数据表!BP314="","",全车数据表!BP314)</f>
        <v/>
      </c>
      <c r="AH313" s="246" t="str">
        <f>IF(全车数据表!BQ314="","",全车数据表!BQ314)</f>
        <v/>
      </c>
      <c r="AI313" s="246" t="str">
        <f>IF(全车数据表!BR314="","",全车数据表!BR314)</f>
        <v/>
      </c>
      <c r="AJ313" s="246" t="str">
        <f>IF(全车数据表!BS314="","",全车数据表!BS314)</f>
        <v/>
      </c>
      <c r="AK313" s="246" t="str">
        <f>IF(全车数据表!BT314="","",全车数据表!BT314)</f>
        <v/>
      </c>
      <c r="AL313" s="246" t="str">
        <f>IF(全车数据表!BU314="","",全车数据表!BU314)</f>
        <v/>
      </c>
      <c r="AM313" s="246" t="str">
        <f>IF(全车数据表!BV314="","",全车数据表!BV314)</f>
        <v/>
      </c>
      <c r="AN313" s="246" t="str">
        <f>IF(全车数据表!BW314="","",全车数据表!BW314)</f>
        <v/>
      </c>
      <c r="AO313" s="246" t="str">
        <f>IF(全车数据表!BX314="","",全车数据表!BX314)</f>
        <v/>
      </c>
      <c r="AP313" s="246" t="str">
        <f>IF(全车数据表!BY314="","",全车数据表!BY314)</f>
        <v/>
      </c>
      <c r="AQ313" s="246" t="str">
        <f>IF(全车数据表!BZ314="","",全车数据表!BZ314)</f>
        <v/>
      </c>
      <c r="AR313" s="246" t="str">
        <f>IF(全车数据表!CA314="","",全车数据表!CA314)</f>
        <v/>
      </c>
      <c r="AS313" s="246">
        <f>IF(全车数据表!CB314="","",全车数据表!CB314)</f>
        <v>1</v>
      </c>
      <c r="AT313" s="246">
        <f>IF(全车数据表!CC314="","",全车数据表!CC314)</f>
        <v>1</v>
      </c>
      <c r="AU313" s="246" t="str">
        <f>IF(全车数据表!CD314="","",全车数据表!CD314)</f>
        <v/>
      </c>
      <c r="AV313" s="246" t="str">
        <f>IF(全车数据表!CE314="","",全车数据表!CE314)</f>
        <v/>
      </c>
      <c r="AW313" s="246" t="str">
        <f>IF(全车数据表!CF314="","",全车数据表!CF314)</f>
        <v/>
      </c>
      <c r="AX313" s="246" t="str">
        <f>IF(全车数据表!CG314="","",全车数据表!CG314)</f>
        <v/>
      </c>
      <c r="AY313" s="246" t="str">
        <f>IF(全车数据表!CH314="","",全车数据表!CH314)</f>
        <v/>
      </c>
      <c r="AZ313" s="246" t="str">
        <f>IF(全车数据表!CI314="","",全车数据表!CI314)</f>
        <v/>
      </c>
      <c r="BA313" s="246" t="str">
        <f>IF(全车数据表!CJ314="","",全车数据表!CJ314)</f>
        <v>十六</v>
      </c>
      <c r="BB313" s="246" t="str">
        <f>IF(全车数据表!AV314="","",全车数据表!AV314)</f>
        <v/>
      </c>
      <c r="BC313" s="246">
        <f>IF(全车数据表!BF314="","",全车数据表!BF314)</f>
        <v>5385</v>
      </c>
      <c r="BD313" s="246">
        <f>IF(全车数据表!BG314="","",全车数据表!BG314)</f>
        <v>557</v>
      </c>
      <c r="BE313" s="246">
        <f>IF(全车数据表!BH314="","",全车数据表!BH314)</f>
        <v>82</v>
      </c>
      <c r="BF313" s="246">
        <f>IF(全车数据表!BI314="","",全车数据表!BI314)</f>
        <v>57.57</v>
      </c>
      <c r="BG313" s="246">
        <f>IF(全车数据表!BJ314="","",全车数据表!BJ314)</f>
        <v>39.86</v>
      </c>
    </row>
    <row r="314" spans="1:59">
      <c r="A314" s="246">
        <f>全车数据表!A315</f>
        <v>313</v>
      </c>
      <c r="B314" s="246" t="str">
        <f>全车数据表!B315</f>
        <v>Raesr Tartarus🔑</v>
      </c>
      <c r="C314" s="246" t="str">
        <f>IF(全车数据表!AQ315="","",全车数据表!AQ315)</f>
        <v>Raesr</v>
      </c>
      <c r="D314" s="248" t="str">
        <f>全车数据表!AT315</f>
        <v>tartarus</v>
      </c>
      <c r="E314" s="248" t="str">
        <f>全车数据表!AS315</f>
        <v>24.3</v>
      </c>
      <c r="F314" s="248" t="str">
        <f>全车数据表!C315</f>
        <v>超光孙</v>
      </c>
      <c r="G314" s="246" t="str">
        <f>全车数据表!D315</f>
        <v>S</v>
      </c>
      <c r="H314" s="246">
        <f>LEN(全车数据表!E315)</f>
        <v>6</v>
      </c>
      <c r="I314" s="246" t="str">
        <f>IF(全车数据表!H315="×",0,全车数据表!H315)</f>
        <v>🔑</v>
      </c>
      <c r="J314" s="246">
        <f>IF(全车数据表!I315="×",0,全车数据表!I315)</f>
        <v>40</v>
      </c>
      <c r="K314" s="246">
        <f>IF(全车数据表!J315="×",0,全车数据表!J315)</f>
        <v>45</v>
      </c>
      <c r="L314" s="246">
        <f>IF(全车数据表!K315="×",0,全车数据表!K315)</f>
        <v>60</v>
      </c>
      <c r="M314" s="246">
        <f>IF(全车数据表!L315="×",0,全车数据表!L315)</f>
        <v>70</v>
      </c>
      <c r="N314" s="246">
        <f>IF(全车数据表!M315="×",0,全车数据表!M315)</f>
        <v>85</v>
      </c>
      <c r="O314" s="246">
        <f>全车数据表!O315</f>
        <v>5285</v>
      </c>
      <c r="P314" s="246">
        <f>全车数据表!P315</f>
        <v>538.70000000000005</v>
      </c>
      <c r="Q314" s="246">
        <f>全车数据表!Q315</f>
        <v>90.64</v>
      </c>
      <c r="R314" s="246">
        <f>全车数据表!R315</f>
        <v>61.77</v>
      </c>
      <c r="S314" s="246">
        <f>全车数据表!S315</f>
        <v>30.57</v>
      </c>
      <c r="T314" s="246">
        <f>全车数据表!T315</f>
        <v>0</v>
      </c>
      <c r="U314" s="246">
        <f>全车数据表!AH315</f>
        <v>27726000</v>
      </c>
      <c r="V314" s="246">
        <f>全车数据表!AI315</f>
        <v>90000</v>
      </c>
      <c r="W314" s="246">
        <f>全车数据表!AO315</f>
        <v>14760000</v>
      </c>
      <c r="X314" s="246">
        <f>全车数据表!AP315</f>
        <v>42486000</v>
      </c>
      <c r="Y314" s="246">
        <f>全车数据表!AJ315</f>
        <v>7</v>
      </c>
      <c r="Z314" s="246">
        <f>全车数据表!AL315</f>
        <v>5</v>
      </c>
      <c r="AA314" s="246">
        <f>IF(全车数据表!AN315="×",0,全车数据表!AN315)</f>
        <v>4</v>
      </c>
      <c r="AB314" s="248" t="str">
        <f>全车数据表!AU315</f>
        <v>epic</v>
      </c>
      <c r="AC314" s="246">
        <f>全车数据表!AW315</f>
        <v>555</v>
      </c>
      <c r="AD314" s="246">
        <f>全车数据表!AX315</f>
        <v>0</v>
      </c>
      <c r="AE314" s="246">
        <f>全车数据表!AY315</f>
        <v>600</v>
      </c>
      <c r="AF314" s="246" t="str">
        <f>IF(全车数据表!AZ315="","",全车数据表!AZ315)</f>
        <v>联会赛事</v>
      </c>
      <c r="AG314" s="246" t="str">
        <f>IF(全车数据表!BP315="","",全车数据表!BP315)</f>
        <v/>
      </c>
      <c r="AH314" s="246" t="str">
        <f>IF(全车数据表!BQ315="","",全车数据表!BQ315)</f>
        <v/>
      </c>
      <c r="AI314" s="246" t="str">
        <f>IF(全车数据表!BR315="","",全车数据表!BR315)</f>
        <v/>
      </c>
      <c r="AJ314" s="246" t="str">
        <f>IF(全车数据表!BS315="","",全车数据表!BS315)</f>
        <v/>
      </c>
      <c r="AK314" s="246" t="str">
        <f>IF(全车数据表!BT315="","",全车数据表!BT315)</f>
        <v/>
      </c>
      <c r="AL314" s="246" t="str">
        <f>IF(全车数据表!BU315="","",全车数据表!BU315)</f>
        <v/>
      </c>
      <c r="AM314" s="246" t="str">
        <f>IF(全车数据表!BV315="","",全车数据表!BV315)</f>
        <v/>
      </c>
      <c r="AN314" s="246" t="str">
        <f>IF(全车数据表!BW315="","",全车数据表!BW315)</f>
        <v/>
      </c>
      <c r="AO314" s="246" t="str">
        <f>IF(全车数据表!BX315="","",全车数据表!BX315)</f>
        <v/>
      </c>
      <c r="AP314" s="246" t="str">
        <f>IF(全车数据表!BY315="","",全车数据表!BY315)</f>
        <v/>
      </c>
      <c r="AQ314" s="246" t="str">
        <f>IF(全车数据表!BZ315="","",全车数据表!BZ315)</f>
        <v/>
      </c>
      <c r="AR314" s="246" t="str">
        <f>IF(全车数据表!CA315="","",全车数据表!CA315)</f>
        <v/>
      </c>
      <c r="AS314" s="246">
        <f>IF(全车数据表!CB315="","",全车数据表!CB315)</f>
        <v>1</v>
      </c>
      <c r="AT314" s="246">
        <f>IF(全车数据表!CC315="","",全车数据表!CC315)</f>
        <v>1</v>
      </c>
      <c r="AU314" s="246" t="str">
        <f>IF(全车数据表!CD315="","",全车数据表!CD315)</f>
        <v/>
      </c>
      <c r="AV314" s="246" t="str">
        <f>IF(全车数据表!CE315="","",全车数据表!CE315)</f>
        <v/>
      </c>
      <c r="AW314" s="246" t="str">
        <f>IF(全车数据表!CF315="","",全车数据表!CF315)</f>
        <v/>
      </c>
      <c r="AX314" s="246" t="str">
        <f>IF(全车数据表!CG315="","",全车数据表!CG315)</f>
        <v/>
      </c>
      <c r="AY314" s="246" t="str">
        <f>IF(全车数据表!CH315="","",全车数据表!CH315)</f>
        <v/>
      </c>
      <c r="AZ314" s="246" t="str">
        <f>IF(全车数据表!CI315="","",全车数据表!CI315)</f>
        <v/>
      </c>
      <c r="BA314" s="246" t="str">
        <f>IF(全车数据表!CJ315="","",全车数据表!CJ315)</f>
        <v/>
      </c>
      <c r="BB314" s="246" t="str">
        <f>IF(全车数据表!AV315="","",全车数据表!AV315)</f>
        <v/>
      </c>
      <c r="BC314" s="246" t="str">
        <f>IF(全车数据表!BF315="","",全车数据表!BF315)</f>
        <v/>
      </c>
      <c r="BD314" s="246" t="str">
        <f>IF(全车数据表!BG315="","",全车数据表!BG315)</f>
        <v/>
      </c>
      <c r="BE314" s="246" t="str">
        <f>IF(全车数据表!BH315="","",全车数据表!BH315)</f>
        <v/>
      </c>
      <c r="BF314" s="246" t="str">
        <f>IF(全车数据表!BI315="","",全车数据表!BI315)</f>
        <v/>
      </c>
      <c r="BG314" s="246" t="str">
        <f>IF(全车数据表!BJ315="","",全车数据表!BJ315)</f>
        <v/>
      </c>
    </row>
    <row r="315" spans="1:59">
      <c r="A315" s="246">
        <f>全车数据表!A316</f>
        <v>314</v>
      </c>
      <c r="B315" s="246" t="str">
        <f>全车数据表!B316</f>
        <v>Arash Imperium🔑</v>
      </c>
      <c r="C315" s="246" t="str">
        <f>IF(全车数据表!AQ316="","",全车数据表!AQ316)</f>
        <v>Arash</v>
      </c>
      <c r="D315" s="248" t="str">
        <f>全车数据表!AT316</f>
        <v>imperium</v>
      </c>
      <c r="E315" s="248" t="str">
        <f>全车数据表!AS316</f>
        <v>45.0</v>
      </c>
      <c r="F315" s="248" t="str">
        <f>全车数据表!C316</f>
        <v>帝国</v>
      </c>
      <c r="G315" s="246" t="str">
        <f>全车数据表!D316</f>
        <v>S</v>
      </c>
      <c r="H315" s="246">
        <f>LEN(全车数据表!E316)</f>
        <v>6</v>
      </c>
      <c r="I315" s="246" t="str">
        <f>IF(全车数据表!H316="×",0,全车数据表!H316)</f>
        <v>🔑</v>
      </c>
      <c r="J315" s="246">
        <f>IF(全车数据表!I316="×",0,全车数据表!I316)</f>
        <v>45</v>
      </c>
      <c r="K315" s="246">
        <f>IF(全车数据表!J316="×",0,全车数据表!J316)</f>
        <v>50</v>
      </c>
      <c r="L315" s="246">
        <f>IF(全车数据表!K316="×",0,全车数据表!K316)</f>
        <v>55</v>
      </c>
      <c r="M315" s="246">
        <f>IF(全车数据表!L316="×",0,全车数据表!L316)</f>
        <v>70</v>
      </c>
      <c r="N315" s="246">
        <f>IF(全车数据表!M316="×",0,全车数据表!M316)</f>
        <v>80</v>
      </c>
      <c r="O315" s="246">
        <f>全车数据表!O316</f>
        <v>5315</v>
      </c>
      <c r="P315" s="246">
        <f>全车数据表!P316</f>
        <v>535.29999999999995</v>
      </c>
      <c r="Q315" s="246">
        <f>全车数据表!Q316</f>
        <v>89.83</v>
      </c>
      <c r="R315" s="246">
        <f>全车数据表!R316</f>
        <v>55.36</v>
      </c>
      <c r="S315" s="246">
        <f>全车数据表!S316</f>
        <v>33.57</v>
      </c>
      <c r="T315" s="246">
        <f>全车数据表!T316</f>
        <v>0</v>
      </c>
      <c r="U315" s="246">
        <f>全车数据表!AH316</f>
        <v>27726000</v>
      </c>
      <c r="V315" s="246">
        <f>全车数据表!AI316</f>
        <v>90000</v>
      </c>
      <c r="W315" s="246">
        <f>全车数据表!AO316</f>
        <v>14760000</v>
      </c>
      <c r="X315" s="246">
        <f>全车数据表!AP316</f>
        <v>42486000</v>
      </c>
      <c r="Y315" s="246">
        <f>全车数据表!AJ316</f>
        <v>7</v>
      </c>
      <c r="Z315" s="246">
        <f>全车数据表!AL316</f>
        <v>5</v>
      </c>
      <c r="AA315" s="246">
        <f>IF(全车数据表!AN316="×",0,全车数据表!AN316)</f>
        <v>4</v>
      </c>
      <c r="AB315" s="248" t="str">
        <f>全车数据表!AU316</f>
        <v>epic</v>
      </c>
      <c r="AC315" s="246">
        <f>全车数据表!AW316</f>
        <v>0</v>
      </c>
      <c r="AD315" s="246">
        <f>全车数据表!AX316</f>
        <v>0</v>
      </c>
      <c r="AE315" s="246">
        <f>全车数据表!AY316</f>
        <v>0</v>
      </c>
      <c r="AF315" s="246" t="str">
        <f>IF(全车数据表!AZ316="","",全车数据表!AZ316)</f>
        <v>联会赛事</v>
      </c>
      <c r="AG315" s="246" t="str">
        <f>IF(全车数据表!BP316="","",全车数据表!BP316)</f>
        <v/>
      </c>
      <c r="AH315" s="246" t="str">
        <f>IF(全车数据表!BQ316="","",全车数据表!BQ316)</f>
        <v/>
      </c>
      <c r="AI315" s="246" t="str">
        <f>IF(全车数据表!BR316="","",全车数据表!BR316)</f>
        <v/>
      </c>
      <c r="AJ315" s="246" t="str">
        <f>IF(全车数据表!BS316="","",全车数据表!BS316)</f>
        <v/>
      </c>
      <c r="AK315" s="246" t="str">
        <f>IF(全车数据表!BT316="","",全车数据表!BT316)</f>
        <v/>
      </c>
      <c r="AL315" s="246" t="str">
        <f>IF(全车数据表!BU316="","",全车数据表!BU316)</f>
        <v/>
      </c>
      <c r="AM315" s="246" t="str">
        <f>IF(全车数据表!BV316="","",全车数据表!BV316)</f>
        <v/>
      </c>
      <c r="AN315" s="246" t="str">
        <f>IF(全车数据表!BW316="","",全车数据表!BW316)</f>
        <v/>
      </c>
      <c r="AO315" s="246" t="str">
        <f>IF(全车数据表!BX316="","",全车数据表!BX316)</f>
        <v/>
      </c>
      <c r="AP315" s="246" t="str">
        <f>IF(全车数据表!BY316="","",全车数据表!BY316)</f>
        <v/>
      </c>
      <c r="AQ315" s="246" t="str">
        <f>IF(全车数据表!BZ316="","",全车数据表!BZ316)</f>
        <v/>
      </c>
      <c r="AR315" s="246" t="str">
        <f>IF(全车数据表!CA316="","",全车数据表!CA316)</f>
        <v/>
      </c>
      <c r="AS315" s="246" t="str">
        <f>IF(全车数据表!CB316="","",全车数据表!CB316)</f>
        <v/>
      </c>
      <c r="AT315" s="246" t="str">
        <f>IF(全车数据表!CC316="","",全车数据表!CC316)</f>
        <v/>
      </c>
      <c r="AU315" s="246" t="str">
        <f>IF(全车数据表!CD316="","",全车数据表!CD316)</f>
        <v/>
      </c>
      <c r="AV315" s="246" t="str">
        <f>IF(全车数据表!CE316="","",全车数据表!CE316)</f>
        <v/>
      </c>
      <c r="AW315" s="246" t="str">
        <f>IF(全车数据表!CF316="","",全车数据表!CF316)</f>
        <v/>
      </c>
      <c r="AX315" s="246" t="str">
        <f>IF(全车数据表!CG316="","",全车数据表!CG316)</f>
        <v/>
      </c>
      <c r="AY315" s="246" t="str">
        <f>IF(全车数据表!CH316="","",全车数据表!CH316)</f>
        <v/>
      </c>
      <c r="AZ315" s="246" t="str">
        <f>IF(全车数据表!CI316="","",全车数据表!CI316)</f>
        <v/>
      </c>
      <c r="BA315" s="246" t="str">
        <f>IF(全车数据表!CJ316="","",全车数据表!CJ316)</f>
        <v>阿拉什 帝国</v>
      </c>
      <c r="BB315" s="246" t="str">
        <f>IF(全车数据表!AV316="","",全车数据表!AV316)</f>
        <v/>
      </c>
      <c r="BC315" s="246" t="str">
        <f>IF(全车数据表!BF316="","",全车数据表!BF316)</f>
        <v/>
      </c>
      <c r="BD315" s="246" t="str">
        <f>IF(全车数据表!BG316="","",全车数据表!BG316)</f>
        <v/>
      </c>
      <c r="BE315" s="246" t="str">
        <f>IF(全车数据表!BH316="","",全车数据表!BH316)</f>
        <v/>
      </c>
      <c r="BF315" s="246" t="str">
        <f>IF(全车数据表!BI316="","",全车数据表!BI316)</f>
        <v/>
      </c>
      <c r="BG315" s="246" t="str">
        <f>IF(全车数据表!BJ316="","",全车数据表!BJ316)</f>
        <v/>
      </c>
    </row>
    <row r="316" spans="1:59">
      <c r="F316" s="248"/>
      <c r="AB316" s="248"/>
    </row>
    <row r="317" spans="1:59">
      <c r="F317" s="248"/>
      <c r="AB317" s="248"/>
    </row>
    <row r="318" spans="1:59">
      <c r="F318" s="248"/>
      <c r="AB318" s="248"/>
    </row>
    <row r="319" spans="1:59">
      <c r="F319" s="248"/>
      <c r="AB319" s="248"/>
    </row>
    <row r="320" spans="1:59">
      <c r="F320" s="248"/>
      <c r="AB320" s="248"/>
    </row>
    <row r="321" spans="6:28">
      <c r="F321" s="248"/>
      <c r="AB321" s="248"/>
    </row>
    <row r="322" spans="6:28">
      <c r="F322" s="248"/>
      <c r="AB322" s="248"/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baseColWidth="10" defaultColWidth="8.6640625" defaultRowHeight="15"/>
  <cols>
    <col min="1" max="1" width="8.6640625" style="10" customWidth="1"/>
    <col min="2" max="16384" width="8.6640625" style="10"/>
  </cols>
  <sheetData>
    <row r="1" spans="1:18" ht="15" customHeight="1"/>
    <row r="2" spans="1:18" s="14" customFormat="1" ht="28">
      <c r="A2" s="11" t="s">
        <v>147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4">
      <c r="A4" s="16"/>
      <c r="B4" s="16" t="s">
        <v>446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20">
      <c r="A5" s="18"/>
      <c r="B5" s="19" t="s">
        <v>447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20">
      <c r="A6" s="18"/>
      <c r="B6" s="23" t="s">
        <v>448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20">
      <c r="A7" s="18"/>
      <c r="B7" s="23" t="s">
        <v>449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4">
      <c r="A9" s="16"/>
      <c r="B9" s="16" t="s">
        <v>56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20">
      <c r="A10" s="23"/>
      <c r="B10" s="23" t="s">
        <v>442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20">
      <c r="A11" s="23"/>
      <c r="B11" s="23" t="s">
        <v>444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4">
      <c r="A13" s="16"/>
      <c r="B13" s="16" t="s">
        <v>450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20">
      <c r="A14" s="23"/>
      <c r="B14" s="23" t="s">
        <v>441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20">
      <c r="A15" s="23"/>
      <c r="B15" s="23" t="s">
        <v>451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20">
      <c r="A16" s="23"/>
      <c r="B16" s="23" t="s">
        <v>452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20">
      <c r="A17" s="23"/>
      <c r="B17" s="23" t="s">
        <v>453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20">
      <c r="A18" s="23"/>
      <c r="B18" s="23" t="s">
        <v>454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4">
      <c r="A20" s="16"/>
      <c r="B20" s="16" t="s">
        <v>445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20">
      <c r="A21" s="23"/>
      <c r="B21" s="23" t="s">
        <v>406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20">
      <c r="A22" s="23"/>
      <c r="B22" s="23" t="s">
        <v>443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7">
      <c r="B24" s="25"/>
      <c r="S24" s="26" t="s">
        <v>481</v>
      </c>
      <c r="T24" s="26"/>
    </row>
    <row r="25" spans="1:20" s="27" customFormat="1" ht="17">
      <c r="R25" s="26" t="s">
        <v>482</v>
      </c>
    </row>
    <row r="32" spans="1:20">
      <c r="T32" s="10" t="s">
        <v>344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baseColWidth="10" defaultColWidth="8.6640625" defaultRowHeight="15"/>
  <cols>
    <col min="1" max="1" width="15.6640625" style="33" customWidth="1"/>
    <col min="2" max="2" width="16.6640625" style="33" customWidth="1"/>
    <col min="3" max="8" width="8.6640625" style="33" customWidth="1"/>
    <col min="9" max="9" width="15.6640625" style="33" customWidth="1"/>
    <col min="10" max="10" width="16.6640625" style="33" customWidth="1"/>
    <col min="11" max="16" width="8.6640625" style="33" customWidth="1"/>
    <col min="17" max="16384" width="8.6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296" t="s">
        <v>317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292" t="s">
        <v>477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4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304" t="s">
        <v>279</v>
      </c>
      <c r="C5" s="305"/>
      <c r="D5" s="305"/>
      <c r="E5" s="305"/>
      <c r="F5" s="305"/>
      <c r="G5" s="305"/>
      <c r="H5" s="306"/>
      <c r="I5" s="37"/>
      <c r="J5" s="304" t="s">
        <v>280</v>
      </c>
      <c r="K5" s="305"/>
      <c r="L5" s="305"/>
      <c r="M5" s="305"/>
      <c r="N5" s="305"/>
      <c r="O5" s="305"/>
      <c r="P5" s="306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274</v>
      </c>
      <c r="C6" s="282" t="s">
        <v>387</v>
      </c>
      <c r="D6" s="282"/>
      <c r="E6" s="295" t="s">
        <v>65</v>
      </c>
      <c r="F6" s="295"/>
      <c r="G6" s="287" t="str">
        <f>IFERROR(IF(VLOOKUP($C$7,全车数据表!$B:$AP,4,0)&lt;&gt;0,VLOOKUP($C$7,全车数据表!$B:$AP,4,0),"暂无"),"")</f>
        <v/>
      </c>
      <c r="H6" s="288"/>
      <c r="I6" s="39"/>
      <c r="J6" s="38" t="s">
        <v>274</v>
      </c>
      <c r="K6" s="282" t="s">
        <v>387</v>
      </c>
      <c r="L6" s="282"/>
      <c r="M6" s="295" t="s">
        <v>65</v>
      </c>
      <c r="N6" s="295"/>
      <c r="O6" s="287" t="str">
        <f>IFERROR(IF(VLOOKUP($K$7,全车数据表!$C:$AP,3,0)&lt;&gt;0,VLOOKUP($K$7,全车数据表!$C:$AP,3,0),"暂无"),"")</f>
        <v/>
      </c>
      <c r="P6" s="288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275</v>
      </c>
      <c r="C7" s="289" t="s">
        <v>387</v>
      </c>
      <c r="D7" s="290"/>
      <c r="E7" s="290"/>
      <c r="F7" s="290"/>
      <c r="G7" s="290"/>
      <c r="H7" s="291"/>
      <c r="I7" s="39"/>
      <c r="J7" s="40" t="s">
        <v>276</v>
      </c>
      <c r="K7" s="290" t="s">
        <v>387</v>
      </c>
      <c r="L7" s="290"/>
      <c r="M7" s="290"/>
      <c r="N7" s="290"/>
      <c r="O7" s="290"/>
      <c r="P7" s="29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277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277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66</v>
      </c>
      <c r="C9" s="283" t="str">
        <f>IFERROR(IF(VLOOKUP($C$7,全车数据表!$B:$AP,14,0)&lt;&gt;0,VLOOKUP($C$7,全车数据表!$B:$AP,14,0),"暂无"),"")</f>
        <v/>
      </c>
      <c r="D9" s="283"/>
      <c r="E9" s="286" t="s">
        <v>278</v>
      </c>
      <c r="F9" s="286"/>
      <c r="G9" s="283" t="str">
        <f>IFERROR(IF(VLOOKUP($C$7,全车数据表!$B:$AP,41,0)&lt;&gt;0,VLOOKUP($C$7,全车数据表!$B:$AP,41,0),"暂无"),"")</f>
        <v/>
      </c>
      <c r="H9" s="285"/>
      <c r="I9" s="39"/>
      <c r="J9" s="40" t="s">
        <v>66</v>
      </c>
      <c r="K9" s="283" t="str">
        <f>IFERROR(IF(VLOOKUP($K$7,全车数据表!$C:$AP,13,0)&lt;&gt;0,VLOOKUP($K$7,全车数据表!$C:$AP,13,0),"暂无"),"")</f>
        <v/>
      </c>
      <c r="L9" s="283"/>
      <c r="M9" s="286" t="s">
        <v>278</v>
      </c>
      <c r="N9" s="286"/>
      <c r="O9" s="283" t="str">
        <f>IFERROR(IF(VLOOKUP($K$7,全车数据表!$C:$AP,40,0)&lt;&gt;0,VLOOKUP($K$7,全车数据表!$C:$AP,40,0),"暂无"),"")</f>
        <v/>
      </c>
      <c r="P9" s="285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67</v>
      </c>
      <c r="C10" s="284" t="str">
        <f>IFERROR(IF(VLOOKUP($C$7,全车数据表!$B:$AP,15,0)&lt;&gt;0,VLOOKUP($C$7,全车数据表!$B:$AP,15,0),"暂无"),"")</f>
        <v/>
      </c>
      <c r="D10" s="284"/>
      <c r="E10" s="286" t="s">
        <v>122</v>
      </c>
      <c r="F10" s="286"/>
      <c r="G10" s="283" t="str">
        <f>IFERROR(IF(VLOOKUP($C$7,全车数据表!$B:$AP,35,0)&lt;&gt;0,VLOOKUP($C$7,全车数据表!$B:$AP,35,0),"暂无"),"")</f>
        <v/>
      </c>
      <c r="H10" s="285"/>
      <c r="I10" s="39"/>
      <c r="J10" s="40" t="s">
        <v>67</v>
      </c>
      <c r="K10" s="284" t="str">
        <f>IFERROR(IF(VLOOKUP($K$7,全车数据表!$C:$AP,14,0)&lt;&gt;0,VLOOKUP($K$7,全车数据表!$C:$AP,14,0),"暂无"),"")</f>
        <v/>
      </c>
      <c r="L10" s="284"/>
      <c r="M10" s="286" t="s">
        <v>122</v>
      </c>
      <c r="N10" s="286"/>
      <c r="O10" s="283" t="str">
        <f>IFERROR(IF(VLOOKUP($K$7,全车数据表!$C:$AP,34,0)&lt;&gt;0,VLOOKUP($K$7,全车数据表!$C:$AP,34,0),"暂无"),"")</f>
        <v/>
      </c>
      <c r="P10" s="285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68</v>
      </c>
      <c r="C11" s="281" t="str">
        <f>IFERROR(IF(VLOOKUP($C$7,全车数据表!$B:$AP,16,0)&lt;&gt;0,VLOOKUP($C$7,全车数据表!$B:$AP,16,0),"暂无"),"")</f>
        <v/>
      </c>
      <c r="D11" s="281"/>
      <c r="E11" s="300" t="s">
        <v>123</v>
      </c>
      <c r="F11" s="300"/>
      <c r="G11" s="283" t="str">
        <f>IFERROR(IF(VLOOKUP($C$7,全车数据表!$B:$AP,37,0)&lt;&gt;0,VLOOKUP($C$7,全车数据表!$B:$AP,37,0),"暂无"),"")</f>
        <v/>
      </c>
      <c r="H11" s="285"/>
      <c r="I11" s="39"/>
      <c r="J11" s="40" t="s">
        <v>68</v>
      </c>
      <c r="K11" s="281" t="str">
        <f>IFERROR(IF(VLOOKUP($K$7,全车数据表!$C:$AP,15,0)&lt;&gt;0,VLOOKUP($K$7,全车数据表!$C:$AP,15,0),"暂无"),"")</f>
        <v/>
      </c>
      <c r="L11" s="281"/>
      <c r="M11" s="300" t="s">
        <v>123</v>
      </c>
      <c r="N11" s="300"/>
      <c r="O11" s="283" t="str">
        <f>IFERROR(IF(VLOOKUP($K$7,全车数据表!$C:$AP,36,0)&lt;&gt;0,VLOOKUP($K$7,全车数据表!$C:$AP,36,0),"暂无"),"")</f>
        <v/>
      </c>
      <c r="P11" s="285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69</v>
      </c>
      <c r="C12" s="281" t="str">
        <f>IFERROR(IF(VLOOKUP($C$7,全车数据表!$B:$AP,17,0)&lt;&gt;0,VLOOKUP($C$7,全车数据表!$B:$AP,17,0),"暂无"),"")</f>
        <v/>
      </c>
      <c r="D12" s="281"/>
      <c r="E12" s="286" t="s">
        <v>124</v>
      </c>
      <c r="F12" s="286"/>
      <c r="G12" s="283" t="str">
        <f>IFERROR(IF(VLOOKUP($C$7,全车数据表!$B:$AP,39,0)&lt;&gt;0,VLOOKUP($C$7,全车数据表!$B:$AP,39,0),"暂无"),"")</f>
        <v/>
      </c>
      <c r="H12" s="285"/>
      <c r="I12" s="39"/>
      <c r="J12" s="40" t="s">
        <v>69</v>
      </c>
      <c r="K12" s="281" t="str">
        <f>IFERROR(IF(VLOOKUP($K$7,全车数据表!$C:$AP,16,0)&lt;&gt;0,VLOOKUP($K$7,全车数据表!$C:$AP,16,0),"暂无"),"")</f>
        <v/>
      </c>
      <c r="L12" s="281"/>
      <c r="M12" s="286" t="s">
        <v>124</v>
      </c>
      <c r="N12" s="286"/>
      <c r="O12" s="283" t="str">
        <f>IFERROR(IF(VLOOKUP($K$7,全车数据表!$C:$AP,38,0)&lt;&gt;0,VLOOKUP($K$7,全车数据表!$C:$AP,38,0),"暂无"),"")</f>
        <v/>
      </c>
      <c r="P12" s="285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70</v>
      </c>
      <c r="C13" s="299" t="str">
        <f>IFERROR(IF(VLOOKUP($C$7,全车数据表!$B:$AP,18,0)&lt;&gt;0,VLOOKUP($C$7,全车数据表!$B:$AP,18,0),"暂无"),"")</f>
        <v/>
      </c>
      <c r="D13" s="299"/>
      <c r="E13" s="301" t="s">
        <v>121</v>
      </c>
      <c r="F13" s="301"/>
      <c r="G13" s="302" t="str">
        <f>IFERROR(IF(VLOOKUP($C$7,全车数据表!$B:$AP,19,0)&lt;&gt;0,VLOOKUP($C$7,全车数据表!$B:$AP,19,0),"暂无"),"")</f>
        <v/>
      </c>
      <c r="H13" s="303"/>
      <c r="I13" s="39"/>
      <c r="J13" s="198" t="s">
        <v>70</v>
      </c>
      <c r="K13" s="299" t="str">
        <f>IFERROR(IF(VLOOKUP($K$7,全车数据表!$C:$AP,17,0)&lt;&gt;0,VLOOKUP($K$7,全车数据表!$C:$AP,17,0),"暂无"),"")</f>
        <v/>
      </c>
      <c r="L13" s="299"/>
      <c r="M13" s="301" t="s">
        <v>121</v>
      </c>
      <c r="N13" s="301"/>
      <c r="O13" s="302" t="str">
        <f>IFERROR(IF(VLOOKUP($K$7,全车数据表!$C:$AP,18,0)&lt;&gt;0,VLOOKUP($K$7,全车数据表!$C:$AP,18,0),"暂无"),"")</f>
        <v/>
      </c>
      <c r="P13" s="303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4">
      <formula>$C$6="A"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8">
      <formula>$G$6="★★★★"</formula>
    </cfRule>
    <cfRule type="expression" dxfId="38" priority="9">
      <formula>$G$6="★★★"</formula>
    </cfRule>
    <cfRule type="expression" dxfId="37" priority="7">
      <formula>OR($G$6="★★★★★",$G$6="★★★★★★")</formula>
    </cfRule>
  </conditionalFormatting>
  <conditionalFormatting sqref="G6:H6">
    <cfRule type="expression" dxfId="36" priority="40">
      <formula>$G$6="★★★★★★"</formula>
    </cfRule>
    <cfRule type="expression" dxfId="35" priority="43">
      <formula>$G$6="★★★"</formula>
    </cfRule>
    <cfRule type="expression" dxfId="34" priority="42">
      <formula>$G$6="★★★★"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9">
      <formula>$O$6="★★★★★"</formula>
    </cfRule>
    <cfRule type="expression" dxfId="18" priority="31">
      <formula>$O$6="★★★"</formula>
    </cfRule>
    <cfRule type="expression" dxfId="17" priority="30">
      <formula>$O$6="★★★★"</formula>
    </cfRule>
    <cfRule type="expression" dxfId="16" priority="28">
      <formula>$O$6="★★★★★★"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baseColWidth="10" defaultColWidth="8.6640625" defaultRowHeight="15"/>
  <cols>
    <col min="1" max="1" width="3.6640625" style="43" customWidth="1"/>
    <col min="2" max="2" width="45.6640625" style="43" customWidth="1"/>
    <col min="3" max="3" width="12.6640625" style="43" customWidth="1"/>
    <col min="4" max="4" width="6.6640625" style="43" customWidth="1"/>
    <col min="5" max="5" width="13.6640625" style="43" customWidth="1"/>
    <col min="6" max="10" width="10.1640625" style="43" customWidth="1"/>
    <col min="11" max="11" width="9.6640625" style="43" customWidth="1"/>
    <col min="12" max="15" width="6.6640625" style="43" customWidth="1"/>
    <col min="16" max="16" width="13.6640625" style="43" customWidth="1"/>
    <col min="17" max="17" width="15.33203125" style="43" customWidth="1"/>
    <col min="18" max="18" width="34.1640625" style="43" customWidth="1"/>
    <col min="19" max="16384" width="8.6640625" style="43"/>
  </cols>
  <sheetData>
    <row r="1" spans="1:31" ht="25.5" customHeight="1" thickTop="1" thickBot="1">
      <c r="A1" s="315" t="s">
        <v>60</v>
      </c>
      <c r="B1" s="313" t="s">
        <v>61</v>
      </c>
      <c r="C1" s="313"/>
      <c r="D1" s="313"/>
      <c r="E1" s="313"/>
      <c r="F1" s="313" t="s">
        <v>62</v>
      </c>
      <c r="G1" s="317"/>
      <c r="H1" s="317"/>
      <c r="I1" s="317"/>
      <c r="J1" s="317"/>
      <c r="K1" s="174" t="s">
        <v>121</v>
      </c>
      <c r="L1" s="313" t="s">
        <v>148</v>
      </c>
      <c r="M1" s="313"/>
      <c r="N1" s="313"/>
      <c r="O1" s="313"/>
      <c r="P1" s="314"/>
      <c r="Q1" s="74" t="s">
        <v>508</v>
      </c>
      <c r="R1" s="74" t="s">
        <v>509</v>
      </c>
      <c r="S1" s="74" t="s">
        <v>510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316"/>
      <c r="B2" s="175" t="s">
        <v>63</v>
      </c>
      <c r="C2" s="175" t="s">
        <v>48</v>
      </c>
      <c r="D2" s="175" t="s">
        <v>64</v>
      </c>
      <c r="E2" s="175" t="s">
        <v>65</v>
      </c>
      <c r="F2" s="175" t="s">
        <v>66</v>
      </c>
      <c r="G2" s="175" t="s">
        <v>67</v>
      </c>
      <c r="H2" s="175" t="s">
        <v>68</v>
      </c>
      <c r="I2" s="175" t="s">
        <v>69</v>
      </c>
      <c r="J2" s="175" t="s">
        <v>70</v>
      </c>
      <c r="K2" s="175" t="s">
        <v>55</v>
      </c>
      <c r="L2" s="175" t="s">
        <v>52</v>
      </c>
      <c r="M2" s="175" t="s">
        <v>46</v>
      </c>
      <c r="N2" s="175" t="s">
        <v>47</v>
      </c>
      <c r="O2" s="175" t="s">
        <v>43</v>
      </c>
      <c r="P2" s="176" t="s">
        <v>71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72</v>
      </c>
      <c r="C3" s="46" t="s">
        <v>73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525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74</v>
      </c>
      <c r="C4" s="50" t="s">
        <v>75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511</v>
      </c>
      <c r="R4" s="250" t="str">
        <f t="shared" ref="R4:R67" si="0">TRIM(RIGHT(B4,LEN(B4)-LEN(Q4)-1))</f>
        <v>Z4 LCI E89</v>
      </c>
      <c r="S4" s="249" t="s">
        <v>525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76</v>
      </c>
      <c r="C5" s="50" t="s">
        <v>58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512</v>
      </c>
      <c r="R5" s="250" t="str">
        <f t="shared" si="0"/>
        <v>Camaro LT</v>
      </c>
      <c r="S5" s="249" t="s">
        <v>525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348</v>
      </c>
      <c r="C6" s="50" t="s">
        <v>347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513</v>
      </c>
      <c r="R6" s="250" t="str">
        <f t="shared" si="0"/>
        <v>Leaf Nismo RC</v>
      </c>
      <c r="S6" s="249" t="s">
        <v>526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77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513</v>
      </c>
      <c r="R7" s="250" t="str">
        <f t="shared" si="0"/>
        <v>370Z Nismo</v>
      </c>
      <c r="S7" s="249" t="s">
        <v>525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78</v>
      </c>
      <c r="C8" s="54" t="s">
        <v>79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525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80</v>
      </c>
      <c r="C9" s="50" t="s">
        <v>81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525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82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514</v>
      </c>
      <c r="R10" s="250" t="str">
        <f t="shared" si="0"/>
        <v>Challenger 392 Hemi Scat Pack</v>
      </c>
      <c r="S10" s="249" t="s">
        <v>525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83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515</v>
      </c>
      <c r="R11" s="250" t="str">
        <f t="shared" si="0"/>
        <v>718 Cayman</v>
      </c>
      <c r="S11" s="249" t="s">
        <v>525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84</v>
      </c>
      <c r="C12" s="54" t="s">
        <v>85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516</v>
      </c>
      <c r="R12" s="250" t="str">
        <f t="shared" si="0"/>
        <v>Elise Sprint 220</v>
      </c>
      <c r="S12" s="249" t="s">
        <v>527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128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3878680</v>
      </c>
      <c r="Q13" s="249" t="s">
        <v>517</v>
      </c>
      <c r="R13" s="250" t="str">
        <f t="shared" si="0"/>
        <v>Shelby GT350R</v>
      </c>
      <c r="S13" s="249" t="s">
        <v>525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155</v>
      </c>
      <c r="C14" s="50" t="s">
        <v>392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125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515</v>
      </c>
      <c r="R14" s="250" t="str">
        <f t="shared" si="0"/>
        <v>911 Targa 4S</v>
      </c>
      <c r="S14" s="249" t="s">
        <v>528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212</v>
      </c>
      <c r="C15" s="58" t="s">
        <v>228</v>
      </c>
      <c r="D15" s="215" t="s">
        <v>156</v>
      </c>
      <c r="E15" s="207" t="s">
        <v>136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0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3318680</v>
      </c>
      <c r="Q15" s="249"/>
      <c r="R15" s="250" t="str">
        <f t="shared" si="0"/>
        <v>inetta G60</v>
      </c>
      <c r="S15" s="249" t="s">
        <v>528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393</v>
      </c>
      <c r="C16" s="56" t="s">
        <v>391</v>
      </c>
      <c r="D16" s="215" t="s">
        <v>156</v>
      </c>
      <c r="E16" s="207" t="s">
        <v>136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529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394</v>
      </c>
      <c r="C17" s="56" t="s">
        <v>395</v>
      </c>
      <c r="D17" s="215" t="s">
        <v>156</v>
      </c>
      <c r="E17" s="207" t="s">
        <v>136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515</v>
      </c>
      <c r="R17" s="250" t="str">
        <f t="shared" si="0"/>
        <v>Taycan Turbo S</v>
      </c>
      <c r="S17" s="249" t="s">
        <v>530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282</v>
      </c>
      <c r="C18" s="58" t="s">
        <v>345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531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358</v>
      </c>
      <c r="C19" s="61" t="s">
        <v>346</v>
      </c>
      <c r="D19" s="215" t="s">
        <v>156</v>
      </c>
      <c r="E19" s="208" t="s">
        <v>136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526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119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125</v>
      </c>
      <c r="M20" s="222">
        <f>全车数据表!AJ45*4</f>
        <v>36</v>
      </c>
      <c r="N20" s="161">
        <f>全车数据表!AL45*4</f>
        <v>16</v>
      </c>
      <c r="O20" s="164">
        <f>IF(全车数据表!AN45="×",全车数据表!AN45,4*全车数据表!AN45)</f>
        <v>8</v>
      </c>
      <c r="P20" s="170">
        <f>全车数据表!AP45</f>
        <v>7191360</v>
      </c>
      <c r="Q20" s="249" t="s">
        <v>514</v>
      </c>
      <c r="R20" s="250" t="str">
        <f t="shared" si="0"/>
        <v>Challenger SRT8</v>
      </c>
      <c r="S20" s="249" t="s">
        <v>525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86</v>
      </c>
      <c r="D21" s="214" t="s">
        <v>119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85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511</v>
      </c>
      <c r="R21" s="250" t="str">
        <f t="shared" si="0"/>
        <v>3.0 CSL hommage</v>
      </c>
      <c r="S21" s="249" t="s">
        <v>525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57</v>
      </c>
      <c r="D22" s="214" t="s">
        <v>119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183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512</v>
      </c>
      <c r="R22" s="250" t="str">
        <f t="shared" si="0"/>
        <v>Camaro ZL1 50TH Edition</v>
      </c>
      <c r="S22" s="249" t="s">
        <v>525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119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95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516</v>
      </c>
      <c r="R23" s="250" t="str">
        <f t="shared" si="0"/>
        <v>Evora Sport 410</v>
      </c>
      <c r="S23" s="249" t="s">
        <v>525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59</v>
      </c>
      <c r="D24" s="214" t="s">
        <v>119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90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518</v>
      </c>
      <c r="R24" s="250" t="str">
        <f t="shared" si="0"/>
        <v>AMG GT S</v>
      </c>
      <c r="S24" s="249" t="s">
        <v>525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119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100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511</v>
      </c>
      <c r="R25" s="250" t="str">
        <f t="shared" si="0"/>
        <v>M4 GTS</v>
      </c>
      <c r="S25" s="249" t="s">
        <v>525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130</v>
      </c>
      <c r="C26" s="54" t="s">
        <v>19</v>
      </c>
      <c r="D26" s="214" t="s">
        <v>119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110</v>
      </c>
      <c r="M26" s="219">
        <f>全车数据表!AJ52*4</f>
        <v>16</v>
      </c>
      <c r="N26" s="154">
        <f>全车数据表!AL52*4</f>
        <v>4</v>
      </c>
      <c r="O26" s="157">
        <f>IF(全车数据表!AN52="×",全车数据表!AN52,4*全车数据表!AN52)</f>
        <v>4</v>
      </c>
      <c r="P26" s="167">
        <f>全车数据表!AP52</f>
        <v>1086800</v>
      </c>
      <c r="Q26" s="249"/>
      <c r="R26" s="250" t="str">
        <f t="shared" si="0"/>
        <v>ezvani Beast X</v>
      </c>
      <c r="S26" s="249" t="s">
        <v>525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87</v>
      </c>
      <c r="D27" s="214" t="s">
        <v>119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140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5073840</v>
      </c>
      <c r="Q27" s="249" t="s">
        <v>514</v>
      </c>
      <c r="R27" s="250" t="str">
        <f t="shared" si="0"/>
        <v>Viper ACR</v>
      </c>
      <c r="S27" s="249" t="s">
        <v>525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349</v>
      </c>
      <c r="C28" s="65" t="s">
        <v>350</v>
      </c>
      <c r="D28" s="214" t="s">
        <v>119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517</v>
      </c>
      <c r="R28" s="250" t="str">
        <f t="shared" si="0"/>
        <v>Shelby GR-1</v>
      </c>
      <c r="S28" s="249" t="s">
        <v>526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119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165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5073840</v>
      </c>
      <c r="Q29" s="249"/>
      <c r="R29" s="250" t="str">
        <f t="shared" si="0"/>
        <v>ininfarina H2 Speed</v>
      </c>
      <c r="S29" s="249" t="s">
        <v>525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284</v>
      </c>
      <c r="C30" s="58" t="s">
        <v>285</v>
      </c>
      <c r="D30" s="214" t="s">
        <v>119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531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205</v>
      </c>
      <c r="C31" s="58" t="s">
        <v>1</v>
      </c>
      <c r="D31" s="215" t="s">
        <v>119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165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5073840</v>
      </c>
      <c r="Q31" s="249"/>
      <c r="R31" s="250" t="str">
        <f t="shared" si="0"/>
        <v>cura 2017 NSX</v>
      </c>
      <c r="S31" s="249" t="s">
        <v>525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128</v>
      </c>
      <c r="C32" s="54" t="s">
        <v>129</v>
      </c>
      <c r="D32" s="215" t="s">
        <v>119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2537720</v>
      </c>
      <c r="Q32" s="249"/>
      <c r="R32" s="250" t="str">
        <f t="shared" si="0"/>
        <v>aserati Alfieri</v>
      </c>
      <c r="S32" s="249" t="s">
        <v>532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213</v>
      </c>
      <c r="C33" s="54" t="s">
        <v>239</v>
      </c>
      <c r="D33" s="215" t="s">
        <v>157</v>
      </c>
      <c r="E33" s="206" t="s">
        <v>50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533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404</v>
      </c>
      <c r="C34" s="50" t="s">
        <v>396</v>
      </c>
      <c r="D34" s="215" t="s">
        <v>157</v>
      </c>
      <c r="E34" s="206" t="s">
        <v>50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515</v>
      </c>
      <c r="R34" s="250" t="str">
        <f t="shared" si="0"/>
        <v>718 Cayman GT4 ClubSport🔑</v>
      </c>
      <c r="S34" s="249" t="s">
        <v>530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286</v>
      </c>
      <c r="C35" s="58">
        <v>33</v>
      </c>
      <c r="D35" s="215" t="s">
        <v>157</v>
      </c>
      <c r="E35" s="206" t="s">
        <v>132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531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455</v>
      </c>
      <c r="C36" s="54" t="s">
        <v>456</v>
      </c>
      <c r="D36" s="215" t="s">
        <v>295</v>
      </c>
      <c r="E36" s="209" t="s">
        <v>132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519</v>
      </c>
      <c r="R36" s="250" t="str">
        <f t="shared" si="0"/>
        <v>Gallardo LP 560-4</v>
      </c>
      <c r="S36" s="249" t="s">
        <v>534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399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134</v>
      </c>
      <c r="M37" s="218">
        <f>全车数据表!AJ101*4</f>
        <v>36</v>
      </c>
      <c r="N37" s="158">
        <f>全车数据表!AL101*4</f>
        <v>16</v>
      </c>
      <c r="O37" s="160">
        <f>IF(全车数据表!AN101="×",全车数据表!AN101,4*全车数据表!AN101)</f>
        <v>8</v>
      </c>
      <c r="P37" s="166">
        <f>全车数据表!AP101</f>
        <v>10444120</v>
      </c>
      <c r="Q37" s="249" t="s">
        <v>515</v>
      </c>
      <c r="R37" s="250" t="str">
        <f t="shared" si="0"/>
        <v>911 GTS Coupe</v>
      </c>
      <c r="S37" s="249" t="s">
        <v>525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150</v>
      </c>
      <c r="M38" s="219">
        <f>全车数据表!AJ102*4</f>
        <v>36</v>
      </c>
      <c r="N38" s="154">
        <f>全车数据表!AL102*4</f>
        <v>16</v>
      </c>
      <c r="O38" s="157">
        <f>IF(全车数据表!AN102="×",全车数据表!AN102,4*全车数据表!AN102)</f>
        <v>8</v>
      </c>
      <c r="P38" s="167">
        <f>全车数据表!AP102</f>
        <v>10444120</v>
      </c>
      <c r="Q38" s="249" t="s">
        <v>520</v>
      </c>
      <c r="R38" s="250" t="str">
        <f t="shared" si="0"/>
        <v>DB11</v>
      </c>
      <c r="S38" s="249" t="s">
        <v>525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130</v>
      </c>
      <c r="M39" s="219">
        <f>全车数据表!AJ103*4</f>
        <v>24</v>
      </c>
      <c r="N39" s="154">
        <f>全车数据表!AL103*4</f>
        <v>4</v>
      </c>
      <c r="O39" s="157">
        <f>IF(全车数据表!AN103="×",全车数据表!AN103,4*全车数据表!AN103)</f>
        <v>4</v>
      </c>
      <c r="P39" s="167">
        <f>全车数据表!AP103</f>
        <v>1586960</v>
      </c>
      <c r="Q39" s="249"/>
      <c r="R39" s="250" t="str">
        <f t="shared" si="0"/>
        <v>aguar F-type SVR</v>
      </c>
      <c r="S39" s="249" t="s">
        <v>525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108</v>
      </c>
      <c r="M40" s="219">
        <f>全车数据表!AJ105*4</f>
        <v>24</v>
      </c>
      <c r="N40" s="154">
        <f>全车数据表!AL105*4</f>
        <v>16</v>
      </c>
      <c r="O40" s="157">
        <f>IF(全车数据表!AN105="×",全车数据表!AN105,4*全车数据表!AN105)</f>
        <v>8</v>
      </c>
      <c r="P40" s="167">
        <f>全车数据表!AP105</f>
        <v>3736720</v>
      </c>
      <c r="Q40" s="249"/>
      <c r="R40" s="250" t="str">
        <f t="shared" si="0"/>
        <v>xotic Rides W70</v>
      </c>
      <c r="S40" s="249" t="s">
        <v>525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397</v>
      </c>
      <c r="C41" s="50" t="s">
        <v>398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515</v>
      </c>
      <c r="R41" s="250" t="str">
        <f t="shared" si="0"/>
        <v>911 GT1 Evolution</v>
      </c>
      <c r="S41" s="249" t="s">
        <v>530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88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140</v>
      </c>
      <c r="M42" s="219">
        <f>全车数据表!AJ107*4</f>
        <v>24</v>
      </c>
      <c r="N42" s="154">
        <f>全车数据表!AL107*4</f>
        <v>4</v>
      </c>
      <c r="O42" s="157">
        <f>IF(全车数据表!AN107="×",全车数据表!AN107,4*全车数据表!AN107)</f>
        <v>4</v>
      </c>
      <c r="P42" s="167">
        <f>全车数据表!AP107</f>
        <v>1586960</v>
      </c>
      <c r="Q42" s="249" t="s">
        <v>517</v>
      </c>
      <c r="R42" s="250" t="str">
        <f t="shared" si="0"/>
        <v>GT</v>
      </c>
      <c r="S42" s="249" t="s">
        <v>525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89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188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7472600</v>
      </c>
      <c r="Q43" s="249" t="s">
        <v>519</v>
      </c>
      <c r="R43" s="250" t="str">
        <f t="shared" si="0"/>
        <v>Asterion</v>
      </c>
      <c r="S43" s="249" t="s">
        <v>525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188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7472600</v>
      </c>
      <c r="Q44" s="249"/>
      <c r="R44" s="250" t="str">
        <f t="shared" si="0"/>
        <v>adillac Cien Concept</v>
      </c>
      <c r="S44" s="249" t="s">
        <v>525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351</v>
      </c>
      <c r="C45" s="54" t="s">
        <v>363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175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526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188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7472600</v>
      </c>
      <c r="Q46" s="249" t="s">
        <v>521</v>
      </c>
      <c r="R46" s="250" t="str">
        <f t="shared" si="0"/>
        <v>488 GTB</v>
      </c>
      <c r="S46" s="249" t="s">
        <v>525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90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188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7472600</v>
      </c>
      <c r="Q47" s="249"/>
      <c r="R47" s="250" t="str">
        <f t="shared" si="0"/>
        <v>CG 003S</v>
      </c>
      <c r="S47" s="249" t="s">
        <v>525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50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162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12369280</v>
      </c>
      <c r="Q48" s="249" t="s">
        <v>521</v>
      </c>
      <c r="R48" s="250" t="str">
        <f t="shared" si="0"/>
        <v>F12tdf</v>
      </c>
      <c r="S48" s="249" t="s">
        <v>525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352</v>
      </c>
      <c r="C49" s="56" t="s">
        <v>35</v>
      </c>
      <c r="D49" s="215" t="s">
        <v>7</v>
      </c>
      <c r="E49" s="206" t="s">
        <v>50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162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12369280</v>
      </c>
      <c r="Q49" s="249" t="s">
        <v>512</v>
      </c>
      <c r="R49" s="250" t="str">
        <f t="shared" si="0"/>
        <v>Corvette Grand Sport</v>
      </c>
      <c r="S49" s="249" t="s">
        <v>525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289</v>
      </c>
      <c r="C50" s="50" t="s">
        <v>290</v>
      </c>
      <c r="D50" s="214" t="s">
        <v>7</v>
      </c>
      <c r="E50" s="206" t="s">
        <v>50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105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6183640</v>
      </c>
      <c r="Q50" s="249" t="s">
        <v>520</v>
      </c>
      <c r="R50" s="250" t="str">
        <f t="shared" si="0"/>
        <v>Vantage GT12</v>
      </c>
      <c r="S50" s="249" t="s">
        <v>531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126</v>
      </c>
      <c r="C51" s="54" t="s">
        <v>127</v>
      </c>
      <c r="D51" s="214" t="s">
        <v>7</v>
      </c>
      <c r="E51" s="206" t="s">
        <v>50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180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532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140</v>
      </c>
      <c r="C52" s="69" t="s">
        <v>141</v>
      </c>
      <c r="D52" s="214" t="s">
        <v>138</v>
      </c>
      <c r="E52" s="206" t="s">
        <v>50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162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533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143</v>
      </c>
      <c r="C53" s="70" t="s">
        <v>146</v>
      </c>
      <c r="D53" s="214" t="s">
        <v>138</v>
      </c>
      <c r="E53" s="206" t="s">
        <v>50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0</v>
      </c>
      <c r="N53" s="154">
        <f>全车数据表!AL145*4</f>
        <v>0</v>
      </c>
      <c r="O53" s="157">
        <f>IF(全车数据表!AN145="×",全车数据表!AN145,4*全车数据表!AN145)</f>
        <v>0</v>
      </c>
      <c r="P53" s="167">
        <f>全车数据表!AP145</f>
        <v>0</v>
      </c>
      <c r="Q53" s="249" t="s">
        <v>518</v>
      </c>
      <c r="R53" s="250" t="str">
        <f t="shared" si="0"/>
        <v>SLR McLaren</v>
      </c>
      <c r="S53" s="249" t="s">
        <v>535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335</v>
      </c>
      <c r="C54" s="70" t="s">
        <v>336</v>
      </c>
      <c r="D54" s="214" t="s">
        <v>337</v>
      </c>
      <c r="E54" s="206" t="s">
        <v>50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105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520</v>
      </c>
      <c r="R54" s="250" t="str">
        <f t="shared" si="0"/>
        <v>DBS SuperLeggera</v>
      </c>
      <c r="S54" s="249" t="s">
        <v>536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219</v>
      </c>
      <c r="C55" s="70" t="s">
        <v>296</v>
      </c>
      <c r="D55" s="216" t="s">
        <v>138</v>
      </c>
      <c r="E55" s="206" t="s">
        <v>132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163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519</v>
      </c>
      <c r="R55" s="250" t="str">
        <f t="shared" si="0"/>
        <v>Huracan EVO Spyder</v>
      </c>
      <c r="S55" s="249" t="s">
        <v>537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400</v>
      </c>
      <c r="C56" s="56" t="s">
        <v>401</v>
      </c>
      <c r="D56" s="216" t="s">
        <v>138</v>
      </c>
      <c r="E56" s="206" t="s">
        <v>50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515</v>
      </c>
      <c r="R56" s="250" t="str">
        <f t="shared" si="0"/>
        <v>Carrera GT</v>
      </c>
      <c r="S56" s="249" t="s">
        <v>530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291</v>
      </c>
      <c r="C57" s="70" t="s">
        <v>378</v>
      </c>
      <c r="D57" s="216" t="s">
        <v>138</v>
      </c>
      <c r="E57" s="206" t="s">
        <v>51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162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8</v>
      </c>
      <c r="P57" s="167">
        <f>全车数据表!AP160</f>
        <v>12369280</v>
      </c>
      <c r="Q57" s="249" t="s">
        <v>515</v>
      </c>
      <c r="R57" s="250" t="str">
        <f t="shared" si="0"/>
        <v>911 GT3 RS</v>
      </c>
      <c r="S57" s="249" t="s">
        <v>531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463</v>
      </c>
      <c r="C58" s="70" t="s">
        <v>464</v>
      </c>
      <c r="D58" s="216" t="s">
        <v>138</v>
      </c>
      <c r="E58" s="206" t="s">
        <v>151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516</v>
      </c>
      <c r="R58" s="250" t="str">
        <f t="shared" si="0"/>
        <v>Evija</v>
      </c>
      <c r="S58" s="249" t="s">
        <v>529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466</v>
      </c>
      <c r="C59" s="50" t="s">
        <v>465</v>
      </c>
      <c r="D59" s="216" t="s">
        <v>138</v>
      </c>
      <c r="E59" s="208" t="s">
        <v>151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226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522</v>
      </c>
      <c r="R59" s="250" t="str">
        <f t="shared" si="0"/>
        <v>F1 LM🔑</v>
      </c>
      <c r="S59" s="249" t="s">
        <v>534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245</v>
      </c>
      <c r="M60" s="218">
        <f>全车数据表!AJ174*4</f>
        <v>32</v>
      </c>
      <c r="N60" s="158">
        <f>全车数据表!AL174*4</f>
        <v>20</v>
      </c>
      <c r="O60" s="160">
        <f>IF(全车数据表!AN174="×",全车数据表!AN174,4*全车数据表!AN174)</f>
        <v>12</v>
      </c>
      <c r="P60" s="166">
        <f>全车数据表!AP174</f>
        <v>22003560</v>
      </c>
      <c r="Q60" s="249" t="s">
        <v>520</v>
      </c>
      <c r="R60" s="250" t="str">
        <f t="shared" si="0"/>
        <v>Vulcan</v>
      </c>
      <c r="S60" s="249" t="s">
        <v>525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245</v>
      </c>
      <c r="M61" s="219">
        <f>全车数据表!AJ175*4</f>
        <v>32</v>
      </c>
      <c r="N61" s="154">
        <f>全车数据表!AL175*4</f>
        <v>20</v>
      </c>
      <c r="O61" s="157">
        <f>IF(全车数据表!AN175="×",全车数据表!AN175,4*全车数据表!AN175)</f>
        <v>12</v>
      </c>
      <c r="P61" s="167">
        <f>全车数据表!AP175</f>
        <v>22003560</v>
      </c>
      <c r="Q61" s="249" t="s">
        <v>513</v>
      </c>
      <c r="R61" s="250" t="str">
        <f t="shared" si="0"/>
        <v>GT-R Nismo</v>
      </c>
      <c r="S61" s="249" t="s">
        <v>525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53</v>
      </c>
      <c r="C62" s="50" t="s">
        <v>54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521</v>
      </c>
      <c r="R62" s="250" t="str">
        <f t="shared" si="0"/>
        <v>J50</v>
      </c>
      <c r="S62" s="249" t="s">
        <v>527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120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514</v>
      </c>
      <c r="R63" s="250" t="str">
        <f t="shared" si="0"/>
        <v>Viper GTS</v>
      </c>
      <c r="S63" s="249" t="s">
        <v>525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50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136</v>
      </c>
      <c r="M64" s="219">
        <f>全车数据表!AJ180*4</f>
        <v>20</v>
      </c>
      <c r="N64" s="154">
        <f>全车数据表!AL180*4</f>
        <v>20</v>
      </c>
      <c r="O64" s="157">
        <f>IF(全车数据表!AN180="×",全车数据表!AN180,4*全车数据表!AN180)</f>
        <v>8</v>
      </c>
      <c r="P64" s="167">
        <f>全车数据表!AP180</f>
        <v>4554880</v>
      </c>
      <c r="Q64" s="249" t="s">
        <v>521</v>
      </c>
      <c r="R64" s="250" t="str">
        <f t="shared" si="0"/>
        <v>LaFerrari</v>
      </c>
      <c r="S64" s="249" t="s">
        <v>525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91</v>
      </c>
      <c r="C65" s="50" t="s">
        <v>92</v>
      </c>
      <c r="D65" s="214" t="s">
        <v>8</v>
      </c>
      <c r="E65" s="206" t="s">
        <v>50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214</v>
      </c>
      <c r="M65" s="219">
        <f>全车数据表!AJ182*4</f>
        <v>20</v>
      </c>
      <c r="N65" s="154">
        <f>全车数据表!AL182*4</f>
        <v>20</v>
      </c>
      <c r="O65" s="157">
        <f>IF(全车数据表!AN182="×",全车数据表!AN182,4*全车数据表!AN182)</f>
        <v>8</v>
      </c>
      <c r="P65" s="167">
        <f>全车数据表!AP182</f>
        <v>9111360</v>
      </c>
      <c r="Q65" s="249" t="s">
        <v>522</v>
      </c>
      <c r="R65" s="250" t="str">
        <f t="shared" si="0"/>
        <v>P1TM</v>
      </c>
      <c r="S65" s="249" t="s">
        <v>525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93</v>
      </c>
      <c r="C66" s="50" t="s">
        <v>94</v>
      </c>
      <c r="D66" s="214" t="s">
        <v>8</v>
      </c>
      <c r="E66" s="206" t="s">
        <v>50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205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15931800</v>
      </c>
      <c r="Q66" s="249" t="s">
        <v>519</v>
      </c>
      <c r="R66" s="250" t="str">
        <f t="shared" si="0"/>
        <v>Aventador SV Coupe</v>
      </c>
      <c r="S66" s="249" t="s">
        <v>525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154</v>
      </c>
      <c r="C67" s="50">
        <v>812</v>
      </c>
      <c r="D67" s="214" t="s">
        <v>8</v>
      </c>
      <c r="E67" s="206" t="s">
        <v>50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521</v>
      </c>
      <c r="R67" s="250" t="str">
        <f t="shared" si="0"/>
        <v>812 SuperFast</v>
      </c>
      <c r="S67" s="249" t="s">
        <v>528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353</v>
      </c>
      <c r="C68" s="54" t="s">
        <v>354</v>
      </c>
      <c r="D68" s="214" t="s">
        <v>8</v>
      </c>
      <c r="E68" s="206" t="s">
        <v>50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512</v>
      </c>
      <c r="R68" s="250" t="str">
        <f t="shared" ref="R68:R96" si="1">TRIM(RIGHT(B68,LEN(B68)-LEN(Q68)-1))</f>
        <v>Corvette ZR1</v>
      </c>
      <c r="S68" s="249" t="s">
        <v>526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95</v>
      </c>
      <c r="C69" s="50" t="s">
        <v>96</v>
      </c>
      <c r="D69" s="214" t="s">
        <v>8</v>
      </c>
      <c r="E69" s="206" t="s">
        <v>50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187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15931800</v>
      </c>
      <c r="Q69" s="249"/>
      <c r="R69" s="250" t="str">
        <f t="shared" si="1"/>
        <v>LF Force 1 V10</v>
      </c>
      <c r="S69" s="249" t="s">
        <v>525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97</v>
      </c>
      <c r="C70" s="50">
        <v>918</v>
      </c>
      <c r="D70" s="214" t="s">
        <v>8</v>
      </c>
      <c r="E70" s="206" t="s">
        <v>50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187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15931800</v>
      </c>
      <c r="Q70" s="249" t="s">
        <v>515</v>
      </c>
      <c r="R70" s="250" t="str">
        <f t="shared" si="1"/>
        <v>918 Spyder</v>
      </c>
      <c r="S70" s="249" t="s">
        <v>525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339</v>
      </c>
      <c r="C71" s="58" t="s">
        <v>340</v>
      </c>
      <c r="D71" s="214" t="s">
        <v>8</v>
      </c>
      <c r="E71" s="206" t="s">
        <v>51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187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12</v>
      </c>
      <c r="P71" s="167">
        <f>全车数据表!AP196</f>
        <v>15931800</v>
      </c>
      <c r="Q71" s="249"/>
      <c r="R71" s="250" t="str">
        <f t="shared" si="1"/>
        <v>anda Electrics Dendrobium</v>
      </c>
      <c r="S71" s="249" t="s">
        <v>536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125</v>
      </c>
      <c r="C72" s="58">
        <v>570</v>
      </c>
      <c r="D72" s="214" t="s">
        <v>8</v>
      </c>
      <c r="E72" s="206" t="s">
        <v>51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270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522</v>
      </c>
      <c r="R72" s="250" t="str">
        <f t="shared" si="1"/>
        <v>570S Spider</v>
      </c>
      <c r="S72" s="249" t="s">
        <v>532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144</v>
      </c>
      <c r="C73" s="58" t="s">
        <v>145</v>
      </c>
      <c r="D73" s="215" t="s">
        <v>8</v>
      </c>
      <c r="E73" s="211" t="s">
        <v>50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267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16</v>
      </c>
      <c r="P73" s="167">
        <f>全车数据表!AP202</f>
        <v>32207600</v>
      </c>
      <c r="Q73" s="249" t="s">
        <v>519</v>
      </c>
      <c r="R73" s="250" t="str">
        <f t="shared" si="1"/>
        <v>Aventador J</v>
      </c>
      <c r="S73" s="249" t="s">
        <v>535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405</v>
      </c>
      <c r="C74" s="58" t="s">
        <v>402</v>
      </c>
      <c r="D74" s="215" t="s">
        <v>8</v>
      </c>
      <c r="E74" s="206" t="s">
        <v>51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250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515</v>
      </c>
      <c r="R74" s="250" t="str">
        <f t="shared" si="1"/>
        <v>911 GT2 RS ClubSport🔑</v>
      </c>
      <c r="S74" s="249" t="s">
        <v>530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98</v>
      </c>
      <c r="C75" s="58" t="s">
        <v>99</v>
      </c>
      <c r="D75" s="215" t="s">
        <v>8</v>
      </c>
      <c r="E75" s="206" t="s">
        <v>51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249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32207600</v>
      </c>
      <c r="Q75" s="249"/>
      <c r="R75" s="250" t="str">
        <f t="shared" si="1"/>
        <v>agani Huayra BC</v>
      </c>
      <c r="S75" s="249" t="s">
        <v>525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462</v>
      </c>
      <c r="C76" s="58" t="s">
        <v>457</v>
      </c>
      <c r="D76" s="215" t="s">
        <v>8</v>
      </c>
      <c r="E76" s="206" t="s">
        <v>51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519</v>
      </c>
      <c r="R76" s="250" t="str">
        <f t="shared" si="1"/>
        <v>SC18🔑</v>
      </c>
      <c r="S76" s="249" t="s">
        <v>534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153</v>
      </c>
      <c r="C77" s="54" t="s">
        <v>333</v>
      </c>
      <c r="D77" s="215" t="s">
        <v>8</v>
      </c>
      <c r="E77" s="206" t="s">
        <v>51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249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521</v>
      </c>
      <c r="R77" s="250" t="str">
        <f t="shared" si="1"/>
        <v>LaFerrari Aperta</v>
      </c>
      <c r="S77" s="249" t="s">
        <v>528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220</v>
      </c>
      <c r="C78" s="58" t="s">
        <v>359</v>
      </c>
      <c r="D78" s="215" t="s">
        <v>158</v>
      </c>
      <c r="E78" s="207" t="s">
        <v>151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532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362</v>
      </c>
      <c r="C79" s="76" t="s">
        <v>355</v>
      </c>
      <c r="D79" s="215" t="s">
        <v>8</v>
      </c>
      <c r="E79" s="208" t="s">
        <v>51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250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526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100</v>
      </c>
      <c r="C80" s="73" t="s">
        <v>101</v>
      </c>
      <c r="D80" s="213" t="s">
        <v>42</v>
      </c>
      <c r="E80" s="205" t="s">
        <v>50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265</v>
      </c>
      <c r="M80" s="218">
        <f>全车数据表!AJ236*4</f>
        <v>24</v>
      </c>
      <c r="N80" s="158">
        <f>全车数据表!AL236*4</f>
        <v>20</v>
      </c>
      <c r="O80" s="160">
        <f>IF(全车数据表!AN236="×",全车数据表!AN236,4*全车数据表!AN236)</f>
        <v>16</v>
      </c>
      <c r="P80" s="166">
        <f>全车数据表!AP236</f>
        <v>32207600</v>
      </c>
      <c r="Q80" s="249" t="s">
        <v>519</v>
      </c>
      <c r="R80" s="250" t="str">
        <f t="shared" si="1"/>
        <v>Centenario</v>
      </c>
      <c r="S80" s="249" t="s">
        <v>525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102</v>
      </c>
      <c r="C81" s="50" t="s">
        <v>103</v>
      </c>
      <c r="D81" s="214" t="s">
        <v>42</v>
      </c>
      <c r="E81" s="206" t="s">
        <v>50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265</v>
      </c>
      <c r="M81" s="219">
        <f>全车数据表!AJ237*4</f>
        <v>24</v>
      </c>
      <c r="N81" s="154">
        <f>全车数据表!AL237*4</f>
        <v>20</v>
      </c>
      <c r="O81" s="157">
        <f>IF(全车数据表!AN237="×",全车数据表!AN237,4*全车数据表!AN237)</f>
        <v>16</v>
      </c>
      <c r="P81" s="167">
        <f>全车数据表!AP237</f>
        <v>32207600</v>
      </c>
      <c r="Q81" s="249" t="s">
        <v>521</v>
      </c>
      <c r="R81" s="250" t="str">
        <f t="shared" si="1"/>
        <v>FXX K</v>
      </c>
      <c r="S81" s="249" t="s">
        <v>525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104</v>
      </c>
      <c r="C82" s="54" t="s">
        <v>105</v>
      </c>
      <c r="D82" s="214" t="s">
        <v>42</v>
      </c>
      <c r="E82" s="206" t="s">
        <v>50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270</v>
      </c>
      <c r="M82" s="219">
        <f>全车数据表!AJ239*4</f>
        <v>24</v>
      </c>
      <c r="N82" s="154">
        <f>全车数据表!AL239*4</f>
        <v>20</v>
      </c>
      <c r="O82" s="157">
        <f>IF(全车数据表!AN239="×",全车数据表!AN239,4*全车数据表!AN239)</f>
        <v>16</v>
      </c>
      <c r="P82" s="167">
        <f>全车数据表!AP239</f>
        <v>32207600</v>
      </c>
      <c r="Q82" s="249"/>
      <c r="R82" s="250" t="str">
        <f t="shared" si="1"/>
        <v>cona Vulcano Titanium</v>
      </c>
      <c r="S82" s="249" t="s">
        <v>525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106</v>
      </c>
      <c r="C83" s="54" t="s">
        <v>107</v>
      </c>
      <c r="D83" s="214" t="s">
        <v>42</v>
      </c>
      <c r="E83" s="206" t="s">
        <v>50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523</v>
      </c>
      <c r="R83" s="250" t="str">
        <f t="shared" si="1"/>
        <v>Lykan HyperSport</v>
      </c>
      <c r="S83" s="249" t="s">
        <v>525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459</v>
      </c>
      <c r="C84" s="54" t="s">
        <v>458</v>
      </c>
      <c r="D84" s="214" t="s">
        <v>42</v>
      </c>
      <c r="E84" s="206" t="s">
        <v>51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202</v>
      </c>
      <c r="M84" s="219">
        <f>全车数据表!AJ242*4</f>
        <v>0</v>
      </c>
      <c r="N84" s="154">
        <f>全车数据表!AL242*4</f>
        <v>0</v>
      </c>
      <c r="O84" s="157">
        <f>IF(全车数据表!AN242="×",全车数据表!AN242,4*全车数据表!AN242)</f>
        <v>0</v>
      </c>
      <c r="P84" s="167">
        <f>全车数据表!AP242</f>
        <v>0</v>
      </c>
      <c r="Q84" s="249" t="s">
        <v>519</v>
      </c>
      <c r="R84" s="250" t="str">
        <f t="shared" si="1"/>
        <v>Veneno</v>
      </c>
      <c r="S84" s="249" t="s">
        <v>534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108</v>
      </c>
      <c r="C85" s="54" t="s">
        <v>109</v>
      </c>
      <c r="D85" s="214" t="s">
        <v>42</v>
      </c>
      <c r="E85" s="206" t="s">
        <v>51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300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35106000</v>
      </c>
      <c r="Q85" s="249" t="s">
        <v>519</v>
      </c>
      <c r="R85" s="250" t="str">
        <f t="shared" si="1"/>
        <v>Egoista</v>
      </c>
      <c r="S85" s="249" t="s">
        <v>525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110</v>
      </c>
      <c r="C86" s="54" t="s">
        <v>111</v>
      </c>
      <c r="D86" s="214" t="s">
        <v>42</v>
      </c>
      <c r="E86" s="206" t="s">
        <v>51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300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35106000</v>
      </c>
      <c r="Q86" s="249"/>
      <c r="R86" s="250" t="str">
        <f t="shared" si="1"/>
        <v>rion Nemesis</v>
      </c>
      <c r="S86" s="249" t="s">
        <v>525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293</v>
      </c>
      <c r="C87" s="50" t="s">
        <v>294</v>
      </c>
      <c r="D87" s="214" t="s">
        <v>42</v>
      </c>
      <c r="E87" s="206" t="s">
        <v>51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300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522</v>
      </c>
      <c r="R87" s="250" t="str">
        <f t="shared" si="1"/>
        <v>Senna</v>
      </c>
      <c r="S87" s="249" t="s">
        <v>531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112</v>
      </c>
      <c r="C88" s="54" t="s">
        <v>113</v>
      </c>
      <c r="D88" s="214" t="s">
        <v>42</v>
      </c>
      <c r="E88" s="206" t="s">
        <v>51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250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519</v>
      </c>
      <c r="R88" s="250" t="str">
        <f t="shared" si="1"/>
        <v>Terzo Millennio</v>
      </c>
      <c r="S88" s="249" t="s">
        <v>525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114</v>
      </c>
      <c r="C89" s="54" t="s">
        <v>115</v>
      </c>
      <c r="D89" s="214" t="s">
        <v>42</v>
      </c>
      <c r="E89" s="206" t="s">
        <v>51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300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42486000</v>
      </c>
      <c r="Q89" s="249" t="s">
        <v>523</v>
      </c>
      <c r="R89" s="250" t="str">
        <f t="shared" si="1"/>
        <v>Fenyr SuperSport</v>
      </c>
      <c r="S89" s="249" t="s">
        <v>525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133</v>
      </c>
      <c r="C90" s="54" t="s">
        <v>134</v>
      </c>
      <c r="D90" s="214" t="s">
        <v>42</v>
      </c>
      <c r="E90" s="206" t="s">
        <v>51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300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533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342</v>
      </c>
      <c r="C91" s="65" t="s">
        <v>343</v>
      </c>
      <c r="D91" s="214" t="s">
        <v>42</v>
      </c>
      <c r="E91" s="206" t="s">
        <v>51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200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14178160</v>
      </c>
      <c r="Q91" s="249"/>
      <c r="R91" s="250" t="str">
        <f t="shared" si="1"/>
        <v>utomobili Pininfarina Battista</v>
      </c>
      <c r="S91" s="249" t="s">
        <v>536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116</v>
      </c>
      <c r="C92" s="50" t="s">
        <v>117</v>
      </c>
      <c r="D92" s="214" t="s">
        <v>42</v>
      </c>
      <c r="E92" s="206" t="s">
        <v>51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300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524</v>
      </c>
      <c r="R92" s="250" t="str">
        <f t="shared" si="1"/>
        <v>Regera</v>
      </c>
      <c r="S92" s="249" t="s">
        <v>525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461</v>
      </c>
      <c r="C93" s="58" t="s">
        <v>460</v>
      </c>
      <c r="D93" s="214" t="s">
        <v>42</v>
      </c>
      <c r="E93" s="206" t="s">
        <v>51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519</v>
      </c>
      <c r="R93" s="250" t="str">
        <f t="shared" si="1"/>
        <v>Sian FKP 37</v>
      </c>
      <c r="S93" s="249" t="s">
        <v>534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356</v>
      </c>
      <c r="C94" s="56" t="s">
        <v>118</v>
      </c>
      <c r="D94" s="214" t="s">
        <v>42</v>
      </c>
      <c r="E94" s="206" t="s">
        <v>51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300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525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360</v>
      </c>
      <c r="C95" s="50" t="s">
        <v>152</v>
      </c>
      <c r="D95" s="214" t="s">
        <v>42</v>
      </c>
      <c r="E95" s="206" t="s">
        <v>51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524</v>
      </c>
      <c r="R95" s="250" t="str">
        <f t="shared" si="1"/>
        <v>Jesko🔑</v>
      </c>
      <c r="S95" s="249" t="s">
        <v>528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361</v>
      </c>
      <c r="C96" s="50" t="s">
        <v>357</v>
      </c>
      <c r="D96" s="217" t="s">
        <v>42</v>
      </c>
      <c r="E96" s="212" t="s">
        <v>51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526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309" t="s">
        <v>131</v>
      </c>
      <c r="B97" s="310"/>
      <c r="C97" s="310"/>
      <c r="D97" s="312" t="str">
        <f>"金币："&amp;SUMIF(P:P,"&lt;&gt;0",P:P)</f>
        <v>金币：1332705400</v>
      </c>
      <c r="E97" s="312"/>
      <c r="F97" s="311" t="str">
        <f>"蓝色零件：4 × "&amp;SUMIF(M:M,"&lt;&gt;0",M:M)/4</f>
        <v>蓝色零件：4 × 590</v>
      </c>
      <c r="G97" s="311"/>
      <c r="H97" s="307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44）；B（4 × 93）；A（4 × 100）；S（4 × 80）</v>
      </c>
      <c r="I97" s="307"/>
      <c r="J97" s="307"/>
      <c r="K97" s="307"/>
      <c r="L97" s="307"/>
      <c r="M97" s="307"/>
      <c r="N97" s="307"/>
      <c r="O97" s="307"/>
      <c r="P97" s="308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6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139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baseColWidth="10" defaultColWidth="8.83203125" defaultRowHeight="15"/>
  <cols>
    <col min="2" max="2" width="36.16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Lamborghini Countach 25th Anniversary</v>
      </c>
      <c r="C12" s="256">
        <f>全车数据表!P22</f>
        <v>304.89999999999998</v>
      </c>
      <c r="D12" s="256">
        <f>全车数据表!Q22</f>
        <v>71.69</v>
      </c>
      <c r="E12" s="256">
        <f>全车数据表!R22</f>
        <v>55.89</v>
      </c>
      <c r="F12" s="256">
        <f>全车数据表!S22</f>
        <v>36.299999999999997</v>
      </c>
      <c r="G12" s="254">
        <f t="shared" si="0"/>
        <v>1335.6799999999998</v>
      </c>
      <c r="H12" s="254">
        <f t="shared" si="1"/>
        <v>357.92500000000007</v>
      </c>
      <c r="I12" s="255">
        <f t="shared" si="2"/>
        <v>594.44299999999998</v>
      </c>
      <c r="J12" s="254">
        <f t="shared" si="3"/>
        <v>1272.6399999999999</v>
      </c>
    </row>
    <row r="13" spans="1:10">
      <c r="A13">
        <f>全车数据表!A24</f>
        <v>22</v>
      </c>
      <c r="B13" t="str">
        <f>全车数据表!B24</f>
        <v>Hyundai IONIQ 5 N</v>
      </c>
      <c r="C13" s="256">
        <f>全车数据表!P24</f>
        <v>275.89999999999998</v>
      </c>
      <c r="D13" s="256">
        <f>全车数据表!Q24</f>
        <v>88.63</v>
      </c>
      <c r="E13" s="256">
        <f>全车数据表!R24</f>
        <v>80.510000000000005</v>
      </c>
      <c r="F13" s="256">
        <f>全车数据表!S24</f>
        <v>63.38</v>
      </c>
      <c r="G13" s="257">
        <f t="shared" si="0"/>
        <v>1242.8799999999999</v>
      </c>
      <c r="H13" s="254">
        <f t="shared" si="1"/>
        <v>61.475000000000136</v>
      </c>
      <c r="I13" s="255">
        <f t="shared" si="2"/>
        <v>316.23699999999997</v>
      </c>
      <c r="J13" s="254">
        <f t="shared" si="3"/>
        <v>1619.2640000000001</v>
      </c>
    </row>
    <row r="14" spans="1:10">
      <c r="A14">
        <f>全车数据表!A27</f>
        <v>25</v>
      </c>
      <c r="B14" t="str">
        <f>全车数据表!B27</f>
        <v>Praga R1</v>
      </c>
      <c r="C14" s="256">
        <f>全车数据表!P27</f>
        <v>283.3</v>
      </c>
      <c r="D14" s="256">
        <f>全车数据表!Q27</f>
        <v>87.8</v>
      </c>
      <c r="E14" s="256">
        <f>全车数据表!R27</f>
        <v>62.25</v>
      </c>
      <c r="F14" s="256">
        <f>全车数据表!S27</f>
        <v>60.92</v>
      </c>
      <c r="G14" s="257">
        <f t="shared" si="0"/>
        <v>1266.56</v>
      </c>
      <c r="H14" s="254">
        <f t="shared" si="1"/>
        <v>76</v>
      </c>
      <c r="I14" s="258">
        <f t="shared" si="2"/>
        <v>522.57500000000005</v>
      </c>
      <c r="J14" s="254">
        <f t="shared" si="3"/>
        <v>1587.7760000000001</v>
      </c>
    </row>
    <row r="15" spans="1:10">
      <c r="A15">
        <f>全车数据表!A30</f>
        <v>28</v>
      </c>
      <c r="B15" t="str">
        <f>全车数据表!B30</f>
        <v>Nissan 370Z Neon Edition</v>
      </c>
      <c r="C15" s="256">
        <f>全车数据表!P30</f>
        <v>271.10000000000002</v>
      </c>
      <c r="D15" s="256">
        <f>全车数据表!Q30</f>
        <v>83.26</v>
      </c>
      <c r="E15" s="256">
        <f>全车数据表!R30</f>
        <v>82.91</v>
      </c>
      <c r="F15" s="256">
        <f>全车数据表!S30</f>
        <v>65.22</v>
      </c>
      <c r="G15" s="254">
        <f t="shared" si="0"/>
        <v>1227.52</v>
      </c>
      <c r="H15" s="257">
        <f t="shared" si="1"/>
        <v>155.44999999999993</v>
      </c>
      <c r="I15" s="255">
        <f t="shared" si="2"/>
        <v>289.11700000000008</v>
      </c>
      <c r="J15" s="254">
        <f t="shared" si="3"/>
        <v>1642.816</v>
      </c>
    </row>
    <row r="16" spans="1:10">
      <c r="A16">
        <f>全车数据表!A31</f>
        <v>29</v>
      </c>
      <c r="B16" t="str">
        <f>全车数据表!B31</f>
        <v>Honda Civic Type-R</v>
      </c>
      <c r="C16" s="256">
        <f>全车数据表!P31</f>
        <v>285.3</v>
      </c>
      <c r="D16" s="256">
        <f>全车数据表!Q31</f>
        <v>82.09</v>
      </c>
      <c r="E16" s="256">
        <f>全车数据表!R31</f>
        <v>68.41</v>
      </c>
      <c r="F16" s="256">
        <f>全车数据表!S31</f>
        <v>62.55</v>
      </c>
      <c r="G16" s="254">
        <f t="shared" si="0"/>
        <v>1272.96</v>
      </c>
      <c r="H16" s="257">
        <f t="shared" si="1"/>
        <v>175.92499999999995</v>
      </c>
      <c r="I16" s="258">
        <f t="shared" si="2"/>
        <v>452.9670000000001</v>
      </c>
      <c r="J16" s="254">
        <f t="shared" si="3"/>
        <v>1608.6399999999999</v>
      </c>
    </row>
    <row r="17" spans="1:10">
      <c r="A17">
        <f>全车数据表!A32</f>
        <v>30</v>
      </c>
      <c r="B17" t="str">
        <f>全车数据表!B32</f>
        <v>Porsche Taycan Turbo S</v>
      </c>
      <c r="C17" s="256">
        <f>全车数据表!P32</f>
        <v>279.2</v>
      </c>
      <c r="D17" s="256">
        <f>全车数据表!Q32</f>
        <v>83.74</v>
      </c>
      <c r="E17" s="256">
        <f>全车数据表!R32</f>
        <v>75.77</v>
      </c>
      <c r="F17" s="256">
        <f>全车数据表!S32</f>
        <v>57.18</v>
      </c>
      <c r="G17" s="257">
        <f t="shared" si="0"/>
        <v>1253.44</v>
      </c>
      <c r="H17" s="254">
        <f t="shared" si="1"/>
        <v>147.05000000000007</v>
      </c>
      <c r="I17" s="255">
        <f t="shared" si="2"/>
        <v>369.79900000000009</v>
      </c>
      <c r="J17" s="254">
        <f t="shared" si="3"/>
        <v>1539.904</v>
      </c>
    </row>
    <row r="18" spans="1:10">
      <c r="A18">
        <f>全车数据表!A33</f>
        <v>31</v>
      </c>
      <c r="B18" t="str">
        <f>全车数据表!B33</f>
        <v>TVR Griffith</v>
      </c>
      <c r="C18" s="256">
        <f>全车数据表!P33</f>
        <v>338.7</v>
      </c>
      <c r="D18" s="256">
        <f>全车数据表!Q33</f>
        <v>69.28</v>
      </c>
      <c r="E18" s="256">
        <f>全车数据表!R33</f>
        <v>47.31</v>
      </c>
      <c r="F18" s="256">
        <f>全车数据表!S33</f>
        <v>37.49</v>
      </c>
      <c r="G18" s="257">
        <f t="shared" si="0"/>
        <v>1443.8400000000001</v>
      </c>
      <c r="H18" s="254">
        <f t="shared" si="1"/>
        <v>400.1</v>
      </c>
      <c r="I18" s="258">
        <f t="shared" si="2"/>
        <v>691.39699999999993</v>
      </c>
      <c r="J18" s="254">
        <f t="shared" si="3"/>
        <v>1287.8720000000001</v>
      </c>
    </row>
    <row r="19" spans="1:10">
      <c r="A19">
        <f>全车数据表!A34</f>
        <v>32</v>
      </c>
      <c r="B19" t="str">
        <f>全车数据表!B34</f>
        <v>Bentley Continental GT3🔑</v>
      </c>
      <c r="C19" s="256">
        <f>全车数据表!P34</f>
        <v>300.8</v>
      </c>
      <c r="D19" s="256">
        <f>全车数据表!Q34</f>
        <v>74.739999999999995</v>
      </c>
      <c r="E19" s="256">
        <f>全车数据表!R34</f>
        <v>72.52</v>
      </c>
      <c r="F19" s="256">
        <f>全车数据表!S34</f>
        <v>52.13</v>
      </c>
      <c r="G19" s="257">
        <f t="shared" si="0"/>
        <v>1322.56</v>
      </c>
      <c r="H19" s="257">
        <f t="shared" si="1"/>
        <v>304.55000000000007</v>
      </c>
      <c r="I19" s="255">
        <f t="shared" si="2"/>
        <v>406.52400000000011</v>
      </c>
      <c r="J19" s="254">
        <f t="shared" si="3"/>
        <v>1475.2640000000001</v>
      </c>
    </row>
    <row r="20" spans="1:10">
      <c r="A20">
        <f>全车数据表!A37</f>
        <v>35</v>
      </c>
      <c r="B20" t="str">
        <f>全车数据表!B37</f>
        <v>Toyota GR Supra Racing Concept</v>
      </c>
      <c r="C20" s="256">
        <f>全车数据表!P37</f>
        <v>312</v>
      </c>
      <c r="D20" s="256">
        <f>全车数据表!Q37</f>
        <v>71.98</v>
      </c>
      <c r="E20" s="256">
        <f>全车数据表!R37</f>
        <v>61.16</v>
      </c>
      <c r="F20" s="256">
        <f>全车数据表!S37</f>
        <v>53.66</v>
      </c>
      <c r="G20" s="257">
        <f t="shared" si="0"/>
        <v>1358.4</v>
      </c>
      <c r="H20" s="257">
        <f t="shared" si="1"/>
        <v>352.84999999999991</v>
      </c>
      <c r="I20" s="255">
        <f t="shared" si="2"/>
        <v>534.89200000000005</v>
      </c>
      <c r="J20" s="254">
        <f t="shared" si="3"/>
        <v>1494.848</v>
      </c>
    </row>
    <row r="21" spans="1:10">
      <c r="A21">
        <f>全车数据表!A45</f>
        <v>43</v>
      </c>
      <c r="B21" t="str">
        <f>全车数据表!B45</f>
        <v>Kimera EVO37🔑</v>
      </c>
      <c r="C21" s="256">
        <f>全车数据表!P45</f>
        <v>297.8</v>
      </c>
      <c r="D21" s="256">
        <f>全车数据表!Q45</f>
        <v>80.98</v>
      </c>
      <c r="E21" s="256">
        <f>全车数据表!R45</f>
        <v>78.180000000000007</v>
      </c>
      <c r="F21" s="256">
        <f>全车数据表!S45</f>
        <v>57.43</v>
      </c>
      <c r="G21" s="254">
        <f t="shared" si="0"/>
        <v>1312.96</v>
      </c>
      <c r="H21" s="254">
        <f t="shared" si="1"/>
        <v>195.34999999999991</v>
      </c>
      <c r="I21" s="255">
        <f t="shared" si="2"/>
        <v>342.56600000000003</v>
      </c>
      <c r="J21" s="254">
        <f t="shared" si="3"/>
        <v>1543.104</v>
      </c>
    </row>
    <row r="22" spans="1:10">
      <c r="A22">
        <f>全车数据表!A46</f>
        <v>44</v>
      </c>
      <c r="B22" t="str">
        <f>全车数据表!B46</f>
        <v>Dodge Challenger SRT8</v>
      </c>
      <c r="C22" s="256">
        <f>全车数据表!P46</f>
        <v>308.60000000000002</v>
      </c>
      <c r="D22" s="256">
        <f>全车数据表!Q46</f>
        <v>71.92</v>
      </c>
      <c r="E22" s="256">
        <f>全车数据表!R46</f>
        <v>39.840000000000003</v>
      </c>
      <c r="F22" s="256">
        <f>全车数据表!S46</f>
        <v>46.24</v>
      </c>
      <c r="G22" s="254">
        <f t="shared" si="0"/>
        <v>1347.52</v>
      </c>
      <c r="H22" s="254">
        <f t="shared" si="1"/>
        <v>353.9</v>
      </c>
      <c r="I22" s="255">
        <f t="shared" si="2"/>
        <v>775.80799999999999</v>
      </c>
      <c r="J22" s="254">
        <f t="shared" si="3"/>
        <v>1399.8720000000001</v>
      </c>
    </row>
    <row r="23" spans="1:10">
      <c r="A23">
        <f>全车数据表!A48</f>
        <v>46</v>
      </c>
      <c r="B23" t="str">
        <f>全车数据表!B48</f>
        <v>Porsche Boxster 25th</v>
      </c>
      <c r="C23" s="256">
        <f>全车数据表!P48</f>
        <v>298.39999999999998</v>
      </c>
      <c r="D23" s="256">
        <f>全车数据表!Q48</f>
        <v>71.92</v>
      </c>
      <c r="E23" s="256">
        <f>全车数据表!R48</f>
        <v>45.93</v>
      </c>
      <c r="F23" s="256">
        <f>全车数据表!S48</f>
        <v>53.86</v>
      </c>
      <c r="G23" s="254">
        <f t="shared" si="0"/>
        <v>1314.8799999999999</v>
      </c>
      <c r="H23" s="254">
        <f t="shared" si="1"/>
        <v>353.9</v>
      </c>
      <c r="I23" s="258">
        <f t="shared" si="2"/>
        <v>706.99099999999999</v>
      </c>
      <c r="J23" s="257">
        <f t="shared" si="3"/>
        <v>1497.4079999999999</v>
      </c>
    </row>
    <row r="24" spans="1:10">
      <c r="A24">
        <f>全车数据表!A49</f>
        <v>47</v>
      </c>
      <c r="B24" t="str">
        <f>全车数据表!B49</f>
        <v>Chevrolet Camaro ZL1 50TH Edition</v>
      </c>
      <c r="C24" s="256">
        <f>全车数据表!P49</f>
        <v>271</v>
      </c>
      <c r="D24" s="256">
        <f>全车数据表!Q49</f>
        <v>78.14</v>
      </c>
      <c r="E24" s="256">
        <f>全车数据表!R49</f>
        <v>83.14</v>
      </c>
      <c r="F24" s="256">
        <f>全车数据表!S49</f>
        <v>72.33</v>
      </c>
      <c r="G24" s="254">
        <f t="shared" si="0"/>
        <v>1227.2</v>
      </c>
      <c r="H24" s="254">
        <f t="shared" si="1"/>
        <v>245.04999999999995</v>
      </c>
      <c r="I24" s="255">
        <f t="shared" si="2"/>
        <v>286.51800000000003</v>
      </c>
      <c r="J24" s="254">
        <f t="shared" si="3"/>
        <v>1733.8240000000001</v>
      </c>
    </row>
    <row r="25" spans="1:10">
      <c r="A25">
        <f>全车数据表!A50</f>
        <v>48</v>
      </c>
      <c r="B25" t="str">
        <f>全车数据表!B50</f>
        <v>Lotus Evora Sport 410</v>
      </c>
      <c r="C25" s="256">
        <f>全车数据表!P50</f>
        <v>317.7</v>
      </c>
      <c r="D25" s="256">
        <f>全车数据表!Q50</f>
        <v>71.7</v>
      </c>
      <c r="E25" s="256">
        <f>全车数据表!R50</f>
        <v>50.93</v>
      </c>
      <c r="F25" s="256">
        <f>全车数据表!S50</f>
        <v>47.05</v>
      </c>
      <c r="G25" s="254">
        <f t="shared" si="0"/>
        <v>1376.6399999999999</v>
      </c>
      <c r="H25" s="254">
        <f t="shared" si="1"/>
        <v>357.75</v>
      </c>
      <c r="I25" s="255">
        <f t="shared" si="2"/>
        <v>650.49099999999999</v>
      </c>
      <c r="J25" s="254">
        <f t="shared" si="3"/>
        <v>1410.24</v>
      </c>
    </row>
    <row r="26" spans="1:10">
      <c r="A26">
        <f>全车数据表!A51</f>
        <v>49</v>
      </c>
      <c r="B26" t="str">
        <f>全车数据表!B51</f>
        <v>Mercedes-Benz AMG GT S</v>
      </c>
      <c r="C26" s="256">
        <f>全车数据表!P51</f>
        <v>329.4</v>
      </c>
      <c r="D26" s="256">
        <f>全车数据表!Q51</f>
        <v>71.34</v>
      </c>
      <c r="E26" s="256">
        <f>全车数据表!R51</f>
        <v>42.69</v>
      </c>
      <c r="F26" s="256">
        <f>全车数据表!S51</f>
        <v>54.66</v>
      </c>
      <c r="G26" s="254">
        <f t="shared" si="0"/>
        <v>1414.08</v>
      </c>
      <c r="H26" s="254">
        <f t="shared" si="1"/>
        <v>364.04999999999995</v>
      </c>
      <c r="I26" s="255">
        <f t="shared" si="2"/>
        <v>743.60300000000007</v>
      </c>
      <c r="J26" s="254">
        <f t="shared" si="3"/>
        <v>1507.6479999999999</v>
      </c>
    </row>
    <row r="27" spans="1:10">
      <c r="A27">
        <f>全车数据表!A52</f>
        <v>50</v>
      </c>
      <c r="B27" t="str">
        <f>全车数据表!B52</f>
        <v>BMW M4 GTS</v>
      </c>
      <c r="C27" s="256">
        <f>全车数据表!P52</f>
        <v>326.5</v>
      </c>
      <c r="D27" s="256">
        <f>全车数据表!Q52</f>
        <v>73.72</v>
      </c>
      <c r="E27" s="256">
        <f>全车数据表!R52</f>
        <v>51.19</v>
      </c>
      <c r="F27" s="256">
        <f>全车数据表!S52</f>
        <v>52.48</v>
      </c>
      <c r="G27" s="254">
        <f t="shared" si="0"/>
        <v>1404.8000000000002</v>
      </c>
      <c r="H27" s="254">
        <f t="shared" si="1"/>
        <v>322.39999999999998</v>
      </c>
      <c r="I27" s="255">
        <f t="shared" si="2"/>
        <v>647.55300000000011</v>
      </c>
      <c r="J27" s="254">
        <f t="shared" si="3"/>
        <v>1479.7439999999999</v>
      </c>
    </row>
    <row r="28" spans="1:10">
      <c r="A28">
        <f>全车数据表!A57</f>
        <v>55</v>
      </c>
      <c r="B28" t="str">
        <f>全车数据表!B57</f>
        <v>Citroen DS Survolt</v>
      </c>
      <c r="C28" s="256">
        <f>全车数据表!P57</f>
        <v>291.39999999999998</v>
      </c>
      <c r="D28" s="256">
        <f>全车数据表!Q57</f>
        <v>81.819999999999993</v>
      </c>
      <c r="E28" s="256">
        <f>全车数据表!R57</f>
        <v>81.42</v>
      </c>
      <c r="F28" s="256">
        <f>全车数据表!S57</f>
        <v>64.56</v>
      </c>
      <c r="G28" s="254">
        <f t="shared" si="0"/>
        <v>1292.48</v>
      </c>
      <c r="H28" s="254">
        <f t="shared" si="1"/>
        <v>180.65000000000009</v>
      </c>
      <c r="I28" s="255">
        <f t="shared" si="2"/>
        <v>305.95400000000006</v>
      </c>
      <c r="J28" s="254">
        <f t="shared" si="3"/>
        <v>1634.3679999999999</v>
      </c>
    </row>
    <row r="29" spans="1:10">
      <c r="A29">
        <f>全车数据表!A59</f>
        <v>57</v>
      </c>
      <c r="B29" t="str">
        <f>全车数据表!B59</f>
        <v>Bolwell MK X Nagari 500</v>
      </c>
      <c r="C29" s="256">
        <f>全车数据表!P59</f>
        <v>314.60000000000002</v>
      </c>
      <c r="D29" s="256">
        <f>全车数据表!Q59</f>
        <v>81.62</v>
      </c>
      <c r="E29" s="256">
        <f>全车数据表!R59</f>
        <v>65.849999999999994</v>
      </c>
      <c r="F29" s="256">
        <f>全车数据表!S59</f>
        <v>62.99</v>
      </c>
      <c r="G29" s="254">
        <f t="shared" si="0"/>
        <v>1366.7200000000003</v>
      </c>
      <c r="H29" s="254">
        <f t="shared" si="1"/>
        <v>184.14999999999986</v>
      </c>
      <c r="I29" s="255">
        <f t="shared" si="2"/>
        <v>481.8950000000001</v>
      </c>
      <c r="J29" s="254">
        <f t="shared" si="3"/>
        <v>1614.2719999999999</v>
      </c>
    </row>
    <row r="30" spans="1:10">
      <c r="A30">
        <f>全车数据表!A60</f>
        <v>58</v>
      </c>
      <c r="B30" t="str">
        <f>全车数据表!B60</f>
        <v>Ford Shelby GR-1</v>
      </c>
      <c r="C30" s="256">
        <f>全车数据表!P60</f>
        <v>321.7</v>
      </c>
      <c r="D30" s="256">
        <f>全车数据表!Q60</f>
        <v>75.319999999999993</v>
      </c>
      <c r="E30" s="256">
        <f>全车数据表!R60</f>
        <v>69.599999999999994</v>
      </c>
      <c r="F30" s="256">
        <f>全车数据表!S60</f>
        <v>66.63</v>
      </c>
      <c r="G30" s="254">
        <f t="shared" si="0"/>
        <v>1389.44</v>
      </c>
      <c r="H30" s="254">
        <f t="shared" si="1"/>
        <v>294.40000000000009</v>
      </c>
      <c r="I30" s="255">
        <f t="shared" si="2"/>
        <v>439.5200000000001</v>
      </c>
      <c r="J30" s="254">
        <f t="shared" si="3"/>
        <v>1660.864</v>
      </c>
    </row>
    <row r="31" spans="1:10">
      <c r="A31">
        <f>全车数据表!A62</f>
        <v>60</v>
      </c>
      <c r="B31" t="str">
        <f>全车数据表!B62</f>
        <v>TVR Sagaris</v>
      </c>
      <c r="C31" s="256">
        <f>全车数据表!P62</f>
        <v>312.8</v>
      </c>
      <c r="D31" s="256">
        <f>全车数据表!Q62</f>
        <v>75.52</v>
      </c>
      <c r="E31" s="256">
        <f>全车数据表!R62</f>
        <v>69.34</v>
      </c>
      <c r="F31" s="256">
        <f>全车数据表!S62</f>
        <v>78.28</v>
      </c>
      <c r="G31" s="254">
        <f t="shared" si="0"/>
        <v>1360.96</v>
      </c>
      <c r="H31" s="254">
        <f t="shared" si="1"/>
        <v>290.90000000000009</v>
      </c>
      <c r="I31" s="255">
        <f t="shared" si="2"/>
        <v>442.45799999999997</v>
      </c>
      <c r="J31" s="254">
        <f t="shared" si="3"/>
        <v>1809.9839999999999</v>
      </c>
    </row>
    <row r="32" spans="1:10">
      <c r="A32">
        <f>全车数据表!A64</f>
        <v>62</v>
      </c>
      <c r="B32" t="str">
        <f>全车数据表!B64</f>
        <v>Saleen S1</v>
      </c>
      <c r="C32" s="256">
        <f>全车数据表!P64</f>
        <v>305.3</v>
      </c>
      <c r="D32" s="256">
        <f>全车数据表!Q64</f>
        <v>76.739999999999995</v>
      </c>
      <c r="E32" s="256">
        <f>全车数据表!R64</f>
        <v>82.8</v>
      </c>
      <c r="F32" s="256">
        <f>全车数据表!S64</f>
        <v>74.069999999999993</v>
      </c>
      <c r="G32" s="254">
        <f t="shared" si="0"/>
        <v>1336.96</v>
      </c>
      <c r="H32" s="254">
        <f t="shared" si="1"/>
        <v>269.55000000000007</v>
      </c>
      <c r="I32" s="255">
        <f t="shared" si="2"/>
        <v>290.36000000000013</v>
      </c>
      <c r="J32" s="254">
        <f t="shared" si="3"/>
        <v>1756.096</v>
      </c>
    </row>
    <row r="33" spans="1:10">
      <c r="A33">
        <f>全车数据表!A65</f>
        <v>63</v>
      </c>
      <c r="B33" t="str">
        <f>全车数据表!B65</f>
        <v>Acura 2017 NSX</v>
      </c>
      <c r="C33" s="256">
        <f>全车数据表!P65</f>
        <v>323.5</v>
      </c>
      <c r="D33" s="256">
        <f>全车数据表!Q65</f>
        <v>84.32</v>
      </c>
      <c r="E33" s="256">
        <f>全车数据表!R65</f>
        <v>63.02</v>
      </c>
      <c r="F33" s="256">
        <f>全车数据表!S65</f>
        <v>54.67</v>
      </c>
      <c r="G33" s="254">
        <f t="shared" si="0"/>
        <v>1395.2</v>
      </c>
      <c r="H33" s="254">
        <f t="shared" si="1"/>
        <v>136.90000000000009</v>
      </c>
      <c r="I33" s="255">
        <f t="shared" si="2"/>
        <v>513.87400000000002</v>
      </c>
      <c r="J33" s="254">
        <f t="shared" si="3"/>
        <v>1507.7760000000001</v>
      </c>
    </row>
    <row r="34" spans="1:10">
      <c r="A34">
        <f>全车数据表!A79</f>
        <v>77</v>
      </c>
      <c r="B34" t="str">
        <f>全车数据表!B79</f>
        <v>Acura NSX GT3 EVO🔑</v>
      </c>
      <c r="C34" s="256">
        <f>全车数据表!P79</f>
        <v>314.39999999999998</v>
      </c>
      <c r="D34" s="256">
        <f>全车数据表!Q79</f>
        <v>74.290000000000006</v>
      </c>
      <c r="E34" s="256">
        <f>全车数据表!R79</f>
        <v>86.13</v>
      </c>
      <c r="F34" s="256">
        <f>全车数据表!S79</f>
        <v>73.760000000000005</v>
      </c>
      <c r="G34" s="257">
        <f t="shared" ref="G34:G65" si="4">10*(0.32*(C34-200))+1000</f>
        <v>1366.08</v>
      </c>
      <c r="H34" s="254">
        <f t="shared" ref="H34:H65" si="5">1000-10*1.75*(D34-35)</f>
        <v>312.42499999999984</v>
      </c>
      <c r="I34" s="255">
        <f t="shared" ref="I34:I65" si="6">1000-10*1.13*(E34-20)</f>
        <v>252.73100000000011</v>
      </c>
      <c r="J34" s="254">
        <f t="shared" ref="J34:J65" si="7">1000+10*1.28*(F34-15)</f>
        <v>1752.1280000000002</v>
      </c>
    </row>
    <row r="35" spans="1:10">
      <c r="A35">
        <f>全车数据表!A74</f>
        <v>72</v>
      </c>
      <c r="B35" t="str">
        <f>全车数据表!B74</f>
        <v>Jaguar XE SV Project 8</v>
      </c>
      <c r="C35" s="256">
        <f>全车数据表!P74</f>
        <v>338.7</v>
      </c>
      <c r="D35" s="256">
        <f>全车数据表!Q74</f>
        <v>78.28</v>
      </c>
      <c r="E35" s="256">
        <f>全车数据表!R74</f>
        <v>48.14</v>
      </c>
      <c r="F35" s="256">
        <f>全车数据表!S74</f>
        <v>62.98</v>
      </c>
      <c r="G35" s="254">
        <f t="shared" si="4"/>
        <v>1443.8400000000001</v>
      </c>
      <c r="H35" s="254">
        <f t="shared" si="5"/>
        <v>242.60000000000002</v>
      </c>
      <c r="I35" s="255">
        <f t="shared" si="6"/>
        <v>682.01800000000003</v>
      </c>
      <c r="J35" s="254">
        <f t="shared" si="7"/>
        <v>1614.144</v>
      </c>
    </row>
    <row r="36" spans="1:10">
      <c r="A36">
        <f>全车数据表!A81</f>
        <v>79</v>
      </c>
      <c r="B36" t="str">
        <f>全车数据表!B81</f>
        <v>Maserati MC12🔑</v>
      </c>
      <c r="C36" s="256">
        <f>全车数据表!P81</f>
        <v>342.9</v>
      </c>
      <c r="D36" s="256">
        <f>全车数据表!Q81</f>
        <v>76.48</v>
      </c>
      <c r="E36" s="256">
        <f>全车数据表!R81</f>
        <v>72.36</v>
      </c>
      <c r="F36" s="256">
        <f>全车数据表!S81</f>
        <v>38.94</v>
      </c>
      <c r="G36" s="254">
        <f t="shared" si="4"/>
        <v>1457.28</v>
      </c>
      <c r="H36" s="254">
        <f t="shared" si="5"/>
        <v>274.09999999999991</v>
      </c>
      <c r="I36" s="255">
        <f t="shared" si="6"/>
        <v>408.33200000000011</v>
      </c>
      <c r="J36" s="254">
        <f t="shared" si="7"/>
        <v>1306.432</v>
      </c>
    </row>
    <row r="37" spans="1:10">
      <c r="A37">
        <f>全车数据表!A84</f>
        <v>82</v>
      </c>
      <c r="B37" t="str">
        <f>全车数据表!B84</f>
        <v>Lamborghini Miura Concept🔑</v>
      </c>
      <c r="C37" s="256">
        <f>全车数据表!P84</f>
        <v>346.2</v>
      </c>
      <c r="D37" s="256">
        <f>全车数据表!Q84</f>
        <v>72.319999999999993</v>
      </c>
      <c r="E37" s="256">
        <f>全车数据表!R84</f>
        <v>54.97</v>
      </c>
      <c r="F37" s="256">
        <f>全车数据表!S84</f>
        <v>60.38</v>
      </c>
      <c r="G37" s="254">
        <f t="shared" si="4"/>
        <v>1467.84</v>
      </c>
      <c r="H37" s="254">
        <f t="shared" si="5"/>
        <v>346.90000000000009</v>
      </c>
      <c r="I37" s="255">
        <f t="shared" si="6"/>
        <v>604.83900000000006</v>
      </c>
      <c r="J37" s="254">
        <f t="shared" si="7"/>
        <v>1580.864</v>
      </c>
    </row>
    <row r="38" spans="1:10">
      <c r="A38">
        <f>全车数据表!A86</f>
        <v>84</v>
      </c>
      <c r="B38" t="str">
        <f>全车数据表!B86</f>
        <v>Dodge Challenger SRT8 Security</v>
      </c>
      <c r="C38" s="256">
        <f>全车数据表!P86</f>
        <v>327.2</v>
      </c>
      <c r="D38" s="256">
        <f>全车数据表!Q86</f>
        <v>84.93</v>
      </c>
      <c r="E38" s="256">
        <f>全车数据表!R86</f>
        <v>79.97</v>
      </c>
      <c r="F38" s="256">
        <f>全车数据表!S86</f>
        <v>77.239999999999995</v>
      </c>
      <c r="G38" s="254">
        <f t="shared" si="4"/>
        <v>1407.04</v>
      </c>
      <c r="H38" s="254">
        <f t="shared" si="5"/>
        <v>126.22499999999991</v>
      </c>
      <c r="I38" s="255">
        <f t="shared" si="6"/>
        <v>322.33900000000006</v>
      </c>
      <c r="J38" s="254">
        <f t="shared" si="7"/>
        <v>1796.672</v>
      </c>
    </row>
    <row r="39" spans="1:10">
      <c r="A39">
        <f>全车数据表!A89</f>
        <v>87</v>
      </c>
      <c r="B39" t="str">
        <f>全车数据表!B89</f>
        <v>Maserati MC20 GT2🔑</v>
      </c>
      <c r="C39" s="256">
        <f>全车数据表!P89</f>
        <v>336.3</v>
      </c>
      <c r="D39" s="256">
        <f>全车数据表!Q89</f>
        <v>83.68</v>
      </c>
      <c r="E39" s="256">
        <f>全车数据表!R89</f>
        <v>63.95</v>
      </c>
      <c r="F39" s="256">
        <f>全车数据表!S89</f>
        <v>46.53</v>
      </c>
      <c r="G39" s="254">
        <f t="shared" si="4"/>
        <v>1436.16</v>
      </c>
      <c r="H39" s="254">
        <f t="shared" si="5"/>
        <v>148.09999999999991</v>
      </c>
      <c r="I39" s="255">
        <f t="shared" si="6"/>
        <v>503.36500000000001</v>
      </c>
      <c r="J39" s="254">
        <f t="shared" si="7"/>
        <v>1403.5840000000001</v>
      </c>
    </row>
    <row r="40" spans="1:10">
      <c r="A40">
        <f>全车数据表!A92</f>
        <v>90</v>
      </c>
      <c r="B40" t="str">
        <f>全车数据表!B92</f>
        <v>Lamborghini Diablo GT</v>
      </c>
      <c r="C40" s="256">
        <f>全车数据表!P92</f>
        <v>348.6</v>
      </c>
      <c r="D40" s="256">
        <f>全车数据表!Q92</f>
        <v>74.03</v>
      </c>
      <c r="E40" s="256">
        <f>全车数据表!R92</f>
        <v>62.5</v>
      </c>
      <c r="F40" s="256">
        <f>全车数据表!S92</f>
        <v>58.63</v>
      </c>
      <c r="G40" s="257">
        <f t="shared" si="4"/>
        <v>1475.52</v>
      </c>
      <c r="H40" s="254">
        <f t="shared" si="5"/>
        <v>316.97500000000002</v>
      </c>
      <c r="I40" s="255">
        <f t="shared" si="6"/>
        <v>519.75</v>
      </c>
      <c r="J40" s="254">
        <f t="shared" si="7"/>
        <v>1558.4639999999999</v>
      </c>
    </row>
    <row r="41" spans="1:10">
      <c r="A41">
        <f>全车数据表!A95</f>
        <v>93</v>
      </c>
      <c r="B41" t="str">
        <f>全车数据表!B95</f>
        <v>Bugatti EB110🔑</v>
      </c>
      <c r="C41" s="256">
        <f>全车数据表!P95</f>
        <v>348.4</v>
      </c>
      <c r="D41" s="256">
        <f>全车数据表!Q95</f>
        <v>76.180000000000007</v>
      </c>
      <c r="E41" s="256">
        <f>全车数据表!R95</f>
        <v>66.08</v>
      </c>
      <c r="F41" s="256">
        <f>全车数据表!S95</f>
        <v>58.82</v>
      </c>
      <c r="G41" s="257">
        <f t="shared" si="4"/>
        <v>1474.8799999999999</v>
      </c>
      <c r="H41" s="254">
        <f t="shared" si="5"/>
        <v>279.34999999999991</v>
      </c>
      <c r="I41" s="255">
        <f t="shared" si="6"/>
        <v>479.29600000000005</v>
      </c>
      <c r="J41" s="254">
        <f t="shared" si="7"/>
        <v>1560.8960000000002</v>
      </c>
    </row>
    <row r="42" spans="1:10">
      <c r="A42">
        <f>全车数据表!A101</f>
        <v>99</v>
      </c>
      <c r="B42" t="str">
        <f>全车数据表!B101</f>
        <v>Ferrari Daytona SP3🔑</v>
      </c>
      <c r="C42" s="256">
        <f>全车数据表!P101</f>
        <v>348.8</v>
      </c>
      <c r="D42" s="256">
        <f>全车数据表!Q101</f>
        <v>80.459999999999994</v>
      </c>
      <c r="E42" s="256">
        <f>全车数据表!R101</f>
        <v>54.89</v>
      </c>
      <c r="F42" s="256">
        <f>全车数据表!S101</f>
        <v>60.3</v>
      </c>
      <c r="G42" s="254">
        <f t="shared" si="4"/>
        <v>1476.16</v>
      </c>
      <c r="H42" s="254">
        <f t="shared" si="5"/>
        <v>204.45000000000016</v>
      </c>
      <c r="I42" s="255">
        <f t="shared" si="6"/>
        <v>605.74300000000005</v>
      </c>
      <c r="J42" s="254">
        <f t="shared" si="7"/>
        <v>1579.8400000000001</v>
      </c>
    </row>
    <row r="43" spans="1:10">
      <c r="A43">
        <f>全车数据表!A102</f>
        <v>100</v>
      </c>
      <c r="B43" t="str">
        <f>全车数据表!B102</f>
        <v>Nissan Z GT4</v>
      </c>
      <c r="C43" s="256">
        <f>全车数据表!P102</f>
        <v>345</v>
      </c>
      <c r="D43" s="256">
        <f>全车数据表!Q102</f>
        <v>81.150000000000006</v>
      </c>
      <c r="E43" s="256">
        <f>全车数据表!R102</f>
        <v>54.32</v>
      </c>
      <c r="F43" s="256">
        <f>全车数据表!S102</f>
        <v>62.04</v>
      </c>
      <c r="G43" s="254">
        <f t="shared" si="4"/>
        <v>1464</v>
      </c>
      <c r="H43" s="254">
        <f t="shared" si="5"/>
        <v>192.37499999999989</v>
      </c>
      <c r="I43" s="255">
        <f t="shared" si="6"/>
        <v>612.18399999999997</v>
      </c>
      <c r="J43" s="254">
        <f t="shared" si="7"/>
        <v>1602.1120000000001</v>
      </c>
    </row>
    <row r="44" spans="1:10">
      <c r="A44">
        <f>全车数据表!A103</f>
        <v>101</v>
      </c>
      <c r="B44" t="str">
        <f>全车数据表!B103</f>
        <v>Porsche 911 GTS Coupe</v>
      </c>
      <c r="C44" s="256">
        <f>全车数据表!P103</f>
        <v>328.8</v>
      </c>
      <c r="D44" s="256">
        <f>全车数据表!Q103</f>
        <v>71.209999999999994</v>
      </c>
      <c r="E44" s="256">
        <f>全车数据表!R103</f>
        <v>45.84</v>
      </c>
      <c r="F44" s="256">
        <f>全车数据表!S103</f>
        <v>56.6</v>
      </c>
      <c r="G44" s="254">
        <f t="shared" si="4"/>
        <v>1412.16</v>
      </c>
      <c r="H44" s="254">
        <f t="shared" si="5"/>
        <v>366.32500000000016</v>
      </c>
      <c r="I44" s="255">
        <f t="shared" si="6"/>
        <v>708.00800000000004</v>
      </c>
      <c r="J44" s="254">
        <f t="shared" si="7"/>
        <v>1532.48</v>
      </c>
    </row>
    <row r="45" spans="1:10">
      <c r="A45">
        <f>全车数据表!A105</f>
        <v>103</v>
      </c>
      <c r="B45" t="str">
        <f>全车数据表!B105</f>
        <v>Jaguar F-type SVR</v>
      </c>
      <c r="C45" s="256">
        <f>全车数据表!P105</f>
        <v>341</v>
      </c>
      <c r="D45" s="256">
        <f>全车数据表!Q105</f>
        <v>75.55</v>
      </c>
      <c r="E45" s="256">
        <f>全车数据表!R105</f>
        <v>49.28</v>
      </c>
      <c r="F45" s="256">
        <f>全车数据表!S105</f>
        <v>50.12</v>
      </c>
      <c r="G45" s="254">
        <f t="shared" si="4"/>
        <v>1451.2</v>
      </c>
      <c r="H45" s="254">
        <f t="shared" si="5"/>
        <v>290.375</v>
      </c>
      <c r="I45" s="255">
        <f t="shared" si="6"/>
        <v>669.13599999999997</v>
      </c>
      <c r="J45" s="254">
        <f t="shared" si="7"/>
        <v>1449.5360000000001</v>
      </c>
    </row>
    <row r="46" spans="1:10">
      <c r="A46">
        <f>全车数据表!A106</f>
        <v>104</v>
      </c>
      <c r="B46" t="str">
        <f>全车数据表!B106</f>
        <v>Ferrari F50</v>
      </c>
      <c r="C46" s="256">
        <f>全车数据表!P106</f>
        <v>338.9</v>
      </c>
      <c r="D46" s="256">
        <f>全车数据表!Q106</f>
        <v>73.849999999999994</v>
      </c>
      <c r="E46" s="256">
        <f>全车数据表!R106</f>
        <v>43.52</v>
      </c>
      <c r="F46" s="256">
        <f>全车数据表!S106</f>
        <v>61.42</v>
      </c>
      <c r="G46" s="254">
        <f t="shared" si="4"/>
        <v>1444.48</v>
      </c>
      <c r="H46" s="254">
        <f t="shared" si="5"/>
        <v>320.12500000000011</v>
      </c>
      <c r="I46" s="255">
        <f t="shared" si="6"/>
        <v>734.22399999999993</v>
      </c>
      <c r="J46" s="254">
        <f t="shared" si="7"/>
        <v>1594.1759999999999</v>
      </c>
    </row>
    <row r="47" spans="1:10">
      <c r="A47">
        <f>全车数据表!A107</f>
        <v>105</v>
      </c>
      <c r="B47" t="str">
        <f>全车数据表!B107</f>
        <v>Exotic Rides W70</v>
      </c>
      <c r="C47" s="256">
        <f>全车数据表!P107</f>
        <v>329.7</v>
      </c>
      <c r="D47" s="256">
        <f>全车数据表!Q107</f>
        <v>80.209999999999994</v>
      </c>
      <c r="E47" s="256">
        <f>全车数据表!R107</f>
        <v>45.2</v>
      </c>
      <c r="F47" s="256">
        <f>全车数据表!S107</f>
        <v>56.71</v>
      </c>
      <c r="G47" s="257">
        <f t="shared" si="4"/>
        <v>1415.04</v>
      </c>
      <c r="H47" s="254">
        <f t="shared" si="5"/>
        <v>208.82500000000016</v>
      </c>
      <c r="I47" s="255">
        <f t="shared" si="6"/>
        <v>715.24</v>
      </c>
      <c r="J47" s="254">
        <f t="shared" si="7"/>
        <v>1533.8879999999999</v>
      </c>
    </row>
    <row r="48" spans="1:10">
      <c r="A48">
        <f>全车数据表!A108</f>
        <v>106</v>
      </c>
      <c r="B48" t="str">
        <f>全车数据表!B108</f>
        <v>Porsche 911 GT1 Evolution</v>
      </c>
      <c r="C48" s="256">
        <f>全车数据表!P108</f>
        <v>329.8</v>
      </c>
      <c r="D48" s="256">
        <f>全车数据表!Q108</f>
        <v>75.150000000000006</v>
      </c>
      <c r="E48" s="256">
        <f>全车数据表!R108</f>
        <v>53.7</v>
      </c>
      <c r="F48" s="256">
        <f>全车数据表!S108</f>
        <v>68.88</v>
      </c>
      <c r="G48" s="254">
        <f t="shared" si="4"/>
        <v>1415.3600000000001</v>
      </c>
      <c r="H48" s="254">
        <f t="shared" si="5"/>
        <v>297.37499999999989</v>
      </c>
      <c r="I48" s="255">
        <f t="shared" si="6"/>
        <v>619.19000000000005</v>
      </c>
      <c r="J48" s="254">
        <f t="shared" si="7"/>
        <v>1689.664</v>
      </c>
    </row>
    <row r="49" spans="1:10">
      <c r="A49">
        <f>全车数据表!A113</f>
        <v>111</v>
      </c>
      <c r="B49" t="str">
        <f>全车数据表!B113</f>
        <v>Arash AF10</v>
      </c>
      <c r="C49" s="256">
        <f>全车数据表!P113</f>
        <v>337</v>
      </c>
      <c r="D49" s="256">
        <f>全车数据表!Q113</f>
        <v>78.73</v>
      </c>
      <c r="E49" s="256">
        <f>全车数据表!R113</f>
        <v>50.41</v>
      </c>
      <c r="F49" s="256">
        <f>全车数据表!S113</f>
        <v>59.6</v>
      </c>
      <c r="G49" s="257">
        <f t="shared" si="4"/>
        <v>1438.4</v>
      </c>
      <c r="H49" s="254">
        <f t="shared" si="5"/>
        <v>234.72499999999991</v>
      </c>
      <c r="I49" s="255">
        <f t="shared" si="6"/>
        <v>656.36700000000008</v>
      </c>
      <c r="J49" s="254">
        <f t="shared" si="7"/>
        <v>1570.88</v>
      </c>
    </row>
    <row r="50" spans="1:10">
      <c r="A50">
        <f>全车数据表!A115</f>
        <v>113</v>
      </c>
      <c r="B50" t="str">
        <f>全车数据表!B115</f>
        <v>Cadillac Cien Concept</v>
      </c>
      <c r="C50" s="256">
        <f>全车数据表!P115</f>
        <v>368</v>
      </c>
      <c r="D50" s="256">
        <f>全车数据表!Q115</f>
        <v>76.55</v>
      </c>
      <c r="E50" s="256">
        <f>全车数据表!R115</f>
        <v>36.14</v>
      </c>
      <c r="F50" s="256">
        <f>全车数据表!S115</f>
        <v>61.1</v>
      </c>
      <c r="G50" s="254">
        <f t="shared" si="4"/>
        <v>1537.6</v>
      </c>
      <c r="H50" s="254">
        <f t="shared" si="5"/>
        <v>272.875</v>
      </c>
      <c r="I50" s="255">
        <f t="shared" si="6"/>
        <v>817.61800000000005</v>
      </c>
      <c r="J50" s="254">
        <f t="shared" si="7"/>
        <v>1590.08</v>
      </c>
    </row>
    <row r="51" spans="1:10">
      <c r="A51">
        <f>全车数据表!A117</f>
        <v>115</v>
      </c>
      <c r="B51" t="str">
        <f>全车数据表!B117</f>
        <v>Ford GT MKII🔑</v>
      </c>
      <c r="C51" s="256">
        <f>全车数据表!P117</f>
        <v>315.5</v>
      </c>
      <c r="D51" s="256">
        <f>全车数据表!Q117</f>
        <v>86.26</v>
      </c>
      <c r="E51" s="256">
        <f>全车数据表!R117</f>
        <v>79</v>
      </c>
      <c r="F51" s="256">
        <f>全车数据表!S117</f>
        <v>67.88</v>
      </c>
      <c r="G51" s="254">
        <f t="shared" si="4"/>
        <v>1369.6</v>
      </c>
      <c r="H51" s="254">
        <f t="shared" si="5"/>
        <v>102.94999999999993</v>
      </c>
      <c r="I51" s="255">
        <f t="shared" si="6"/>
        <v>333.30000000000007</v>
      </c>
      <c r="J51" s="254">
        <f t="shared" si="7"/>
        <v>1676.864</v>
      </c>
    </row>
    <row r="52" spans="1:10">
      <c r="A52">
        <f>全车数据表!A120</f>
        <v>118</v>
      </c>
      <c r="B52" t="str">
        <f>全车数据表!B120</f>
        <v>Mclaren Artura</v>
      </c>
      <c r="C52" s="256">
        <f>全车数据表!P120</f>
        <v>337.7</v>
      </c>
      <c r="D52" s="256">
        <f>全车数据表!Q120</f>
        <v>81.05</v>
      </c>
      <c r="E52" s="256">
        <f>全车数据表!R120</f>
        <v>68.33</v>
      </c>
      <c r="F52" s="256">
        <f>全车数据表!S120</f>
        <v>47.34</v>
      </c>
      <c r="G52" s="254">
        <f t="shared" si="4"/>
        <v>1440.6399999999999</v>
      </c>
      <c r="H52" s="254">
        <f t="shared" si="5"/>
        <v>194.125</v>
      </c>
      <c r="I52" s="255">
        <f t="shared" si="6"/>
        <v>453.87100000000009</v>
      </c>
      <c r="J52" s="254">
        <f t="shared" si="7"/>
        <v>1413.952</v>
      </c>
    </row>
    <row r="53" spans="1:10">
      <c r="A53">
        <f>全车数据表!A124</f>
        <v>122</v>
      </c>
      <c r="B53" t="str">
        <f>全车数据表!B124</f>
        <v>Drako GTE</v>
      </c>
      <c r="C53" s="256">
        <f>全车数据表!P124</f>
        <v>346.2</v>
      </c>
      <c r="D53" s="256">
        <f>全车数据表!Q124</f>
        <v>81.849999999999994</v>
      </c>
      <c r="E53" s="256">
        <f>全车数据表!R124</f>
        <v>47.31</v>
      </c>
      <c r="F53" s="256">
        <f>全车数据表!S124</f>
        <v>61.18</v>
      </c>
      <c r="G53" s="257">
        <f t="shared" si="4"/>
        <v>1467.84</v>
      </c>
      <c r="H53" s="254">
        <f t="shared" si="5"/>
        <v>180.12500000000011</v>
      </c>
      <c r="I53" s="255">
        <f t="shared" si="6"/>
        <v>691.39699999999993</v>
      </c>
      <c r="J53" s="254">
        <f t="shared" si="7"/>
        <v>1591.104</v>
      </c>
    </row>
    <row r="54" spans="1:10">
      <c r="A54">
        <f>全车数据表!A129</f>
        <v>127</v>
      </c>
      <c r="B54" t="str">
        <f>全车数据表!B129</f>
        <v>Nissan R390 GT1🔑</v>
      </c>
      <c r="C54" s="256">
        <f>全车数据表!P129</f>
        <v>373.5</v>
      </c>
      <c r="D54" s="256">
        <f>全车数据表!Q129</f>
        <v>76.72</v>
      </c>
      <c r="E54" s="256">
        <f>全车数据表!R129</f>
        <v>52.63</v>
      </c>
      <c r="F54" s="256">
        <f>全车数据表!S129</f>
        <v>55.45</v>
      </c>
      <c r="G54" s="257">
        <f t="shared" si="4"/>
        <v>1555.2</v>
      </c>
      <c r="H54" s="254">
        <f t="shared" si="5"/>
        <v>269.89999999999998</v>
      </c>
      <c r="I54" s="255">
        <f t="shared" si="6"/>
        <v>631.28099999999995</v>
      </c>
      <c r="J54" s="254">
        <f t="shared" si="7"/>
        <v>1517.7600000000002</v>
      </c>
    </row>
    <row r="55" spans="1:10">
      <c r="A55">
        <f>全车数据表!A134</f>
        <v>132</v>
      </c>
      <c r="B55" t="str">
        <f>全车数据表!B134</f>
        <v>McLaren 765LT</v>
      </c>
      <c r="C55" s="256">
        <f>全车数据表!P134</f>
        <v>349.5</v>
      </c>
      <c r="D55" s="256">
        <f>全车数据表!Q134</f>
        <v>80.5</v>
      </c>
      <c r="E55" s="256">
        <f>全车数据表!R134</f>
        <v>70.61</v>
      </c>
      <c r="F55" s="256">
        <f>全车数据表!S134</f>
        <v>62.26</v>
      </c>
      <c r="G55" s="254">
        <f t="shared" si="4"/>
        <v>1478.4</v>
      </c>
      <c r="H55" s="254">
        <f t="shared" si="5"/>
        <v>203.75</v>
      </c>
      <c r="I55" s="255">
        <f t="shared" si="6"/>
        <v>428.10700000000008</v>
      </c>
      <c r="J55" s="254">
        <f t="shared" si="7"/>
        <v>1604.9279999999999</v>
      </c>
    </row>
    <row r="56" spans="1:10">
      <c r="A56">
        <f>全车数据表!A135</f>
        <v>133</v>
      </c>
      <c r="B56" t="str">
        <f>全车数据表!B135</f>
        <v>Formula E Gen3 Evo Championship Edition 🔑</v>
      </c>
      <c r="C56" s="256">
        <f>全车数据表!P135</f>
        <v>335.4</v>
      </c>
      <c r="D56" s="256">
        <f>全车数据表!Q135</f>
        <v>90.29</v>
      </c>
      <c r="E56" s="256">
        <f>全车数据表!R135</f>
        <v>71.209999999999994</v>
      </c>
      <c r="F56" s="256">
        <f>全车数据表!S135</f>
        <v>59.35</v>
      </c>
      <c r="G56" s="254">
        <f t="shared" si="4"/>
        <v>1433.28</v>
      </c>
      <c r="H56" s="254">
        <f t="shared" si="5"/>
        <v>32.424999999999841</v>
      </c>
      <c r="I56" s="255">
        <f t="shared" si="6"/>
        <v>421.32700000000011</v>
      </c>
      <c r="J56" s="254">
        <f t="shared" si="7"/>
        <v>1567.68</v>
      </c>
    </row>
    <row r="57" spans="1:10">
      <c r="A57">
        <f>全车数据表!A136</f>
        <v>134</v>
      </c>
      <c r="B57" t="str">
        <f>全车数据表!B136</f>
        <v>Chevrolet Corvette Grand Sport</v>
      </c>
      <c r="C57" s="256">
        <f>全车数据表!P136</f>
        <v>331.2</v>
      </c>
      <c r="D57" s="256">
        <f>全车数据表!Q136</f>
        <v>76.55</v>
      </c>
      <c r="E57" s="256">
        <f>全车数据表!R136</f>
        <v>92.99</v>
      </c>
      <c r="F57" s="256">
        <f>全车数据表!S136</f>
        <v>80.87</v>
      </c>
      <c r="G57" s="254">
        <f t="shared" si="4"/>
        <v>1419.84</v>
      </c>
      <c r="H57" s="254">
        <f t="shared" si="5"/>
        <v>272.875</v>
      </c>
      <c r="I57" s="255">
        <f t="shared" si="6"/>
        <v>175.21300000000008</v>
      </c>
      <c r="J57" s="254">
        <f t="shared" si="7"/>
        <v>1843.136</v>
      </c>
    </row>
    <row r="58" spans="1:10">
      <c r="A58">
        <f>全车数据表!A139</f>
        <v>137</v>
      </c>
      <c r="B58" t="str">
        <f>全车数据表!B139</f>
        <v>Ferrari F12 Berlinetta</v>
      </c>
      <c r="C58" s="256">
        <f>全车数据表!P139</f>
        <v>357.2</v>
      </c>
      <c r="D58" s="256">
        <f>全车数据表!Q139</f>
        <v>81.86</v>
      </c>
      <c r="E58" s="256">
        <f>全车数据表!R139</f>
        <v>61.13</v>
      </c>
      <c r="F58" s="256">
        <f>全车数据表!S139</f>
        <v>68.14</v>
      </c>
      <c r="G58" s="257">
        <f t="shared" si="4"/>
        <v>1503.04</v>
      </c>
      <c r="H58" s="254">
        <f t="shared" si="5"/>
        <v>179.95000000000005</v>
      </c>
      <c r="I58" s="255">
        <f t="shared" si="6"/>
        <v>535.23099999999999</v>
      </c>
      <c r="J58" s="254">
        <f t="shared" si="7"/>
        <v>1680.192</v>
      </c>
    </row>
    <row r="59" spans="1:10">
      <c r="A59">
        <f>全车数据表!A141</f>
        <v>139</v>
      </c>
      <c r="B59" t="str">
        <f>全车数据表!B141</f>
        <v>Sin R1 550</v>
      </c>
      <c r="C59" s="256">
        <f>全车数据表!P141</f>
        <v>370.6</v>
      </c>
      <c r="D59" s="256">
        <f>全车数据表!Q141</f>
        <v>77.040000000000006</v>
      </c>
      <c r="E59" s="256">
        <f>全车数据表!R141</f>
        <v>45.74</v>
      </c>
      <c r="F59" s="256">
        <f>全车数据表!S141</f>
        <v>85</v>
      </c>
      <c r="G59" s="254">
        <f t="shared" si="4"/>
        <v>1545.92</v>
      </c>
      <c r="H59" s="254">
        <f t="shared" si="5"/>
        <v>264.29999999999984</v>
      </c>
      <c r="I59" s="255">
        <f t="shared" si="6"/>
        <v>709.13799999999992</v>
      </c>
      <c r="J59" s="254">
        <f t="shared" si="7"/>
        <v>1896</v>
      </c>
    </row>
    <row r="60" spans="1:10">
      <c r="A60">
        <f>全车数据表!A144</f>
        <v>142</v>
      </c>
      <c r="B60" t="str">
        <f>全车数据表!B144</f>
        <v>Aston Martin One77</v>
      </c>
      <c r="C60" s="256">
        <f>全车数据表!P144</f>
        <v>363.5</v>
      </c>
      <c r="D60" s="256">
        <f>全车数据表!Q144</f>
        <v>79.34</v>
      </c>
      <c r="E60" s="256">
        <f>全车数据表!R144</f>
        <v>68.7</v>
      </c>
      <c r="F60" s="256">
        <f>全车数据表!S144</f>
        <v>56.61</v>
      </c>
      <c r="G60" s="257">
        <f t="shared" si="4"/>
        <v>1523.2</v>
      </c>
      <c r="H60" s="254">
        <f t="shared" si="5"/>
        <v>224.04999999999995</v>
      </c>
      <c r="I60" s="255">
        <f t="shared" si="6"/>
        <v>449.69000000000005</v>
      </c>
      <c r="J60" s="254">
        <f t="shared" si="7"/>
        <v>1532.6080000000002</v>
      </c>
    </row>
    <row r="61" spans="1:10">
      <c r="A61">
        <f>全车数据表!A145</f>
        <v>143</v>
      </c>
      <c r="B61" t="str">
        <f>全车数据表!B145</f>
        <v>Porsche 911 GTS Security</v>
      </c>
      <c r="C61" s="256">
        <f>全车数据表!P145</f>
        <v>361</v>
      </c>
      <c r="D61" s="256">
        <f>全车数据表!Q145</f>
        <v>85.12</v>
      </c>
      <c r="E61" s="256">
        <f>全车数据表!R145</f>
        <v>80.430000000000007</v>
      </c>
      <c r="F61" s="256">
        <f>全车数据表!S145</f>
        <v>77.790000000000006</v>
      </c>
      <c r="G61" s="254">
        <f t="shared" si="4"/>
        <v>1515.2</v>
      </c>
      <c r="H61" s="254">
        <f t="shared" si="5"/>
        <v>122.89999999999986</v>
      </c>
      <c r="I61" s="255">
        <f t="shared" si="6"/>
        <v>317.14099999999996</v>
      </c>
      <c r="J61" s="254">
        <f t="shared" si="7"/>
        <v>1803.712</v>
      </c>
    </row>
    <row r="62" spans="1:10">
      <c r="A62">
        <f>全车数据表!A146</f>
        <v>144</v>
      </c>
      <c r="B62" t="str">
        <f>全车数据表!B146</f>
        <v>Apollo N</v>
      </c>
      <c r="C62" s="256">
        <f>全车数据表!P146</f>
        <v>374.1</v>
      </c>
      <c r="D62" s="256">
        <f>全车数据表!Q146</f>
        <v>80.319999999999993</v>
      </c>
      <c r="E62" s="256">
        <f>全车数据表!R146</f>
        <v>58.13</v>
      </c>
      <c r="F62" s="256">
        <f>全车数据表!S146</f>
        <v>60.57</v>
      </c>
      <c r="G62" s="254">
        <f t="shared" si="4"/>
        <v>1557.1200000000001</v>
      </c>
      <c r="H62" s="254">
        <f t="shared" si="5"/>
        <v>206.90000000000009</v>
      </c>
      <c r="I62" s="255">
        <f t="shared" si="6"/>
        <v>569.13100000000009</v>
      </c>
      <c r="J62" s="254">
        <f t="shared" si="7"/>
        <v>1583.296</v>
      </c>
    </row>
    <row r="63" spans="1:10">
      <c r="A63">
        <f>全车数据表!A154</f>
        <v>152</v>
      </c>
      <c r="B63" t="str">
        <f>全车数据表!B154</f>
        <v>McLaren Solus GT🔑</v>
      </c>
      <c r="C63" s="256">
        <f>全车数据表!P154</f>
        <v>335.4</v>
      </c>
      <c r="D63" s="256">
        <f>全车数据表!Q154</f>
        <v>89.3</v>
      </c>
      <c r="E63" s="256">
        <f>全车数据表!R154</f>
        <v>83.12</v>
      </c>
      <c r="F63" s="256">
        <f>全车数据表!S154</f>
        <v>76.83</v>
      </c>
      <c r="G63" s="254">
        <f t="shared" si="4"/>
        <v>1433.28</v>
      </c>
      <c r="H63" s="254">
        <f t="shared" si="5"/>
        <v>49.75</v>
      </c>
      <c r="I63" s="255">
        <f t="shared" si="6"/>
        <v>286.74400000000003</v>
      </c>
      <c r="J63" s="254">
        <f t="shared" si="7"/>
        <v>1791.424</v>
      </c>
    </row>
    <row r="64" spans="1:10">
      <c r="A64">
        <f>全车数据表!A155</f>
        <v>153</v>
      </c>
      <c r="B64" t="str">
        <f>全车数据表!B155</f>
        <v>Puritalia Berlinetta</v>
      </c>
      <c r="C64" s="256">
        <f>全车数据表!P155</f>
        <v>349.5</v>
      </c>
      <c r="D64" s="256">
        <f>全车数据表!Q155</f>
        <v>83.43</v>
      </c>
      <c r="E64" s="256">
        <f>全车数据表!R155</f>
        <v>82.74</v>
      </c>
      <c r="F64" s="256">
        <f>全车数据表!S155</f>
        <v>69.66</v>
      </c>
      <c r="G64" s="254">
        <f t="shared" si="4"/>
        <v>1478.4</v>
      </c>
      <c r="H64" s="254">
        <f t="shared" si="5"/>
        <v>152.47499999999991</v>
      </c>
      <c r="I64" s="255">
        <f t="shared" si="6"/>
        <v>291.03800000000012</v>
      </c>
      <c r="J64" s="254">
        <f t="shared" si="7"/>
        <v>1699.6480000000001</v>
      </c>
    </row>
    <row r="65" spans="1:10">
      <c r="A65">
        <f>全车数据表!A160</f>
        <v>158</v>
      </c>
      <c r="B65" t="str">
        <f>全车数据表!B160</f>
        <v>Nissan GTR-50 Italdesign</v>
      </c>
      <c r="C65" s="256">
        <f>全车数据表!P160</f>
        <v>349.5</v>
      </c>
      <c r="D65" s="256">
        <f>全车数据表!Q160</f>
        <v>86.36</v>
      </c>
      <c r="E65" s="256">
        <f>全车数据表!R160</f>
        <v>73.86</v>
      </c>
      <c r="F65" s="256">
        <f>全车数据表!S160</f>
        <v>64.59</v>
      </c>
      <c r="G65" s="254">
        <f t="shared" si="4"/>
        <v>1478.4</v>
      </c>
      <c r="H65" s="254">
        <f t="shared" si="5"/>
        <v>101.20000000000005</v>
      </c>
      <c r="I65" s="255">
        <f t="shared" si="6"/>
        <v>391.38200000000006</v>
      </c>
      <c r="J65" s="254">
        <f t="shared" si="7"/>
        <v>1634.752</v>
      </c>
    </row>
    <row r="66" spans="1:10">
      <c r="A66">
        <f>全车数据表!A162</f>
        <v>160</v>
      </c>
      <c r="B66" t="str">
        <f>全车数据表!B162</f>
        <v>Lamborghini Sesto Elemento</v>
      </c>
      <c r="C66" s="256">
        <f>全车数据表!P162</f>
        <v>346.5</v>
      </c>
      <c r="D66" s="256">
        <f>全车数据表!Q162</f>
        <v>87.26</v>
      </c>
      <c r="E66" s="256">
        <f>全车数据表!R162</f>
        <v>70.27</v>
      </c>
      <c r="F66" s="256">
        <f>全车数据表!S162</f>
        <v>74.760000000000005</v>
      </c>
      <c r="G66" s="254">
        <f t="shared" ref="G66:G97" si="8">10*(0.32*(C66-200))+1000</f>
        <v>1468.8</v>
      </c>
      <c r="H66" s="254">
        <f t="shared" ref="H66:H97" si="9">1000-10*1.75*(D66-35)</f>
        <v>85.449999999999932</v>
      </c>
      <c r="I66" s="255">
        <f t="shared" ref="I66:I97" si="10">1000-10*1.13*(E66-20)</f>
        <v>431.94900000000007</v>
      </c>
      <c r="J66" s="254">
        <f t="shared" ref="J66:J97" si="11">1000+10*1.28*(F66-15)</f>
        <v>1764.9280000000001</v>
      </c>
    </row>
    <row r="67" spans="1:10">
      <c r="A67">
        <f>全车数据表!A165</f>
        <v>163</v>
      </c>
      <c r="B67" t="str">
        <f>全车数据表!B165</f>
        <v>Ferrari 488  Challenge EVO🔑</v>
      </c>
      <c r="C67" s="256">
        <f>全车数据表!P165</f>
        <v>351.2</v>
      </c>
      <c r="D67" s="256">
        <f>全车数据表!Q165</f>
        <v>82.76</v>
      </c>
      <c r="E67" s="256">
        <f>全车数据表!R165</f>
        <v>77.11</v>
      </c>
      <c r="F67" s="256">
        <f>全车数据表!S165</f>
        <v>76.98</v>
      </c>
      <c r="G67" s="257">
        <f t="shared" si="8"/>
        <v>1483.8400000000001</v>
      </c>
      <c r="H67" s="254">
        <f t="shared" si="9"/>
        <v>164.19999999999993</v>
      </c>
      <c r="I67" s="255">
        <f t="shared" si="10"/>
        <v>354.65700000000004</v>
      </c>
      <c r="J67" s="254">
        <f t="shared" si="11"/>
        <v>1793.3440000000001</v>
      </c>
    </row>
    <row r="68" spans="1:10">
      <c r="A68">
        <f>全车数据表!A167</f>
        <v>165</v>
      </c>
      <c r="B68" t="str">
        <f>全车数据表!B167</f>
        <v>Apollo EVO</v>
      </c>
      <c r="C68" s="256">
        <f>全车数据表!P167</f>
        <v>355</v>
      </c>
      <c r="D68" s="256">
        <f>全车数据表!Q167</f>
        <v>85.46</v>
      </c>
      <c r="E68" s="256">
        <f>全车数据表!R167</f>
        <v>70.34</v>
      </c>
      <c r="F68" s="256">
        <f>全车数据表!S167</f>
        <v>65.790000000000006</v>
      </c>
      <c r="G68" s="257">
        <f t="shared" si="8"/>
        <v>1496</v>
      </c>
      <c r="H68" s="254">
        <f t="shared" si="9"/>
        <v>116.95000000000016</v>
      </c>
      <c r="I68" s="255">
        <f t="shared" si="10"/>
        <v>431.15800000000002</v>
      </c>
      <c r="J68" s="254">
        <f t="shared" si="11"/>
        <v>1650.1120000000001</v>
      </c>
    </row>
    <row r="69" spans="1:10">
      <c r="A69">
        <f>全车数据表!A174</f>
        <v>172</v>
      </c>
      <c r="B69" t="str">
        <f>全车数据表!B174</f>
        <v>Lamborghini Revuelto🔑</v>
      </c>
      <c r="C69" s="256">
        <f>全车数据表!P174</f>
        <v>361.5</v>
      </c>
      <c r="D69" s="256">
        <f>全车数据表!Q174</f>
        <v>86.36</v>
      </c>
      <c r="E69" s="256">
        <f>全车数据表!R174</f>
        <v>76.33</v>
      </c>
      <c r="F69" s="256">
        <f>全车数据表!S174</f>
        <v>54.22</v>
      </c>
      <c r="G69" s="254">
        <f t="shared" si="8"/>
        <v>1516.8</v>
      </c>
      <c r="H69" s="254">
        <f t="shared" si="9"/>
        <v>101.20000000000005</v>
      </c>
      <c r="I69" s="255">
        <f t="shared" si="10"/>
        <v>363.47100000000012</v>
      </c>
      <c r="J69" s="254">
        <f t="shared" si="11"/>
        <v>1502.0160000000001</v>
      </c>
    </row>
    <row r="70" spans="1:10">
      <c r="A70">
        <f>全车数据表!A175</f>
        <v>173</v>
      </c>
      <c r="B70" t="str">
        <f>全车数据表!B175</f>
        <v>Lamborghini Temerario🔑</v>
      </c>
      <c r="C70" s="256">
        <f>全车数据表!P175</f>
        <v>359.1</v>
      </c>
      <c r="D70" s="256">
        <f>全车数据表!Q175</f>
        <v>87.26</v>
      </c>
      <c r="E70" s="256">
        <f>全车数据表!R175</f>
        <v>71.33</v>
      </c>
      <c r="F70" s="256">
        <f>全车数据表!S175</f>
        <v>62.7</v>
      </c>
      <c r="G70" s="254">
        <f t="shared" si="8"/>
        <v>1509.1200000000001</v>
      </c>
      <c r="H70" s="254">
        <f t="shared" si="9"/>
        <v>85.449999999999932</v>
      </c>
      <c r="I70" s="255">
        <f t="shared" si="10"/>
        <v>419.97100000000012</v>
      </c>
      <c r="J70" s="254">
        <f t="shared" si="11"/>
        <v>1610.56</v>
      </c>
    </row>
    <row r="71" spans="1:10">
      <c r="A71">
        <f>全车数据表!A177</f>
        <v>175</v>
      </c>
      <c r="B71" t="str">
        <f>全车数据表!B177</f>
        <v>Aston Martin Vulcan</v>
      </c>
      <c r="C71" s="256">
        <f>全车数据表!P177</f>
        <v>343.5</v>
      </c>
      <c r="D71" s="256">
        <f>全车数据表!Q177</f>
        <v>78.7</v>
      </c>
      <c r="E71" s="256">
        <f>全车数据表!R177</f>
        <v>47.8</v>
      </c>
      <c r="F71" s="256">
        <f>全车数据表!S177</f>
        <v>64.790000000000006</v>
      </c>
      <c r="G71" s="254">
        <f t="shared" si="8"/>
        <v>1459.2</v>
      </c>
      <c r="H71" s="254">
        <f t="shared" si="9"/>
        <v>235.25</v>
      </c>
      <c r="I71" s="255">
        <f t="shared" si="10"/>
        <v>685.86000000000013</v>
      </c>
      <c r="J71" s="254">
        <f t="shared" si="11"/>
        <v>1637.3120000000001</v>
      </c>
    </row>
    <row r="72" spans="1:10">
      <c r="A72">
        <f>全车数据表!A178</f>
        <v>176</v>
      </c>
      <c r="B72" t="str">
        <f>全车数据表!B178</f>
        <v>Nissan GT-R Nismo</v>
      </c>
      <c r="C72" s="256">
        <f>全车数据表!P178</f>
        <v>329.7</v>
      </c>
      <c r="D72" s="256">
        <f>全车数据表!Q178</f>
        <v>84.83</v>
      </c>
      <c r="E72" s="256">
        <f>全车数据表!R178</f>
        <v>60.69</v>
      </c>
      <c r="F72" s="256">
        <f>全车数据表!S178</f>
        <v>60.6</v>
      </c>
      <c r="G72" s="254">
        <f t="shared" si="8"/>
        <v>1415.04</v>
      </c>
      <c r="H72" s="254">
        <f t="shared" si="9"/>
        <v>127.97500000000002</v>
      </c>
      <c r="I72" s="255">
        <f t="shared" si="10"/>
        <v>540.20300000000009</v>
      </c>
      <c r="J72" s="254">
        <f t="shared" si="11"/>
        <v>1583.68</v>
      </c>
    </row>
    <row r="73" spans="1:10">
      <c r="A73">
        <f>全车数据表!A180</f>
        <v>178</v>
      </c>
      <c r="B73" t="str">
        <f>全车数据表!B180</f>
        <v>Ferrari J50</v>
      </c>
      <c r="C73" s="256">
        <f>全车数据表!P180</f>
        <v>350.6</v>
      </c>
      <c r="D73" s="256">
        <f>全车数据表!Q180</f>
        <v>80.41</v>
      </c>
      <c r="E73" s="256">
        <f>全车数据表!R180</f>
        <v>48.37</v>
      </c>
      <c r="F73" s="256">
        <f>全车数据表!S180</f>
        <v>64.650000000000006</v>
      </c>
      <c r="G73" s="254">
        <f t="shared" si="8"/>
        <v>1481.92</v>
      </c>
      <c r="H73" s="254">
        <f t="shared" si="9"/>
        <v>205.32500000000005</v>
      </c>
      <c r="I73" s="255">
        <f t="shared" si="10"/>
        <v>679.4190000000001</v>
      </c>
      <c r="J73" s="254">
        <f t="shared" si="11"/>
        <v>1635.52</v>
      </c>
    </row>
    <row r="74" spans="1:10">
      <c r="A74">
        <f>全车数据表!A182</f>
        <v>180</v>
      </c>
      <c r="B74" t="str">
        <f>全车数据表!B182</f>
        <v>Bentley Continental GT Speed</v>
      </c>
      <c r="C74" s="256">
        <f>全车数据表!P182</f>
        <v>348.3</v>
      </c>
      <c r="D74" s="256">
        <f>全车数据表!Q182</f>
        <v>76.55</v>
      </c>
      <c r="E74" s="256">
        <f>全车数据表!R182</f>
        <v>74.23</v>
      </c>
      <c r="F74" s="256">
        <f>全车数据表!S182</f>
        <v>59.35</v>
      </c>
      <c r="G74" s="254">
        <f t="shared" si="8"/>
        <v>1474.56</v>
      </c>
      <c r="H74" s="254">
        <f t="shared" si="9"/>
        <v>272.875</v>
      </c>
      <c r="I74" s="255">
        <f t="shared" si="10"/>
        <v>387.20100000000002</v>
      </c>
      <c r="J74" s="254">
        <f t="shared" si="11"/>
        <v>1567.68</v>
      </c>
    </row>
    <row r="75" spans="1:10">
      <c r="A75">
        <f>全车数据表!A184</f>
        <v>182</v>
      </c>
      <c r="B75" t="str">
        <f>全车数据表!B184</f>
        <v>LEGO Technic Ferrari FXXK</v>
      </c>
      <c r="C75" s="256">
        <f>全车数据表!P184</f>
        <v>364.5</v>
      </c>
      <c r="D75" s="256">
        <f>全车数据表!Q184</f>
        <v>81.72</v>
      </c>
      <c r="E75" s="256">
        <f>全车数据表!R184</f>
        <v>45.97</v>
      </c>
      <c r="F75" s="256">
        <f>全车数据表!S184</f>
        <v>64.459999999999994</v>
      </c>
      <c r="G75" s="257">
        <f t="shared" si="8"/>
        <v>1526.4</v>
      </c>
      <c r="H75" s="254">
        <f t="shared" si="9"/>
        <v>182.39999999999998</v>
      </c>
      <c r="I75" s="255">
        <f t="shared" si="10"/>
        <v>706.53899999999999</v>
      </c>
      <c r="J75" s="254">
        <f t="shared" si="11"/>
        <v>1633.088</v>
      </c>
    </row>
    <row r="76" spans="1:10">
      <c r="A76">
        <f>全车数据表!A186</f>
        <v>184</v>
      </c>
      <c r="B76" t="str">
        <f>全车数据表!B186</f>
        <v>Pagani Zonda HP Barchetta🔑</v>
      </c>
      <c r="C76" s="256">
        <f>全车数据表!P186</f>
        <v>350.1</v>
      </c>
      <c r="D76" s="256">
        <f>全车数据表!Q186</f>
        <v>79.430000000000007</v>
      </c>
      <c r="E76" s="256">
        <f>全车数据表!R186</f>
        <v>73.540000000000006</v>
      </c>
      <c r="F76" s="256">
        <f>全车数据表!S186</f>
        <v>73.67</v>
      </c>
      <c r="G76" s="254">
        <f t="shared" si="8"/>
        <v>1480.3200000000002</v>
      </c>
      <c r="H76" s="254">
        <f t="shared" si="9"/>
        <v>222.47499999999991</v>
      </c>
      <c r="I76" s="255">
        <f t="shared" si="10"/>
        <v>394.99799999999993</v>
      </c>
      <c r="J76" s="254">
        <f t="shared" si="11"/>
        <v>1750.9760000000001</v>
      </c>
    </row>
    <row r="77" spans="1:10">
      <c r="A77">
        <f>全车数据表!A188</f>
        <v>186</v>
      </c>
      <c r="B77" t="str">
        <f>全车数据表!B188</f>
        <v>Mcmurtry Speirling</v>
      </c>
      <c r="C77" s="256">
        <f>全车数据表!P188</f>
        <v>331.7</v>
      </c>
      <c r="D77" s="256">
        <f>全车数据表!Q188</f>
        <v>90.52</v>
      </c>
      <c r="E77" s="256">
        <f>全车数据表!R188</f>
        <v>80.62</v>
      </c>
      <c r="F77" s="256">
        <f>全车数据表!S188</f>
        <v>61.7</v>
      </c>
      <c r="G77" s="254">
        <f t="shared" si="8"/>
        <v>1421.44</v>
      </c>
      <c r="H77" s="254">
        <f t="shared" si="9"/>
        <v>28.400000000000091</v>
      </c>
      <c r="I77" s="255">
        <f t="shared" si="10"/>
        <v>314.99400000000003</v>
      </c>
      <c r="J77" s="254">
        <f t="shared" si="11"/>
        <v>1597.7600000000002</v>
      </c>
    </row>
    <row r="78" spans="1:10">
      <c r="A78">
        <f>全车数据表!A189</f>
        <v>187</v>
      </c>
      <c r="B78" t="str">
        <f>全车数据表!B189</f>
        <v>Ferrari 812 SuperFast</v>
      </c>
      <c r="C78" s="256">
        <f>全车数据表!P189</f>
        <v>353.6</v>
      </c>
      <c r="D78" s="256">
        <f>全车数据表!Q189</f>
        <v>81.13</v>
      </c>
      <c r="E78" s="256">
        <f>全车数据表!R189</f>
        <v>63.17</v>
      </c>
      <c r="F78" s="256">
        <f>全车数据表!S189</f>
        <v>74.33</v>
      </c>
      <c r="G78" s="257">
        <f t="shared" si="8"/>
        <v>1491.52</v>
      </c>
      <c r="H78" s="254">
        <f t="shared" si="9"/>
        <v>192.72500000000014</v>
      </c>
      <c r="I78" s="255">
        <f t="shared" si="10"/>
        <v>512.17900000000009</v>
      </c>
      <c r="J78" s="254">
        <f t="shared" si="11"/>
        <v>1759.424</v>
      </c>
    </row>
    <row r="79" spans="1:10">
      <c r="A79">
        <f>全车数据表!A191</f>
        <v>189</v>
      </c>
      <c r="B79" t="str">
        <f>全车数据表!B191</f>
        <v>Chevrolet Corvette ZR1</v>
      </c>
      <c r="C79" s="256">
        <f>全车数据表!P191</f>
        <v>355.4</v>
      </c>
      <c r="D79" s="256">
        <f>全车数据表!Q191</f>
        <v>82.03</v>
      </c>
      <c r="E79" s="256">
        <f>全车数据表!R191</f>
        <v>60.09</v>
      </c>
      <c r="F79" s="256">
        <f>全车数据表!S191</f>
        <v>76.33</v>
      </c>
      <c r="G79" s="257">
        <f t="shared" si="8"/>
        <v>1497.28</v>
      </c>
      <c r="H79" s="254">
        <f t="shared" si="9"/>
        <v>176.97500000000002</v>
      </c>
      <c r="I79" s="255">
        <f t="shared" si="10"/>
        <v>546.98299999999995</v>
      </c>
      <c r="J79" s="254">
        <f t="shared" si="11"/>
        <v>1785.0239999999999</v>
      </c>
    </row>
    <row r="80" spans="1:10">
      <c r="A80">
        <f>全车数据表!A195</f>
        <v>193</v>
      </c>
      <c r="B80" t="str">
        <f>全车数据表!B195</f>
        <v>Ford GT Frankie Edition</v>
      </c>
      <c r="C80" s="256">
        <f>全车数据表!P195</f>
        <v>371.8</v>
      </c>
      <c r="D80" s="256">
        <f>全车数据表!Q195</f>
        <v>79.14</v>
      </c>
      <c r="E80" s="256">
        <f>全车数据表!R195</f>
        <v>58.82</v>
      </c>
      <c r="F80" s="256">
        <f>全车数据表!S195</f>
        <v>74.63</v>
      </c>
      <c r="G80" s="254">
        <f t="shared" si="8"/>
        <v>1549.7600000000002</v>
      </c>
      <c r="H80" s="254">
        <f t="shared" si="9"/>
        <v>227.54999999999995</v>
      </c>
      <c r="I80" s="255">
        <f t="shared" si="10"/>
        <v>561.33400000000006</v>
      </c>
      <c r="J80" s="254">
        <f t="shared" si="11"/>
        <v>1763.2640000000001</v>
      </c>
    </row>
    <row r="81" spans="1:10">
      <c r="A81">
        <f>全车数据表!A196</f>
        <v>194</v>
      </c>
      <c r="B81" t="str">
        <f>全车数据表!B196</f>
        <v>McLaren Senna GTR</v>
      </c>
      <c r="C81" s="256">
        <f>全车数据表!P196</f>
        <v>358</v>
      </c>
      <c r="D81" s="256">
        <f>全车数据表!Q196</f>
        <v>82.03</v>
      </c>
      <c r="E81" s="256">
        <f>全车数据表!R196</f>
        <v>60.84</v>
      </c>
      <c r="F81" s="256">
        <f>全车数据表!S196</f>
        <v>77.62</v>
      </c>
      <c r="G81" s="254">
        <f t="shared" si="8"/>
        <v>1505.6</v>
      </c>
      <c r="H81" s="254">
        <f t="shared" si="9"/>
        <v>176.97500000000002</v>
      </c>
      <c r="I81" s="255">
        <f t="shared" si="10"/>
        <v>538.50800000000004</v>
      </c>
      <c r="J81" s="254">
        <f t="shared" si="11"/>
        <v>1801.5360000000001</v>
      </c>
    </row>
    <row r="82" spans="1:10">
      <c r="A82">
        <f>全车数据表!A200</f>
        <v>198</v>
      </c>
      <c r="B82" t="str">
        <f>全车数据表!B200</f>
        <v>Pagani Zonda Cinque</v>
      </c>
      <c r="C82" s="256">
        <f>全车数据表!P200</f>
        <v>369.7</v>
      </c>
      <c r="D82" s="256">
        <f>全车数据表!Q200</f>
        <v>79.84</v>
      </c>
      <c r="E82" s="256">
        <f>全车数据表!R200</f>
        <v>74.760000000000005</v>
      </c>
      <c r="F82" s="256">
        <f>全车数据表!S200</f>
        <v>73.22</v>
      </c>
      <c r="G82" s="257">
        <f t="shared" si="8"/>
        <v>1543.04</v>
      </c>
      <c r="H82" s="254">
        <f t="shared" si="9"/>
        <v>215.29999999999995</v>
      </c>
      <c r="I82" s="255">
        <f t="shared" si="10"/>
        <v>381.21199999999999</v>
      </c>
      <c r="J82" s="254">
        <f t="shared" si="11"/>
        <v>1745.2159999999999</v>
      </c>
    </row>
    <row r="83" spans="1:10">
      <c r="A83">
        <f>全车数据表!A202</f>
        <v>200</v>
      </c>
      <c r="B83" t="str">
        <f>全车数据表!B202</f>
        <v>Aston Martin DBS GT Zagato</v>
      </c>
      <c r="C83" s="256">
        <f>全车数据表!P202</f>
        <v>361.9</v>
      </c>
      <c r="D83" s="256">
        <f>全车数据表!Q202</f>
        <v>80.650000000000006</v>
      </c>
      <c r="E83" s="256">
        <f>全车数据表!R202</f>
        <v>75.77</v>
      </c>
      <c r="F83" s="256">
        <f>全车数据表!S202</f>
        <v>78.17</v>
      </c>
      <c r="G83" s="254">
        <f t="shared" si="8"/>
        <v>1518.08</v>
      </c>
      <c r="H83" s="254">
        <f t="shared" si="9"/>
        <v>201.12499999999989</v>
      </c>
      <c r="I83" s="255">
        <f t="shared" si="10"/>
        <v>369.79900000000009</v>
      </c>
      <c r="J83" s="254">
        <f t="shared" si="11"/>
        <v>1808.576</v>
      </c>
    </row>
    <row r="84" spans="1:10">
      <c r="A84">
        <f>全车数据表!A210</f>
        <v>208</v>
      </c>
      <c r="B84" t="str">
        <f>全车数据表!B210</f>
        <v>Citroen GT by Citroen</v>
      </c>
      <c r="C84" s="256">
        <f>全车数据表!P210</f>
        <v>388.7</v>
      </c>
      <c r="D84" s="256">
        <f>全车数据表!Q210</f>
        <v>76.53</v>
      </c>
      <c r="E84" s="256">
        <f>全车数据表!R210</f>
        <v>64.61</v>
      </c>
      <c r="F84" s="256">
        <f>全车数据表!S210</f>
        <v>67.2</v>
      </c>
      <c r="G84" s="254">
        <f t="shared" si="8"/>
        <v>1603.8400000000001</v>
      </c>
      <c r="H84" s="254">
        <f t="shared" si="9"/>
        <v>273.22500000000002</v>
      </c>
      <c r="I84" s="255">
        <f t="shared" si="10"/>
        <v>495.90700000000004</v>
      </c>
      <c r="J84" s="254">
        <f t="shared" si="11"/>
        <v>1668.16</v>
      </c>
    </row>
    <row r="85" spans="1:10">
      <c r="A85">
        <f>全车数据表!A211</f>
        <v>209</v>
      </c>
      <c r="B85" t="str">
        <f>全车数据表!B211</f>
        <v>Porsche 935 (2019)🔑</v>
      </c>
      <c r="C85" s="256">
        <f>全车数据表!P211</f>
        <v>352</v>
      </c>
      <c r="D85" s="256">
        <f>全车数据表!Q211</f>
        <v>84.94</v>
      </c>
      <c r="E85" s="256">
        <f>全车数据表!R211</f>
        <v>87.96</v>
      </c>
      <c r="F85" s="256">
        <f>全车数据表!S211</f>
        <v>72.61</v>
      </c>
      <c r="G85" s="254">
        <f t="shared" si="8"/>
        <v>1486.4</v>
      </c>
      <c r="H85" s="254">
        <f t="shared" si="9"/>
        <v>126.05000000000007</v>
      </c>
      <c r="I85" s="255">
        <f t="shared" si="10"/>
        <v>232.05200000000013</v>
      </c>
      <c r="J85" s="254">
        <f t="shared" si="11"/>
        <v>1737.4079999999999</v>
      </c>
    </row>
    <row r="86" spans="1:10">
      <c r="A86">
        <f>全车数据表!A213</f>
        <v>211</v>
      </c>
      <c r="B86" t="str">
        <f>全车数据表!B213</f>
        <v>Porsche 911 GT2 RS ClubSport🔑</v>
      </c>
      <c r="C86" s="256">
        <f>全车数据表!P213</f>
        <v>356.9</v>
      </c>
      <c r="D86" s="256">
        <f>全车数据表!Q213</f>
        <v>83.64</v>
      </c>
      <c r="E86" s="256">
        <f>全车数据表!R213</f>
        <v>85.42</v>
      </c>
      <c r="F86" s="256">
        <f>全车数据表!S213</f>
        <v>73.650000000000006</v>
      </c>
      <c r="G86" s="254">
        <f t="shared" si="8"/>
        <v>1502.08</v>
      </c>
      <c r="H86" s="254">
        <f t="shared" si="9"/>
        <v>148.79999999999995</v>
      </c>
      <c r="I86" s="255">
        <f t="shared" si="10"/>
        <v>260.75400000000002</v>
      </c>
      <c r="J86" s="254">
        <f t="shared" si="11"/>
        <v>1750.7200000000003</v>
      </c>
    </row>
    <row r="87" spans="1:10">
      <c r="A87">
        <f>全车数据表!A216</f>
        <v>214</v>
      </c>
      <c r="B87" t="str">
        <f>全车数据表!B216</f>
        <v>Lamborghini SC18🔑</v>
      </c>
      <c r="C87" s="256">
        <f>全车数据表!P216</f>
        <v>362.1</v>
      </c>
      <c r="D87" s="256">
        <f>全车数据表!Q216</f>
        <v>82.03</v>
      </c>
      <c r="E87" s="256">
        <f>全车数据表!R216</f>
        <v>64</v>
      </c>
      <c r="F87" s="256">
        <f>全车数据表!S216</f>
        <v>82.48</v>
      </c>
      <c r="G87" s="257">
        <f t="shared" si="8"/>
        <v>1518.72</v>
      </c>
      <c r="H87" s="254">
        <f t="shared" si="9"/>
        <v>176.97500000000002</v>
      </c>
      <c r="I87" s="255">
        <f t="shared" si="10"/>
        <v>502.80000000000007</v>
      </c>
      <c r="J87" s="254">
        <f t="shared" si="11"/>
        <v>1863.7440000000001</v>
      </c>
    </row>
    <row r="88" spans="1:10">
      <c r="A88">
        <f>全车数据表!A217</f>
        <v>215</v>
      </c>
      <c r="B88" t="str">
        <f>全车数据表!B217</f>
        <v>Ferrari SF90 XX Stradale</v>
      </c>
      <c r="C88" s="256">
        <f>全车数据表!P217</f>
        <v>361.2</v>
      </c>
      <c r="D88" s="256">
        <f>全车数据表!Q217</f>
        <v>85.73</v>
      </c>
      <c r="E88" s="256">
        <f>全车数据表!R217</f>
        <v>79.17</v>
      </c>
      <c r="F88" s="256">
        <f>全车数据表!S217</f>
        <v>62.85</v>
      </c>
      <c r="G88" s="254">
        <f t="shared" si="8"/>
        <v>1515.84</v>
      </c>
      <c r="H88" s="254">
        <f t="shared" si="9"/>
        <v>112.22499999999991</v>
      </c>
      <c r="I88" s="255">
        <f t="shared" si="10"/>
        <v>331.37900000000002</v>
      </c>
      <c r="J88" s="254">
        <f t="shared" si="11"/>
        <v>1612.48</v>
      </c>
    </row>
    <row r="89" spans="1:10">
      <c r="A89">
        <f>全车数据表!A220</f>
        <v>218</v>
      </c>
      <c r="B89" t="str">
        <f>全车数据表!B220</f>
        <v>Ferrari F8 Tributo</v>
      </c>
      <c r="C89" s="256">
        <f>全车数据表!P220</f>
        <v>360.2</v>
      </c>
      <c r="D89" s="256">
        <f>全车数据表!Q220</f>
        <v>83.14</v>
      </c>
      <c r="E89" s="256">
        <f>全车数据表!R220</f>
        <v>94.22</v>
      </c>
      <c r="F89" s="256">
        <f>全车数据表!S220</f>
        <v>69.790000000000006</v>
      </c>
      <c r="G89" s="257">
        <f t="shared" si="8"/>
        <v>1512.6399999999999</v>
      </c>
      <c r="H89" s="254">
        <f t="shared" si="9"/>
        <v>157.54999999999995</v>
      </c>
      <c r="I89" s="255">
        <f t="shared" si="10"/>
        <v>161.31400000000008</v>
      </c>
      <c r="J89" s="254">
        <f t="shared" si="11"/>
        <v>1701.3120000000001</v>
      </c>
    </row>
    <row r="90" spans="1:10">
      <c r="A90">
        <f>全车数据表!A223</f>
        <v>221</v>
      </c>
      <c r="B90" t="str">
        <f>全车数据表!B223</f>
        <v>Genty Akylone</v>
      </c>
      <c r="C90" s="256">
        <f>全车数据表!P223</f>
        <v>371.7</v>
      </c>
      <c r="D90" s="256">
        <f>全车数据表!Q223</f>
        <v>82.93</v>
      </c>
      <c r="E90" s="256">
        <f>全车数据表!R223</f>
        <v>67.81</v>
      </c>
      <c r="F90" s="256">
        <f>全车数据表!S223</f>
        <v>70.349999999999994</v>
      </c>
      <c r="G90" s="254">
        <f t="shared" si="8"/>
        <v>1549.44</v>
      </c>
      <c r="H90" s="254">
        <f t="shared" si="9"/>
        <v>161.22499999999991</v>
      </c>
      <c r="I90" s="255">
        <f t="shared" si="10"/>
        <v>459.74700000000007</v>
      </c>
      <c r="J90" s="254">
        <f t="shared" si="11"/>
        <v>1708.48</v>
      </c>
    </row>
    <row r="91" spans="1:10">
      <c r="A91">
        <f>全车数据表!A226</f>
        <v>224</v>
      </c>
      <c r="B91" t="str">
        <f>全车数据表!B226</f>
        <v>TechRules AT96 Track Version🔑</v>
      </c>
      <c r="C91" s="256">
        <f>全车数据表!P226</f>
        <v>364.6</v>
      </c>
      <c r="D91" s="256">
        <f>全车数据表!Q226</f>
        <v>85.53</v>
      </c>
      <c r="E91" s="256">
        <f>全车数据表!R226</f>
        <v>75.739999999999995</v>
      </c>
      <c r="F91" s="256">
        <f>全车数据表!S226</f>
        <v>69.650000000000006</v>
      </c>
      <c r="G91" s="257">
        <f t="shared" si="8"/>
        <v>1526.7200000000003</v>
      </c>
      <c r="H91" s="254">
        <f t="shared" si="9"/>
        <v>115.72500000000002</v>
      </c>
      <c r="I91" s="255">
        <f t="shared" si="10"/>
        <v>370.13800000000015</v>
      </c>
      <c r="J91" s="254">
        <f t="shared" si="11"/>
        <v>1699.52</v>
      </c>
    </row>
    <row r="92" spans="1:10">
      <c r="A92">
        <f>全车数据表!A236</f>
        <v>234</v>
      </c>
      <c r="B92" t="str">
        <f>全车数据表!B236</f>
        <v>De Tomaso P72🔑</v>
      </c>
      <c r="C92" s="256">
        <f>全车数据表!P236</f>
        <v>375.6</v>
      </c>
      <c r="D92" s="256">
        <f>全车数据表!Q236</f>
        <v>82.74</v>
      </c>
      <c r="E92" s="256">
        <f>全车数据表!R236</f>
        <v>75.239999999999995</v>
      </c>
      <c r="F92" s="256">
        <f>全车数据表!S236</f>
        <v>71.180000000000007</v>
      </c>
      <c r="G92" s="254">
        <f t="shared" si="8"/>
        <v>1561.92</v>
      </c>
      <c r="H92" s="254">
        <f t="shared" si="9"/>
        <v>164.55000000000007</v>
      </c>
      <c r="I92" s="255">
        <f t="shared" si="10"/>
        <v>375.78800000000012</v>
      </c>
      <c r="J92" s="254">
        <f t="shared" si="11"/>
        <v>1719.1040000000003</v>
      </c>
    </row>
    <row r="93" spans="1:10">
      <c r="A93">
        <f>全车数据表!A237</f>
        <v>235</v>
      </c>
      <c r="B93" t="str">
        <f>全车数据表!B237</f>
        <v>Mercedes-Benz Vision One-Eleven🔑</v>
      </c>
      <c r="C93" s="256">
        <f>全车数据表!P237</f>
        <v>381</v>
      </c>
      <c r="D93" s="256">
        <f>全车数据表!Q237</f>
        <v>83.93</v>
      </c>
      <c r="E93" s="256">
        <f>全车数据表!R237</f>
        <v>76.349999999999994</v>
      </c>
      <c r="F93" s="256">
        <f>全车数据表!S237</f>
        <v>57.95</v>
      </c>
      <c r="G93" s="254">
        <f t="shared" si="8"/>
        <v>1579.2</v>
      </c>
      <c r="H93" s="254">
        <f t="shared" si="9"/>
        <v>143.72499999999991</v>
      </c>
      <c r="I93" s="255">
        <f t="shared" si="10"/>
        <v>363.24500000000012</v>
      </c>
      <c r="J93" s="254">
        <f t="shared" si="11"/>
        <v>1549.7600000000002</v>
      </c>
    </row>
    <row r="94" spans="1:10">
      <c r="A94">
        <f>全车数据表!A239</f>
        <v>237</v>
      </c>
      <c r="B94" t="str">
        <f>全车数据表!B239</f>
        <v>Mercedes-Benz Silver Lightning</v>
      </c>
      <c r="C94" s="256">
        <f>全车数据表!P239</f>
        <v>392.6</v>
      </c>
      <c r="D94" s="256">
        <f>全车数据表!Q239</f>
        <v>83.03</v>
      </c>
      <c r="E94" s="256">
        <f>全车数据表!R239</f>
        <v>76.069999999999993</v>
      </c>
      <c r="F94" s="256">
        <f>全车数据表!S239</f>
        <v>54.32</v>
      </c>
      <c r="G94" s="257">
        <f t="shared" si="8"/>
        <v>1616.3200000000002</v>
      </c>
      <c r="H94" s="254">
        <f t="shared" si="9"/>
        <v>159.47500000000002</v>
      </c>
      <c r="I94" s="255">
        <f t="shared" si="10"/>
        <v>366.40900000000011</v>
      </c>
      <c r="J94" s="254">
        <f t="shared" si="11"/>
        <v>1503.296</v>
      </c>
    </row>
    <row r="95" spans="1:10">
      <c r="A95">
        <f>全车数据表!A240</f>
        <v>238</v>
      </c>
      <c r="B95" t="str">
        <f>全车数据表!B240</f>
        <v>Lamborghini Centenario</v>
      </c>
      <c r="C95" s="256">
        <f>全车数据表!P240</f>
        <v>363.9</v>
      </c>
      <c r="D95" s="256">
        <f>全车数据表!Q240</f>
        <v>80.48</v>
      </c>
      <c r="E95" s="256">
        <f>全车数据表!R240</f>
        <v>47.46</v>
      </c>
      <c r="F95" s="256">
        <f>全车数据表!S240</f>
        <v>70.31</v>
      </c>
      <c r="G95" s="257">
        <f t="shared" si="8"/>
        <v>1524.48</v>
      </c>
      <c r="H95" s="254">
        <f t="shared" si="9"/>
        <v>204.09999999999991</v>
      </c>
      <c r="I95" s="255">
        <f t="shared" si="10"/>
        <v>689.702</v>
      </c>
      <c r="J95" s="254">
        <f t="shared" si="11"/>
        <v>1707.9680000000001</v>
      </c>
    </row>
    <row r="96" spans="1:10">
      <c r="A96">
        <f>全车数据表!A242</f>
        <v>240</v>
      </c>
      <c r="B96" t="str">
        <f>全车数据表!B242</f>
        <v>Lamborghini Autentica🔑</v>
      </c>
      <c r="C96" s="256">
        <f>全车数据表!P242</f>
        <v>366.9</v>
      </c>
      <c r="D96" s="256">
        <f>全车数据表!Q242</f>
        <v>78.86</v>
      </c>
      <c r="E96" s="256">
        <f>全车数据表!R242</f>
        <v>47.25</v>
      </c>
      <c r="F96" s="256">
        <f>全车数据表!S242</f>
        <v>68.87</v>
      </c>
      <c r="G96" s="254">
        <f t="shared" si="8"/>
        <v>1534.08</v>
      </c>
      <c r="H96" s="254">
        <f t="shared" si="9"/>
        <v>232.45000000000005</v>
      </c>
      <c r="I96" s="255">
        <f t="shared" si="10"/>
        <v>692.07500000000005</v>
      </c>
      <c r="J96" s="254">
        <f t="shared" si="11"/>
        <v>1689.5360000000001</v>
      </c>
    </row>
    <row r="97" spans="1:10">
      <c r="A97">
        <f>全车数据表!A245</f>
        <v>243</v>
      </c>
      <c r="B97" t="str">
        <f>全车数据表!B245</f>
        <v>Raesr Tachyon Speed🔑</v>
      </c>
      <c r="C97" s="256">
        <f>全车数据表!P245</f>
        <v>400.3</v>
      </c>
      <c r="D97" s="256">
        <f>全车数据表!Q245</f>
        <v>77.91</v>
      </c>
      <c r="E97" s="256">
        <f>全车数据表!R245</f>
        <v>53.44</v>
      </c>
      <c r="F97" s="256">
        <f>全车数据表!S245</f>
        <v>59.94</v>
      </c>
      <c r="G97" s="254">
        <f t="shared" si="8"/>
        <v>1640.96</v>
      </c>
      <c r="H97" s="254">
        <f t="shared" si="9"/>
        <v>249.07500000000005</v>
      </c>
      <c r="I97" s="255">
        <f t="shared" si="10"/>
        <v>622.12800000000004</v>
      </c>
      <c r="J97" s="254">
        <f t="shared" si="11"/>
        <v>1575.232</v>
      </c>
    </row>
    <row r="98" spans="1:10">
      <c r="A98">
        <f>全车数据表!A248</f>
        <v>246</v>
      </c>
      <c r="B98" t="str">
        <f>全车数据表!B248</f>
        <v>Jaguar XJ220 TWR🔑</v>
      </c>
      <c r="C98" s="256">
        <f>全车数据表!P248</f>
        <v>383.2</v>
      </c>
      <c r="D98" s="256">
        <f>全车数据表!Q248</f>
        <v>75.17</v>
      </c>
      <c r="E98" s="256">
        <f>全车数据表!R248</f>
        <v>60.57</v>
      </c>
      <c r="F98" s="256">
        <f>全车数据表!S248</f>
        <v>82.21</v>
      </c>
      <c r="G98" s="257">
        <f t="shared" ref="G98:G112" si="12">10*(0.32*(C98-200))+1000</f>
        <v>1586.24</v>
      </c>
      <c r="H98" s="254">
        <f t="shared" ref="H98:H112" si="13">1000-10*1.75*(D98-35)</f>
        <v>297.02499999999998</v>
      </c>
      <c r="I98" s="255">
        <f t="shared" ref="I98:I112" si="14">1000-10*1.13*(E98-20)</f>
        <v>541.55899999999997</v>
      </c>
      <c r="J98" s="254">
        <f t="shared" ref="J98:J112" si="15">1000+10*1.28*(F98-15)</f>
        <v>1860.288</v>
      </c>
    </row>
    <row r="99" spans="1:10">
      <c r="A99">
        <f>全车数据表!A251</f>
        <v>249</v>
      </c>
      <c r="B99" t="str">
        <f>全车数据表!B251</f>
        <v>Chrysler ME412</v>
      </c>
      <c r="C99" s="256">
        <f>全车数据表!P251</f>
        <v>399.1</v>
      </c>
      <c r="D99" s="256">
        <f>全车数据表!Q251</f>
        <v>74.900000000000006</v>
      </c>
      <c r="E99" s="256">
        <f>全车数据表!R251</f>
        <v>66.52</v>
      </c>
      <c r="F99" s="256">
        <f>全车数据表!S251</f>
        <v>63.39</v>
      </c>
      <c r="G99" s="254">
        <f t="shared" si="12"/>
        <v>1637.1200000000001</v>
      </c>
      <c r="H99" s="257">
        <f t="shared" si="13"/>
        <v>301.74999999999989</v>
      </c>
      <c r="I99" s="258">
        <f t="shared" si="14"/>
        <v>474.32400000000007</v>
      </c>
      <c r="J99" s="254">
        <f t="shared" si="15"/>
        <v>1619.3920000000001</v>
      </c>
    </row>
    <row r="100" spans="1:10">
      <c r="A100">
        <f>全车数据表!A253</f>
        <v>251</v>
      </c>
      <c r="B100" t="str">
        <f>全车数据表!B253</f>
        <v>Spania GTA 2015 GTA Spano</v>
      </c>
      <c r="C100" s="256">
        <f>全车数据表!P253</f>
        <v>383.7</v>
      </c>
      <c r="D100" s="256">
        <f>全车数据表!Q253</f>
        <v>81.2</v>
      </c>
      <c r="E100" s="256">
        <f>全车数据表!R253</f>
        <v>59.72</v>
      </c>
      <c r="F100" s="256">
        <f>全车数据表!S253</f>
        <v>69.97</v>
      </c>
      <c r="G100" s="254">
        <f t="shared" si="12"/>
        <v>1587.8400000000001</v>
      </c>
      <c r="H100" s="254">
        <f t="shared" si="13"/>
        <v>191.5</v>
      </c>
      <c r="I100" s="258">
        <f t="shared" si="14"/>
        <v>551.16399999999999</v>
      </c>
      <c r="J100" s="257">
        <f t="shared" si="15"/>
        <v>1703.616</v>
      </c>
    </row>
    <row r="101" spans="1:10">
      <c r="A101">
        <f>全车数据表!A255</f>
        <v>253</v>
      </c>
      <c r="B101" t="str">
        <f>全车数据表!B255</f>
        <v>Ferrari SF90 Stradale</v>
      </c>
      <c r="C101" s="256">
        <f>全车数据表!P255</f>
        <v>355.4</v>
      </c>
      <c r="D101" s="256">
        <f>全车数据表!Q255</f>
        <v>86.83</v>
      </c>
      <c r="E101" s="256">
        <f>全车数据表!R255</f>
        <v>93.51</v>
      </c>
      <c r="F101" s="256">
        <f>全车数据表!S255</f>
        <v>69.900000000000006</v>
      </c>
      <c r="G101" s="257">
        <f t="shared" si="12"/>
        <v>1497.28</v>
      </c>
      <c r="H101" s="257">
        <f t="shared" si="13"/>
        <v>92.975000000000023</v>
      </c>
      <c r="I101" s="255">
        <f t="shared" si="14"/>
        <v>169.33699999999999</v>
      </c>
      <c r="J101" s="254">
        <f t="shared" si="15"/>
        <v>1702.7200000000003</v>
      </c>
    </row>
    <row r="102" spans="1:10">
      <c r="A102">
        <f>全车数据表!A258</f>
        <v>256</v>
      </c>
      <c r="B102" t="str">
        <f>全车数据表!B258</f>
        <v>Bugatti Veyron 16.4 Grand Sport Vitesse</v>
      </c>
      <c r="C102" s="256">
        <f>全车数据表!P258</f>
        <v>419</v>
      </c>
      <c r="D102" s="256">
        <f>全车数据表!Q258</f>
        <v>81.06</v>
      </c>
      <c r="E102" s="256">
        <f>全车数据表!R258</f>
        <v>49.15</v>
      </c>
      <c r="F102" s="256">
        <f>全车数据表!S258</f>
        <v>50.72</v>
      </c>
      <c r="G102" s="257">
        <f t="shared" si="12"/>
        <v>1700.8</v>
      </c>
      <c r="H102" s="257">
        <f t="shared" si="13"/>
        <v>193.94999999999993</v>
      </c>
      <c r="I102" s="255">
        <f t="shared" si="14"/>
        <v>670.60500000000002</v>
      </c>
      <c r="J102" s="254">
        <f t="shared" si="15"/>
        <v>1457.2159999999999</v>
      </c>
    </row>
    <row r="103" spans="1:10">
      <c r="A103">
        <f>全车数据表!A260</f>
        <v>258</v>
      </c>
      <c r="B103" t="str">
        <f>全车数据表!B260</f>
        <v>Vision 1789</v>
      </c>
      <c r="C103" s="256">
        <f>全车数据表!P260</f>
        <v>390.2</v>
      </c>
      <c r="D103" s="256">
        <f>全车数据表!Q260</f>
        <v>81.290000000000006</v>
      </c>
      <c r="E103" s="256">
        <f>全车数据表!R260</f>
        <v>59.91</v>
      </c>
      <c r="F103" s="256">
        <f>全车数据表!S260</f>
        <v>72.19</v>
      </c>
      <c r="G103" s="257">
        <f t="shared" si="12"/>
        <v>1608.6399999999999</v>
      </c>
      <c r="H103" s="254">
        <f t="shared" si="13"/>
        <v>189.92499999999984</v>
      </c>
      <c r="I103" s="255">
        <f t="shared" si="14"/>
        <v>549.01700000000005</v>
      </c>
      <c r="J103" s="254">
        <f t="shared" si="15"/>
        <v>1732.0320000000002</v>
      </c>
    </row>
    <row r="104" spans="1:10">
      <c r="A104">
        <f>全车数据表!A262</f>
        <v>260</v>
      </c>
      <c r="B104" t="str">
        <f>全车数据表!B262</f>
        <v>W Motors Fenyr SuperSport</v>
      </c>
      <c r="C104" s="256">
        <f>全车数据表!P262</f>
        <v>416.9</v>
      </c>
      <c r="D104" s="256">
        <f>全车数据表!Q262</f>
        <v>82.19</v>
      </c>
      <c r="E104" s="256">
        <f>全车数据表!R262</f>
        <v>43.24</v>
      </c>
      <c r="F104" s="256">
        <f>全车数据表!S262</f>
        <v>68.599999999999994</v>
      </c>
      <c r="G104" s="254">
        <f t="shared" si="12"/>
        <v>1694.08</v>
      </c>
      <c r="H104" s="257">
        <f t="shared" si="13"/>
        <v>174.17500000000007</v>
      </c>
      <c r="I104" s="258">
        <f t="shared" si="14"/>
        <v>737.38799999999992</v>
      </c>
      <c r="J104" s="254">
        <f t="shared" si="15"/>
        <v>1686.08</v>
      </c>
    </row>
    <row r="105" spans="1:10">
      <c r="A105">
        <f>全车数据表!A264</f>
        <v>262</v>
      </c>
      <c r="B105" t="str">
        <f>全车数据表!B264</f>
        <v>Zenvo TS1 GT Anniversary</v>
      </c>
      <c r="C105" s="256">
        <f>全车数据表!P264</f>
        <v>418.2</v>
      </c>
      <c r="D105" s="256">
        <f>全车数据表!Q264</f>
        <v>81.290000000000006</v>
      </c>
      <c r="E105" s="256">
        <f>全车数据表!R264</f>
        <v>46.66</v>
      </c>
      <c r="F105" s="256">
        <f>全车数据表!S264</f>
        <v>63.43</v>
      </c>
      <c r="G105" s="257">
        <f t="shared" si="12"/>
        <v>1698.24</v>
      </c>
      <c r="H105" s="254">
        <f t="shared" si="13"/>
        <v>189.92499999999984</v>
      </c>
      <c r="I105" s="255">
        <f t="shared" si="14"/>
        <v>698.74200000000008</v>
      </c>
      <c r="J105" s="254">
        <f t="shared" si="15"/>
        <v>1619.904</v>
      </c>
    </row>
    <row r="106" spans="1:10">
      <c r="A106">
        <f>全车数据表!A266</f>
        <v>264</v>
      </c>
      <c r="B106" t="str">
        <f>全车数据表!B266</f>
        <v>Automobili Pininfarina Battista</v>
      </c>
      <c r="C106" s="256">
        <f>全车数据表!P266</f>
        <v>368.5</v>
      </c>
      <c r="D106" s="256">
        <f>全车数据表!Q266</f>
        <v>88.49</v>
      </c>
      <c r="E106" s="256">
        <f>全车数据表!R266</f>
        <v>80.45</v>
      </c>
      <c r="F106" s="256">
        <f>全车数据表!S266</f>
        <v>78.260000000000005</v>
      </c>
      <c r="G106" s="257">
        <f t="shared" si="12"/>
        <v>1539.2</v>
      </c>
      <c r="H106" s="257">
        <f t="shared" si="13"/>
        <v>63.925000000000068</v>
      </c>
      <c r="I106" s="255">
        <f t="shared" si="14"/>
        <v>316.91500000000008</v>
      </c>
      <c r="J106" s="254">
        <f t="shared" si="15"/>
        <v>1809.7280000000001</v>
      </c>
    </row>
    <row r="107" spans="1:10">
      <c r="A107">
        <f>全车数据表!A269</f>
        <v>267</v>
      </c>
      <c r="B107" t="str">
        <f>全车数据表!B269</f>
        <v>Faraday Future FFZero1</v>
      </c>
      <c r="C107" s="256">
        <f>全车数据表!P269</f>
        <v>423</v>
      </c>
      <c r="D107" s="256">
        <f>全车数据表!Q269</f>
        <v>86.06</v>
      </c>
      <c r="E107" s="256">
        <f>全车数据表!R269</f>
        <v>42.83</v>
      </c>
      <c r="F107" s="256">
        <f>全车数据表!S269</f>
        <v>51.7</v>
      </c>
      <c r="G107" s="254">
        <f t="shared" si="12"/>
        <v>1713.6</v>
      </c>
      <c r="H107" s="254">
        <f t="shared" si="13"/>
        <v>106.44999999999993</v>
      </c>
      <c r="I107" s="258">
        <f t="shared" si="14"/>
        <v>742.02100000000007</v>
      </c>
      <c r="J107" s="257">
        <f t="shared" si="15"/>
        <v>1469.76</v>
      </c>
    </row>
    <row r="108" spans="1:10">
      <c r="A108">
        <f>全车数据表!A273</f>
        <v>271</v>
      </c>
      <c r="B108" t="str">
        <f>全车数据表!B273</f>
        <v>Lamborghini Sian FKP 37</v>
      </c>
      <c r="C108" s="256">
        <f>全车数据表!P273</f>
        <v>368.1</v>
      </c>
      <c r="D108" s="256">
        <f>全车数据表!Q273</f>
        <v>82.1</v>
      </c>
      <c r="E108" s="256">
        <f>全车数据表!R273</f>
        <v>92.35</v>
      </c>
      <c r="F108" s="256">
        <f>全车数据表!S273</f>
        <v>81.180000000000007</v>
      </c>
      <c r="G108" s="257">
        <f t="shared" si="12"/>
        <v>1537.92</v>
      </c>
      <c r="H108" s="257">
        <f t="shared" si="13"/>
        <v>175.75000000000011</v>
      </c>
      <c r="I108" s="255">
        <f t="shared" si="14"/>
        <v>182.44500000000016</v>
      </c>
      <c r="J108" s="254">
        <f t="shared" si="15"/>
        <v>1847.1040000000003</v>
      </c>
    </row>
    <row r="109" spans="1:10">
      <c r="A109">
        <f>全车数据表!A274</f>
        <v>272</v>
      </c>
      <c r="B109" t="str">
        <f>全车数据表!B274</f>
        <v>Ford Mustang RTR Spec 5-FD</v>
      </c>
      <c r="C109" s="256">
        <f>全车数据表!P274</f>
        <v>415</v>
      </c>
      <c r="D109" s="256">
        <f>全车数据表!Q274</f>
        <v>78.77</v>
      </c>
      <c r="E109" s="256">
        <f>全车数据表!R274</f>
        <v>54.9</v>
      </c>
      <c r="F109" s="256">
        <f>全车数据表!S274</f>
        <v>74.41</v>
      </c>
      <c r="G109" s="257">
        <f t="shared" si="12"/>
        <v>1688</v>
      </c>
      <c r="H109" s="257">
        <f t="shared" si="13"/>
        <v>234.02500000000009</v>
      </c>
      <c r="I109" s="255">
        <f t="shared" si="14"/>
        <v>605.63000000000011</v>
      </c>
      <c r="J109" s="254">
        <f t="shared" si="15"/>
        <v>1760.4479999999999</v>
      </c>
    </row>
    <row r="110" spans="1:10">
      <c r="A110">
        <f>全车数据表!A282</f>
        <v>280</v>
      </c>
      <c r="B110" t="str">
        <f>全车数据表!B282</f>
        <v>SSC Ultimate Aero TT</v>
      </c>
      <c r="C110" s="256">
        <f>全车数据表!P282</f>
        <v>428.8</v>
      </c>
      <c r="D110" s="256">
        <f>全车数据表!Q282</f>
        <v>79.69</v>
      </c>
      <c r="E110" s="256">
        <f>全车数据表!R282</f>
        <v>49.02</v>
      </c>
      <c r="F110" s="256">
        <f>全车数据表!S282</f>
        <v>63.89</v>
      </c>
      <c r="G110" s="257">
        <f t="shared" si="12"/>
        <v>1732.16</v>
      </c>
      <c r="H110" s="257">
        <f t="shared" si="13"/>
        <v>217.92500000000007</v>
      </c>
      <c r="I110" s="255">
        <f t="shared" si="14"/>
        <v>672.07400000000007</v>
      </c>
      <c r="J110" s="254">
        <f t="shared" si="15"/>
        <v>1625.7919999999999</v>
      </c>
    </row>
    <row r="111" spans="1:10">
      <c r="A111">
        <f>全车数据表!A288</f>
        <v>286</v>
      </c>
      <c r="B111" t="str">
        <f>全车数据表!B288</f>
        <v>Rimac Nevera Time Attack🔑</v>
      </c>
      <c r="C111" s="256">
        <f>全车数据表!P288</f>
        <v>409.7</v>
      </c>
      <c r="D111" s="256">
        <f>全车数据表!Q288</f>
        <v>89.13</v>
      </c>
      <c r="E111" s="256">
        <f>全车数据表!R288</f>
        <v>63.68</v>
      </c>
      <c r="F111" s="256">
        <f>全车数据表!S288</f>
        <v>45.99</v>
      </c>
      <c r="G111" s="257">
        <f t="shared" si="12"/>
        <v>1671.04</v>
      </c>
      <c r="H111" s="257">
        <f t="shared" si="13"/>
        <v>52.725000000000136</v>
      </c>
      <c r="I111" s="255">
        <f t="shared" si="14"/>
        <v>506.41600000000005</v>
      </c>
      <c r="J111" s="254">
        <f t="shared" si="15"/>
        <v>1396.672</v>
      </c>
    </row>
    <row r="112" spans="1:10">
      <c r="A112">
        <f>全车数据表!A291</f>
        <v>289</v>
      </c>
      <c r="B112" t="str">
        <f>全车数据表!B291</f>
        <v>Bugatti Mistral</v>
      </c>
      <c r="C112" s="256">
        <f>全车数据表!P291</f>
        <v>459.8</v>
      </c>
      <c r="D112" s="256">
        <f>全车数据表!Q291</f>
        <v>81.56</v>
      </c>
      <c r="E112" s="256">
        <f>全车数据表!R291</f>
        <v>57.68</v>
      </c>
      <c r="F112" s="256">
        <f>全车数据表!S291</f>
        <v>50.42</v>
      </c>
      <c r="G112" s="257">
        <f t="shared" si="12"/>
        <v>1831.3600000000001</v>
      </c>
      <c r="H112" s="257">
        <f t="shared" si="13"/>
        <v>185.19999999999993</v>
      </c>
      <c r="I112" s="255">
        <f t="shared" si="14"/>
        <v>574.21600000000012</v>
      </c>
      <c r="J112" s="254">
        <f t="shared" si="15"/>
        <v>1453.376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baseColWidth="10" defaultColWidth="8.6640625" defaultRowHeight="15"/>
  <cols>
    <col min="1" max="1" width="8.6640625" style="33" customWidth="1"/>
    <col min="2" max="2" width="12.6640625" style="33" customWidth="1"/>
    <col min="3" max="5" width="18.6640625" style="33" customWidth="1"/>
    <col min="6" max="6" width="8.6640625" style="33" customWidth="1"/>
    <col min="7" max="7" width="12.6640625" style="33" customWidth="1"/>
    <col min="8" max="11" width="18.6640625" style="33" customWidth="1"/>
    <col min="12" max="16384" width="8.6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321" t="s">
        <v>313</v>
      </c>
      <c r="C2" s="322"/>
      <c r="D2" s="322"/>
      <c r="E2" s="323"/>
      <c r="F2" s="80"/>
      <c r="G2" s="336" t="s">
        <v>315</v>
      </c>
      <c r="H2" s="337"/>
      <c r="I2" s="337"/>
      <c r="J2" s="337"/>
      <c r="K2" s="338"/>
      <c r="L2" s="35"/>
    </row>
    <row r="3" spans="1:27" ht="25.5" customHeight="1" thickBot="1">
      <c r="A3" s="81"/>
      <c r="B3" s="327" t="s">
        <v>478</v>
      </c>
      <c r="C3" s="328"/>
      <c r="D3" s="328"/>
      <c r="E3" s="329"/>
      <c r="F3" s="82"/>
      <c r="G3" s="83" t="s">
        <v>310</v>
      </c>
      <c r="H3" s="84" t="s">
        <v>302</v>
      </c>
      <c r="I3" s="85" t="s">
        <v>303</v>
      </c>
      <c r="J3" s="85" t="s">
        <v>311</v>
      </c>
      <c r="K3" s="86" t="s">
        <v>312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327"/>
      <c r="C4" s="328"/>
      <c r="D4" s="328"/>
      <c r="E4" s="329"/>
      <c r="F4" s="80"/>
      <c r="G4" s="87" t="s">
        <v>297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327"/>
      <c r="C5" s="328"/>
      <c r="D5" s="328"/>
      <c r="E5" s="329"/>
      <c r="F5" s="80"/>
      <c r="G5" s="89" t="s">
        <v>298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327"/>
      <c r="C6" s="328"/>
      <c r="D6" s="328"/>
      <c r="E6" s="329"/>
      <c r="F6" s="80"/>
      <c r="G6" s="89" t="s">
        <v>299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327"/>
      <c r="C7" s="328"/>
      <c r="D7" s="328"/>
      <c r="E7" s="329"/>
      <c r="F7" s="80"/>
      <c r="G7" s="89" t="s">
        <v>300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330"/>
      <c r="C8" s="331"/>
      <c r="D8" s="331"/>
      <c r="E8" s="332"/>
      <c r="F8" s="80"/>
      <c r="G8" s="90" t="s">
        <v>301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336" t="s">
        <v>314</v>
      </c>
      <c r="C10" s="337"/>
      <c r="D10" s="337"/>
      <c r="E10" s="338"/>
      <c r="F10" s="80"/>
      <c r="G10" s="321" t="s">
        <v>316</v>
      </c>
      <c r="H10" s="322"/>
      <c r="I10" s="322"/>
      <c r="J10" s="322"/>
      <c r="K10" s="323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310</v>
      </c>
      <c r="C11" s="93" t="s">
        <v>305</v>
      </c>
      <c r="D11" s="94" t="s">
        <v>306</v>
      </c>
      <c r="E11" s="95" t="s">
        <v>307</v>
      </c>
      <c r="F11" s="96"/>
      <c r="G11" s="97" t="s">
        <v>310</v>
      </c>
      <c r="H11" s="93" t="s">
        <v>304</v>
      </c>
      <c r="I11" s="94" t="s">
        <v>307</v>
      </c>
      <c r="J11" s="94" t="s">
        <v>308</v>
      </c>
      <c r="K11" s="98" t="s">
        <v>309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298</v>
      </c>
      <c r="C12" s="100"/>
      <c r="D12" s="101"/>
      <c r="E12" s="232" t="str">
        <f>IF(D12*2-C12=0,"",D12*2-C12)</f>
        <v/>
      </c>
      <c r="F12" s="96"/>
      <c r="G12" s="102" t="s">
        <v>298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299</v>
      </c>
      <c r="C13" s="105"/>
      <c r="D13" s="106"/>
      <c r="E13" s="233" t="str">
        <f>IF(D13*2-C13=0,"",D13*2-C13)</f>
        <v/>
      </c>
      <c r="F13" s="96"/>
      <c r="G13" s="107" t="s">
        <v>299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300</v>
      </c>
      <c r="C14" s="105"/>
      <c r="D14" s="106"/>
      <c r="E14" s="233" t="str">
        <f>IF(D14*2-C14=0,"",D14*2-C14)</f>
        <v/>
      </c>
      <c r="F14" s="96"/>
      <c r="G14" s="107" t="s">
        <v>300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301</v>
      </c>
      <c r="C15" s="111"/>
      <c r="D15" s="112"/>
      <c r="E15" s="234" t="str">
        <f>IF(D15*2-C15=0,"",D15*2-C15)</f>
        <v/>
      </c>
      <c r="F15" s="96"/>
      <c r="G15" s="113" t="s">
        <v>301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321" t="s">
        <v>332</v>
      </c>
      <c r="C17" s="322"/>
      <c r="D17" s="322"/>
      <c r="E17" s="322"/>
      <c r="F17" s="322"/>
      <c r="G17" s="322"/>
      <c r="H17" s="322"/>
      <c r="I17" s="322"/>
      <c r="J17" s="322"/>
      <c r="K17" s="323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318" t="s">
        <v>479</v>
      </c>
      <c r="C18" s="319"/>
      <c r="D18" s="319"/>
      <c r="E18" s="319"/>
      <c r="F18" s="319"/>
      <c r="G18" s="319"/>
      <c r="H18" s="319"/>
      <c r="I18" s="319"/>
      <c r="J18" s="319"/>
      <c r="K18" s="320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321" t="s">
        <v>318</v>
      </c>
      <c r="C20" s="322"/>
      <c r="D20" s="322"/>
      <c r="E20" s="323"/>
      <c r="F20" s="80"/>
      <c r="G20" s="324" t="s">
        <v>315</v>
      </c>
      <c r="H20" s="325"/>
      <c r="I20" s="325"/>
      <c r="J20" s="325"/>
      <c r="K20" s="32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327" t="s">
        <v>480</v>
      </c>
      <c r="C21" s="328"/>
      <c r="D21" s="328"/>
      <c r="E21" s="329"/>
      <c r="F21" s="82"/>
      <c r="G21" s="116" t="s">
        <v>310</v>
      </c>
      <c r="H21" s="117" t="s">
        <v>302</v>
      </c>
      <c r="I21" s="118" t="s">
        <v>303</v>
      </c>
      <c r="J21" s="118" t="s">
        <v>311</v>
      </c>
      <c r="K21" s="119" t="s">
        <v>312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327"/>
      <c r="C22" s="328"/>
      <c r="D22" s="328"/>
      <c r="E22" s="329"/>
      <c r="F22" s="80"/>
      <c r="G22" s="120" t="s">
        <v>297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327"/>
      <c r="C23" s="328"/>
      <c r="D23" s="328"/>
      <c r="E23" s="329"/>
      <c r="F23" s="80"/>
      <c r="G23" s="123" t="s">
        <v>298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327"/>
      <c r="C24" s="328"/>
      <c r="D24" s="328"/>
      <c r="E24" s="329"/>
      <c r="F24" s="80"/>
      <c r="G24" s="123" t="s">
        <v>299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327"/>
      <c r="C25" s="328"/>
      <c r="D25" s="328"/>
      <c r="E25" s="329"/>
      <c r="F25" s="80"/>
      <c r="G25" s="123" t="s">
        <v>300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330"/>
      <c r="C26" s="331"/>
      <c r="D26" s="331"/>
      <c r="E26" s="332"/>
      <c r="F26" s="80"/>
      <c r="G26" s="128" t="s">
        <v>301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324" t="s">
        <v>314</v>
      </c>
      <c r="C28" s="325"/>
      <c r="D28" s="325"/>
      <c r="E28" s="326"/>
      <c r="F28" s="80"/>
      <c r="G28" s="333" t="s">
        <v>316</v>
      </c>
      <c r="H28" s="334"/>
      <c r="I28" s="334"/>
      <c r="J28" s="334"/>
      <c r="K28" s="33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310</v>
      </c>
      <c r="C29" s="132" t="s">
        <v>305</v>
      </c>
      <c r="D29" s="133" t="s">
        <v>306</v>
      </c>
      <c r="E29" s="146" t="s">
        <v>307</v>
      </c>
      <c r="F29" s="96"/>
      <c r="G29" s="131" t="s">
        <v>310</v>
      </c>
      <c r="H29" s="132" t="s">
        <v>319</v>
      </c>
      <c r="I29" s="133" t="s">
        <v>307</v>
      </c>
      <c r="J29" s="133" t="s">
        <v>308</v>
      </c>
      <c r="K29" s="134" t="s">
        <v>309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298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298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299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299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300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300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301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301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2025-10-17T05:54:27Z</dcterms:modified>
</cp:coreProperties>
</file>