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ymtemirbaeva/Downloads/"/>
    </mc:Choice>
  </mc:AlternateContent>
  <xr:revisionPtr revIDLastSave="0" documentId="13_ncr:1_{D2D33D46-CCA5-7B4E-8690-963772CDECB9}" xr6:coauthVersionLast="47" xr6:coauthVersionMax="47" xr10:uidLastSave="{00000000-0000-0000-0000-000000000000}"/>
  <bookViews>
    <workbookView xWindow="0" yWindow="760" windowWidth="29040" windowHeight="15840" activeTab="4" xr2:uid="{CFF8ED2C-FCAD-4AD9-B67F-9291D44FF77F}"/>
  </bookViews>
  <sheets>
    <sheet name="Продажи 2020-2022" sheetId="10" r:id="rId1"/>
    <sheet name="Анализ динамики продаж" sheetId="12" r:id="rId2"/>
    <sheet name="Обработка данных" sheetId="13" r:id="rId3"/>
    <sheet name="Проверка гипотез" sheetId="14" r:id="rId4"/>
    <sheet name="Визуализация" sheetId="18" r:id="rId5"/>
  </sheets>
  <definedNames>
    <definedName name="_xlnm._FilterDatabase" localSheetId="1" hidden="1">'Анализ динамики продаж'!$M$30:$Q$30</definedName>
    <definedName name="ExternalData_4" localSheetId="1" hidden="1">'Анализ динамики продаж'!$A$1:$I$2009</definedName>
    <definedName name="ExternalData_4" localSheetId="2" hidden="1">'Обработка данных'!$A$1:$L$1600</definedName>
    <definedName name="ExternalData_4" localSheetId="0" hidden="1">'Продажи 2020-2022'!$A$1:$I$2009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8" l="1"/>
  <c r="G81" i="18"/>
  <c r="G82" i="18"/>
  <c r="G83" i="18"/>
  <c r="G84" i="18"/>
  <c r="G85" i="18"/>
  <c r="G86" i="18"/>
  <c r="G87" i="18"/>
  <c r="G88" i="18"/>
  <c r="G89" i="18"/>
  <c r="G90" i="18"/>
  <c r="F80" i="18"/>
  <c r="F81" i="18"/>
  <c r="F82" i="18"/>
  <c r="F83" i="18"/>
  <c r="F84" i="18"/>
  <c r="F85" i="18"/>
  <c r="F86" i="18"/>
  <c r="F87" i="18"/>
  <c r="F88" i="18"/>
  <c r="F89" i="18"/>
  <c r="F90" i="18"/>
  <c r="E80" i="18"/>
  <c r="E81" i="18"/>
  <c r="E82" i="18"/>
  <c r="E83" i="18"/>
  <c r="E84" i="18"/>
  <c r="E85" i="18"/>
  <c r="E86" i="18"/>
  <c r="E87" i="18"/>
  <c r="E88" i="18"/>
  <c r="E89" i="18"/>
  <c r="E90" i="18"/>
  <c r="D80" i="18"/>
  <c r="D81" i="18"/>
  <c r="D82" i="18"/>
  <c r="D83" i="18"/>
  <c r="D84" i="18"/>
  <c r="D85" i="18"/>
  <c r="D86" i="18"/>
  <c r="D87" i="18"/>
  <c r="D88" i="18"/>
  <c r="D89" i="18"/>
  <c r="D90" i="18"/>
  <c r="D79" i="18"/>
  <c r="E79" i="18"/>
  <c r="F79" i="18"/>
  <c r="G79" i="18"/>
  <c r="C80" i="18"/>
  <c r="C81" i="18"/>
  <c r="C82" i="18"/>
  <c r="C83" i="18"/>
  <c r="C84" i="18"/>
  <c r="C85" i="18"/>
  <c r="C86" i="18"/>
  <c r="C87" i="18"/>
  <c r="C88" i="18"/>
  <c r="C89" i="18"/>
  <c r="C90" i="18"/>
  <c r="C79" i="18"/>
  <c r="B80" i="18"/>
  <c r="B81" i="18"/>
  <c r="B82" i="18"/>
  <c r="B83" i="18"/>
  <c r="B84" i="18"/>
  <c r="B85" i="18"/>
  <c r="B86" i="18"/>
  <c r="B87" i="18"/>
  <c r="B88" i="18"/>
  <c r="B89" i="18"/>
  <c r="B90" i="18"/>
  <c r="B79" i="18"/>
  <c r="AJ65" i="13" l="1"/>
  <c r="AJ66" i="13"/>
  <c r="AJ67" i="13"/>
  <c r="AJ68" i="13"/>
  <c r="AJ69" i="13"/>
  <c r="AJ70" i="13"/>
  <c r="AJ71" i="13"/>
  <c r="AJ72" i="13"/>
  <c r="AJ73" i="13"/>
  <c r="AJ74" i="13"/>
  <c r="AJ75" i="13"/>
  <c r="AI65" i="13"/>
  <c r="AI66" i="13"/>
  <c r="AI67" i="13"/>
  <c r="AI68" i="13"/>
  <c r="AI69" i="13"/>
  <c r="AI70" i="13"/>
  <c r="AI71" i="13"/>
  <c r="AI72" i="13"/>
  <c r="AI73" i="13"/>
  <c r="AI74" i="13"/>
  <c r="AI75" i="13"/>
  <c r="AH65" i="13"/>
  <c r="AH66" i="13"/>
  <c r="AH67" i="13"/>
  <c r="AH68" i="13"/>
  <c r="AH69" i="13"/>
  <c r="AH70" i="13"/>
  <c r="AH71" i="13"/>
  <c r="AH72" i="13"/>
  <c r="AH73" i="13"/>
  <c r="AH74" i="13"/>
  <c r="AH75" i="13"/>
  <c r="AJ64" i="13"/>
  <c r="AI64" i="13"/>
  <c r="AH64" i="13"/>
  <c r="AG65" i="13"/>
  <c r="AG66" i="13"/>
  <c r="AG67" i="13"/>
  <c r="AG68" i="13"/>
  <c r="AG69" i="13"/>
  <c r="AG70" i="13"/>
  <c r="AG71" i="13"/>
  <c r="AG72" i="13"/>
  <c r="AG73" i="13"/>
  <c r="AG74" i="13"/>
  <c r="AG75" i="13"/>
  <c r="AG64" i="13"/>
  <c r="AF65" i="13"/>
  <c r="AF66" i="13"/>
  <c r="AF67" i="13"/>
  <c r="AF68" i="13"/>
  <c r="AF69" i="13"/>
  <c r="AF70" i="13"/>
  <c r="AF71" i="13"/>
  <c r="AF72" i="13"/>
  <c r="AF73" i="13"/>
  <c r="AF74" i="13"/>
  <c r="AF75" i="13"/>
  <c r="AF64" i="13"/>
  <c r="AG14" i="13"/>
  <c r="AF14" i="13"/>
  <c r="AL14" i="13"/>
  <c r="AK14" i="13"/>
  <c r="AQ14" i="13"/>
  <c r="AP14" i="13"/>
  <c r="AP7" i="13"/>
  <c r="AQ7" i="13"/>
  <c r="AL7" i="13"/>
  <c r="AK7" i="13"/>
  <c r="S6" i="12"/>
  <c r="AH7" i="13"/>
  <c r="AE59" i="13" s="1"/>
  <c r="AG7" i="13"/>
  <c r="AF7" i="13"/>
  <c r="N6" i="12"/>
  <c r="Q5" i="13"/>
  <c r="R5" i="13"/>
  <c r="S5" i="13"/>
  <c r="T5" i="13"/>
  <c r="U5" i="13"/>
  <c r="V5" i="13"/>
  <c r="W5" i="13"/>
  <c r="X5" i="13"/>
  <c r="P5" i="13"/>
  <c r="V4" i="13"/>
  <c r="W4" i="13"/>
  <c r="X4" i="13"/>
  <c r="Q4" i="13"/>
  <c r="R4" i="13"/>
  <c r="S4" i="13"/>
  <c r="T4" i="13"/>
  <c r="U4" i="13"/>
  <c r="P4" i="13"/>
  <c r="Y13" i="12"/>
  <c r="X13" i="12"/>
  <c r="T13" i="12"/>
  <c r="Y6" i="12"/>
  <c r="X6" i="12"/>
  <c r="T6" i="12"/>
  <c r="S13" i="12"/>
  <c r="O13" i="12"/>
  <c r="N13" i="12"/>
  <c r="P6" i="12"/>
  <c r="O6" i="12"/>
  <c r="C26" i="14"/>
  <c r="D23" i="14"/>
  <c r="B26" i="14"/>
  <c r="B27" i="14"/>
  <c r="C25" i="14"/>
  <c r="D27" i="14"/>
  <c r="C23" i="14"/>
  <c r="B24" i="14"/>
  <c r="D26" i="14"/>
  <c r="C24" i="14"/>
  <c r="D25" i="14"/>
  <c r="B25" i="14"/>
  <c r="B23" i="14"/>
  <c r="C27" i="14"/>
  <c r="D24" i="14"/>
  <c r="Y14" i="12" l="1"/>
  <c r="Y15" i="12" s="1"/>
  <c r="AG8" i="13"/>
  <c r="AG9" i="13" s="1"/>
  <c r="AL15" i="13"/>
  <c r="AL16" i="13" s="1"/>
  <c r="AG15" i="13"/>
  <c r="AG16" i="13" s="1"/>
  <c r="AQ15" i="13"/>
  <c r="AQ16" i="13" s="1"/>
  <c r="AQ8" i="13"/>
  <c r="AQ9" i="13" s="1"/>
  <c r="AL8" i="13"/>
  <c r="AL9" i="13" s="1"/>
  <c r="AH8" i="13"/>
  <c r="AH9" i="13" s="1"/>
  <c r="O14" i="12"/>
  <c r="O15" i="12" s="1"/>
  <c r="T14" i="12"/>
  <c r="T15" i="12" s="1"/>
  <c r="O7" i="12"/>
  <c r="O8" i="12" s="1"/>
  <c r="T7" i="12"/>
  <c r="T8" i="12" s="1"/>
  <c r="Y7" i="12"/>
  <c r="Y8" i="12" s="1"/>
  <c r="P7" i="12"/>
  <c r="P8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EAD5F-388B-0748-9275-F5D41AA9A20A}" keepAlive="1" name="Запрос — Добавление" description="Соединение с запросом &quot;Добавление&quot; в книге." type="5" refreshedVersion="8" background="1" saveData="1">
    <dbPr connection="Provider=Microsoft.Mashup.OleDb.1;Data Source=$Workbook$;Location=Добавление;Extended Properties=&quot;&quot;" command="SELECT * FROM [Добавление]"/>
  </connection>
  <connection id="2" xr16:uid="{7608AE46-5600-2C44-B9A6-524CFF31E7CF}" keepAlive="1" name="Запрос — Добавление (2)" description="Соединение с запросом &quot;Добавление (2)&quot; в книге." type="5" refreshedVersion="8" background="1" saveData="1">
    <dbPr connection="Provider=Microsoft.Mashup.OleDb.1;Data Source=$Workbook$;Location=&quot;Добавление (2)&quot;;Extended Properties=&quot;&quot;" command="SELECT * FROM [Добавление (2)]"/>
  </connection>
  <connection id="3" xr16:uid="{6BD65570-7BFE-BD46-88B6-20A604BABF51}" keepAlive="1" name="Запрос — Добавление (3)" description="Соединение с запросом &quot;Добавление (3)&quot; в книге." type="5" refreshedVersion="8" background="1" saveData="1">
    <dbPr connection="Provider=Microsoft.Mashup.OleDb.1;Data Source=$Workbook$;Location=&quot;Добавление (3)&quot;;Extended Properties=&quot;&quot;" command="SELECT * FROM [Добавление (3)]"/>
  </connection>
  <connection id="4" xr16:uid="{7CEDF6F0-0CC0-DB42-9F94-7730CB703C76}" keepAlive="1" name="Запрос — Добавление (4)" description="Соединение с запросом &quot;Добавление (4)&quot; в книге." type="5" refreshedVersion="8" background="1" saveData="1">
    <dbPr connection="Provider=Microsoft.Mashup.OleDb.1;Data Source=$Workbook$;Location=&quot;Добавление (4)&quot;;Extended Properties=&quot;&quot;" command="SELECT * FROM [Добавление (4)]"/>
  </connection>
  <connection id="5" xr16:uid="{61BFD7E5-F250-E449-A125-8F00B7CB6CCD}" keepAlive="1" name="Запрос — Копия 2020" description="Соединение с запросом &quot;Копия 2020&quot; в книге." type="5" refreshedVersion="8" background="1" saveData="1">
    <dbPr connection="Provider=Microsoft.Mashup.OleDb.1;Data Source=$Workbook$;Location=&quot;Копия 2020&quot;;Extended Properties=&quot;&quot;" command="SELECT * FROM [Копия 2020]"/>
  </connection>
  <connection id="6" xr16:uid="{894ABCAD-1BAE-8C4D-9728-74760F6A2AFB}" keepAlive="1" name="Запрос — Копия 2022" description="Соединение с запросом &quot;Копия 2022&quot; в книге." type="5" refreshedVersion="8" background="1" saveData="1">
    <dbPr connection="Provider=Microsoft.Mashup.OleDb.1;Data Source=$Workbook$;Location=&quot;Копия 2022&quot;;Extended Properties=&quot;&quot;" command="SELECT * FROM [Копия 2022]"/>
  </connection>
  <connection id="7" xr16:uid="{D4C8C198-3AB2-1B4B-A3BD-1026F32CB4AA}" keepAlive="1" name="Запрос — Продажи за 2020" description="Соединение с запросом &quot;Продажи за 2020&quot; в книге." type="5" refreshedVersion="0" background="1">
    <dbPr connection="Provider=Microsoft.Mashup.OleDb.1;Data Source=$Workbook$;Location=&quot;Продажи за 2020&quot;;Extended Properties=&quot;&quot;" command="SELECT * FROM [Продажи за 2020]"/>
  </connection>
  <connection id="8" xr16:uid="{F08A5511-28C1-FF4D-9CFE-EF12589D2B5C}" keepAlive="1" name="Запрос — Продажи за 2021" description="Соединение с запросом &quot;Продажи за 2021&quot; в книге." type="5" refreshedVersion="8" background="1" saveData="1">
    <dbPr connection="Provider=Microsoft.Mashup.OleDb.1;Data Source=$Workbook$;Location=&quot;Продажи за 2021&quot;;Extended Properties=&quot;&quot;" command="SELECT * FROM [Продажи за 2021]"/>
  </connection>
  <connection id="9" xr16:uid="{D21CE172-472E-7542-8E6D-BE950228D345}" keepAlive="1" name="Запрос — Продажи за 2022" description="Соединение с запросом &quot;Продажи за 2022&quot; в книге." type="5" refreshedVersion="8" background="1" saveData="1">
    <dbPr connection="Provider=Microsoft.Mashup.OleDb.1;Data Source=$Workbook$;Location=&quot;Продажи за 2022&quot;;Extended Properties=&quot;&quot;" command="SELECT * FROM [Продажи за 2022]"/>
  </connection>
  <connection id="10" xr16:uid="{4DC89911-18F2-9F41-84DC-600EF8715F60}" keepAlive="1" name="Запрос — First Sheet" description="Соединение с запросом &quot;First Sheet&quot; в книге." type="5" refreshedVersion="8" background="1" saveData="1">
    <dbPr connection="Provider=Microsoft.Mashup.OleDb.1;Data Source=$Workbook$;Location=&quot;First Sheet&quot;;Extended Properties=&quot;&quot;" command="SELECT * FROM [First Sheet]"/>
  </connection>
</connections>
</file>

<file path=xl/sharedStrings.xml><?xml version="1.0" encoding="utf-8"?>
<sst xmlns="http://schemas.openxmlformats.org/spreadsheetml/2006/main" count="23992" uniqueCount="347">
  <si>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</si>
  <si>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</si>
  <si>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</si>
  <si>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</si>
  <si>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</si>
  <si>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</si>
  <si>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</si>
  <si>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</si>
  <si>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</si>
  <si>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</si>
  <si>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</si>
  <si>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</si>
  <si>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</si>
  <si>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</si>
  <si>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</si>
  <si>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</si>
  <si>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</si>
  <si>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</si>
  <si>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</si>
  <si>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</si>
  <si>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</si>
  <si>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</si>
  <si>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</si>
  <si>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</si>
  <si>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</si>
  <si>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</si>
  <si>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</si>
  <si>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</si>
  <si>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</si>
  <si>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</si>
  <si>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</si>
  <si>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</si>
  <si>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</si>
  <si>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</si>
  <si>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</si>
  <si>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</si>
  <si>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</si>
  <si>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</si>
  <si>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</si>
  <si>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</si>
  <si>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0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</si>
  <si>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</si>
  <si>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</si>
  <si>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</si>
  <si>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</si>
  <si>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</si>
  <si>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</si>
  <si>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</si>
  <si>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</si>
  <si>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Cream</t>
  </si>
  <si>
    <t>Magenta</t>
  </si>
  <si>
    <t>Cotton</t>
  </si>
  <si>
    <t>Snow</t>
  </si>
  <si>
    <t>Rosy</t>
  </si>
  <si>
    <t>Lilac</t>
  </si>
  <si>
    <t>Pearl</t>
  </si>
  <si>
    <t>Macaroon</t>
  </si>
  <si>
    <t>Rice</t>
  </si>
  <si>
    <t>Linen</t>
  </si>
  <si>
    <t>Bone</t>
  </si>
  <si>
    <t>Daisy</t>
  </si>
  <si>
    <t>8</t>
  </si>
  <si>
    <t>Powder</t>
  </si>
  <si>
    <t>Greennn#!</t>
  </si>
  <si>
    <t>729,821201+</t>
  </si>
  <si>
    <t>4702,004113+</t>
  </si>
  <si>
    <t>3969,19894+</t>
  </si>
  <si>
    <t>11,329055+</t>
  </si>
  <si>
    <t>5962,643043+</t>
  </si>
  <si>
    <t>4483,615135+</t>
  </si>
  <si>
    <t>5765,421415+</t>
  </si>
  <si>
    <t>555,281552+</t>
  </si>
  <si>
    <t>47,309114+</t>
  </si>
  <si>
    <t>13,461723+</t>
  </si>
  <si>
    <t>1608,789744+</t>
  </si>
  <si>
    <t>11127,30868+</t>
  </si>
  <si>
    <t>12648,513944+</t>
  </si>
  <si>
    <t>1108,961017+</t>
  </si>
  <si>
    <t>3,141648+</t>
  </si>
  <si>
    <t>118,79017+</t>
  </si>
  <si>
    <t>6283,969207+</t>
  </si>
  <si>
    <t>820,416108+</t>
  </si>
  <si>
    <t>5684,181431+</t>
  </si>
  <si>
    <t>3564,350803+</t>
  </si>
  <si>
    <t>318,203811+</t>
  </si>
  <si>
    <t>6304,313433+</t>
  </si>
  <si>
    <t>2841,10438+</t>
  </si>
  <si>
    <t>6623,000018+</t>
  </si>
  <si>
    <t>525,96028+</t>
  </si>
  <si>
    <t>48,940376+</t>
  </si>
  <si>
    <t>113,266212+</t>
  </si>
  <si>
    <t>3527,423164+</t>
  </si>
  <si>
    <t>6235,15773+</t>
  </si>
  <si>
    <t>15700,382104+</t>
  </si>
  <si>
    <t>1938,389976+</t>
  </si>
  <si>
    <t>3,249992+</t>
  </si>
  <si>
    <t>166,170232+</t>
  </si>
  <si>
    <t>8986,126968+</t>
  </si>
  <si>
    <t>562,876647+</t>
  </si>
  <si>
    <t>5681,495903+</t>
  </si>
  <si>
    <t>2922,396679+</t>
  </si>
  <si>
    <t>121,087477+</t>
  </si>
  <si>
    <t>5610,048795+</t>
  </si>
  <si>
    <t>1685,635691+</t>
  </si>
  <si>
    <t>5592,503082+</t>
  </si>
  <si>
    <t>272,150799+</t>
  </si>
  <si>
    <t>45,835925+</t>
  </si>
  <si>
    <t>55,049286+</t>
  </si>
  <si>
    <t>1936,799692+</t>
  </si>
  <si>
    <t>3597,991186+</t>
  </si>
  <si>
    <t>12022,168798+</t>
  </si>
  <si>
    <t>1132,86316+</t>
  </si>
  <si>
    <t>3,46668+</t>
  </si>
  <si>
    <t>186,218269+</t>
  </si>
  <si>
    <t>6132,884335+</t>
  </si>
  <si>
    <t>594,588783+</t>
  </si>
  <si>
    <t>3368,865598+</t>
  </si>
  <si>
    <t>3372,173873+</t>
  </si>
  <si>
    <t>39,605675+</t>
  </si>
  <si>
    <t>5767,139737+</t>
  </si>
  <si>
    <t>1345,404076+</t>
  </si>
  <si>
    <t>6175,532397+</t>
  </si>
  <si>
    <t>400,438319+</t>
  </si>
  <si>
    <t>47,36375+</t>
  </si>
  <si>
    <t>79,544737+</t>
  </si>
  <si>
    <t>1693,249683+</t>
  </si>
  <si>
    <t>3039,610091+</t>
  </si>
  <si>
    <t>0,046414+</t>
  </si>
  <si>
    <t>13934,444727+</t>
  </si>
  <si>
    <t>1290,311691+</t>
  </si>
  <si>
    <t>3,582185+</t>
  </si>
  <si>
    <t>225,965176+</t>
  </si>
  <si>
    <t>7079,594405+</t>
  </si>
  <si>
    <t>618,481777+</t>
  </si>
  <si>
    <t>5995,710542+</t>
  </si>
  <si>
    <t>4346,872331+</t>
  </si>
  <si>
    <t>17,551945+</t>
  </si>
  <si>
    <t>6797,677053+</t>
  </si>
  <si>
    <t>1104,70914+</t>
  </si>
  <si>
    <t>5945,933384+</t>
  </si>
  <si>
    <t>1161,74794+</t>
  </si>
  <si>
    <t>47,929871+</t>
  </si>
  <si>
    <t>87,049257+</t>
  </si>
  <si>
    <t>2134,394888+</t>
  </si>
  <si>
    <t>2955,440042+</t>
  </si>
  <si>
    <t>18673,789433+</t>
  </si>
  <si>
    <t>3245,029801+</t>
  </si>
  <si>
    <t>5,149395+</t>
  </si>
  <si>
    <t>171,423595+</t>
  </si>
  <si>
    <t>9478,159229+</t>
  </si>
  <si>
    <t>12,649938+</t>
  </si>
  <si>
    <t>7988,045344+</t>
  </si>
  <si>
    <t>479,591585+</t>
  </si>
  <si>
    <t>3098,274716+</t>
  </si>
  <si>
    <t>3720,114364+</t>
  </si>
  <si>
    <t>1104,694685+</t>
  </si>
  <si>
    <t>5315,236504+</t>
  </si>
  <si>
    <t>1180,550683+</t>
  </si>
  <si>
    <t>70,359689+</t>
  </si>
  <si>
    <t>2332,304375+</t>
  </si>
  <si>
    <t>2257,732329+</t>
  </si>
  <si>
    <t>14747,014971+</t>
  </si>
  <si>
    <t>2942,582832+</t>
  </si>
  <si>
    <t>182,294011+</t>
  </si>
  <si>
    <t>9074,154704+</t>
  </si>
  <si>
    <t>666,1454+</t>
  </si>
  <si>
    <t>367,6882+</t>
  </si>
  <si>
    <t>992,1755+</t>
  </si>
  <si>
    <t>577,6599+</t>
  </si>
  <si>
    <t>348,504+</t>
  </si>
  <si>
    <t>1561,4301+</t>
  </si>
  <si>
    <t>460,8189+</t>
  </si>
  <si>
    <t>436,7045+</t>
  </si>
  <si>
    <t>1010,165+</t>
  </si>
  <si>
    <t>350,6479+</t>
  </si>
  <si>
    <t>312,313+</t>
  </si>
  <si>
    <t>794,332+</t>
  </si>
  <si>
    <t>42,9389+</t>
  </si>
  <si>
    <t>96,6346+</t>
  </si>
  <si>
    <t>461,7895+</t>
  </si>
  <si>
    <t>14,3406+</t>
  </si>
  <si>
    <t>123,6008+</t>
  </si>
  <si>
    <t>223,1901+</t>
  </si>
  <si>
    <t>1. Анализ динамики продаж за 2022 и 2021 год для бренда Green</t>
  </si>
  <si>
    <t>Продажи всего рынка за 2022 и 2021 года</t>
  </si>
  <si>
    <t>Продажи бренда Green за 2021 и 2022 год</t>
  </si>
  <si>
    <t>FY</t>
  </si>
  <si>
    <t>abs</t>
  </si>
  <si>
    <t>%</t>
  </si>
  <si>
    <t>L3M'10</t>
  </si>
  <si>
    <t>M2M'12</t>
  </si>
  <si>
    <t>Продажи за последний месяц декабрь</t>
  </si>
  <si>
    <t>Продажи за последние 3 месяца (10,11,12)</t>
  </si>
  <si>
    <t xml:space="preserve">Продажи за последние 3месяца (10,11,12) для Green </t>
  </si>
  <si>
    <t>Продажи за последний месяц декабрь для Green</t>
  </si>
  <si>
    <t>Выводы:</t>
  </si>
  <si>
    <t>Общий итог</t>
  </si>
  <si>
    <t>2. Топ-5 брендов категории на основе данных продаж в рублях за все три года</t>
  </si>
  <si>
    <t>1. Рост продаж бренда Green в 2022 снизилься на 51% относительно продаж за 2021год. Продажи всего рынка упали на 39% в 2022 году относительно 2021 года. Продажи бренда Green снижаются быстрее, чем общий рынок (-51% &gt; -39%), что указывает на значительное ухудшение конкурентных позиций бренда.</t>
  </si>
  <si>
    <r>
      <t xml:space="preserve">2. Продажи всего рынка за последние 3 месяца сократились на </t>
    </r>
    <r>
      <rPr>
        <b/>
        <sz val="11"/>
        <color theme="1"/>
        <rFont val="Calibri"/>
        <family val="2"/>
        <charset val="204"/>
        <scheme val="minor"/>
      </rPr>
      <t>61,4%</t>
    </r>
    <r>
      <rPr>
        <sz val="11"/>
        <color theme="1"/>
        <rFont val="Calibri"/>
        <family val="2"/>
        <charset val="204"/>
        <scheme val="minor"/>
      </rPr>
      <t>. Абсолютное снижение составило 131 938,25 тыс.руб. Продажи бренда Green за последние 3 месяца упали на 75%. Абсолютное снижение составило 100 882,53 тыс.руб. Бренд Green демонстрирует резкое падение в последний квартал года, теряя позиции даже быстрее, чем общий рынок (-75% &gt; -61,4%).</t>
    </r>
  </si>
  <si>
    <t>3. В декабре 2022 года продажи на рынке сократились на 88% по сравнению с декабрем 2021 года. Абсолютное снижение составило 60 009,35 тыс. руб. В декабре 2022 года продажи бренда Green снизились на 100% (до нуля). Абсолютное снижение составило 43 809,54 тыс. руб. Продажи снизились до нуля (100%) так как данные за 2022года декабрь имеют продажи в формате "16534,567+" что способствовала таким результатам. Такое может показаться как полное отсутствие продаж бренда Green в декабре 2022 года. Но проблема в данных</t>
  </si>
  <si>
    <t>В результате бренд Green испытывает более серьезное снижение продаж, чем общий рынок, во всех временных периодах.</t>
  </si>
  <si>
    <t>По результатам рейтинга топ 5 брендов, бренд Green занимает первое место в продажах за все три года, после него идут бренды Blue, Yellow, Black. У всех пяти брендов продажи снижаются с каждым годом, что говорит и снижении продаж консервированных продуктов во всем рынке в 2022году.</t>
  </si>
  <si>
    <t>Пропусков нет</t>
  </si>
  <si>
    <t>Пропуски</t>
  </si>
  <si>
    <t>Количество строк</t>
  </si>
  <si>
    <t>Дубликатов не найдено.</t>
  </si>
  <si>
    <t>Channels</t>
  </si>
  <si>
    <t>числовой больше 0</t>
  </si>
  <si>
    <t>список</t>
  </si>
  <si>
    <t>текст</t>
  </si>
  <si>
    <t>дробный &gt;= 0</t>
  </si>
  <si>
    <t>числовой &gt;= 0</t>
  </si>
  <si>
    <t>Преобразование данных</t>
  </si>
  <si>
    <t>2. Проверка данных</t>
  </si>
  <si>
    <t>3. Выбросы и аномальные значения</t>
  </si>
  <si>
    <t>Q1</t>
  </si>
  <si>
    <t>IQR</t>
  </si>
  <si>
    <t>верхний</t>
  </si>
  <si>
    <t>unit outlier</t>
  </si>
  <si>
    <t>num st outlier</t>
  </si>
  <si>
    <t>value outlier</t>
  </si>
  <si>
    <t>volume outlier</t>
  </si>
  <si>
    <t>Количество выбросов</t>
  </si>
  <si>
    <t>Так как выбросов в данных не много, я удалю те строки где минимум 1значение является выбросом.</t>
  </si>
  <si>
    <t>Not outlier</t>
  </si>
  <si>
    <t xml:space="preserve">После удаления количество строк стало </t>
  </si>
  <si>
    <t>1. Проверка на пропуски/дубликаты</t>
  </si>
  <si>
    <t>Преобразование слова Greennn#! На Green в поле Brand</t>
  </si>
  <si>
    <t>Сумма по полю Value (in 1000 rub)</t>
  </si>
  <si>
    <t>1. топ-5 брендов в каждом канале продаж (ГМ, СМ, ММ) в денежном выражении в 2022 году.</t>
  </si>
  <si>
    <t>Выручка в 1000руб</t>
  </si>
  <si>
    <t>Каналы продаж</t>
  </si>
  <si>
    <t>2. Годовая доля рынка в денежном выражении в 2022 году среди брендов объединённых групп weight ranges 350-599G в канале СМ</t>
  </si>
  <si>
    <t>Месяц</t>
  </si>
  <si>
    <t>3. Рассчитайте долю рынка в денежном выражении на каждый месяц за последние два года каждого из топ-5 брендов объединённых групп weight ranges 350-599G в канале СМ.</t>
  </si>
  <si>
    <t>Продажи топ 5 брэндов объединённых групп weight ranges 350-599G в канале СМ за 2021 и 2022 года</t>
  </si>
  <si>
    <t>Продажи рынка за 2021 и 2022года по месяцам</t>
  </si>
  <si>
    <t>Доля рынка 2021</t>
  </si>
  <si>
    <t>Доля рынка 2022</t>
  </si>
  <si>
    <t>4. Годовой рост продаж для 2021 и 2022 годов в денежном выражении для каждого канала (ГМ, СМ, ММ) и годовую долю рынка.</t>
  </si>
  <si>
    <t>5. Офтейк (средние продажи на одну точку) в штуках для брендов «Green» 350-399G и «Blue» 400-599G по месяцам 2022 года в ГМ, СМ и ММ</t>
  </si>
  <si>
    <t>6. Среднемесячная цена для брендов «Green» 350-399G и «Blue» 400-599G по месяцам 2022 года в ГМ</t>
  </si>
  <si>
    <t>350-599G</t>
  </si>
  <si>
    <t>Сумма по полю среднемесячная цена</t>
  </si>
  <si>
    <t>1. Рост продаж бренда Green в 2022  составило -21% вместо ранее рассчитанных -51%. За последние три месяца снижение составило -59% вместо -75%. В декабре 2022 года падение продаж составило -45% вместо полного отсутствия продаж (-100%).</t>
  </si>
  <si>
    <t>2. Продажи всего рынка в 2022 году по сравнению с 2021 годом падение составило -18% вместо ранее рассчитанных -39%. Продажи за последние три месяца 2022 года упали на -29,4% вместо -61,4%. В декабре 2022 года продажи снизились на -27% вместо -88%.</t>
  </si>
  <si>
    <t>Продажи бренда Green снижаются, но они падают медленнее, чем предполагалось ранее до обработки данных, но быстрее, чем общий рынок (-21% &gt; -18% за год).</t>
  </si>
  <si>
    <t>2. Годовая доля рынка в денежном выражении в 2022 году среди брендов объединённых групп weight ranges 350-599G в канале СМ составила 28%. Бренды входящий в эту группу это Blue, Green, Yellow, Orange и многие другие.</t>
  </si>
  <si>
    <t>3. Помесячный анализ долей рынка показывает нестабильность: доля Green колеблется от 5% до 12%. Высокая разность доли Green в канале СМ является странной и требует внимательного изучения сезонных факторов и конкуренции. У брендов Orange, Red, Rose доля рынка сильно не отличается из доля в промежутке между 1-5%. Только у брэнда Yellow доля рынка очень разная, иногда они даже не делали продажи, к примеру в месяцах весны и июле, сентябре и ноябре.</t>
  </si>
  <si>
    <t>4. Доля рынка и динамика продаж
Супермаркеты (Supermarkets) показывают положительный годовой рост продаж на 25% в 2022 году. Это позволило увеличить их долю рынка с 35% до 44%. Минимаркеты (Minimarkets) и гипермаркеты (Hypermarkets) продемонстрировали снижение продаж на 20% и 9% соответственно, что привело к снижению их доли рынка.
Вывод: супермаркеты в 2022 году становятся более важным каналом продаж для брендов, тогда как в других каналах наблюдается спад.</t>
  </si>
  <si>
    <t>5 и 6. Офтейк бренда Green выше в супермаркетах, чем в минимаркетах, особенно в начале года. Среднемесячная цена для Green и Blue не выявляется так как нет продаж за срок 2022года в гипермаркетах. Для бренда Blue оффтейк значительно меньше чем у бренда Green и продажи у него только в минимаркетах, что и показывает низкую прибыль.</t>
  </si>
  <si>
    <t>1. Топ-5 брендов в супермаркетах
Лидирующим брендом по продажам в 2022 году является Green, за ним следуют Orange и Yellow в супермаркетах. 
Вывод: лидерство Green сохраняется, но только в супермаркетах, так как Green не является лидером в продажах в гипермаркетах и минимаркетах.</t>
  </si>
  <si>
    <t>Каналы</t>
  </si>
  <si>
    <t>Бренды</t>
  </si>
  <si>
    <t>Сумма продаж</t>
  </si>
  <si>
    <t>Распределение продаж по брендам в разрезе каналов различается</t>
  </si>
  <si>
    <t>Проверка:</t>
  </si>
  <si>
    <t>Доля рынка продаж топ 5 брендов в разрезе каналов</t>
  </si>
  <si>
    <t>1. Green</t>
  </si>
  <si>
    <t>2. Blue</t>
  </si>
  <si>
    <t>3. Yellow</t>
  </si>
  <si>
    <t>4. Black</t>
  </si>
  <si>
    <t>5. Red</t>
  </si>
  <si>
    <t>Общие выводы</t>
  </si>
  <si>
    <t>Yellow предпочитают в минимаркетах,</t>
  </si>
  <si>
    <t>Black и Red лучше представлены в супермаркетах и гипермаркетах.</t>
  </si>
  <si>
    <t>Лидер по доле продаж в гипермаркетах (45%).</t>
  </si>
  <si>
    <t>Удерживает стабильные позиции в минимаркетах и супермаркетах (29% и 28% соответственно).</t>
  </si>
  <si>
    <t>Green является универсальным брендом, хорошо представленным во всех каналах, с наибольшей популярностью в гипермаркетах.</t>
  </si>
  <si>
    <t>Значительно доминирует в минимаркетах (30%).</t>
  </si>
  <si>
    <t>Практически отсутствует в супермаркетах (2%) и гипермаркетах (1%).</t>
  </si>
  <si>
    <t>Blue ориентирован на минимаркеты, что может быть связано с их ассортиментом, форматом или ценой.</t>
  </si>
  <si>
    <t>Доля продаж постепенно снижается по мере перехода от минимаркетов (15%) к гипермаркетам (8%).</t>
  </si>
  <si>
    <t>Yellow имеет умеренную популярность, но предпочтение этому бренду чаще отдается в минимаркетах.</t>
  </si>
  <si>
    <t>Лучшая доля в гипермаркетах (12%) и супермаркетах (10%), но низкая доля в минимаркетах (6%).</t>
  </si>
  <si>
    <t>Значит Black ориентирован на более крупные торговые форматы.</t>
  </si>
  <si>
    <t>Наибольшая доля в супермаркетах (9%), меньшая в гипермаркетах (6%) и минимаркетах (3%).</t>
  </si>
  <si>
    <t>Red более востребован в супермаркетах, но не так популярен в минимаркетах и гипермаркетах.</t>
  </si>
  <si>
    <t>Green — наиболее универсальный бренд с доминированием в гипермаркетах.</t>
  </si>
  <si>
    <t>Blue — нишевый бренд минимаркетов.</t>
  </si>
  <si>
    <t>Yellow, Black и Red показывают разное поведение в зависимости от канала:</t>
  </si>
  <si>
    <t>Гипотеза подтверждается</t>
  </si>
  <si>
    <t>Распределение продаж по брендам существенно различается в зависимости от канала:</t>
  </si>
  <si>
    <t>В супермаркетах и гипермаркетах доминирует Green.</t>
  </si>
  <si>
    <t>В минимаркетах лидирует Blue, а доля Green ниже, чем в других каналах.</t>
  </si>
  <si>
    <t>Гипотеза 1</t>
  </si>
  <si>
    <t>Гипотеза 2</t>
  </si>
  <si>
    <t>Офтейк на точку в штуках различается по каналам</t>
  </si>
  <si>
    <t>Сумма по полю оффтейк</t>
  </si>
  <si>
    <r>
      <t>Гипермаркеты (Hypermarkets)</t>
    </r>
    <r>
      <rPr>
        <sz val="11"/>
        <color theme="1"/>
        <rFont val="Calibri"/>
        <family val="2"/>
        <charset val="204"/>
        <scheme val="minor"/>
      </rPr>
      <t xml:space="preserve"> — офтейк на точку самый высокий (0,01753438). Это может быть связано с тем, что гипермаркеты обслуживают крупные потоки покупателей и предоставляют широкий ассортимент товаров, что способствует большим объемам продаж.</t>
    </r>
  </si>
  <si>
    <r>
      <t>Супермаркеты (Supermarkets)</t>
    </r>
    <r>
      <rPr>
        <sz val="11"/>
        <color theme="1"/>
        <rFont val="Calibri"/>
        <family val="2"/>
        <charset val="204"/>
        <scheme val="minor"/>
      </rPr>
      <t xml:space="preserve"> — офтейк на точку ниже (0,005762389). Несмотря на это, данный канал демонстрирует стабильные продажи, что может быть связано с удобным расположением и широким спектром продуктов.</t>
    </r>
  </si>
  <si>
    <r>
      <t>Минимаркеты (Minimarkets)</t>
    </r>
    <r>
      <rPr>
        <sz val="11"/>
        <color theme="1"/>
        <rFont val="Calibri"/>
        <family val="2"/>
        <charset val="204"/>
        <scheme val="minor"/>
      </rPr>
      <t xml:space="preserve"> — офтейк на точку самый низкий (0,004490487). Минимаркеты, скорее всего, ориентированы на быстрые покупки и ограничены меньшим ассортиментом, что снижает средние продажи на одну точку.</t>
    </r>
  </si>
  <si>
    <t>Офтейк значительно выше в гипермаркетах, что указывает на их ключевую роль в продажах.</t>
  </si>
  <si>
    <t>Минимаркеты показывают слабые результаты, что предполагает необходимость улучшения ассортимента или маркетинга для увеличения продаж.</t>
  </si>
  <si>
    <t>Супермаркеты занимают промежуточное положение, что делает их стабильным каналом для большинства брендов.</t>
  </si>
  <si>
    <t>На основании представленных данных офтейк на точку в штуках заметно различается по каналам.</t>
  </si>
  <si>
    <t>Гипотеза 3</t>
  </si>
  <si>
    <t>Цены по каналам различаются</t>
  </si>
  <si>
    <t>Количество по полю Brand</t>
  </si>
  <si>
    <t>Средная цена</t>
  </si>
  <si>
    <t>Цены в гипермаркетах значительно ниже, чем в других каналах. Но брендов в гипермаркетах меньше чем в супермаркетах и минимаркетах.</t>
  </si>
  <si>
    <t>А цены в супермаркетах (Supermarkets) и  Минимаркетах (Minimarkets) схожие. И количество выставленных брендов в этих каналах не сильно отличаются.</t>
  </si>
  <si>
    <t>На основании представленных данных средняя цена по каналам продаж отличаются.</t>
  </si>
  <si>
    <t>Правда ли, что стоимость одного грамма у группы большего веса дешевле, чем у меньшего</t>
  </si>
  <si>
    <t>Гипотеза 4</t>
  </si>
  <si>
    <t>Средняя цена за кг</t>
  </si>
  <si>
    <t>Весовые категории</t>
  </si>
  <si>
    <t>Стоимость одного грамма продукции у групп большего веса значительно дешевле, чем у групп меньшего веса, значит гипотеза подтверждается.</t>
  </si>
  <si>
    <t>Для категории 600-899G — 209,01 руб. Это показывает что цена на группы большого веса дороже, чем у меньшего. ( 209 &lt; 731)</t>
  </si>
  <si>
    <t xml:space="preserve">Для категории &lt;200G средняя цена за кг составляет 731,31 руб.
Для категории 100-199G — 350,96 руб. Значит цена за кг для категории между 100 и 199G меньше чем для категории &lt;200G, оттуда можно сделать вывод что товар который меньше 200G и меньше чем 100G стоит дороже чем товар от 100 до 199G. </t>
  </si>
  <si>
    <t>Гипотеза 5</t>
  </si>
  <si>
    <t>Сумма по полю Volume (in 1000 kg)</t>
  </si>
  <si>
    <t>Сумма по полю Number of stores</t>
  </si>
  <si>
    <t>Количество точек продаж по каналам различаются для брендов.</t>
  </si>
  <si>
    <t xml:space="preserve">Количество магазинов в которых представлены бренды различаются по каналам. Для бренда Green большинство точек продаж в минимаркетах, а гипермаркетов и супермаркетов меньше в 2 и 4 раза. Однако продаж с гипермаркетов и супермаркетов больше чем у минимаркетов. </t>
  </si>
  <si>
    <t xml:space="preserve">Для бренда Black и Yellow количество точек в минимаркетах и супермаркетах сильно не отличаются. Но эти бренды мало выставляются в гипермаркетах. Бренд Blue имеет мало точек продаж чем предыдущие три бренда, и также как и Black, Yellow имеют мало точек в гипермаркетах, но много минимаркетов. Самый низкое количество точек продаж показал бренд Red, у него точек продаж меньше чем 10000, и наименьшее количество у гипермаркетов. Но больше чем у бренда Blue. </t>
  </si>
  <si>
    <t>Гипотеза подтверждается, количество точек продаж по каналам различаются для брендов. Однако есть различия между продажами брендов по каналам и количество магазинов по каналам. Наверное следует проверить эти данные, и можно будет сократить точки продаж для тех каналов откуда идет низкая прибыль.</t>
  </si>
  <si>
    <t>Гипотеза 6</t>
  </si>
  <si>
    <t>У бренда Green наибольшие продажи в тоннах по всем весовым группам.</t>
  </si>
  <si>
    <t xml:space="preserve">Бренд Green имеет продажи не по всем весовым катеориям за 2020-2022года. Продаж по весовым группам 250-299 и 350-399 нет. Однако лидером в продажах в тоннах по всем остальным группам он является. </t>
  </si>
  <si>
    <t>Гипотеза подтверждается, наибольшие продажи в тоннах были у бренда Green.</t>
  </si>
  <si>
    <t>Гипотеза 7</t>
  </si>
  <si>
    <t>Средняя цена брендов за 2021 и 2022 год сильно различаются.</t>
  </si>
  <si>
    <t>Среднее по полю Value (in 1000 rub)</t>
  </si>
  <si>
    <t>Год</t>
  </si>
  <si>
    <t>Для бренда средняя цена за товар в 2021 году была значительно высокая чем в 2022году.</t>
  </si>
  <si>
    <t>Для этого бренда все наоборот, они стабильно держать цену на товар с незначительными изменениями.</t>
  </si>
  <si>
    <t>Этот бренд похож на Green,  тоже понизил цену на товар в 2022году, но на 2 раза.</t>
  </si>
  <si>
    <t>Black тоже понизил цену на товар аж на 4 раза. Это может быть из-за меньшего спроса на этот бренд.</t>
  </si>
  <si>
    <t>Этот бренд как Blue,  держал цену стабильно, всего лишь незначительно снизил цену в 2022году.</t>
  </si>
  <si>
    <t>Гипотеза подтверждается, большинство брендов снижали цену на товар в 2022году. Кроме бренда Blue, который наоборот повысил цену.</t>
  </si>
  <si>
    <t>Названия строк</t>
  </si>
  <si>
    <t>Названия столбцов</t>
  </si>
  <si>
    <t>(несколько элементов)</t>
  </si>
  <si>
    <t>Others</t>
  </si>
  <si>
    <t>Sales</t>
  </si>
  <si>
    <t>Доля</t>
  </si>
  <si>
    <t>Продажи</t>
  </si>
  <si>
    <t>Покажите динамику оффтейка на точку в штуках для брендов Green 350-399G и Blue 400-599G по месяцам 2022 в ГМ.</t>
  </si>
  <si>
    <t>Данных нету для визуализации</t>
  </si>
  <si>
    <t>На трёх отдельных графиках попарно отобразите динамику цен, оффтейков и продаж для брендов Green 350-399G и Blue 400-599G по месяцам 2022 в ГМ.</t>
  </si>
  <si>
    <t>Данных за этот период нет для визуализации</t>
  </si>
  <si>
    <t>На одном графике визуализируйте динамику цены, оффтейка в штуках и продаж в деньгах для бренда Green 100-199G для любого из трёх каналов за все три года. Какие предположения вы можете сделать на основе этого графика?</t>
  </si>
  <si>
    <t>Цена</t>
  </si>
  <si>
    <t>Оффтейк</t>
  </si>
  <si>
    <t>Продажа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</si>
</sst>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2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 val="double"/>
      <sz val="12"/>
      <color theme="1"/>
      <name val="Calibri"/>
      <family val="2"/>
      <scheme val="minor"/>
    </font>
    <font>
      <b/>
      <sz val="12"/>
      <color theme="1"/>
      <name val="Calibri Light (Заголовки)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3"/>
      <color theme="1"/>
      <name val="Calibri"/>
      <family val="2"/>
      <scheme val="minor"/>
    </font>
    <font>
      <b/>
      <sz val="13.5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D9E1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9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7" fillId="0" borderId="0" xfId="0" applyFont="1" applyAlignment="1">
      <alignment wrapText="1"/>
    </xf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9" fontId="0" fillId="0" borderId="0" xfId="1" applyFont="1"/>
    <xf numFmtId="9" fontId="7" fillId="0" borderId="0" xfId="1" applyFont="1"/>
    <xf numFmtId="0" fontId="8" fillId="0" borderId="0" xfId="0" applyFont="1" applyAlignment="1">
      <alignment horizontal="center" vertical="center"/>
    </xf>
    <xf numFmtId="166" fontId="0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0" xfId="0" applyFont="1"/>
    <xf numFmtId="0" fontId="8" fillId="0" borderId="0" xfId="0" applyFont="1"/>
    <xf numFmtId="0" fontId="6" fillId="0" borderId="0" xfId="0" applyFont="1"/>
    <xf numFmtId="0" fontId="11" fillId="3" borderId="0" xfId="0" applyFont="1" applyFill="1" applyAlignment="1">
      <alignment wrapText="1"/>
    </xf>
    <xf numFmtId="0" fontId="12" fillId="3" borderId="0" xfId="0" applyFont="1" applyFill="1"/>
    <xf numFmtId="0" fontId="13" fillId="3" borderId="0" xfId="0" applyFont="1" applyFill="1" applyAlignment="1">
      <alignment wrapText="1"/>
    </xf>
    <xf numFmtId="0" fontId="14" fillId="0" borderId="0" xfId="0" applyFont="1"/>
    <xf numFmtId="0" fontId="0" fillId="0" borderId="2" xfId="0" applyBorder="1"/>
    <xf numFmtId="0" fontId="6" fillId="0" borderId="2" xfId="0" applyFont="1" applyBorder="1"/>
    <xf numFmtId="9" fontId="2" fillId="0" borderId="2" xfId="1" applyFont="1" applyBorder="1"/>
    <xf numFmtId="0" fontId="8" fillId="0" borderId="2" xfId="0" applyFont="1" applyBorder="1"/>
    <xf numFmtId="0" fontId="0" fillId="0" borderId="2" xfId="0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9" fontId="15" fillId="0" borderId="2" xfId="0" applyNumberFormat="1" applyFont="1" applyBorder="1"/>
    <xf numFmtId="0" fontId="15" fillId="0" borderId="3" xfId="0" applyFont="1" applyBorder="1" applyAlignment="1">
      <alignment horizontal="left"/>
    </xf>
    <xf numFmtId="0" fontId="15" fillId="0" borderId="3" xfId="0" applyFont="1" applyBorder="1"/>
    <xf numFmtId="9" fontId="15" fillId="0" borderId="3" xfId="0" applyNumberFormat="1" applyFont="1" applyBorder="1"/>
    <xf numFmtId="0" fontId="16" fillId="4" borderId="2" xfId="0" applyFont="1" applyFill="1" applyBorder="1" applyAlignment="1">
      <alignment horizontal="center" vertical="center"/>
    </xf>
    <xf numFmtId="0" fontId="13" fillId="3" borderId="0" xfId="0" applyFont="1" applyFill="1"/>
    <xf numFmtId="0" fontId="0" fillId="0" borderId="0" xfId="0" pivotButton="1"/>
    <xf numFmtId="0" fontId="1" fillId="0" borderId="2" xfId="0" applyFont="1" applyBorder="1"/>
    <xf numFmtId="0" fontId="15" fillId="0" borderId="0" xfId="0" applyFont="1"/>
    <xf numFmtId="0" fontId="18" fillId="0" borderId="0" xfId="0" applyFont="1"/>
    <xf numFmtId="9" fontId="1" fillId="0" borderId="2" xfId="1" applyFont="1" applyBorder="1"/>
    <xf numFmtId="0" fontId="8" fillId="6" borderId="2" xfId="0" applyFont="1" applyFill="1" applyBorder="1"/>
    <xf numFmtId="0" fontId="18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/>
    <xf numFmtId="0" fontId="20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9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wrapText="1"/>
    </xf>
    <xf numFmtId="0" fontId="24" fillId="0" borderId="0" xfId="0" applyFont="1"/>
    <xf numFmtId="9" fontId="0" fillId="0" borderId="0" xfId="0" applyNumberFormat="1"/>
    <xf numFmtId="9" fontId="25" fillId="0" borderId="0" xfId="1" applyFont="1" applyFill="1" applyBorder="1"/>
    <xf numFmtId="0" fontId="25" fillId="0" borderId="0" xfId="0" applyFont="1"/>
    <xf numFmtId="0" fontId="25" fillId="0" borderId="0" xfId="0" applyFont="1" applyAlignment="1">
      <alignment horizontal="left"/>
    </xf>
    <xf numFmtId="0" fontId="9" fillId="0" borderId="0" xfId="0" applyFont="1"/>
    <xf numFmtId="9" fontId="0" fillId="0" borderId="0" xfId="1" applyFont="1" applyFill="1" applyBorder="1"/>
    <xf numFmtId="0" fontId="0" fillId="0" borderId="0" xfId="0" applyAlignment="1">
      <alignment horizont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 vertical="top" wrapText="1"/>
    </xf>
    <xf numFmtId="0" fontId="8" fillId="6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top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</a:t>
            </a:r>
            <a:r>
              <a:rPr lang="ru-RU" baseline="0"/>
              <a:t> 5 брендов за 2020-2022года по продажам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динамики продаж'!$N$30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'Анализ динамики продаж'!$M$31:$M$36</c:f>
              <c:strCache>
                <c:ptCount val="6"/>
                <c:pt idx="0">
                  <c:v>Green</c:v>
                </c:pt>
                <c:pt idx="1">
                  <c:v>Greennn#!</c:v>
                </c:pt>
                <c:pt idx="2">
                  <c:v>Blue</c:v>
                </c:pt>
                <c:pt idx="3">
                  <c:v>Yellow</c:v>
                </c:pt>
                <c:pt idx="4">
                  <c:v>Black</c:v>
                </c:pt>
                <c:pt idx="5">
                  <c:v>White</c:v>
                </c:pt>
              </c:strCache>
            </c:strRef>
          </c:cat>
          <c:val>
            <c:numRef>
              <c:f>'Анализ динамики продаж'!$N$31:$N$36</c:f>
              <c:numCache>
                <c:formatCode>0.0000</c:formatCode>
                <c:ptCount val="6"/>
                <c:pt idx="0">
                  <c:v>817.78912800000001</c:v>
                </c:pt>
                <c:pt idx="1">
                  <c:v>521866.27193699987</c:v>
                </c:pt>
                <c:pt idx="2">
                  <c:v>163431.95243300003</c:v>
                </c:pt>
                <c:pt idx="3">
                  <c:v>31878.142958000008</c:v>
                </c:pt>
                <c:pt idx="4">
                  <c:v>9420.765226999998</c:v>
                </c:pt>
                <c:pt idx="5">
                  <c:v>14061.567713000002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F-6146-A5D6-431000B6F549}"/>
            </c:ext>
          </c:extLst>
        </c:ser>
        <c:ser>
          <c:idx val="1"/>
          <c:order val="1"/>
          <c:tx>
            <c:strRef>
              <c:f>'Анализ динамики продаж'!$O$30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'Анализ динамики продаж'!$M$31:$M$36</c:f>
              <c:strCache>
                <c:ptCount val="6"/>
                <c:pt idx="0">
                  <c:v>Green</c:v>
                </c:pt>
                <c:pt idx="1">
                  <c:v>Greennn#!</c:v>
                </c:pt>
                <c:pt idx="2">
                  <c:v>Blue</c:v>
                </c:pt>
                <c:pt idx="3">
                  <c:v>Yellow</c:v>
                </c:pt>
                <c:pt idx="4">
                  <c:v>Black</c:v>
                </c:pt>
                <c:pt idx="5">
                  <c:v>White</c:v>
                </c:pt>
              </c:strCache>
            </c:strRef>
          </c:cat>
          <c:val>
            <c:numRef>
              <c:f>'Анализ динамики продаж'!$O$31:$O$36</c:f>
              <c:numCache>
                <c:formatCode>0.0000</c:formatCode>
                <c:ptCount val="6"/>
                <c:pt idx="0">
                  <c:v>496393.3974640001</c:v>
                </c:pt>
                <c:pt idx="2">
                  <c:v>137428.51044599997</c:v>
                </c:pt>
                <c:pt idx="3">
                  <c:v>37160.190295999993</c:v>
                </c:pt>
                <c:pt idx="4">
                  <c:v>27664.037851000008</c:v>
                </c:pt>
                <c:pt idx="5">
                  <c:v>5797.2830030000005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F-6146-A5D6-431000B6F549}"/>
            </c:ext>
          </c:extLst>
        </c:ser>
        <c:ser>
          <c:idx val="2"/>
          <c:order val="2"/>
          <c:tx>
            <c:strRef>
              <c:f>'Анализ динамики продаж'!$P$30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'Анализ динамики продаж'!$M$31:$M$36</c:f>
              <c:strCache>
                <c:ptCount val="6"/>
                <c:pt idx="0">
                  <c:v>Green</c:v>
                </c:pt>
                <c:pt idx="1">
                  <c:v>Greennn#!</c:v>
                </c:pt>
                <c:pt idx="2">
                  <c:v>Blue</c:v>
                </c:pt>
                <c:pt idx="3">
                  <c:v>Yellow</c:v>
                </c:pt>
                <c:pt idx="4">
                  <c:v>Black</c:v>
                </c:pt>
                <c:pt idx="5">
                  <c:v>White</c:v>
                </c:pt>
              </c:strCache>
            </c:strRef>
          </c:cat>
          <c:val>
            <c:numRef>
              <c:f>'Анализ динамики продаж'!$P$31:$P$36</c:f>
              <c:numCache>
                <c:formatCode>0.0000</c:formatCode>
                <c:ptCount val="6"/>
                <c:pt idx="0">
                  <c:v>256718.14281800008</c:v>
                </c:pt>
                <c:pt idx="2">
                  <c:v>120678.76408199999</c:v>
                </c:pt>
                <c:pt idx="3">
                  <c:v>31060.392490000006</c:v>
                </c:pt>
                <c:pt idx="4">
                  <c:v>428.72448700000001</c:v>
                </c:pt>
                <c:pt idx="5">
                  <c:v>15712.971506999997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F-6146-A5D6-431000B6F549}"/>
            </c:ext>
          </c:extLst>
        </c:ser>
        <c:ser>
          <c:idx val="3"/>
          <c:order val="3"/>
          <c:tx>
            <c:strRef>
              <c:f>'Анализ динамики продаж'!$Q$30</c:f>
              <c:strCache>
                <c:ptCount val="1"/>
                <c:pt idx="0">
                  <c:v>Общий итог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'Анализ динамики продаж'!$M$31:$M$36</c:f>
              <c:strCache>
                <c:ptCount val="6"/>
                <c:pt idx="0">
                  <c:v>Green</c:v>
                </c:pt>
                <c:pt idx="1">
                  <c:v>Greennn#!</c:v>
                </c:pt>
                <c:pt idx="2">
                  <c:v>Blue</c:v>
                </c:pt>
                <c:pt idx="3">
                  <c:v>Yellow</c:v>
                </c:pt>
                <c:pt idx="4">
                  <c:v>Black</c:v>
                </c:pt>
                <c:pt idx="5">
                  <c:v>White</c:v>
                </c:pt>
              </c:strCache>
            </c:strRef>
          </c:cat>
          <c:val>
            <c:numRef>
              <c:f>'Анализ динамики продаж'!$Q$31:$Q$36</c:f>
              <c:numCache>
                <c:formatCode>General</c:formatCode>
                <c:ptCount val="6"/>
                <c:pt idx="0">
                  <c:v>753929.32941000024</c:v>
                </c:pt>
                <c:pt idx="1">
                  <c:v>521866.27193699987</c:v>
                </c:pt>
                <c:pt idx="2" formatCode="0.0000">
                  <c:v>421539.22696100001</c:v>
                </c:pt>
                <c:pt idx="3">
                  <c:v>100098.725744</c:v>
                </c:pt>
                <c:pt idx="4">
                  <c:v>37513.527565000004</c:v>
                </c:pt>
                <c:pt idx="5">
                  <c:v>35571.822222999996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F-6146-A5D6-431000B6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018879"/>
        <c:axId val="875606448"/>
      </c:barChart>
      <c:catAx>
        <c:axId val="17210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75606448"/>
        <c:crosses val="autoZero"/>
        <c:auto val="1"/>
        <c:lblAlgn val="ctr"/>
        <c:lblOffset val="100"/>
        <c:noMultiLvlLbl val="0"/>
      </c:catAx>
      <c:valAx>
        <c:axId val="8756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210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Динамика объёма продаж в деньгах во всей категории по месяцам за три года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3532846254795072"/>
          <c:y val="1.88014077862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Визуализация!$A$4</c:f>
              <c:strCache>
                <c:ptCount val="1"/>
                <c:pt idx="0">
                  <c:v>Сумма по полю Value (in 1000 rub)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Визуализация!$B$2:$AK$3</c:f>
              <c:multiLvlStrCache>
                <c:ptCount val="3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Визуализация!$B$4:$AK$4</c:f>
              <c:numCache>
                <c:formatCode>General</c:formatCode>
                <c:ptCount val="36"/>
                <c:pt idx="0">
                  <c:v>8925.428335999999</c:v>
                </c:pt>
                <c:pt idx="1">
                  <c:v>11664.228825000002</c:v>
                </c:pt>
                <c:pt idx="2">
                  <c:v>12878.262210999997</c:v>
                </c:pt>
                <c:pt idx="3">
                  <c:v>12781.595922000002</c:v>
                </c:pt>
                <c:pt idx="4">
                  <c:v>12664.127168000001</c:v>
                </c:pt>
                <c:pt idx="5">
                  <c:v>10855.943807</c:v>
                </c:pt>
                <c:pt idx="6">
                  <c:v>10906.834109999998</c:v>
                </c:pt>
                <c:pt idx="7">
                  <c:v>10960.198293999996</c:v>
                </c:pt>
                <c:pt idx="8">
                  <c:v>10184.367714000002</c:v>
                </c:pt>
                <c:pt idx="9">
                  <c:v>10806.902091999995</c:v>
                </c:pt>
                <c:pt idx="10">
                  <c:v>14848.452024999999</c:v>
                </c:pt>
                <c:pt idx="11">
                  <c:v>13019.045156000002</c:v>
                </c:pt>
                <c:pt idx="12">
                  <c:v>10492.627841</c:v>
                </c:pt>
                <c:pt idx="13">
                  <c:v>11345.227009999997</c:v>
                </c:pt>
                <c:pt idx="14">
                  <c:v>12524.914722</c:v>
                </c:pt>
                <c:pt idx="15">
                  <c:v>11077.150333</c:v>
                </c:pt>
                <c:pt idx="16">
                  <c:v>12223.570491999997</c:v>
                </c:pt>
                <c:pt idx="17">
                  <c:v>11610.746423000001</c:v>
                </c:pt>
                <c:pt idx="18">
                  <c:v>8857.3912030000029</c:v>
                </c:pt>
                <c:pt idx="19">
                  <c:v>10206.246059999999</c:v>
                </c:pt>
                <c:pt idx="20">
                  <c:v>11142.791008000002</c:v>
                </c:pt>
                <c:pt idx="21">
                  <c:v>11054.860161999999</c:v>
                </c:pt>
                <c:pt idx="22">
                  <c:v>11688.406351</c:v>
                </c:pt>
                <c:pt idx="23">
                  <c:v>10490.950075000001</c:v>
                </c:pt>
                <c:pt idx="24">
                  <c:v>12934.92879</c:v>
                </c:pt>
                <c:pt idx="25">
                  <c:v>11675.205228000006</c:v>
                </c:pt>
                <c:pt idx="26">
                  <c:v>11785.532824000002</c:v>
                </c:pt>
                <c:pt idx="27">
                  <c:v>12291.549618999999</c:v>
                </c:pt>
                <c:pt idx="28">
                  <c:v>12454.538320999998</c:v>
                </c:pt>
                <c:pt idx="29">
                  <c:v>12574.662171999997</c:v>
                </c:pt>
                <c:pt idx="30">
                  <c:v>11360.353898999994</c:v>
                </c:pt>
                <c:pt idx="31">
                  <c:v>12190.901220999998</c:v>
                </c:pt>
                <c:pt idx="32">
                  <c:v>9962.1168190000026</c:v>
                </c:pt>
                <c:pt idx="33">
                  <c:v>9348.7207589999998</c:v>
                </c:pt>
                <c:pt idx="34">
                  <c:v>6462.548295999999</c:v>
                </c:pt>
                <c:pt idx="35">
                  <c:v>7655.8286229999994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1-4575-A0FF-51B6073F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5297216"/>
        <c:axId val="1721153920"/>
      </c:barChart>
      <c:catAx>
        <c:axId val="1735297216"/>
        <c:scaling>
          <c:orientation val="minMax"/>
        </c:scaling>
        <c:delete val="0"/>
        <c:axPos val="b"/>
        <c:numFmt formatCode="#,###\k\ &quot;₽&quot;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21153920"/>
        <c:crosses val="autoZero"/>
        <c:auto val="1"/>
        <c:lblAlgn val="ctr"/>
        <c:lblOffset val="100"/>
        <c:noMultiLvlLbl val="0"/>
      </c:catAx>
      <c:valAx>
        <c:axId val="172115392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\k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352972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Годовая доля рынка в денежном выражении за 2022год среди брендов объединенных весовых групп 350-599</a:t>
            </a:r>
            <a:r>
              <a:rPr lang="en-US" sz="1200" b="0" i="0" baseline="0">
                <a:effectLst/>
              </a:rPr>
              <a:t>G </a:t>
            </a:r>
            <a:r>
              <a:rPr lang="ru-RU" sz="1200" b="0" i="0" baseline="0">
                <a:effectLst/>
              </a:rPr>
              <a:t>в канале СМ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548946365301383E-2"/>
          <c:y val="0.20948106357523824"/>
          <c:w val="0.83890210726939729"/>
          <c:h val="0.73409499810729684"/>
        </c:manualLayout>
      </c:layout>
      <c:ofPieChart>
        <c:ofPieType val="bar"/>
        <c:varyColors val="1"/>
        <c:ser>
          <c:idx val="0"/>
          <c:order val="0"/>
          <c:tx>
            <c:strRef>
              <c:f>Визуализация!$B$34</c:f>
              <c:strCache>
                <c:ptCount val="1"/>
                <c:pt idx="0">
                  <c:v>Сумма по полю Value (in 1000 rub)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5-41B2-9E7A-F048F92AD0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F5-41B2-9E7A-F048F92AD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F5-41B2-9E7A-F048F92AD0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F5-41B2-9E7A-F048F92AD0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F5-41B2-9E7A-F048F92AD0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F5-41B2-9E7A-F048F92AD0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F5-41B2-9E7A-F048F92AD0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F5-41B2-9E7A-F048F92AD0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F5-41B2-9E7A-F048F92AD0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F5-41B2-9E7A-F048F92AD0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F5-41B2-9E7A-F048F92AD0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F5-41B2-9E7A-F048F92AD0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F5-41B2-9E7A-F048F92AD0F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F5-41B2-9E7A-F048F92AD0FD}"/>
              </c:ext>
            </c:extLst>
          </c:dPt>
          <c:dLbls>
            <c:numFmt formatCode="0.00%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Визуализация!$A$35:$A$47</c:f>
              <c:strCache>
                <c:ptCount val="13"/>
                <c:pt idx="0">
                  <c:v>Deep</c:v>
                </c:pt>
                <c:pt idx="1">
                  <c:v>Dim</c:v>
                </c:pt>
                <c:pt idx="2">
                  <c:v>Green</c:v>
                </c:pt>
                <c:pt idx="3">
                  <c:v>Linen</c:v>
                </c:pt>
                <c:pt idx="4">
                  <c:v>Macaroon</c:v>
                </c:pt>
                <c:pt idx="5">
                  <c:v>Orange</c:v>
                </c:pt>
                <c:pt idx="6">
                  <c:v>Pearl</c:v>
                </c:pt>
                <c:pt idx="7">
                  <c:v>Red</c:v>
                </c:pt>
                <c:pt idx="8">
                  <c:v>Rice</c:v>
                </c:pt>
                <c:pt idx="9">
                  <c:v>Rosy</c:v>
                </c:pt>
                <c:pt idx="10">
                  <c:v>Snow</c:v>
                </c:pt>
                <c:pt idx="11">
                  <c:v>Vivid</c:v>
                </c:pt>
                <c:pt idx="12">
                  <c:v>Yellow</c:v>
                </c:pt>
              </c:strCache>
            </c:strRef>
          </c:cat>
          <c:val>
            <c:numRef>
              <c:f>Визуализация!$B$35:$B$47</c:f>
              <c:numCache>
                <c:formatCode>General</c:formatCode>
                <c:ptCount val="13"/>
                <c:pt idx="0">
                  <c:v>564.917284</c:v>
                </c:pt>
                <c:pt idx="1">
                  <c:v>1456.9284279999999</c:v>
                </c:pt>
                <c:pt idx="2">
                  <c:v>9693.1390140000003</c:v>
                </c:pt>
                <c:pt idx="3">
                  <c:v>198.984905</c:v>
                </c:pt>
                <c:pt idx="4">
                  <c:v>344.14095400000002</c:v>
                </c:pt>
                <c:pt idx="5">
                  <c:v>8606.1963190000006</c:v>
                </c:pt>
                <c:pt idx="6">
                  <c:v>410.97030899999999</c:v>
                </c:pt>
                <c:pt idx="7">
                  <c:v>2245.1163419999998</c:v>
                </c:pt>
                <c:pt idx="8">
                  <c:v>538.268012</c:v>
                </c:pt>
                <c:pt idx="9">
                  <c:v>3822.2369799999997</c:v>
                </c:pt>
                <c:pt idx="10">
                  <c:v>308.90372200000002</c:v>
                </c:pt>
                <c:pt idx="11">
                  <c:v>804.84028299999989</c:v>
                </c:pt>
                <c:pt idx="12">
                  <c:v>4668.1382889999995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2-48DC-8FB7-C274CBFD3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37245583499053"/>
          <c:y val="0.13602579512518023"/>
          <c:w val="0.78014168205954837"/>
          <c:h val="6.49783733830429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динамика доли рынка в денежном выражении на каждый месяц за последние два года каждого топ-5 брендов объединённых групп </a:t>
            </a:r>
            <a:r>
              <a:rPr lang="en-US" sz="1200" b="0" i="0" baseline="0">
                <a:effectLst/>
              </a:rPr>
              <a:t>weight ranges 350-599G </a:t>
            </a:r>
            <a:r>
              <a:rPr lang="ru-RU" sz="1200" b="0" i="0" baseline="0">
                <a:effectLst/>
              </a:rPr>
              <a:t>в канале СМ и остальных брендов (</a:t>
            </a:r>
            <a:r>
              <a:rPr lang="en-US" sz="1200" b="0" i="0" baseline="0">
                <a:effectLst/>
              </a:rPr>
              <a:t>Others</a:t>
            </a:r>
            <a:r>
              <a:rPr lang="ru-RU" sz="1200" b="0" i="0" baseline="0">
                <a:effectLst/>
              </a:rPr>
              <a:t>).</a:t>
            </a:r>
            <a:r>
              <a:rPr lang="en-US" sz="1200" b="0" i="0" baseline="0">
                <a:effectLst/>
              </a:rPr>
              <a:t>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Визуализация!$B$77:$B$78</c:f>
              <c:strCache>
                <c:ptCount val="2"/>
                <c:pt idx="0">
                  <c:v>Brand</c:v>
                </c:pt>
                <c:pt idx="1">
                  <c:v>Green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Визуализация!$B$79:$B$90</c:f>
              <c:numCache>
                <c:formatCode>0%</c:formatCode>
                <c:ptCount val="12"/>
                <c:pt idx="0">
                  <c:v>0.10697632692195315</c:v>
                </c:pt>
                <c:pt idx="1">
                  <c:v>8.7329948682067171E-2</c:v>
                </c:pt>
                <c:pt idx="2">
                  <c:v>6.0044608365171004E-2</c:v>
                </c:pt>
                <c:pt idx="3">
                  <c:v>0.12354720468406498</c:v>
                </c:pt>
                <c:pt idx="4">
                  <c:v>0.11603494795544926</c:v>
                </c:pt>
                <c:pt idx="5">
                  <c:v>8.280229508696256E-2</c:v>
                </c:pt>
                <c:pt idx="6">
                  <c:v>9.6058215919739565E-2</c:v>
                </c:pt>
                <c:pt idx="7">
                  <c:v>9.9695249120865387E-2</c:v>
                </c:pt>
                <c:pt idx="8">
                  <c:v>5.7901734169422889E-2</c:v>
                </c:pt>
                <c:pt idx="9">
                  <c:v>4.5433546879233164E-2</c:v>
                </c:pt>
                <c:pt idx="10">
                  <c:v>6.970937719297518E-2</c:v>
                </c:pt>
                <c:pt idx="11">
                  <c:v>5.4466545022095525E-2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1-44F2-9271-529D26240107}"/>
            </c:ext>
          </c:extLst>
        </c:ser>
        <c:ser>
          <c:idx val="1"/>
          <c:order val="1"/>
          <c:tx>
            <c:strRef>
              <c:f>Визуализация!$C$77:$C$78</c:f>
              <c:strCache>
                <c:ptCount val="2"/>
                <c:pt idx="0">
                  <c:v>Brand</c:v>
                </c:pt>
                <c:pt idx="1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Визуализация!$C$79:$C$90</c:f>
              <c:numCache>
                <c:formatCode>0%</c:formatCode>
                <c:ptCount val="12"/>
                <c:pt idx="0">
                  <c:v>2.9261710608745755E-2</c:v>
                </c:pt>
                <c:pt idx="1">
                  <c:v>8.4716104586391727E-2</c:v>
                </c:pt>
                <c:pt idx="2">
                  <c:v>0.12011840858245584</c:v>
                </c:pt>
                <c:pt idx="3">
                  <c:v>0.12305870996939543</c:v>
                </c:pt>
                <c:pt idx="4">
                  <c:v>0.11982580029026239</c:v>
                </c:pt>
                <c:pt idx="5">
                  <c:v>6.3831904958773084E-2</c:v>
                </c:pt>
                <c:pt idx="6">
                  <c:v>6.6894502008847473E-2</c:v>
                </c:pt>
                <c:pt idx="7">
                  <c:v>5.7566728954212776E-2</c:v>
                </c:pt>
                <c:pt idx="8">
                  <c:v>5.3492480403632456E-2</c:v>
                </c:pt>
                <c:pt idx="9">
                  <c:v>8.1147648360230709E-2</c:v>
                </c:pt>
                <c:pt idx="10">
                  <c:v>9.2143717090935592E-2</c:v>
                </c:pt>
                <c:pt idx="11">
                  <c:v>0.10794228418611666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1-44F2-9271-529D26240107}"/>
            </c:ext>
          </c:extLst>
        </c:ser>
        <c:ser>
          <c:idx val="2"/>
          <c:order val="2"/>
          <c:tx>
            <c:strRef>
              <c:f>Визуализация!$D$77:$D$78</c:f>
              <c:strCache>
                <c:ptCount val="2"/>
                <c:pt idx="0">
                  <c:v>Brand</c:v>
                </c:pt>
                <c:pt idx="1">
                  <c:v>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Визуализация!$D$79:$D$90</c:f>
              <c:numCache>
                <c:formatCode>0%</c:formatCode>
                <c:ptCount val="12"/>
                <c:pt idx="0">
                  <c:v>0.10093587811898048</c:v>
                </c:pt>
                <c:pt idx="1">
                  <c:v>7.8635855985177555E-2</c:v>
                </c:pt>
                <c:pt idx="2">
                  <c:v>7.7926299818564984E-2</c:v>
                </c:pt>
                <c:pt idx="3">
                  <c:v>0.13131870392206435</c:v>
                </c:pt>
                <c:pt idx="4">
                  <c:v>5.1183898812507719E-2</c:v>
                </c:pt>
                <c:pt idx="5">
                  <c:v>9.1586814740385603E-2</c:v>
                </c:pt>
                <c:pt idx="6">
                  <c:v>3.640912879598935E-2</c:v>
                </c:pt>
                <c:pt idx="7">
                  <c:v>4.2831785703724722E-2</c:v>
                </c:pt>
                <c:pt idx="8">
                  <c:v>9.7313484600861463E-2</c:v>
                </c:pt>
                <c:pt idx="9">
                  <c:v>0.11201205365394541</c:v>
                </c:pt>
                <c:pt idx="10">
                  <c:v>9.5127140144915218E-2</c:v>
                </c:pt>
                <c:pt idx="11">
                  <c:v>8.4718955702883195E-2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1-44F2-9271-529D26240107}"/>
            </c:ext>
          </c:extLst>
        </c:ser>
        <c:ser>
          <c:idx val="3"/>
          <c:order val="3"/>
          <c:tx>
            <c:strRef>
              <c:f>Визуализация!$E$77:$E$78</c:f>
              <c:strCache>
                <c:ptCount val="2"/>
                <c:pt idx="0">
                  <c:v>Brand</c:v>
                </c:pt>
                <c:pt idx="1">
                  <c:v>Rosy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Визуализация!$E$79:$E$90</c:f>
              <c:numCache>
                <c:formatCode>0%</c:formatCode>
                <c:ptCount val="12"/>
                <c:pt idx="0">
                  <c:v>8.6808100084772646E-2</c:v>
                </c:pt>
                <c:pt idx="1">
                  <c:v>7.3468007221801163E-2</c:v>
                </c:pt>
                <c:pt idx="2">
                  <c:v>8.3347003966735972E-2</c:v>
                </c:pt>
                <c:pt idx="3">
                  <c:v>8.0223485079626691E-2</c:v>
                </c:pt>
                <c:pt idx="4">
                  <c:v>6.821401949931806E-2</c:v>
                </c:pt>
                <c:pt idx="5">
                  <c:v>8.1226868002812078E-2</c:v>
                </c:pt>
                <c:pt idx="6">
                  <c:v>6.8426423132698463E-2</c:v>
                </c:pt>
                <c:pt idx="7">
                  <c:v>4.6780758337466942E-2</c:v>
                </c:pt>
                <c:pt idx="8">
                  <c:v>7.4639115356224389E-2</c:v>
                </c:pt>
                <c:pt idx="9">
                  <c:v>0.1107598230290707</c:v>
                </c:pt>
                <c:pt idx="10">
                  <c:v>0.15708130994203992</c:v>
                </c:pt>
                <c:pt idx="11">
                  <c:v>6.9025086347433109E-2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1-44F2-9271-529D26240107}"/>
            </c:ext>
          </c:extLst>
        </c:ser>
        <c:ser>
          <c:idx val="4"/>
          <c:order val="4"/>
          <c:tx>
            <c:strRef>
              <c:f>Визуализация!$F$77:$F$78</c:f>
              <c:strCache>
                <c:ptCount val="2"/>
                <c:pt idx="0">
                  <c:v>Brand</c:v>
                </c:pt>
                <c:pt idx="1">
                  <c:v>Yellow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Визуализация!$F$79:$F$90</c:f>
              <c:numCache>
                <c:formatCode>0%</c:formatCode>
                <c:ptCount val="12"/>
                <c:pt idx="0">
                  <c:v>0.12123848136474889</c:v>
                </c:pt>
                <c:pt idx="1">
                  <c:v>0.12876512254346711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0.1989589214640248</c:v>
                </c:pt>
                <c:pt idx="6">
                  <c:v>0</c:v>
                </c:pt>
                <c:pt idx="7">
                  <c:v>0.21161885310243997</c:v>
                </c:pt>
                <c:pt idx="8">
                  <c:v>0</c:v>
                </c:pt>
                <c:pt idx="9">
                  <c:v>0.21691124520644003</c:v>
                </c:pt>
                <c:pt idx="10">
                  <c:v>0</c:v>
                </c:pt>
                <c:pt idx="11">
                  <c:v>0.12250737631887934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1-44F2-9271-529D26240107}"/>
            </c:ext>
          </c:extLst>
        </c:ser>
        <c:ser>
          <c:idx val="5"/>
          <c:order val="5"/>
          <c:tx>
            <c:strRef>
              <c:f>Визуализация!$G$77:$G$78</c:f>
              <c:strCache>
                <c:ptCount val="2"/>
                <c:pt idx="0">
                  <c:v>Brand</c:v>
                </c:pt>
                <c:pt idx="1">
                  <c:v>Others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Визуализация!$G$79:$G$90</c:f>
              <c:numCache>
                <c:formatCode>0%</c:formatCode>
                <c:ptCount val="12"/>
                <c:pt idx="0">
                  <c:v>0.14024883313192413</c:v>
                </c:pt>
                <c:pt idx="1">
                  <c:v>0.13293427614951409</c:v>
                </c:pt>
                <c:pt idx="2">
                  <c:v>0.14110572212659053</c:v>
                </c:pt>
                <c:pt idx="3">
                  <c:v>0.11216777514874386</c:v>
                </c:pt>
                <c:pt idx="4">
                  <c:v>0.10325808824113417</c:v>
                </c:pt>
                <c:pt idx="5">
                  <c:v>4.7521034046673745E-2</c:v>
                </c:pt>
                <c:pt idx="6">
                  <c:v>7.4344468426115251E-2</c:v>
                </c:pt>
                <c:pt idx="7">
                  <c:v>6.2232704551909906E-2</c:v>
                </c:pt>
                <c:pt idx="8">
                  <c:v>5.4499634204280126E-2</c:v>
                </c:pt>
                <c:pt idx="9">
                  <c:v>5.3882153436868759E-2</c:v>
                </c:pt>
                <c:pt idx="10">
                  <c:v>2.5111648392765799E-2</c:v>
                </c:pt>
                <c:pt idx="11">
                  <c:v>5.2693662143479675E-2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11-44F2-9271-529D2624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382016"/>
        <c:axId val="1721153088"/>
      </c:lineChart>
      <c:catAx>
        <c:axId val="17353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21153088"/>
        <c:crosses val="autoZero"/>
        <c:auto val="1"/>
        <c:lblAlgn val="ctr"/>
        <c:lblOffset val="100"/>
        <c:noMultiLvlLbl val="0"/>
      </c:catAx>
      <c:valAx>
        <c:axId val="1721153088"/>
        <c:scaling>
          <c:orientation val="minMax"/>
          <c:max val="0.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353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u="none" strike="noStrike" baseline="0">
                <a:effectLst/>
              </a:rPr>
              <a:t>доля продаж (ось Х) и рост продаж (ось </a:t>
            </a:r>
            <a:r>
              <a:rPr lang="en-US" sz="1200" b="0" i="0" u="none" strike="noStrike" baseline="0">
                <a:effectLst/>
              </a:rPr>
              <a:t>Y) </a:t>
            </a:r>
            <a:r>
              <a:rPr lang="ru-RU" sz="1200" b="0" i="0" u="none" strike="noStrike" baseline="0">
                <a:effectLst/>
              </a:rPr>
              <a:t>каждого канала ГМ, СМ и ММ за 2022 год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Визуализация!$B$96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Визуализация!$A$97:$A$99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Визуализация!$B$97:$B$99</c:f>
              <c:numCache>
                <c:formatCode>General</c:formatCode>
                <c:ptCount val="3"/>
                <c:pt idx="0">
                  <c:v>29314.788418</c:v>
                </c:pt>
                <c:pt idx="1">
                  <c:v>43594.052248999986</c:v>
                </c:pt>
                <c:pt idx="2">
                  <c:v>57788.04590399997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D-4020-8484-268D0E4D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09873279"/>
        <c:axId val="2121751567"/>
      </c:barChart>
      <c:lineChart>
        <c:grouping val="standard"/>
        <c:varyColors val="0"/>
        <c:ser>
          <c:idx val="1"/>
          <c:order val="1"/>
          <c:tx>
            <c:strRef>
              <c:f>Визуализация!$C$96</c:f>
              <c:strCache>
                <c:ptCount val="1"/>
                <c:pt idx="0">
                  <c:v>Доля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Визуализация!$A$97:$A$99</c:f>
              <c:strCache>
                <c:ptCount val="3"/>
                <c:pt idx="0">
                  <c:v>Hypermarkets</c:v>
                </c:pt>
                <c:pt idx="1">
                  <c:v>Minimarkets</c:v>
                </c:pt>
                <c:pt idx="2">
                  <c:v>Supermarkets</c:v>
                </c:pt>
              </c:strCache>
            </c:strRef>
          </c:cat>
          <c:val>
            <c:numRef>
              <c:f>Визуализация!$C$97:$C$99</c:f>
              <c:numCache>
                <c:formatCode>0%</c:formatCode>
                <c:ptCount val="3"/>
                <c:pt idx="0">
                  <c:v>0.22429599653909901</c:v>
                </c:pt>
                <c:pt idx="1">
                  <c:v>0.33355080899588141</c:v>
                </c:pt>
                <c:pt idx="2">
                  <c:v>0.44215319446501977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D-4020-8484-268D0E4D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0336"/>
        <c:axId val="1498525647"/>
      </c:lineChart>
      <c:catAx>
        <c:axId val="12098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121751567"/>
        <c:crosses val="autoZero"/>
        <c:auto val="1"/>
        <c:lblAlgn val="ctr"/>
        <c:lblOffset val="100"/>
        <c:noMultiLvlLbl val="0"/>
      </c:catAx>
      <c:valAx>
        <c:axId val="2121751567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09873279"/>
        <c:crosses val="autoZero"/>
        <c:crossBetween val="between"/>
      </c:valAx>
      <c:valAx>
        <c:axId val="1498525647"/>
        <c:scaling>
          <c:orientation val="minMax"/>
          <c:max val="0.4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8500336"/>
        <c:crosses val="max"/>
        <c:crossBetween val="between"/>
      </c:valAx>
      <c:catAx>
        <c:axId val="6850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52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200"/>
              <a:t>динамика цены, оффтейка в штуках и продаж в деньгах для бренда </a:t>
            </a:r>
            <a:r>
              <a:rPr lang="en-US" sz="1200"/>
              <a:t>Green 100-199G </a:t>
            </a:r>
            <a:r>
              <a:rPr lang="ru-RU" sz="1200"/>
              <a:t>для канала</a:t>
            </a:r>
            <a:r>
              <a:rPr lang="ru-RU" sz="1200" baseline="0"/>
              <a:t> ГМ</a:t>
            </a:r>
            <a:r>
              <a:rPr lang="ru-RU" sz="1200"/>
              <a:t> за все три года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Визуализация!$A$138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Визуализация!$B$137:$D$137</c:f>
              <c:strCache>
                <c:ptCount val="3"/>
                <c:pt idx="0">
                  <c:v>Продажа</c:v>
                </c:pt>
                <c:pt idx="1">
                  <c:v>Оффтейк</c:v>
                </c:pt>
                <c:pt idx="2">
                  <c:v>Цена</c:v>
                </c:pt>
              </c:strCache>
            </c:strRef>
          </c:cat>
          <c:val>
            <c:numRef>
              <c:f>Визуализация!$B$138:$D$138</c:f>
              <c:numCache>
                <c:formatCode>0%</c:formatCode>
                <c:ptCount val="3"/>
                <c:pt idx="0">
                  <c:v>0.26331139108804458</c:v>
                </c:pt>
                <c:pt idx="1">
                  <c:v>2.7560553324408748E-2</c:v>
                </c:pt>
                <c:pt idx="2">
                  <c:v>0.28962610401090705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8-4170-AF80-14D85F531025}"/>
            </c:ext>
          </c:extLst>
        </c:ser>
        <c:ser>
          <c:idx val="1"/>
          <c:order val="1"/>
          <c:tx>
            <c:strRef>
              <c:f>Визуализация!$A$139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Визуализация!$B$137:$D$137</c:f>
              <c:strCache>
                <c:ptCount val="3"/>
                <c:pt idx="0">
                  <c:v>Продажа</c:v>
                </c:pt>
                <c:pt idx="1">
                  <c:v>Оффтейк</c:v>
                </c:pt>
                <c:pt idx="2">
                  <c:v>Цена</c:v>
                </c:pt>
              </c:strCache>
            </c:strRef>
          </c:cat>
          <c:val>
            <c:numRef>
              <c:f>Визуализация!$B$139:$D$139</c:f>
              <c:numCache>
                <c:formatCode>0%</c:formatCode>
                <c:ptCount val="3"/>
                <c:pt idx="0">
                  <c:v>0.43156336478498203</c:v>
                </c:pt>
                <c:pt idx="1">
                  <c:v>2.6723028182334036E-2</c:v>
                </c:pt>
                <c:pt idx="2">
                  <c:v>0.3383659353513907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8-4170-AF80-14D85F531025}"/>
            </c:ext>
          </c:extLst>
        </c:ser>
        <c:ser>
          <c:idx val="2"/>
          <c:order val="2"/>
          <c:tx>
            <c:strRef>
              <c:f>Визуализация!$A$140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Визуализация!$B$137:$D$137</c:f>
              <c:strCache>
                <c:ptCount val="3"/>
                <c:pt idx="0">
                  <c:v>Продажа</c:v>
                </c:pt>
                <c:pt idx="1">
                  <c:v>Оффтейк</c:v>
                </c:pt>
                <c:pt idx="2">
                  <c:v>Цена</c:v>
                </c:pt>
              </c:strCache>
            </c:strRef>
          </c:cat>
          <c:val>
            <c:numRef>
              <c:f>Визуализация!$B$140:$D$140</c:f>
              <c:numCache>
                <c:formatCode>0%</c:formatCode>
                <c:ptCount val="3"/>
                <c:pt idx="0">
                  <c:v>0.30512524412697334</c:v>
                </c:pt>
                <c:pt idx="1">
                  <c:v>2.2304597559472446E-2</c:v>
                </c:pt>
                <c:pt idx="2">
                  <c:v>0.37200796063770214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8-4170-AF80-14D85F53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989535"/>
        <c:axId val="1495334943"/>
      </c:barChart>
      <c:catAx>
        <c:axId val="1495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95334943"/>
        <c:crosses val="autoZero"/>
        <c:auto val="1"/>
        <c:lblAlgn val="ctr"/>
        <c:lblOffset val="100"/>
        <c:noMultiLvlLbl val="0"/>
      </c:catAx>
      <c:valAx>
        <c:axId val="1495334943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95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13729</xdr:colOff>
      <xdr:row>29</xdr:row>
      <xdr:rowOff>1374</xdr:rowOff>
    </xdr:from>
    <xdr:to>
      <xdr:col>23</xdr:col>
      <xdr:colOff>9153</xdr:colOff>
      <xdr:row>43</xdr:row>
      <xdr:rowOff>21511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2A5872-5114-1F0A-E756-E976CBDE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1221920</xdr:colOff>
      <xdr:row>4</xdr:row>
      <xdr:rowOff>186418</xdr:rowOff>
    </xdr:from>
    <xdr:to>
      <xdr:col>10</xdr:col>
      <xdr:colOff>175532</xdr:colOff>
      <xdr:row>29</xdr:row>
      <xdr:rowOff>119742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43694B-CDF8-41A7-815D-C7DCC088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13607</xdr:colOff>
      <xdr:row>33</xdr:row>
      <xdr:rowOff>21013</xdr:rowOff>
    </xdr:from>
    <xdr:to>
      <xdr:col>12</xdr:col>
      <xdr:colOff>381000</xdr:colOff>
      <xdr:row>56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F0CFAB-72C2-4EA3-B74A-4664E961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521642</xdr:colOff>
      <xdr:row>62</xdr:row>
      <xdr:rowOff>190499</xdr:rowOff>
    </xdr:from>
    <xdr:to>
      <xdr:col>17</xdr:col>
      <xdr:colOff>18142</xdr:colOff>
      <xdr:row>87</xdr:row>
      <xdr:rowOff>181428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04F97B-9834-4D22-A5B3-D2DDBD3A6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92</xdr:row>
      <xdr:rowOff>0</xdr:rowOff>
    </xdr:from>
    <xdr:to>
      <xdr:col>8</xdr:col>
      <xdr:colOff>489857</xdr:colOff>
      <xdr:row>107</xdr:row>
      <xdr:rowOff>181429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2F10A40-4B1B-46B6-808F-29DECD151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470388</xdr:colOff>
      <xdr:row>133</xdr:row>
      <xdr:rowOff>2930</xdr:rowOff>
    </xdr:from>
    <xdr:to>
      <xdr:col>8</xdr:col>
      <xdr:colOff>18143</xdr:colOff>
      <xdr:row>149</xdr:row>
      <xdr:rowOff>54428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0693991-71A9-48C1-9400-6019F21F4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йым Темирбаева" refreshedDate="45667.451093518517" createdVersion="8" refreshedVersion="8" minRefreshableVersion="3" recordCount="1599" xr:uid="{782CF3FF-DEAA-A549-B463-88189EB60606}">
  <cacheSource type="worksheet">
    <worksheetSource name="Добавление3"/>
  </cacheSource>
  <cacheFields count="17">
    <cacheField name="Year" numFmtId="0">
      <sharedItems containsSemiMixedTypes="0" containsString="0" containsNumber="1" containsInteger="1" minValue="2020" maxValue="2022" count="3">
        <n v="2020"/>
        <n v="2022"/>
        <n v="2021"/>
      </sharedItems>
    </cacheField>
    <cacheField name="Month" numFmtId="0">
      <sharedItems containsSemiMixedTypes="0" containsString="0" containsNumber="1" containsInteger="1" minValue="1" maxValue="12" count="12">
        <n v="1"/>
        <n v="10"/>
        <n v="9"/>
        <n v="7"/>
        <n v="2"/>
        <n v="3"/>
        <n v="4"/>
        <n v="6"/>
        <n v="11"/>
        <n v="8"/>
        <n v="5"/>
        <n v="12"/>
      </sharedItems>
    </cacheField>
    <cacheField name="Channel" numFmtId="0">
      <sharedItems count="3">
        <s v="Hypermarkets"/>
        <s v="Minimarkets"/>
        <s v="Supermarkets"/>
      </sharedItems>
    </cacheField>
    <cacheField name="Brand" numFmtId="0">
      <sharedItems count="41">
        <s v="Green"/>
        <s v="Black"/>
        <s v="Blue"/>
        <s v="White"/>
        <s v="Orange"/>
        <s v="Pink"/>
        <s v="Pale"/>
        <s v="Pastel"/>
        <s v="Deep"/>
        <s v="Vivid"/>
        <s v="Yellow"/>
        <s v="Red"/>
        <s v="Virulent"/>
        <s v="Moderate"/>
        <s v="Glossy"/>
        <s v="Delicate"/>
        <s v="Rosy"/>
        <s v="Dim"/>
        <s v="Brown"/>
        <s v="Pearl"/>
        <s v="Macaroon"/>
        <s v="Rice"/>
        <s v="Snow"/>
        <s v="Golden"/>
        <s v="Beige"/>
        <s v="Linen"/>
        <s v="Lilac"/>
        <s v="Purple"/>
        <s v="Cream"/>
        <s v="Magenta"/>
        <s v="Grey"/>
        <s v="Daisy"/>
        <s v="Khaki"/>
        <s v="Lime"/>
        <s v="Cotton"/>
        <s v="Silver"/>
        <s v="Mat"/>
        <s v="Teal"/>
        <s v="Salmon"/>
        <s v="Bone"/>
        <s v="Powder"/>
      </sharedItems>
    </cacheField>
    <cacheField name="Weight range" numFmtId="0">
      <sharedItems count="8">
        <s v="200-249G"/>
        <s v="600-899G"/>
        <s v="400-599G"/>
        <s v="&lt;200G"/>
        <s v="250-299G"/>
        <s v="300-349G"/>
        <s v="350-399G"/>
        <s v="100-199G"/>
      </sharedItems>
    </cacheField>
    <cacheField name="Units (in 1000)" numFmtId="0">
      <sharedItems containsSemiMixedTypes="0" containsString="0" containsNumber="1" minValue="1E-4" maxValue="22.617000000000001"/>
    </cacheField>
    <cacheField name="unit outlier" numFmtId="0">
      <sharedItems/>
    </cacheField>
    <cacheField name="Value (in 1000 rub)" numFmtId="0">
      <sharedItems containsSemiMixedTypes="0" containsString="0" containsNumber="1" minValue="1.6112000000000001E-2" maxValue="2087.8199810000001"/>
    </cacheField>
    <cacheField name="value outlier" numFmtId="0">
      <sharedItems/>
    </cacheField>
    <cacheField name="Volume (in 1000 kg)" numFmtId="0">
      <sharedItems containsSemiMixedTypes="0" containsString="0" containsNumber="1" minValue="1E-4" maxValue="7.173"/>
    </cacheField>
    <cacheField name="volume outlier" numFmtId="0">
      <sharedItems/>
    </cacheField>
    <cacheField name="Number of stores" numFmtId="0">
      <sharedItems containsSemiMixedTypes="0" containsString="0" containsNumber="1" containsInteger="1" minValue="0" maxValue="2688"/>
    </cacheField>
    <cacheField name="num st outlier" numFmtId="0">
      <sharedItems/>
    </cacheField>
    <cacheField name="оффтейк" numFmtId="0" formula="'Units (in 1000)'/'Number of stores'" databaseField="0"/>
    <cacheField name="1грамм" numFmtId="0" formula="'Volume (in 1000 kg)'/1000" databaseField="0"/>
    <cacheField name="цена за кг" numFmtId="0" formula="'Value (in 1000 rub)'/'Volume (in 1000 kg)'" databaseField="0"/>
    <cacheField name="other" numFmtId="0" formula="Bran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x v="0"/>
    <x v="0"/>
    <x v="0"/>
    <x v="0"/>
    <x v="0"/>
    <n v="16.3202"/>
    <s v="Not outlier"/>
    <n v="936.80341299999998"/>
    <s v="Not outlier"/>
    <n v="3.4272"/>
    <s v="Not outlier"/>
    <n v="477"/>
    <s v="Not outlier"/>
  </r>
  <r>
    <x v="0"/>
    <x v="0"/>
    <x v="0"/>
    <x v="0"/>
    <x v="1"/>
    <n v="0.35799999999999998"/>
    <s v="Not outlier"/>
    <n v="66.387690000000006"/>
    <s v="Not outlier"/>
    <n v="0.26850000000000002"/>
    <s v="Not outlier"/>
    <n v="29"/>
    <s v="Not outlier"/>
  </r>
  <r>
    <x v="0"/>
    <x v="0"/>
    <x v="0"/>
    <x v="1"/>
    <x v="0"/>
    <n v="10.0639"/>
    <s v="Not outlier"/>
    <n v="573.12875799999995"/>
    <s v="Not outlier"/>
    <n v="2.3147000000000002"/>
    <s v="Not outlier"/>
    <n v="547"/>
    <s v="Not outlier"/>
  </r>
  <r>
    <x v="0"/>
    <x v="1"/>
    <x v="1"/>
    <x v="2"/>
    <x v="2"/>
    <n v="9.9452999999999996"/>
    <s v="Not outlier"/>
    <n v="2087.8199810000001"/>
    <s v="Not outlier"/>
    <n v="3.9780000000000002"/>
    <s v="Not outlier"/>
    <n v="1419"/>
    <s v="Not outlier"/>
  </r>
  <r>
    <x v="0"/>
    <x v="0"/>
    <x v="0"/>
    <x v="3"/>
    <x v="3"/>
    <n v="3.4855999999999998"/>
    <s v="Not outlier"/>
    <n v="328.75562600000001"/>
    <s v="Not outlier"/>
    <n v="0.62739999999999996"/>
    <s v="Not outlier"/>
    <n v="96"/>
    <s v="Not outlier"/>
  </r>
  <r>
    <x v="1"/>
    <x v="2"/>
    <x v="1"/>
    <x v="2"/>
    <x v="2"/>
    <n v="11.0032"/>
    <s v="Not outlier"/>
    <n v="2009.1188569999999"/>
    <s v="Not outlier"/>
    <n v="4.4013"/>
    <s v="Not outlier"/>
    <n v="1621"/>
    <s v="Not outlier"/>
  </r>
  <r>
    <x v="1"/>
    <x v="3"/>
    <x v="1"/>
    <x v="2"/>
    <x v="2"/>
    <n v="10.2943"/>
    <s v="Not outlier"/>
    <n v="1980.9562169999999"/>
    <s v="Not outlier"/>
    <n v="4.1177000000000001"/>
    <s v="Not outlier"/>
    <n v="1693"/>
    <s v="Not outlier"/>
  </r>
  <r>
    <x v="0"/>
    <x v="0"/>
    <x v="0"/>
    <x v="4"/>
    <x v="4"/>
    <n v="6.7999999999999996E-3"/>
    <s v="Not outlier"/>
    <n v="2.200698"/>
    <s v="Not outlier"/>
    <n v="1.9E-3"/>
    <s v="Not outlier"/>
    <n v="4"/>
    <s v="Not outlier"/>
  </r>
  <r>
    <x v="0"/>
    <x v="4"/>
    <x v="1"/>
    <x v="2"/>
    <x v="2"/>
    <n v="11.616"/>
    <s v="Not outlier"/>
    <n v="1969.5568780000001"/>
    <s v="Not outlier"/>
    <n v="4.6464999999999996"/>
    <s v="Not outlier"/>
    <n v="1919"/>
    <s v="Not outlier"/>
  </r>
  <r>
    <x v="0"/>
    <x v="2"/>
    <x v="1"/>
    <x v="2"/>
    <x v="2"/>
    <n v="9.4641000000000002"/>
    <s v="Not outlier"/>
    <n v="1951.666573"/>
    <s v="Not outlier"/>
    <n v="3.7856999999999998"/>
    <s v="Not outlier"/>
    <n v="1363"/>
    <s v="Not outlier"/>
  </r>
  <r>
    <x v="0"/>
    <x v="0"/>
    <x v="0"/>
    <x v="5"/>
    <x v="3"/>
    <n v="0.37069999999999997"/>
    <s v="Not outlier"/>
    <n v="56.153613999999997"/>
    <s v="Not outlier"/>
    <n v="7.0400000000000004E-2"/>
    <s v="Not outlier"/>
    <n v="0"/>
    <s v="Not outlier"/>
  </r>
  <r>
    <x v="0"/>
    <x v="5"/>
    <x v="1"/>
    <x v="2"/>
    <x v="2"/>
    <n v="10.6065"/>
    <s v="Not outlier"/>
    <n v="1949.093433"/>
    <s v="Not outlier"/>
    <n v="4.2427000000000001"/>
    <s v="Not outlier"/>
    <n v="1612"/>
    <s v="Not outlier"/>
  </r>
  <r>
    <x v="0"/>
    <x v="0"/>
    <x v="1"/>
    <x v="0"/>
    <x v="5"/>
    <n v="1.2999999999999999E-3"/>
    <s v="Not outlier"/>
    <n v="0.13499900000000001"/>
    <s v="Not outlier"/>
    <n v="4.0000000000000002E-4"/>
    <s v="Not outlier"/>
    <n v="1"/>
    <s v="Not outlier"/>
  </r>
  <r>
    <x v="1"/>
    <x v="6"/>
    <x v="2"/>
    <x v="0"/>
    <x v="2"/>
    <n v="12.196300000000001"/>
    <s v="Not outlier"/>
    <n v="1938.3899759999999"/>
    <s v="Not outlier"/>
    <n v="6.0980999999999996"/>
    <s v="Not outlier"/>
    <n v="971"/>
    <s v="Not outlier"/>
  </r>
  <r>
    <x v="0"/>
    <x v="0"/>
    <x v="1"/>
    <x v="0"/>
    <x v="1"/>
    <n v="0.60250000000000004"/>
    <s v="Not outlier"/>
    <n v="109.493529"/>
    <s v="Not outlier"/>
    <n v="0.45179999999999998"/>
    <s v="Not outlier"/>
    <n v="277"/>
    <s v="Not outlier"/>
  </r>
  <r>
    <x v="0"/>
    <x v="0"/>
    <x v="1"/>
    <x v="1"/>
    <x v="0"/>
    <n v="4.3365999999999998"/>
    <s v="Not outlier"/>
    <n v="319.95177100000001"/>
    <s v="Not outlier"/>
    <n v="0.99739999999999995"/>
    <s v="Not outlier"/>
    <n v="1627"/>
    <s v="Not outlier"/>
  </r>
  <r>
    <x v="1"/>
    <x v="7"/>
    <x v="1"/>
    <x v="2"/>
    <x v="2"/>
    <n v="10.0684"/>
    <s v="Not outlier"/>
    <n v="1936.7996920000001"/>
    <s v="Not outlier"/>
    <n v="4.0274000000000001"/>
    <s v="Not outlier"/>
    <n v="1724"/>
    <s v="Not outlier"/>
  </r>
  <r>
    <x v="0"/>
    <x v="8"/>
    <x v="1"/>
    <x v="2"/>
    <x v="2"/>
    <n v="9.3493999999999993"/>
    <s v="Not outlier"/>
    <n v="1891.763815"/>
    <s v="Not outlier"/>
    <n v="3.7399"/>
    <s v="Not outlier"/>
    <n v="1070"/>
    <s v="Not outlier"/>
  </r>
  <r>
    <x v="0"/>
    <x v="0"/>
    <x v="1"/>
    <x v="3"/>
    <x v="3"/>
    <n v="2.0960999999999999"/>
    <s v="Not outlier"/>
    <n v="177.535357"/>
    <s v="Not outlier"/>
    <n v="0.37730000000000002"/>
    <s v="Not outlier"/>
    <n v="298"/>
    <s v="Not outlier"/>
  </r>
  <r>
    <x v="0"/>
    <x v="9"/>
    <x v="1"/>
    <x v="2"/>
    <x v="2"/>
    <n v="8.3404000000000007"/>
    <s v="Not outlier"/>
    <n v="1734.232667"/>
    <s v="Not outlier"/>
    <n v="3.3361000000000001"/>
    <s v="Not outlier"/>
    <n v="1323"/>
    <s v="Not outlier"/>
  </r>
  <r>
    <x v="0"/>
    <x v="0"/>
    <x v="1"/>
    <x v="6"/>
    <x v="3"/>
    <n v="2.2000000000000001E-3"/>
    <s v="Not outlier"/>
    <n v="0.93014200000000002"/>
    <s v="Not outlier"/>
    <n v="4.0000000000000002E-4"/>
    <s v="Not outlier"/>
    <n v="2"/>
    <s v="Not outlier"/>
  </r>
  <r>
    <x v="0"/>
    <x v="10"/>
    <x v="1"/>
    <x v="2"/>
    <x v="2"/>
    <n v="9.4710999999999999"/>
    <s v="Not outlier"/>
    <n v="1704.141979"/>
    <s v="Not outlier"/>
    <n v="3.7885"/>
    <s v="Not outlier"/>
    <n v="1342"/>
    <s v="Not outlier"/>
  </r>
  <r>
    <x v="0"/>
    <x v="0"/>
    <x v="1"/>
    <x v="7"/>
    <x v="4"/>
    <n v="1.0783"/>
    <s v="Not outlier"/>
    <n v="51.908766"/>
    <s v="Not outlier"/>
    <n v="0.30199999999999999"/>
    <s v="Not outlier"/>
    <n v="613"/>
    <s v="Not outlier"/>
  </r>
  <r>
    <x v="1"/>
    <x v="9"/>
    <x v="1"/>
    <x v="2"/>
    <x v="2"/>
    <n v="9.7257999999999996"/>
    <s v="Not outlier"/>
    <n v="1693.249683"/>
    <s v="Not outlier"/>
    <n v="3.8904000000000001"/>
    <s v="Not outlier"/>
    <n v="1743"/>
    <s v="Not outlier"/>
  </r>
  <r>
    <x v="0"/>
    <x v="0"/>
    <x v="2"/>
    <x v="0"/>
    <x v="1"/>
    <n v="8.0699999999999994E-2"/>
    <s v="Not outlier"/>
    <n v="15.311662"/>
    <s v="Not outlier"/>
    <n v="6.0499999999999998E-2"/>
    <s v="Not outlier"/>
    <n v="53"/>
    <s v="Not outlier"/>
  </r>
  <r>
    <x v="1"/>
    <x v="10"/>
    <x v="2"/>
    <x v="0"/>
    <x v="2"/>
    <n v="11.2546"/>
    <s v="Not outlier"/>
    <n v="1644.230536"/>
    <s v="Not outlier"/>
    <n v="5.6273"/>
    <s v="Not outlier"/>
    <n v="891"/>
    <s v="Not outlier"/>
  </r>
  <r>
    <x v="2"/>
    <x v="8"/>
    <x v="2"/>
    <x v="0"/>
    <x v="2"/>
    <n v="13.1242"/>
    <s v="Not outlier"/>
    <n v="1613.783187"/>
    <s v="Not outlier"/>
    <n v="6.5621"/>
    <s v="Not outlier"/>
    <n v="721"/>
    <s v="Not outlier"/>
  </r>
  <r>
    <x v="0"/>
    <x v="0"/>
    <x v="2"/>
    <x v="6"/>
    <x v="3"/>
    <n v="8.8000000000000005E-3"/>
    <s v="Not outlier"/>
    <n v="3.021369"/>
    <s v="Not outlier"/>
    <n v="1.6999999999999999E-3"/>
    <s v="Not outlier"/>
    <n v="10"/>
    <s v="Not outlier"/>
  </r>
  <r>
    <x v="1"/>
    <x v="0"/>
    <x v="1"/>
    <x v="2"/>
    <x v="2"/>
    <n v="8.1112000000000002"/>
    <s v="Not outlier"/>
    <n v="1609.072208"/>
    <s v="Not outlier"/>
    <n v="3.2444999999999999"/>
    <s v="Not outlier"/>
    <n v="1351"/>
    <s v="Not outlier"/>
  </r>
  <r>
    <x v="0"/>
    <x v="0"/>
    <x v="2"/>
    <x v="8"/>
    <x v="3"/>
    <n v="1.3486"/>
    <s v="Not outlier"/>
    <n v="387.53728100000001"/>
    <s v="Not outlier"/>
    <n v="0.25629999999999997"/>
    <s v="Not outlier"/>
    <n v="100"/>
    <s v="Not outlier"/>
  </r>
  <r>
    <x v="1"/>
    <x v="4"/>
    <x v="1"/>
    <x v="2"/>
    <x v="2"/>
    <n v="7.6718999999999999"/>
    <s v="Not outlier"/>
    <n v="1608.7897439999999"/>
    <s v="Not outlier"/>
    <n v="3.0688"/>
    <s v="Not outlier"/>
    <n v="1087"/>
    <s v="Not outlier"/>
  </r>
  <r>
    <x v="0"/>
    <x v="6"/>
    <x v="1"/>
    <x v="2"/>
    <x v="2"/>
    <n v="8.3434000000000008"/>
    <s v="Not outlier"/>
    <n v="1553.383466"/>
    <s v="Not outlier"/>
    <n v="3.3374000000000001"/>
    <s v="Not outlier"/>
    <n v="1496"/>
    <s v="Not outlier"/>
  </r>
  <r>
    <x v="0"/>
    <x v="0"/>
    <x v="2"/>
    <x v="3"/>
    <x v="3"/>
    <n v="3.1911999999999998"/>
    <s v="Not outlier"/>
    <n v="241.683626"/>
    <s v="Not outlier"/>
    <n v="0.57440000000000002"/>
    <s v="Not outlier"/>
    <n v="179"/>
    <s v="Not outlier"/>
  </r>
  <r>
    <x v="2"/>
    <x v="4"/>
    <x v="1"/>
    <x v="2"/>
    <x v="2"/>
    <n v="7.3704999999999998"/>
    <s v="Not outlier"/>
    <n v="1552.9461769999998"/>
    <s v="Not outlier"/>
    <n v="2.9481999999999999"/>
    <s v="Not outlier"/>
    <n v="941"/>
    <s v="Not outlier"/>
  </r>
  <r>
    <x v="0"/>
    <x v="3"/>
    <x v="1"/>
    <x v="2"/>
    <x v="2"/>
    <n v="7.2123999999999997"/>
    <s v="Not outlier"/>
    <n v="1518.623836"/>
    <s v="Not outlier"/>
    <n v="2.8849"/>
    <s v="Not outlier"/>
    <n v="1343"/>
    <s v="Not outlier"/>
  </r>
  <r>
    <x v="0"/>
    <x v="0"/>
    <x v="2"/>
    <x v="9"/>
    <x v="3"/>
    <n v="0.34050000000000002"/>
    <s v="Not outlier"/>
    <n v="46.280242000000001"/>
    <s v="Not outlier"/>
    <n v="6.13E-2"/>
    <s v="Not outlier"/>
    <n v="63"/>
    <s v="Not outlier"/>
  </r>
  <r>
    <x v="2"/>
    <x v="1"/>
    <x v="1"/>
    <x v="2"/>
    <x v="2"/>
    <n v="7.9870000000000001"/>
    <s v="Not outlier"/>
    <n v="1451.2743770000002"/>
    <s v="Not outlier"/>
    <n v="3.1949000000000001"/>
    <s v="Not outlier"/>
    <n v="1257"/>
    <s v="Not outlier"/>
  </r>
  <r>
    <x v="0"/>
    <x v="4"/>
    <x v="0"/>
    <x v="0"/>
    <x v="0"/>
    <n v="15.4443"/>
    <s v="Not outlier"/>
    <n v="902.02130599999998"/>
    <s v="Not outlier"/>
    <n v="3.2433000000000001"/>
    <s v="Not outlier"/>
    <n v="479"/>
    <s v="Not outlier"/>
  </r>
  <r>
    <x v="0"/>
    <x v="4"/>
    <x v="0"/>
    <x v="0"/>
    <x v="1"/>
    <n v="0.32700000000000001"/>
    <s v="Not outlier"/>
    <n v="61.337885999999997"/>
    <s v="Not outlier"/>
    <n v="0.24529999999999999"/>
    <s v="Not outlier"/>
    <n v="23"/>
    <s v="Not outlier"/>
  </r>
  <r>
    <x v="0"/>
    <x v="4"/>
    <x v="0"/>
    <x v="1"/>
    <x v="0"/>
    <n v="16.149899999999999"/>
    <s v="Not outlier"/>
    <n v="874.32413499999996"/>
    <s v="Not outlier"/>
    <n v="3.7145000000000001"/>
    <s v="Not outlier"/>
    <n v="525"/>
    <s v="Not outlier"/>
  </r>
  <r>
    <x v="2"/>
    <x v="4"/>
    <x v="2"/>
    <x v="10"/>
    <x v="6"/>
    <n v="19.6373"/>
    <s v="Not outlier"/>
    <n v="1418.480059"/>
    <s v="Not outlier"/>
    <n v="7.0694999999999997"/>
    <s v="Not outlier"/>
    <n v="2062"/>
    <s v="Not outlier"/>
  </r>
  <r>
    <x v="0"/>
    <x v="4"/>
    <x v="0"/>
    <x v="3"/>
    <x v="3"/>
    <n v="3.1436000000000002"/>
    <s v="Not outlier"/>
    <n v="306.87880100000001"/>
    <s v="Not outlier"/>
    <n v="0.56589999999999996"/>
    <s v="Not outlier"/>
    <n v="89"/>
    <s v="Not outlier"/>
  </r>
  <r>
    <x v="2"/>
    <x v="8"/>
    <x v="1"/>
    <x v="2"/>
    <x v="2"/>
    <n v="8.1548999999999996"/>
    <s v="Not outlier"/>
    <n v="1411.3826569999999"/>
    <s v="Not outlier"/>
    <n v="3.2618999999999998"/>
    <s v="Not outlier"/>
    <n v="1619"/>
    <s v="Not outlier"/>
  </r>
  <r>
    <x v="0"/>
    <x v="3"/>
    <x v="2"/>
    <x v="0"/>
    <x v="2"/>
    <n v="11.1159"/>
    <s v="Not outlier"/>
    <n v="1411.1791639999999"/>
    <s v="Not outlier"/>
    <n v="5.5579999999999998"/>
    <s v="Not outlier"/>
    <n v="1569"/>
    <s v="Not outlier"/>
  </r>
  <r>
    <x v="0"/>
    <x v="4"/>
    <x v="0"/>
    <x v="4"/>
    <x v="4"/>
    <n v="6.1999999999999998E-3"/>
    <s v="Not outlier"/>
    <n v="2.0046979999999999"/>
    <s v="Not outlier"/>
    <n v="1.6999999999999999E-3"/>
    <s v="Not outlier"/>
    <n v="4"/>
    <s v="Not outlier"/>
  </r>
  <r>
    <x v="2"/>
    <x v="0"/>
    <x v="1"/>
    <x v="2"/>
    <x v="2"/>
    <n v="6.601"/>
    <s v="Not outlier"/>
    <n v="1395.983538"/>
    <s v="Not outlier"/>
    <n v="2.6402999999999999"/>
    <s v="Not outlier"/>
    <n v="704"/>
    <s v="Not outlier"/>
  </r>
  <r>
    <x v="0"/>
    <x v="11"/>
    <x v="1"/>
    <x v="2"/>
    <x v="2"/>
    <n v="6.5758000000000001"/>
    <s v="Not outlier"/>
    <n v="1391.7110399999999"/>
    <s v="Not outlier"/>
    <n v="2.6303000000000001"/>
    <s v="Not outlier"/>
    <n v="939"/>
    <s v="Not outlier"/>
  </r>
  <r>
    <x v="0"/>
    <x v="4"/>
    <x v="0"/>
    <x v="5"/>
    <x v="3"/>
    <n v="0.33189999999999997"/>
    <s v="Not outlier"/>
    <n v="50.762267000000001"/>
    <s v="Not outlier"/>
    <n v="6.3100000000000003E-2"/>
    <s v="Not outlier"/>
    <n v="0"/>
    <s v="Not outlier"/>
  </r>
  <r>
    <x v="2"/>
    <x v="5"/>
    <x v="2"/>
    <x v="0"/>
    <x v="2"/>
    <n v="10.489800000000001"/>
    <s v="Not outlier"/>
    <n v="1390.0422490000001"/>
    <s v="Not outlier"/>
    <n v="5.2449000000000003"/>
    <s v="Not outlier"/>
    <n v="762"/>
    <s v="Not outlier"/>
  </r>
  <r>
    <x v="0"/>
    <x v="4"/>
    <x v="1"/>
    <x v="0"/>
    <x v="5"/>
    <n v="3.2599999999999997E-2"/>
    <s v="Not outlier"/>
    <n v="2.7249140000000001"/>
    <s v="Not outlier"/>
    <n v="1.04E-2"/>
    <s v="Not outlier"/>
    <n v="16"/>
    <s v="Not outlier"/>
  </r>
  <r>
    <x v="0"/>
    <x v="4"/>
    <x v="2"/>
    <x v="11"/>
    <x v="6"/>
    <n v="10.983700000000001"/>
    <s v="Not outlier"/>
    <n v="1386.7354989999999"/>
    <s v="Not outlier"/>
    <n v="4.0640000000000001"/>
    <s v="Not outlier"/>
    <n v="919"/>
    <s v="Not outlier"/>
  </r>
  <r>
    <x v="0"/>
    <x v="4"/>
    <x v="1"/>
    <x v="0"/>
    <x v="1"/>
    <n v="0.43280000000000002"/>
    <s v="Not outlier"/>
    <n v="79.266847999999996"/>
    <s v="Not outlier"/>
    <n v="0.3246"/>
    <s v="Not outlier"/>
    <n v="279"/>
    <s v="Not outlier"/>
  </r>
  <r>
    <x v="0"/>
    <x v="8"/>
    <x v="2"/>
    <x v="10"/>
    <x v="6"/>
    <n v="18.704899999999999"/>
    <s v="Not outlier"/>
    <n v="1373.5066429999999"/>
    <s v="Not outlier"/>
    <n v="6.7337999999999996"/>
    <s v="Not outlier"/>
    <n v="2071"/>
    <s v="Not outlier"/>
  </r>
  <r>
    <x v="0"/>
    <x v="4"/>
    <x v="1"/>
    <x v="1"/>
    <x v="0"/>
    <n v="2.6972"/>
    <s v="Not outlier"/>
    <n v="195.33986200000001"/>
    <s v="Not outlier"/>
    <n v="0.62039999999999995"/>
    <s v="Not outlier"/>
    <n v="1549"/>
    <s v="Not outlier"/>
  </r>
  <r>
    <x v="0"/>
    <x v="11"/>
    <x v="2"/>
    <x v="10"/>
    <x v="6"/>
    <n v="18.111799999999999"/>
    <s v="Not outlier"/>
    <n v="1362.937588"/>
    <s v="Not outlier"/>
    <n v="6.5202999999999998"/>
    <s v="Not outlier"/>
    <n v="2078"/>
    <s v="Not outlier"/>
  </r>
  <r>
    <x v="2"/>
    <x v="11"/>
    <x v="2"/>
    <x v="10"/>
    <x v="6"/>
    <n v="19.925000000000001"/>
    <s v="Not outlier"/>
    <n v="1349.5445580000001"/>
    <s v="Not outlier"/>
    <n v="7.173"/>
    <s v="Not outlier"/>
    <n v="1769"/>
    <s v="Not outlier"/>
  </r>
  <r>
    <x v="0"/>
    <x v="4"/>
    <x v="1"/>
    <x v="6"/>
    <x v="3"/>
    <n v="6.7000000000000004E-2"/>
    <s v="Not outlier"/>
    <n v="22.854507999999999"/>
    <s v="Not outlier"/>
    <n v="1.2699999999999999E-2"/>
    <s v="Not outlier"/>
    <n v="51"/>
    <s v="Not outlier"/>
  </r>
  <r>
    <x v="2"/>
    <x v="2"/>
    <x v="2"/>
    <x v="0"/>
    <x v="2"/>
    <n v="10.1737"/>
    <s v="Not outlier"/>
    <n v="1340.4343700000002"/>
    <s v="Not outlier"/>
    <n v="5.0869"/>
    <s v="Not outlier"/>
    <n v="701"/>
    <s v="Not outlier"/>
  </r>
  <r>
    <x v="0"/>
    <x v="4"/>
    <x v="1"/>
    <x v="3"/>
    <x v="3"/>
    <n v="1.0259"/>
    <s v="Not outlier"/>
    <n v="91.413190999999998"/>
    <s v="Not outlier"/>
    <n v="0.1847"/>
    <s v="Not outlier"/>
    <n v="233"/>
    <s v="Not outlier"/>
  </r>
  <r>
    <x v="1"/>
    <x v="0"/>
    <x v="2"/>
    <x v="10"/>
    <x v="6"/>
    <n v="19.016200000000001"/>
    <s v="Not outlier"/>
    <n v="1335.5663770000001"/>
    <s v="Not outlier"/>
    <n v="6.8459000000000003"/>
    <s v="Not outlier"/>
    <n v="1751"/>
    <s v="Not outlier"/>
  </r>
  <r>
    <x v="0"/>
    <x v="4"/>
    <x v="1"/>
    <x v="9"/>
    <x v="3"/>
    <n v="2.2700000000000001E-2"/>
    <s v="Not outlier"/>
    <n v="3.238388"/>
    <s v="Not outlier"/>
    <n v="4.1000000000000003E-3"/>
    <s v="Not outlier"/>
    <n v="0"/>
    <s v="Not outlier"/>
  </r>
  <r>
    <x v="1"/>
    <x v="0"/>
    <x v="2"/>
    <x v="0"/>
    <x v="2"/>
    <n v="9.9210999999999991"/>
    <s v="Not outlier"/>
    <n v="1323.619549"/>
    <s v="Not outlier"/>
    <n v="4.9606000000000003"/>
    <s v="Not outlier"/>
    <n v="729"/>
    <s v="Not outlier"/>
  </r>
  <r>
    <x v="0"/>
    <x v="4"/>
    <x v="1"/>
    <x v="12"/>
    <x v="5"/>
    <n v="0.1532"/>
    <s v="Not outlier"/>
    <n v="27.976054999999999"/>
    <s v="Not outlier"/>
    <n v="4.9099999999999998E-2"/>
    <s v="Not outlier"/>
    <n v="0"/>
    <s v="Not outlier"/>
  </r>
  <r>
    <x v="2"/>
    <x v="11"/>
    <x v="1"/>
    <x v="2"/>
    <x v="2"/>
    <n v="7.1891999999999996"/>
    <s v="Not outlier"/>
    <n v="1308.7819750000001"/>
    <s v="Not outlier"/>
    <n v="2.8757000000000001"/>
    <s v="Not outlier"/>
    <n v="1638"/>
    <s v="Not outlier"/>
  </r>
  <r>
    <x v="0"/>
    <x v="4"/>
    <x v="2"/>
    <x v="0"/>
    <x v="1"/>
    <n v="8.43E-2"/>
    <s v="Not outlier"/>
    <n v="16.051770999999999"/>
    <s v="Not outlier"/>
    <n v="6.3299999999999995E-2"/>
    <s v="Not outlier"/>
    <n v="53"/>
    <s v="Not outlier"/>
  </r>
  <r>
    <x v="0"/>
    <x v="4"/>
    <x v="2"/>
    <x v="1"/>
    <x v="0"/>
    <n v="9.44"/>
    <s v="Not outlier"/>
    <n v="564.161924"/>
    <s v="Not outlier"/>
    <n v="2.1711999999999998"/>
    <s v="Not outlier"/>
    <n v="2546"/>
    <s v="Not outlier"/>
  </r>
  <r>
    <x v="0"/>
    <x v="8"/>
    <x v="2"/>
    <x v="0"/>
    <x v="2"/>
    <n v="11.558"/>
    <s v="Not outlier"/>
    <n v="1290.956385"/>
    <s v="Not outlier"/>
    <n v="5.7789999999999999"/>
    <s v="Not outlier"/>
    <n v="1071"/>
    <s v="Not outlier"/>
  </r>
  <r>
    <x v="1"/>
    <x v="9"/>
    <x v="2"/>
    <x v="0"/>
    <x v="2"/>
    <n v="8.7719000000000005"/>
    <s v="Not outlier"/>
    <n v="1290.3116910000001"/>
    <s v="Not outlier"/>
    <n v="4.3630000000000004"/>
    <s v="Not outlier"/>
    <n v="2403"/>
    <s v="Not outlier"/>
  </r>
  <r>
    <x v="0"/>
    <x v="4"/>
    <x v="2"/>
    <x v="6"/>
    <x v="3"/>
    <n v="1.7500000000000002E-2"/>
    <s v="Not outlier"/>
    <n v="6.4333460000000002"/>
    <s v="Not outlier"/>
    <n v="3.3E-3"/>
    <s v="Not outlier"/>
    <n v="13"/>
    <s v="Not outlier"/>
  </r>
  <r>
    <x v="2"/>
    <x v="11"/>
    <x v="2"/>
    <x v="0"/>
    <x v="2"/>
    <n v="9.2022999999999993"/>
    <s v="Not outlier"/>
    <n v="1260.9091939999998"/>
    <s v="Not outlier"/>
    <n v="4.6012000000000004"/>
    <s v="Not outlier"/>
    <n v="714"/>
    <s v="Not outlier"/>
  </r>
  <r>
    <x v="0"/>
    <x v="4"/>
    <x v="2"/>
    <x v="8"/>
    <x v="3"/>
    <n v="1.7384999999999999"/>
    <s v="Not outlier"/>
    <n v="457.74386800000002"/>
    <s v="Not outlier"/>
    <n v="0.33029999999999998"/>
    <s v="Not outlier"/>
    <n v="108"/>
    <s v="Not outlier"/>
  </r>
  <r>
    <x v="2"/>
    <x v="5"/>
    <x v="1"/>
    <x v="2"/>
    <x v="2"/>
    <n v="5.984"/>
    <s v="Not outlier"/>
    <n v="1257.1860419999998"/>
    <s v="Not outlier"/>
    <n v="2.3936000000000002"/>
    <s v="Not outlier"/>
    <n v="874"/>
    <s v="Not outlier"/>
  </r>
  <r>
    <x v="1"/>
    <x v="3"/>
    <x v="2"/>
    <x v="0"/>
    <x v="2"/>
    <n v="8.9411000000000005"/>
    <s v="Not outlier"/>
    <n v="1254.763085"/>
    <s v="Not outlier"/>
    <n v="4.4703999999999997"/>
    <s v="Not outlier"/>
    <n v="724"/>
    <s v="Not outlier"/>
  </r>
  <r>
    <x v="0"/>
    <x v="4"/>
    <x v="2"/>
    <x v="13"/>
    <x v="3"/>
    <n v="1.6000000000000001E-3"/>
    <s v="Not outlier"/>
    <n v="0.21092"/>
    <s v="Not outlier"/>
    <n v="2.9999999999999997E-4"/>
    <s v="Not outlier"/>
    <n v="4"/>
    <s v="Not outlier"/>
  </r>
  <r>
    <x v="0"/>
    <x v="11"/>
    <x v="2"/>
    <x v="0"/>
    <x v="2"/>
    <n v="9.7353000000000005"/>
    <s v="Not outlier"/>
    <n v="1248.6311000000001"/>
    <s v="Not outlier"/>
    <n v="4.8674999999999997"/>
    <s v="Not outlier"/>
    <n v="1006"/>
    <s v="Not outlier"/>
  </r>
  <r>
    <x v="1"/>
    <x v="1"/>
    <x v="2"/>
    <x v="10"/>
    <x v="6"/>
    <n v="16.1191"/>
    <s v="Not outlier"/>
    <n v="1233.1125629999999"/>
    <s v="Not outlier"/>
    <n v="5.8029000000000002"/>
    <s v="Not outlier"/>
    <n v="1747"/>
    <s v="Not outlier"/>
  </r>
  <r>
    <x v="2"/>
    <x v="9"/>
    <x v="2"/>
    <x v="10"/>
    <x v="6"/>
    <n v="16.896799999999999"/>
    <s v="Not outlier"/>
    <n v="1229.762913"/>
    <s v="Not outlier"/>
    <n v="6.0829000000000004"/>
    <s v="Not outlier"/>
    <n v="1873"/>
    <s v="Not outlier"/>
  </r>
  <r>
    <x v="0"/>
    <x v="4"/>
    <x v="2"/>
    <x v="14"/>
    <x v="5"/>
    <n v="0.1842"/>
    <s v="Not outlier"/>
    <n v="34.832101999999999"/>
    <s v="Not outlier"/>
    <n v="6.08E-2"/>
    <s v="Not outlier"/>
    <n v="0"/>
    <s v="Not outlier"/>
  </r>
  <r>
    <x v="2"/>
    <x v="3"/>
    <x v="1"/>
    <x v="2"/>
    <x v="2"/>
    <n v="6.2702999999999998"/>
    <s v="Not outlier"/>
    <n v="1229.6147190000002"/>
    <s v="Not outlier"/>
    <n v="2.508"/>
    <s v="Not outlier"/>
    <n v="914"/>
    <s v="Not outlier"/>
  </r>
  <r>
    <x v="0"/>
    <x v="5"/>
    <x v="0"/>
    <x v="0"/>
    <x v="0"/>
    <n v="15.7516"/>
    <s v="Not outlier"/>
    <n v="928.92665"/>
    <s v="Not outlier"/>
    <n v="3.3079000000000001"/>
    <s v="Not outlier"/>
    <n v="480"/>
    <s v="Not outlier"/>
  </r>
  <r>
    <x v="0"/>
    <x v="5"/>
    <x v="0"/>
    <x v="0"/>
    <x v="1"/>
    <n v="0.30759999999999998"/>
    <s v="Not outlier"/>
    <n v="58.307366999999999"/>
    <s v="Not outlier"/>
    <n v="0.23069999999999999"/>
    <s v="Not outlier"/>
    <n v="23"/>
    <s v="Not outlier"/>
  </r>
  <r>
    <x v="0"/>
    <x v="5"/>
    <x v="0"/>
    <x v="1"/>
    <x v="0"/>
    <n v="11.618499999999999"/>
    <s v="Not outlier"/>
    <n v="677.017966"/>
    <s v="Not outlier"/>
    <n v="2.6722999999999999"/>
    <s v="Not outlier"/>
    <n v="503"/>
    <s v="Not outlier"/>
  </r>
  <r>
    <x v="0"/>
    <x v="5"/>
    <x v="0"/>
    <x v="1"/>
    <x v="5"/>
    <n v="5.9999999999999995E-4"/>
    <s v="Not outlier"/>
    <n v="4.2303E-2"/>
    <s v="Not outlier"/>
    <n v="2.0000000000000001E-4"/>
    <s v="Not outlier"/>
    <n v="2"/>
    <s v="Not outlier"/>
  </r>
  <r>
    <x v="0"/>
    <x v="9"/>
    <x v="2"/>
    <x v="0"/>
    <x v="2"/>
    <n v="9.9844000000000008"/>
    <s v="Not outlier"/>
    <n v="1220.2290290000001"/>
    <s v="Not outlier"/>
    <n v="4.9923000000000002"/>
    <s v="Not outlier"/>
    <n v="1230"/>
    <s v="Not outlier"/>
  </r>
  <r>
    <x v="0"/>
    <x v="5"/>
    <x v="0"/>
    <x v="1"/>
    <x v="1"/>
    <n v="5.9999999999999995E-4"/>
    <s v="Not outlier"/>
    <n v="9.6673999999999996E-2"/>
    <s v="Not outlier"/>
    <n v="2.9999999999999997E-4"/>
    <s v="Not outlier"/>
    <n v="1"/>
    <s v="Not outlier"/>
  </r>
  <r>
    <x v="0"/>
    <x v="5"/>
    <x v="0"/>
    <x v="3"/>
    <x v="3"/>
    <n v="3.3967999999999998"/>
    <s v="Not outlier"/>
    <n v="329.87308200000001"/>
    <s v="Not outlier"/>
    <n v="0.61140000000000005"/>
    <s v="Not outlier"/>
    <n v="93"/>
    <s v="Not outlier"/>
  </r>
  <r>
    <x v="0"/>
    <x v="7"/>
    <x v="2"/>
    <x v="11"/>
    <x v="6"/>
    <n v="8.0562000000000005"/>
    <s v="Not outlier"/>
    <n v="1209.3945510000001"/>
    <s v="Not outlier"/>
    <n v="2.9807999999999999"/>
    <s v="Not outlier"/>
    <n v="630"/>
    <s v="Not outlier"/>
  </r>
  <r>
    <x v="2"/>
    <x v="7"/>
    <x v="2"/>
    <x v="10"/>
    <x v="6"/>
    <n v="17.858899999999998"/>
    <s v="Not outlier"/>
    <n v="1193.7135639999999"/>
    <s v="Not outlier"/>
    <n v="6.4291999999999998"/>
    <s v="Not outlier"/>
    <n v="1676"/>
    <s v="Not outlier"/>
  </r>
  <r>
    <x v="0"/>
    <x v="5"/>
    <x v="0"/>
    <x v="4"/>
    <x v="4"/>
    <n v="9.9000000000000008E-3"/>
    <s v="Not outlier"/>
    <n v="3.2036440000000002"/>
    <s v="Not outlier"/>
    <n v="2.7000000000000001E-3"/>
    <s v="Not outlier"/>
    <n v="2"/>
    <s v="Not outlier"/>
  </r>
  <r>
    <x v="0"/>
    <x v="6"/>
    <x v="2"/>
    <x v="10"/>
    <x v="6"/>
    <n v="18.3218"/>
    <s v="Not outlier"/>
    <n v="1168.5843609999999"/>
    <s v="Not outlier"/>
    <n v="6.5957999999999997"/>
    <s v="Not outlier"/>
    <n v="2651"/>
    <s v="Not outlier"/>
  </r>
  <r>
    <x v="1"/>
    <x v="1"/>
    <x v="1"/>
    <x v="0"/>
    <x v="2"/>
    <n v="8.8827999999999996"/>
    <s v="Not outlier"/>
    <n v="1161.74794"/>
    <s v="Not outlier"/>
    <n v="4.3691000000000004"/>
    <s v="Not outlier"/>
    <n v="2423"/>
    <s v="Not outlier"/>
  </r>
  <r>
    <x v="0"/>
    <x v="5"/>
    <x v="0"/>
    <x v="5"/>
    <x v="3"/>
    <n v="0.3775"/>
    <s v="Not outlier"/>
    <n v="58.161957999999998"/>
    <s v="Not outlier"/>
    <n v="7.17E-2"/>
    <s v="Not outlier"/>
    <n v="0"/>
    <s v="Not outlier"/>
  </r>
  <r>
    <x v="0"/>
    <x v="7"/>
    <x v="1"/>
    <x v="2"/>
    <x v="2"/>
    <n v="5.8056000000000001"/>
    <s v="Not outlier"/>
    <n v="1161.256081"/>
    <s v="Not outlier"/>
    <n v="2.3222"/>
    <s v="Not outlier"/>
    <n v="1295"/>
    <s v="Not outlier"/>
  </r>
  <r>
    <x v="2"/>
    <x v="1"/>
    <x v="2"/>
    <x v="10"/>
    <x v="6"/>
    <n v="14.6753"/>
    <s v="Not outlier"/>
    <n v="1156.3875579999999"/>
    <s v="Not outlier"/>
    <n v="5.2831000000000001"/>
    <s v="Not outlier"/>
    <n v="1877"/>
    <s v="Not outlier"/>
  </r>
  <r>
    <x v="0"/>
    <x v="5"/>
    <x v="1"/>
    <x v="0"/>
    <x v="5"/>
    <n v="2.5000000000000001E-3"/>
    <s v="Not outlier"/>
    <n v="0.239033"/>
    <s v="Not outlier"/>
    <n v="8.0000000000000004E-4"/>
    <s v="Not outlier"/>
    <n v="3"/>
    <s v="Not outlier"/>
  </r>
  <r>
    <x v="2"/>
    <x v="10"/>
    <x v="1"/>
    <x v="2"/>
    <x v="2"/>
    <n v="5.9218999999999999"/>
    <s v="Not outlier"/>
    <n v="1154.483978"/>
    <s v="Not outlier"/>
    <n v="2.3687"/>
    <s v="Not outlier"/>
    <n v="904"/>
    <s v="Not outlier"/>
  </r>
  <r>
    <x v="0"/>
    <x v="5"/>
    <x v="1"/>
    <x v="0"/>
    <x v="1"/>
    <n v="0.36559999999999998"/>
    <s v="Not outlier"/>
    <n v="62.655918"/>
    <s v="Not outlier"/>
    <n v="0.2742"/>
    <s v="Not outlier"/>
    <n v="283"/>
    <s v="Not outlier"/>
  </r>
  <r>
    <x v="2"/>
    <x v="0"/>
    <x v="2"/>
    <x v="0"/>
    <x v="2"/>
    <n v="9.3524999999999991"/>
    <s v="Not outlier"/>
    <n v="1152.899461"/>
    <s v="Not outlier"/>
    <n v="4.6763000000000003"/>
    <s v="Not outlier"/>
    <n v="796"/>
    <s v="Not outlier"/>
  </r>
  <r>
    <x v="0"/>
    <x v="5"/>
    <x v="1"/>
    <x v="1"/>
    <x v="0"/>
    <n v="4.2058"/>
    <s v="Not outlier"/>
    <n v="285.33204799999999"/>
    <s v="Not outlier"/>
    <n v="0.96730000000000005"/>
    <s v="Not outlier"/>
    <n v="1440"/>
    <s v="Not outlier"/>
  </r>
  <r>
    <x v="0"/>
    <x v="2"/>
    <x v="2"/>
    <x v="0"/>
    <x v="2"/>
    <n v="9.1911000000000005"/>
    <s v="Not outlier"/>
    <n v="1138.4475239999999"/>
    <s v="Not outlier"/>
    <n v="4.5955000000000004"/>
    <s v="Not outlier"/>
    <n v="1076"/>
    <s v="Not outlier"/>
  </r>
  <r>
    <x v="2"/>
    <x v="6"/>
    <x v="1"/>
    <x v="2"/>
    <x v="2"/>
    <n v="5.9627999999999997"/>
    <s v="Not outlier"/>
    <n v="1136.3852720000002"/>
    <s v="Not outlier"/>
    <n v="2.3852000000000002"/>
    <s v="Not outlier"/>
    <n v="846"/>
    <s v="Not outlier"/>
  </r>
  <r>
    <x v="1"/>
    <x v="7"/>
    <x v="2"/>
    <x v="0"/>
    <x v="2"/>
    <n v="7.0644"/>
    <s v="Not outlier"/>
    <n v="1132.8631600000001"/>
    <s v="Not outlier"/>
    <n v="3.5320999999999998"/>
    <s v="Not outlier"/>
    <n v="824"/>
    <s v="Not outlier"/>
  </r>
  <r>
    <x v="0"/>
    <x v="5"/>
    <x v="2"/>
    <x v="11"/>
    <x v="6"/>
    <n v="8.5074000000000005"/>
    <s v="Not outlier"/>
    <n v="1124.5899529999999"/>
    <s v="Not outlier"/>
    <n v="3.1476999999999999"/>
    <s v="Not outlier"/>
    <n v="869"/>
    <s v="Not outlier"/>
  </r>
  <r>
    <x v="0"/>
    <x v="5"/>
    <x v="1"/>
    <x v="3"/>
    <x v="3"/>
    <n v="1.1978"/>
    <s v="Not outlier"/>
    <n v="108.865611"/>
    <s v="Not outlier"/>
    <n v="0.21560000000000001"/>
    <s v="Not outlier"/>
    <n v="239"/>
    <s v="Not outlier"/>
  </r>
  <r>
    <x v="0"/>
    <x v="5"/>
    <x v="1"/>
    <x v="6"/>
    <x v="3"/>
    <n v="5.7999999999999996E-3"/>
    <s v="Not outlier"/>
    <n v="1.6053360000000001"/>
    <s v="Not outlier"/>
    <n v="1.1000000000000001E-3"/>
    <s v="Not outlier"/>
    <n v="0"/>
    <s v="Not outlier"/>
  </r>
  <r>
    <x v="1"/>
    <x v="4"/>
    <x v="2"/>
    <x v="0"/>
    <x v="2"/>
    <n v="7.3784999999999998"/>
    <s v="Not outlier"/>
    <n v="1108.9610170000001"/>
    <s v="Not outlier"/>
    <n v="3.6892999999999998"/>
    <s v="Not outlier"/>
    <n v="690"/>
    <s v="Not outlier"/>
  </r>
  <r>
    <x v="1"/>
    <x v="9"/>
    <x v="2"/>
    <x v="10"/>
    <x v="6"/>
    <n v="13.5756"/>
    <s v="Not outlier"/>
    <n v="1101.436074"/>
    <s v="Not outlier"/>
    <n v="4.8872"/>
    <s v="Not outlier"/>
    <n v="1795"/>
    <s v="Not outlier"/>
  </r>
  <r>
    <x v="0"/>
    <x v="5"/>
    <x v="2"/>
    <x v="0"/>
    <x v="1"/>
    <n v="8.4400000000000003E-2"/>
    <s v="Not outlier"/>
    <n v="13.352451"/>
    <s v="Not outlier"/>
    <n v="6.3299999999999995E-2"/>
    <s v="Not outlier"/>
    <n v="65"/>
    <s v="Not outlier"/>
  </r>
  <r>
    <x v="0"/>
    <x v="5"/>
    <x v="2"/>
    <x v="1"/>
    <x v="0"/>
    <n v="8.6386000000000003"/>
    <s v="Not outlier"/>
    <n v="518.47326399999997"/>
    <s v="Not outlier"/>
    <n v="1.9869000000000001"/>
    <s v="Not outlier"/>
    <n v="1801"/>
    <s v="Not outlier"/>
  </r>
  <r>
    <x v="1"/>
    <x v="6"/>
    <x v="2"/>
    <x v="4"/>
    <x v="2"/>
    <n v="4.3506999999999998"/>
    <s v="Not outlier"/>
    <n v="1098.9411749999999"/>
    <s v="Not outlier"/>
    <n v="1.7402"/>
    <s v="Not outlier"/>
    <n v="426"/>
    <s v="Not outlier"/>
  </r>
  <r>
    <x v="0"/>
    <x v="5"/>
    <x v="1"/>
    <x v="0"/>
    <x v="2"/>
    <n v="8.2565000000000008"/>
    <s v="Not outlier"/>
    <n v="1088.4688610000001"/>
    <s v="Not outlier"/>
    <n v="4.1283000000000003"/>
    <s v="Not outlier"/>
    <n v="1297"/>
    <s v="Not outlier"/>
  </r>
  <r>
    <x v="0"/>
    <x v="0"/>
    <x v="1"/>
    <x v="0"/>
    <x v="2"/>
    <n v="7.8609999999999998"/>
    <s v="Not outlier"/>
    <n v="1087.9695099999999"/>
    <s v="Not outlier"/>
    <n v="3.9304000000000001"/>
    <s v="Not outlier"/>
    <n v="1426"/>
    <s v="Not outlier"/>
  </r>
  <r>
    <x v="0"/>
    <x v="5"/>
    <x v="2"/>
    <x v="8"/>
    <x v="3"/>
    <n v="2.5575999999999999"/>
    <s v="Not outlier"/>
    <n v="700.96811600000001"/>
    <s v="Not outlier"/>
    <n v="0.4859"/>
    <s v="Not outlier"/>
    <n v="111"/>
    <s v="Not outlier"/>
  </r>
  <r>
    <x v="0"/>
    <x v="6"/>
    <x v="1"/>
    <x v="10"/>
    <x v="6"/>
    <n v="17.1067"/>
    <s v="Not outlier"/>
    <n v="1076.4419350000001"/>
    <s v="Not outlier"/>
    <n v="6.1584000000000003"/>
    <s v="Not outlier"/>
    <n v="2626"/>
    <s v="Not outlier"/>
  </r>
  <r>
    <x v="1"/>
    <x v="5"/>
    <x v="2"/>
    <x v="4"/>
    <x v="2"/>
    <n v="4.5225"/>
    <s v="Not outlier"/>
    <n v="1072.6836410000001"/>
    <s v="Not outlier"/>
    <n v="1.8089999999999999"/>
    <s v="Not outlier"/>
    <n v="470"/>
    <s v="Not outlier"/>
  </r>
  <r>
    <x v="0"/>
    <x v="5"/>
    <x v="2"/>
    <x v="6"/>
    <x v="3"/>
    <n v="3.2199999999999999E-2"/>
    <s v="Not outlier"/>
    <n v="7.8845869999999998"/>
    <s v="Not outlier"/>
    <n v="6.1000000000000004E-3"/>
    <s v="Not outlier"/>
    <n v="21"/>
    <s v="Not outlier"/>
  </r>
  <r>
    <x v="1"/>
    <x v="10"/>
    <x v="2"/>
    <x v="4"/>
    <x v="2"/>
    <n v="4.6614000000000004"/>
    <s v="Not outlier"/>
    <n v="1070.0705849999999"/>
    <s v="Not outlier"/>
    <n v="1.8646"/>
    <s v="Not outlier"/>
    <n v="447"/>
    <s v="Not outlier"/>
  </r>
  <r>
    <x v="2"/>
    <x v="7"/>
    <x v="1"/>
    <x v="2"/>
    <x v="2"/>
    <n v="5.1814"/>
    <s v="Not outlier"/>
    <n v="1062.609031"/>
    <s v="Not outlier"/>
    <n v="2.0726"/>
    <s v="Not outlier"/>
    <n v="803"/>
    <s v="Not outlier"/>
  </r>
  <r>
    <x v="2"/>
    <x v="1"/>
    <x v="2"/>
    <x v="0"/>
    <x v="2"/>
    <n v="7.1569000000000003"/>
    <s v="Not outlier"/>
    <n v="1051.793848"/>
    <s v="Not outlier"/>
    <n v="3.5785"/>
    <s v="Not outlier"/>
    <n v="680"/>
    <s v="Not outlier"/>
  </r>
  <r>
    <x v="0"/>
    <x v="5"/>
    <x v="2"/>
    <x v="13"/>
    <x v="3"/>
    <n v="4.0000000000000002E-4"/>
    <s v="Not outlier"/>
    <n v="4.9662999999999999E-2"/>
    <s v="Not outlier"/>
    <n v="1E-4"/>
    <s v="Not outlier"/>
    <n v="1"/>
    <s v="Not outlier"/>
  </r>
  <r>
    <x v="0"/>
    <x v="1"/>
    <x v="1"/>
    <x v="0"/>
    <x v="2"/>
    <n v="7.1943000000000001"/>
    <s v="Not outlier"/>
    <n v="1051.5509030000001"/>
    <s v="Not outlier"/>
    <n v="3.5971000000000002"/>
    <s v="Not outlier"/>
    <n v="1303"/>
    <s v="Not outlier"/>
  </r>
  <r>
    <x v="0"/>
    <x v="6"/>
    <x v="0"/>
    <x v="0"/>
    <x v="0"/>
    <n v="13.180899999999999"/>
    <s v="Not outlier"/>
    <n v="819.69867699999998"/>
    <s v="Not outlier"/>
    <n v="2.7679999999999998"/>
    <s v="Not outlier"/>
    <n v="478"/>
    <s v="Not outlier"/>
  </r>
  <r>
    <x v="0"/>
    <x v="6"/>
    <x v="0"/>
    <x v="0"/>
    <x v="1"/>
    <n v="1.0820000000000001"/>
    <s v="Not outlier"/>
    <n v="129.17522600000001"/>
    <s v="Not outlier"/>
    <n v="0.8115"/>
    <s v="Not outlier"/>
    <n v="23"/>
    <s v="Not outlier"/>
  </r>
  <r>
    <x v="0"/>
    <x v="6"/>
    <x v="0"/>
    <x v="1"/>
    <x v="0"/>
    <n v="10.8278"/>
    <s v="Not outlier"/>
    <n v="634.09897699999999"/>
    <s v="Not outlier"/>
    <n v="2.4904000000000002"/>
    <s v="Not outlier"/>
    <n v="482"/>
    <s v="Not outlier"/>
  </r>
  <r>
    <x v="2"/>
    <x v="10"/>
    <x v="2"/>
    <x v="0"/>
    <x v="2"/>
    <n v="7.8155000000000001"/>
    <s v="Not outlier"/>
    <n v="1041.9969939999999"/>
    <s v="Not outlier"/>
    <n v="3.9077000000000002"/>
    <s v="Not outlier"/>
    <n v="585"/>
    <s v="Not outlier"/>
  </r>
  <r>
    <x v="0"/>
    <x v="6"/>
    <x v="0"/>
    <x v="1"/>
    <x v="1"/>
    <n v="1E-4"/>
    <s v="Not outlier"/>
    <n v="1.6112000000000001E-2"/>
    <s v="Not outlier"/>
    <n v="1E-4"/>
    <s v="Not outlier"/>
    <n v="2"/>
    <s v="Not outlier"/>
  </r>
  <r>
    <x v="0"/>
    <x v="6"/>
    <x v="0"/>
    <x v="3"/>
    <x v="3"/>
    <n v="2.9287999999999998"/>
    <s v="Not outlier"/>
    <n v="285.83133199999997"/>
    <s v="Not outlier"/>
    <n v="0.5272"/>
    <s v="Not outlier"/>
    <n v="94"/>
    <s v="Not outlier"/>
  </r>
  <r>
    <x v="2"/>
    <x v="2"/>
    <x v="1"/>
    <x v="2"/>
    <x v="2"/>
    <n v="5.4635999999999996"/>
    <s v="Not outlier"/>
    <n v="1037.09187"/>
    <s v="Not outlier"/>
    <n v="2.1854"/>
    <s v="Not outlier"/>
    <n v="810"/>
    <s v="Not outlier"/>
  </r>
  <r>
    <x v="2"/>
    <x v="9"/>
    <x v="2"/>
    <x v="0"/>
    <x v="2"/>
    <n v="7.1943000000000001"/>
    <s v="Not outlier"/>
    <n v="1017.6492079999999"/>
    <s v="Not outlier"/>
    <n v="3.5971000000000002"/>
    <s v="Not outlier"/>
    <n v="688"/>
    <s v="Not outlier"/>
  </r>
  <r>
    <x v="0"/>
    <x v="6"/>
    <x v="0"/>
    <x v="4"/>
    <x v="4"/>
    <n v="1.11E-2"/>
    <s v="Not outlier"/>
    <n v="3.6488230000000001"/>
    <s v="Not outlier"/>
    <n v="3.0999999999999999E-3"/>
    <s v="Not outlier"/>
    <n v="4"/>
    <s v="Not outlier"/>
  </r>
  <r>
    <x v="0"/>
    <x v="7"/>
    <x v="1"/>
    <x v="10"/>
    <x v="6"/>
    <n v="18.790299999999998"/>
    <s v="Not outlier"/>
    <n v="1016.720657"/>
    <s v="Not outlier"/>
    <n v="6.7645"/>
    <s v="Not outlier"/>
    <n v="2074"/>
    <s v="Not outlier"/>
  </r>
  <r>
    <x v="1"/>
    <x v="7"/>
    <x v="2"/>
    <x v="10"/>
    <x v="6"/>
    <n v="11.8421"/>
    <s v="Not outlier"/>
    <n v="998.02327500000001"/>
    <s v="Not outlier"/>
    <n v="4.2630999999999997"/>
    <s v="Not outlier"/>
    <n v="1694"/>
    <s v="Not outlier"/>
  </r>
  <r>
    <x v="0"/>
    <x v="6"/>
    <x v="0"/>
    <x v="5"/>
    <x v="3"/>
    <n v="0.2712"/>
    <s v="Not outlier"/>
    <n v="41.763936999999999"/>
    <s v="Not outlier"/>
    <n v="5.1499999999999997E-2"/>
    <s v="Not outlier"/>
    <n v="0"/>
    <s v="Not outlier"/>
  </r>
  <r>
    <x v="2"/>
    <x v="6"/>
    <x v="1"/>
    <x v="10"/>
    <x v="6"/>
    <n v="16.905999999999999"/>
    <s v="Not outlier"/>
    <n v="993.90619800000002"/>
    <s v="Not outlier"/>
    <n v="6.0861999999999998"/>
    <s v="Not outlier"/>
    <n v="1853"/>
    <s v="Not outlier"/>
  </r>
  <r>
    <x v="0"/>
    <x v="6"/>
    <x v="1"/>
    <x v="0"/>
    <x v="5"/>
    <n v="1.5E-3"/>
    <s v="Not outlier"/>
    <n v="0.17146700000000001"/>
    <s v="Not outlier"/>
    <n v="5.0000000000000001E-4"/>
    <s v="Not outlier"/>
    <n v="2"/>
    <s v="Not outlier"/>
  </r>
  <r>
    <x v="0"/>
    <x v="1"/>
    <x v="1"/>
    <x v="10"/>
    <x v="6"/>
    <n v="18.396799999999999"/>
    <s v="Not outlier"/>
    <n v="987.11645699999997"/>
    <s v="Not outlier"/>
    <n v="6.6227999999999998"/>
    <s v="Not outlier"/>
    <n v="1872"/>
    <s v="Not outlier"/>
  </r>
  <r>
    <x v="0"/>
    <x v="6"/>
    <x v="1"/>
    <x v="0"/>
    <x v="1"/>
    <n v="0.50439999999999996"/>
    <s v="Not outlier"/>
    <n v="80.219931000000003"/>
    <s v="Not outlier"/>
    <n v="0.37830000000000003"/>
    <s v="Not outlier"/>
    <n v="323"/>
    <s v="Not outlier"/>
  </r>
  <r>
    <x v="0"/>
    <x v="10"/>
    <x v="2"/>
    <x v="10"/>
    <x v="6"/>
    <n v="16.150099999999998"/>
    <s v="Not outlier"/>
    <n v="985.10154799999998"/>
    <s v="Not outlier"/>
    <n v="5.8140000000000001"/>
    <s v="Not outlier"/>
    <n v="2207"/>
    <s v="Not outlier"/>
  </r>
  <r>
    <x v="0"/>
    <x v="10"/>
    <x v="1"/>
    <x v="0"/>
    <x v="2"/>
    <n v="7.0789999999999997"/>
    <s v="Not outlier"/>
    <n v="978.03047000000004"/>
    <s v="Not outlier"/>
    <n v="3.5394000000000001"/>
    <s v="Not outlier"/>
    <n v="1256"/>
    <s v="Not outlier"/>
  </r>
  <r>
    <x v="0"/>
    <x v="6"/>
    <x v="1"/>
    <x v="1"/>
    <x v="0"/>
    <n v="3.1583999999999999"/>
    <s v="Not outlier"/>
    <n v="225.61309"/>
    <s v="Not outlier"/>
    <n v="0.72640000000000005"/>
    <s v="Not outlier"/>
    <n v="1774"/>
    <s v="Not outlier"/>
  </r>
  <r>
    <x v="2"/>
    <x v="3"/>
    <x v="2"/>
    <x v="0"/>
    <x v="2"/>
    <n v="6.9093"/>
    <s v="Not outlier"/>
    <n v="968.99991599999998"/>
    <s v="Not outlier"/>
    <n v="3.4546000000000001"/>
    <s v="Not outlier"/>
    <n v="693"/>
    <s v="Not outlier"/>
  </r>
  <r>
    <x v="2"/>
    <x v="5"/>
    <x v="1"/>
    <x v="10"/>
    <x v="6"/>
    <n v="16.7714"/>
    <s v="Not outlier"/>
    <n v="957.65010699999993"/>
    <s v="Not outlier"/>
    <n v="6.0377000000000001"/>
    <s v="Not outlier"/>
    <n v="1817"/>
    <s v="Not outlier"/>
  </r>
  <r>
    <x v="0"/>
    <x v="11"/>
    <x v="2"/>
    <x v="1"/>
    <x v="2"/>
    <n v="6.2070999999999996"/>
    <s v="Not outlier"/>
    <n v="923.40991899999995"/>
    <s v="Not outlier"/>
    <n v="2.7930999999999999"/>
    <s v="Not outlier"/>
    <n v="2067"/>
    <s v="Not outlier"/>
  </r>
  <r>
    <x v="0"/>
    <x v="6"/>
    <x v="1"/>
    <x v="3"/>
    <x v="3"/>
    <n v="1.1104000000000001"/>
    <s v="Not outlier"/>
    <n v="98.750619999999998"/>
    <s v="Not outlier"/>
    <n v="0.19989999999999999"/>
    <s v="Not outlier"/>
    <n v="243"/>
    <s v="Not outlier"/>
  </r>
  <r>
    <x v="2"/>
    <x v="6"/>
    <x v="2"/>
    <x v="0"/>
    <x v="2"/>
    <n v="6.1444999999999999"/>
    <s v="Not outlier"/>
    <n v="921.74749399999996"/>
    <s v="Not outlier"/>
    <n v="3.0722"/>
    <s v="Not outlier"/>
    <n v="644"/>
    <s v="Not outlier"/>
  </r>
  <r>
    <x v="0"/>
    <x v="0"/>
    <x v="2"/>
    <x v="1"/>
    <x v="2"/>
    <n v="7.0743"/>
    <s v="Not outlier"/>
    <n v="918.30978900000002"/>
    <s v="Not outlier"/>
    <n v="3.1833999999999998"/>
    <s v="Not outlier"/>
    <n v="1018"/>
    <s v="Not outlier"/>
  </r>
  <r>
    <x v="0"/>
    <x v="6"/>
    <x v="1"/>
    <x v="4"/>
    <x v="4"/>
    <n v="6.9999999999999999E-4"/>
    <s v="Not outlier"/>
    <n v="0.25945600000000002"/>
    <s v="Not outlier"/>
    <n v="2.0000000000000001E-4"/>
    <s v="Not outlier"/>
    <n v="2"/>
    <s v="Not outlier"/>
  </r>
  <r>
    <x v="2"/>
    <x v="4"/>
    <x v="2"/>
    <x v="0"/>
    <x v="2"/>
    <n v="6.4025999999999996"/>
    <s v="Not outlier"/>
    <n v="912.74120700000003"/>
    <s v="Not outlier"/>
    <n v="3.2012999999999998"/>
    <s v="Not outlier"/>
    <n v="780"/>
    <s v="Not outlier"/>
  </r>
  <r>
    <x v="0"/>
    <x v="6"/>
    <x v="2"/>
    <x v="0"/>
    <x v="1"/>
    <n v="0.2203"/>
    <s v="Not outlier"/>
    <n v="33.022278"/>
    <s v="Not outlier"/>
    <n v="0.1653"/>
    <s v="Not outlier"/>
    <n v="65"/>
    <s v="Not outlier"/>
  </r>
  <r>
    <x v="0"/>
    <x v="3"/>
    <x v="1"/>
    <x v="0"/>
    <x v="2"/>
    <n v="6.4630000000000001"/>
    <s v="Not outlier"/>
    <n v="909.79536099999996"/>
    <s v="Not outlier"/>
    <n v="3.2315999999999998"/>
    <s v="Not outlier"/>
    <n v="1457"/>
    <s v="Not outlier"/>
  </r>
  <r>
    <x v="0"/>
    <x v="6"/>
    <x v="2"/>
    <x v="1"/>
    <x v="0"/>
    <n v="4.8246000000000002"/>
    <s v="Not outlier"/>
    <n v="343.43048499999998"/>
    <s v="Not outlier"/>
    <n v="1.1095999999999999"/>
    <s v="Not outlier"/>
    <n v="1399"/>
    <s v="Not outlier"/>
  </r>
  <r>
    <x v="2"/>
    <x v="9"/>
    <x v="1"/>
    <x v="2"/>
    <x v="2"/>
    <n v="4.3940999999999999"/>
    <s v="Not outlier"/>
    <n v="891.77874299999996"/>
    <s v="Not outlier"/>
    <n v="1.7577"/>
    <s v="Not outlier"/>
    <n v="710"/>
    <s v="Not outlier"/>
  </r>
  <r>
    <x v="0"/>
    <x v="10"/>
    <x v="1"/>
    <x v="10"/>
    <x v="6"/>
    <n v="14.6881"/>
    <s v="Not outlier"/>
    <n v="881.70830999999998"/>
    <s v="Not outlier"/>
    <n v="5.2877999999999998"/>
    <s v="Not outlier"/>
    <n v="2350"/>
    <s v="Not outlier"/>
  </r>
  <r>
    <x v="0"/>
    <x v="6"/>
    <x v="1"/>
    <x v="0"/>
    <x v="2"/>
    <n v="6.1917999999999997"/>
    <s v="Not outlier"/>
    <n v="880.14063499999997"/>
    <s v="Not outlier"/>
    <n v="3.0958999999999999"/>
    <s v="Not outlier"/>
    <n v="1462"/>
    <s v="Not outlier"/>
  </r>
  <r>
    <x v="0"/>
    <x v="6"/>
    <x v="2"/>
    <x v="8"/>
    <x v="3"/>
    <n v="1.6919999999999999"/>
    <s v="Not outlier"/>
    <n v="457.457559"/>
    <s v="Not outlier"/>
    <n v="0.32150000000000001"/>
    <s v="Not outlier"/>
    <n v="115"/>
    <s v="Not outlier"/>
  </r>
  <r>
    <x v="0"/>
    <x v="10"/>
    <x v="2"/>
    <x v="11"/>
    <x v="6"/>
    <n v="6.3243"/>
    <s v="Not outlier"/>
    <n v="868.844336"/>
    <s v="Not outlier"/>
    <n v="2.34"/>
    <s v="Not outlier"/>
    <n v="827"/>
    <s v="Not outlier"/>
  </r>
  <r>
    <x v="0"/>
    <x v="5"/>
    <x v="2"/>
    <x v="1"/>
    <x v="2"/>
    <n v="4.9756999999999998"/>
    <s v="Not outlier"/>
    <n v="855.17175999999995"/>
    <s v="Not outlier"/>
    <n v="2.2391000000000001"/>
    <s v="Not outlier"/>
    <n v="1471"/>
    <s v="Not outlier"/>
  </r>
  <r>
    <x v="0"/>
    <x v="6"/>
    <x v="2"/>
    <x v="6"/>
    <x v="3"/>
    <n v="8.77E-2"/>
    <s v="Not outlier"/>
    <n v="10.945539999999999"/>
    <s v="Not outlier"/>
    <n v="1.66E-2"/>
    <s v="Not outlier"/>
    <n v="28"/>
    <s v="Not outlier"/>
  </r>
  <r>
    <x v="0"/>
    <x v="4"/>
    <x v="1"/>
    <x v="0"/>
    <x v="2"/>
    <n v="6.0307000000000004"/>
    <s v="Not outlier"/>
    <n v="839.26486799999998"/>
    <s v="Not outlier"/>
    <n v="3.0152999999999999"/>
    <s v="Not outlier"/>
    <n v="1291"/>
    <s v="Not outlier"/>
  </r>
  <r>
    <x v="0"/>
    <x v="9"/>
    <x v="1"/>
    <x v="0"/>
    <x v="2"/>
    <n v="5.8792999999999997"/>
    <s v="Not outlier"/>
    <n v="836.63046199999997"/>
    <s v="Not outlier"/>
    <n v="2.9397000000000002"/>
    <s v="Not outlier"/>
    <n v="1318"/>
    <s v="Not outlier"/>
  </r>
  <r>
    <x v="0"/>
    <x v="2"/>
    <x v="1"/>
    <x v="0"/>
    <x v="2"/>
    <n v="5.7031999999999998"/>
    <s v="Not outlier"/>
    <n v="825.61218299999996"/>
    <s v="Not outlier"/>
    <n v="2.8515999999999999"/>
    <s v="Not outlier"/>
    <n v="1288"/>
    <s v="Not outlier"/>
  </r>
  <r>
    <x v="0"/>
    <x v="4"/>
    <x v="2"/>
    <x v="1"/>
    <x v="2"/>
    <n v="5.2153"/>
    <s v="Not outlier"/>
    <n v="824.08276799999999"/>
    <s v="Not outlier"/>
    <n v="2.3468"/>
    <s v="Not outlier"/>
    <n v="1093"/>
    <s v="Not outlier"/>
  </r>
  <r>
    <x v="0"/>
    <x v="6"/>
    <x v="2"/>
    <x v="9"/>
    <x v="3"/>
    <n v="0.35120000000000001"/>
    <s v="Not outlier"/>
    <n v="54.916409000000002"/>
    <s v="Not outlier"/>
    <n v="6.3200000000000006E-2"/>
    <s v="Not outlier"/>
    <n v="0"/>
    <s v="Not outlier"/>
  </r>
  <r>
    <x v="0"/>
    <x v="7"/>
    <x v="1"/>
    <x v="0"/>
    <x v="2"/>
    <n v="5.9657999999999998"/>
    <s v="Not outlier"/>
    <n v="822.03046200000006"/>
    <s v="Not outlier"/>
    <n v="2.9828999999999999"/>
    <s v="Not outlier"/>
    <n v="1480"/>
    <s v="Not outlier"/>
  </r>
  <r>
    <x v="0"/>
    <x v="10"/>
    <x v="0"/>
    <x v="0"/>
    <x v="0"/>
    <n v="22.357600000000001"/>
    <s v="Not outlier"/>
    <n v="1261.464109"/>
    <s v="Not outlier"/>
    <n v="4.6951000000000001"/>
    <s v="Not outlier"/>
    <n v="572"/>
    <s v="Not outlier"/>
  </r>
  <r>
    <x v="0"/>
    <x v="10"/>
    <x v="0"/>
    <x v="0"/>
    <x v="1"/>
    <n v="0.35449999999999998"/>
    <s v="Not outlier"/>
    <n v="67.328507000000002"/>
    <s v="Not outlier"/>
    <n v="0.26579999999999998"/>
    <s v="Not outlier"/>
    <n v="22"/>
    <s v="Not outlier"/>
  </r>
  <r>
    <x v="0"/>
    <x v="10"/>
    <x v="0"/>
    <x v="1"/>
    <x v="0"/>
    <n v="12.0351"/>
    <s v="Not outlier"/>
    <n v="665.216812"/>
    <s v="Not outlier"/>
    <n v="2.7681"/>
    <s v="Not outlier"/>
    <n v="478"/>
    <s v="Not outlier"/>
  </r>
  <r>
    <x v="1"/>
    <x v="2"/>
    <x v="1"/>
    <x v="0"/>
    <x v="2"/>
    <n v="6.1974999999999998"/>
    <s v="Not outlier"/>
    <n v="813.65182900000002"/>
    <s v="Not outlier"/>
    <n v="3.0510999999999999"/>
    <s v="Not outlier"/>
    <n v="1798"/>
    <s v="Not outlier"/>
  </r>
  <r>
    <x v="0"/>
    <x v="0"/>
    <x v="2"/>
    <x v="11"/>
    <x v="6"/>
    <n v="5.5746000000000002"/>
    <s v="Not outlier"/>
    <n v="811.85141999999996"/>
    <s v="Not outlier"/>
    <n v="2.0626000000000002"/>
    <s v="Not outlier"/>
    <n v="709"/>
    <s v="Not outlier"/>
  </r>
  <r>
    <x v="0"/>
    <x v="10"/>
    <x v="0"/>
    <x v="3"/>
    <x v="3"/>
    <n v="3.2212999999999998"/>
    <s v="Not outlier"/>
    <n v="305.89853199999999"/>
    <s v="Not outlier"/>
    <n v="0.57979999999999998"/>
    <s v="Not outlier"/>
    <n v="95"/>
    <s v="Not outlier"/>
  </r>
  <r>
    <x v="0"/>
    <x v="5"/>
    <x v="2"/>
    <x v="15"/>
    <x v="2"/>
    <n v="6.3936999999999999"/>
    <s v="Not outlier"/>
    <n v="811.186105"/>
    <s v="Not outlier"/>
    <n v="3.1968999999999999"/>
    <s v="Not outlier"/>
    <n v="2485"/>
    <s v="Not outlier"/>
  </r>
  <r>
    <x v="2"/>
    <x v="0"/>
    <x v="2"/>
    <x v="1"/>
    <x v="2"/>
    <n v="5.3559000000000001"/>
    <s v="Not outlier"/>
    <n v="807.00975100000005"/>
    <s v="Not outlier"/>
    <n v="2.4102000000000001"/>
    <s v="Not outlier"/>
    <n v="1879"/>
    <s v="Not outlier"/>
  </r>
  <r>
    <x v="0"/>
    <x v="10"/>
    <x v="0"/>
    <x v="4"/>
    <x v="4"/>
    <n v="8.0999999999999996E-3"/>
    <s v="Not outlier"/>
    <n v="2.6134539999999999"/>
    <s v="Not outlier"/>
    <n v="2.3E-3"/>
    <s v="Not outlier"/>
    <n v="3"/>
    <s v="Not outlier"/>
  </r>
  <r>
    <x v="0"/>
    <x v="9"/>
    <x v="1"/>
    <x v="10"/>
    <x v="6"/>
    <n v="14.2728"/>
    <s v="Not outlier"/>
    <n v="797.20818899999995"/>
    <s v="Not outlier"/>
    <n v="5.1383000000000001"/>
    <s v="Not outlier"/>
    <n v="2058"/>
    <s v="Not outlier"/>
  </r>
  <r>
    <x v="0"/>
    <x v="10"/>
    <x v="0"/>
    <x v="5"/>
    <x v="3"/>
    <n v="0.23960000000000001"/>
    <s v="Not outlier"/>
    <n v="37.023186000000003"/>
    <s v="Not outlier"/>
    <n v="4.5499999999999999E-2"/>
    <s v="Not outlier"/>
    <n v="0"/>
    <s v="Not outlier"/>
  </r>
  <r>
    <x v="1"/>
    <x v="11"/>
    <x v="2"/>
    <x v="4"/>
    <x v="2"/>
    <n v="3.6888000000000001"/>
    <s v="Not outlier"/>
    <n v="790.26899400000002"/>
    <s v="Not outlier"/>
    <n v="1.4754"/>
    <s v="Not outlier"/>
    <n v="1083"/>
    <s v="Not outlier"/>
  </r>
  <r>
    <x v="2"/>
    <x v="7"/>
    <x v="2"/>
    <x v="0"/>
    <x v="2"/>
    <n v="5.2129000000000003"/>
    <s v="Not outlier"/>
    <n v="784.02316199999996"/>
    <s v="Not outlier"/>
    <n v="2.6065999999999998"/>
    <s v="Not outlier"/>
    <n v="641"/>
    <s v="Not outlier"/>
  </r>
  <r>
    <x v="0"/>
    <x v="10"/>
    <x v="1"/>
    <x v="0"/>
    <x v="5"/>
    <n v="6.9999999999999999E-4"/>
    <s v="Not outlier"/>
    <n v="7.6649999999999996E-2"/>
    <s v="Not outlier"/>
    <n v="2.0000000000000001E-4"/>
    <s v="Not outlier"/>
    <n v="1"/>
    <s v="Not outlier"/>
  </r>
  <r>
    <x v="1"/>
    <x v="2"/>
    <x v="1"/>
    <x v="10"/>
    <x v="6"/>
    <n v="14.0677"/>
    <s v="Not outlier"/>
    <n v="770.71858399999996"/>
    <s v="Not outlier"/>
    <n v="5.0643000000000002"/>
    <s v="Not outlier"/>
    <n v="1386"/>
    <s v="Not outlier"/>
  </r>
  <r>
    <x v="0"/>
    <x v="10"/>
    <x v="1"/>
    <x v="0"/>
    <x v="1"/>
    <n v="0.41880000000000001"/>
    <s v="Not outlier"/>
    <n v="71.137856999999997"/>
    <s v="Not outlier"/>
    <n v="0.31409999999999999"/>
    <s v="Not outlier"/>
    <n v="337"/>
    <s v="Not outlier"/>
  </r>
  <r>
    <x v="0"/>
    <x v="11"/>
    <x v="1"/>
    <x v="0"/>
    <x v="2"/>
    <n v="5.0658000000000003"/>
    <s v="Not outlier"/>
    <n v="764.22907699999996"/>
    <s v="Not outlier"/>
    <n v="2.5329999999999999"/>
    <s v="Not outlier"/>
    <n v="869"/>
    <s v="Not outlier"/>
  </r>
  <r>
    <x v="1"/>
    <x v="5"/>
    <x v="1"/>
    <x v="10"/>
    <x v="6"/>
    <n v="11.5989"/>
    <s v="Not outlier"/>
    <n v="762.579249"/>
    <s v="Not outlier"/>
    <n v="4.1756000000000002"/>
    <s v="Not outlier"/>
    <n v="1371"/>
    <s v="Not outlier"/>
  </r>
  <r>
    <x v="0"/>
    <x v="10"/>
    <x v="1"/>
    <x v="1"/>
    <x v="0"/>
    <n v="3.7982"/>
    <s v="Not outlier"/>
    <n v="283.98974800000002"/>
    <s v="Not outlier"/>
    <n v="0.87360000000000004"/>
    <s v="Not outlier"/>
    <n v="1569"/>
    <s v="Not outlier"/>
  </r>
  <r>
    <x v="1"/>
    <x v="10"/>
    <x v="0"/>
    <x v="4"/>
    <x v="2"/>
    <n v="4.3141999999999996"/>
    <s v="Not outlier"/>
    <n v="760.29407700000002"/>
    <s v="Not outlier"/>
    <n v="1.7256"/>
    <s v="Not outlier"/>
    <n v="166"/>
    <s v="Not outlier"/>
  </r>
  <r>
    <x v="1"/>
    <x v="4"/>
    <x v="2"/>
    <x v="4"/>
    <x v="2"/>
    <n v="3.7361"/>
    <s v="Not outlier"/>
    <n v="756.53332899999998"/>
    <s v="Not outlier"/>
    <n v="1.4944999999999999"/>
    <s v="Not outlier"/>
    <n v="411"/>
    <s v="Not outlier"/>
  </r>
  <r>
    <x v="2"/>
    <x v="5"/>
    <x v="1"/>
    <x v="0"/>
    <x v="2"/>
    <n v="5.0972999999999997"/>
    <s v="Not outlier"/>
    <n v="751.42935299999999"/>
    <s v="Not outlier"/>
    <n v="2.5487000000000002"/>
    <s v="Not outlier"/>
    <n v="568"/>
    <s v="Not outlier"/>
  </r>
  <r>
    <x v="0"/>
    <x v="10"/>
    <x v="1"/>
    <x v="3"/>
    <x v="3"/>
    <n v="1.3652"/>
    <s v="Not outlier"/>
    <n v="128.12374399999999"/>
    <s v="Not outlier"/>
    <n v="0.2457"/>
    <s v="Not outlier"/>
    <n v="245"/>
    <s v="Not outlier"/>
  </r>
  <r>
    <x v="0"/>
    <x v="10"/>
    <x v="1"/>
    <x v="4"/>
    <x v="4"/>
    <n v="1.2999999999999999E-3"/>
    <s v="Not outlier"/>
    <n v="0.42992900000000001"/>
    <s v="Not outlier"/>
    <n v="2.9999999999999997E-4"/>
    <s v="Not outlier"/>
    <n v="2"/>
    <s v="Not outlier"/>
  </r>
  <r>
    <x v="2"/>
    <x v="2"/>
    <x v="1"/>
    <x v="10"/>
    <x v="6"/>
    <n v="14.327400000000001"/>
    <s v="Not outlier"/>
    <n v="736.02492900000004"/>
    <s v="Not outlier"/>
    <n v="5.1578999999999997"/>
    <s v="Not outlier"/>
    <n v="1442"/>
    <s v="Not outlier"/>
  </r>
  <r>
    <x v="2"/>
    <x v="4"/>
    <x v="1"/>
    <x v="0"/>
    <x v="2"/>
    <n v="4.9295"/>
    <s v="Not outlier"/>
    <n v="735.41033800000002"/>
    <s v="Not outlier"/>
    <n v="2.4647000000000001"/>
    <s v="Not outlier"/>
    <n v="777"/>
    <s v="Not outlier"/>
  </r>
  <r>
    <x v="2"/>
    <x v="10"/>
    <x v="1"/>
    <x v="10"/>
    <x v="6"/>
    <n v="11.3992"/>
    <s v="Not outlier"/>
    <n v="729.85568000000001"/>
    <s v="Not outlier"/>
    <n v="4.1036999999999999"/>
    <s v="Not outlier"/>
    <n v="1552"/>
    <s v="Not outlier"/>
  </r>
  <r>
    <x v="0"/>
    <x v="10"/>
    <x v="2"/>
    <x v="0"/>
    <x v="1"/>
    <n v="7.5399999999999995E-2"/>
    <s v="Not outlier"/>
    <n v="10.340630000000001"/>
    <s v="Not outlier"/>
    <n v="5.6599999999999998E-2"/>
    <s v="Not outlier"/>
    <n v="34"/>
    <s v="Not outlier"/>
  </r>
  <r>
    <x v="0"/>
    <x v="10"/>
    <x v="2"/>
    <x v="1"/>
    <x v="0"/>
    <n v="8.3301999999999996"/>
    <s v="Not outlier"/>
    <n v="493.35294499999998"/>
    <s v="Not outlier"/>
    <n v="1.9158999999999999"/>
    <s v="Not outlier"/>
    <n v="1621"/>
    <s v="Not outlier"/>
  </r>
  <r>
    <x v="1"/>
    <x v="1"/>
    <x v="2"/>
    <x v="4"/>
    <x v="2"/>
    <n v="2.9449000000000001"/>
    <s v="Not outlier"/>
    <n v="724.66623500000003"/>
    <s v="Not outlier"/>
    <n v="1.1778999999999999"/>
    <s v="Not outlier"/>
    <n v="459"/>
    <s v="Not outlier"/>
  </r>
  <r>
    <x v="0"/>
    <x v="6"/>
    <x v="2"/>
    <x v="11"/>
    <x v="6"/>
    <n v="4.6311"/>
    <s v="Not outlier"/>
    <n v="722.76364899999999"/>
    <s v="Not outlier"/>
    <n v="1.7135"/>
    <s v="Not outlier"/>
    <n v="743"/>
    <s v="Not outlier"/>
  </r>
  <r>
    <x v="0"/>
    <x v="8"/>
    <x v="1"/>
    <x v="0"/>
    <x v="2"/>
    <n v="4.9462000000000002"/>
    <s v="Not outlier"/>
    <n v="718.49784799999998"/>
    <s v="Not outlier"/>
    <n v="2.4733000000000001"/>
    <s v="Not outlier"/>
    <n v="1295"/>
    <s v="Not outlier"/>
  </r>
  <r>
    <x v="0"/>
    <x v="10"/>
    <x v="2"/>
    <x v="8"/>
    <x v="3"/>
    <n v="1.4770000000000001"/>
    <s v="Not outlier"/>
    <n v="390.84283699999997"/>
    <s v="Not outlier"/>
    <n v="0.28050000000000003"/>
    <s v="Not outlier"/>
    <n v="106"/>
    <s v="Not outlier"/>
  </r>
  <r>
    <x v="2"/>
    <x v="8"/>
    <x v="1"/>
    <x v="10"/>
    <x v="6"/>
    <n v="12.0641"/>
    <s v="Not outlier"/>
    <n v="709.76295200000004"/>
    <s v="Not outlier"/>
    <n v="4.343"/>
    <s v="Not outlier"/>
    <n v="1420"/>
    <s v="Not outlier"/>
  </r>
  <r>
    <x v="1"/>
    <x v="0"/>
    <x v="1"/>
    <x v="10"/>
    <x v="6"/>
    <n v="11.9015"/>
    <s v="Not outlier"/>
    <n v="701.60339399999998"/>
    <s v="Not outlier"/>
    <n v="4.2846000000000002"/>
    <s v="Not outlier"/>
    <n v="1386"/>
    <s v="Not outlier"/>
  </r>
  <r>
    <x v="0"/>
    <x v="10"/>
    <x v="2"/>
    <x v="6"/>
    <x v="3"/>
    <n v="3.5700000000000003E-2"/>
    <s v="Not outlier"/>
    <n v="5.7183679999999999"/>
    <s v="Not outlier"/>
    <n v="6.7999999999999996E-3"/>
    <s v="Not outlier"/>
    <n v="14"/>
    <s v="Not outlier"/>
  </r>
  <r>
    <x v="2"/>
    <x v="0"/>
    <x v="1"/>
    <x v="0"/>
    <x v="2"/>
    <n v="4.7236000000000002"/>
    <s v="Not outlier"/>
    <n v="698.28802399999995"/>
    <s v="Not outlier"/>
    <n v="2.3618000000000001"/>
    <s v="Not outlier"/>
    <n v="791"/>
    <s v="Not outlier"/>
  </r>
  <r>
    <x v="1"/>
    <x v="8"/>
    <x v="1"/>
    <x v="10"/>
    <x v="6"/>
    <n v="10.4442"/>
    <s v="Not outlier"/>
    <n v="688.06409299999996"/>
    <s v="Not outlier"/>
    <n v="3.76"/>
    <s v="Not outlier"/>
    <n v="1374"/>
    <s v="Not outlier"/>
  </r>
  <r>
    <x v="0"/>
    <x v="10"/>
    <x v="2"/>
    <x v="14"/>
    <x v="5"/>
    <n v="0.24979999999999999"/>
    <s v="Not outlier"/>
    <n v="46.870564999999999"/>
    <s v="Not outlier"/>
    <n v="8.2500000000000004E-2"/>
    <s v="Not outlier"/>
    <n v="0"/>
    <s v="Not outlier"/>
  </r>
  <r>
    <x v="2"/>
    <x v="7"/>
    <x v="1"/>
    <x v="10"/>
    <x v="6"/>
    <n v="12.1151"/>
    <s v="Not outlier"/>
    <n v="684.56963100000007"/>
    <s v="Not outlier"/>
    <n v="4.3615000000000004"/>
    <s v="Not outlier"/>
    <n v="1387"/>
    <s v="Not outlier"/>
  </r>
  <r>
    <x v="1"/>
    <x v="11"/>
    <x v="1"/>
    <x v="10"/>
    <x v="6"/>
    <n v="9.7878000000000007"/>
    <s v="Not outlier"/>
    <n v="674.81985399999996"/>
    <s v="Not outlier"/>
    <n v="3.5236000000000001"/>
    <s v="Not outlier"/>
    <n v="1357"/>
    <s v="Not outlier"/>
  </r>
  <r>
    <x v="1"/>
    <x v="8"/>
    <x v="2"/>
    <x v="4"/>
    <x v="2"/>
    <n v="2.6168"/>
    <s v="Not outlier"/>
    <n v="672.52049199999999"/>
    <s v="Not outlier"/>
    <n v="1.0467"/>
    <s v="Not outlier"/>
    <n v="564"/>
    <s v="Not outlier"/>
  </r>
  <r>
    <x v="0"/>
    <x v="7"/>
    <x v="0"/>
    <x v="0"/>
    <x v="0"/>
    <n v="17.445499999999999"/>
    <s v="Not outlier"/>
    <n v="1029.598821"/>
    <s v="Not outlier"/>
    <n v="3.6635"/>
    <s v="Not outlier"/>
    <n v="598"/>
    <s v="Not outlier"/>
  </r>
  <r>
    <x v="0"/>
    <x v="7"/>
    <x v="0"/>
    <x v="0"/>
    <x v="1"/>
    <n v="2.0630000000000002"/>
    <s v="Not outlier"/>
    <n v="213.29415299999999"/>
    <s v="Not outlier"/>
    <n v="1.5472999999999999"/>
    <s v="Not outlier"/>
    <n v="22"/>
    <s v="Not outlier"/>
  </r>
  <r>
    <x v="0"/>
    <x v="7"/>
    <x v="0"/>
    <x v="1"/>
    <x v="0"/>
    <n v="10.7218"/>
    <s v="Not outlier"/>
    <n v="622.22899800000005"/>
    <s v="Not outlier"/>
    <n v="2.4661"/>
    <s v="Not outlier"/>
    <n v="490"/>
    <s v="Not outlier"/>
  </r>
  <r>
    <x v="0"/>
    <x v="10"/>
    <x v="2"/>
    <x v="1"/>
    <x v="2"/>
    <n v="3.6335999999999999"/>
    <s v="Not outlier"/>
    <n v="655.26460299999997"/>
    <s v="Not outlier"/>
    <n v="1.6351"/>
    <s v="Not outlier"/>
    <n v="1225"/>
    <s v="Not outlier"/>
  </r>
  <r>
    <x v="0"/>
    <x v="6"/>
    <x v="2"/>
    <x v="1"/>
    <x v="2"/>
    <n v="3.4998"/>
    <s v="Not outlier"/>
    <n v="654.63754700000004"/>
    <s v="Not outlier"/>
    <n v="1.5748"/>
    <s v="Not outlier"/>
    <n v="1473"/>
    <s v="Not outlier"/>
  </r>
  <r>
    <x v="0"/>
    <x v="7"/>
    <x v="0"/>
    <x v="3"/>
    <x v="3"/>
    <n v="3.9369999999999998"/>
    <s v="Not outlier"/>
    <n v="360.47724399999998"/>
    <s v="Not outlier"/>
    <n v="0.7087"/>
    <s v="Not outlier"/>
    <n v="98"/>
    <s v="Not outlier"/>
  </r>
  <r>
    <x v="0"/>
    <x v="6"/>
    <x v="2"/>
    <x v="15"/>
    <x v="2"/>
    <n v="5.7053000000000003"/>
    <s v="Not outlier"/>
    <n v="649.04098299999998"/>
    <s v="Not outlier"/>
    <n v="2.8527"/>
    <s v="Not outlier"/>
    <n v="2566"/>
    <s v="Not outlier"/>
  </r>
  <r>
    <x v="1"/>
    <x v="1"/>
    <x v="1"/>
    <x v="10"/>
    <x v="6"/>
    <n v="10.3903"/>
    <s v="Not outlier"/>
    <n v="648.87627899999995"/>
    <s v="Not outlier"/>
    <n v="3.7404999999999999"/>
    <s v="Not outlier"/>
    <n v="1361"/>
    <s v="Not outlier"/>
  </r>
  <r>
    <x v="0"/>
    <x v="7"/>
    <x v="0"/>
    <x v="4"/>
    <x v="4"/>
    <n v="4.7999999999999996E-3"/>
    <s v="Not outlier"/>
    <n v="1.560646"/>
    <s v="Not outlier"/>
    <n v="1.4E-3"/>
    <s v="Not outlier"/>
    <n v="4"/>
    <s v="Not outlier"/>
  </r>
  <r>
    <x v="0"/>
    <x v="8"/>
    <x v="1"/>
    <x v="10"/>
    <x v="6"/>
    <n v="8.8801000000000005"/>
    <s v="Not outlier"/>
    <n v="646.05694500000004"/>
    <s v="Not outlier"/>
    <n v="3.1968000000000001"/>
    <s v="Not outlier"/>
    <n v="1860"/>
    <s v="Not outlier"/>
  </r>
  <r>
    <x v="0"/>
    <x v="7"/>
    <x v="0"/>
    <x v="8"/>
    <x v="3"/>
    <n v="1.1305000000000001"/>
    <s v="Not outlier"/>
    <n v="55.474507000000003"/>
    <s v="Not outlier"/>
    <n v="0.21479999999999999"/>
    <s v="Not outlier"/>
    <n v="82"/>
    <s v="Not outlier"/>
  </r>
  <r>
    <x v="1"/>
    <x v="6"/>
    <x v="1"/>
    <x v="10"/>
    <x v="6"/>
    <n v="10.1778"/>
    <s v="Not outlier"/>
    <n v="634.86123199999997"/>
    <s v="Not outlier"/>
    <n v="3.6640999999999999"/>
    <s v="Not outlier"/>
    <n v="1409"/>
    <s v="Not outlier"/>
  </r>
  <r>
    <x v="2"/>
    <x v="3"/>
    <x v="1"/>
    <x v="10"/>
    <x v="6"/>
    <n v="11.1022"/>
    <s v="Not outlier"/>
    <n v="627.35438999999997"/>
    <s v="Not outlier"/>
    <n v="3.9967999999999999"/>
    <s v="Not outlier"/>
    <n v="1374"/>
    <s v="Not outlier"/>
  </r>
  <r>
    <x v="0"/>
    <x v="7"/>
    <x v="1"/>
    <x v="0"/>
    <x v="5"/>
    <n v="1.2999999999999999E-3"/>
    <s v="Not outlier"/>
    <n v="0.142293"/>
    <s v="Not outlier"/>
    <n v="4.0000000000000002E-4"/>
    <s v="Not outlier"/>
    <n v="2"/>
    <s v="Not outlier"/>
  </r>
  <r>
    <x v="2"/>
    <x v="10"/>
    <x v="1"/>
    <x v="0"/>
    <x v="2"/>
    <n v="4.3446999999999996"/>
    <s v="Not outlier"/>
    <n v="627.31473899999992"/>
    <s v="Not outlier"/>
    <n v="2.1724000000000001"/>
    <s v="Not outlier"/>
    <n v="566"/>
    <s v="Not outlier"/>
  </r>
  <r>
    <x v="0"/>
    <x v="7"/>
    <x v="1"/>
    <x v="0"/>
    <x v="1"/>
    <n v="0.41570000000000001"/>
    <s v="Not outlier"/>
    <n v="66.629109999999997"/>
    <s v="Not outlier"/>
    <n v="0.31180000000000002"/>
    <s v="Not outlier"/>
    <n v="308"/>
    <s v="Not outlier"/>
  </r>
  <r>
    <x v="2"/>
    <x v="10"/>
    <x v="1"/>
    <x v="16"/>
    <x v="6"/>
    <n v="9.2888000000000002"/>
    <s v="Not outlier"/>
    <n v="616.157152"/>
    <s v="Not outlier"/>
    <n v="3.5762"/>
    <s v="Not outlier"/>
    <n v="2250"/>
    <s v="Not outlier"/>
  </r>
  <r>
    <x v="0"/>
    <x v="3"/>
    <x v="1"/>
    <x v="10"/>
    <x v="6"/>
    <n v="8.89"/>
    <s v="Not outlier"/>
    <n v="612.199476"/>
    <s v="Not outlier"/>
    <n v="3.2004000000000001"/>
    <s v="Not outlier"/>
    <n v="1973"/>
    <s v="Not outlier"/>
  </r>
  <r>
    <x v="0"/>
    <x v="7"/>
    <x v="1"/>
    <x v="1"/>
    <x v="0"/>
    <n v="3.3243999999999998"/>
    <s v="Not outlier"/>
    <n v="262.77419300000003"/>
    <s v="Not outlier"/>
    <n v="0.76459999999999995"/>
    <s v="Not outlier"/>
    <n v="1783"/>
    <s v="Not outlier"/>
  </r>
  <r>
    <x v="2"/>
    <x v="11"/>
    <x v="1"/>
    <x v="10"/>
    <x v="6"/>
    <n v="10.0487"/>
    <s v="Not outlier"/>
    <n v="606.25328000000002"/>
    <s v="Not outlier"/>
    <n v="3.6175000000000002"/>
    <s v="Not outlier"/>
    <n v="1359"/>
    <s v="Not outlier"/>
  </r>
  <r>
    <x v="0"/>
    <x v="5"/>
    <x v="2"/>
    <x v="6"/>
    <x v="2"/>
    <n v="2.1444999999999999"/>
    <s v="Not outlier"/>
    <n v="603.62510699999996"/>
    <s v="Not outlier"/>
    <n v="0.85770000000000002"/>
    <s v="Not outlier"/>
    <n v="257"/>
    <s v="Not outlier"/>
  </r>
  <r>
    <x v="0"/>
    <x v="7"/>
    <x v="1"/>
    <x v="3"/>
    <x v="3"/>
    <n v="1.34"/>
    <s v="Not outlier"/>
    <n v="120.12206"/>
    <s v="Not outlier"/>
    <n v="0.2412"/>
    <s v="Not outlier"/>
    <n v="367"/>
    <s v="Not outlier"/>
  </r>
  <r>
    <x v="1"/>
    <x v="5"/>
    <x v="1"/>
    <x v="0"/>
    <x v="2"/>
    <n v="3.6111"/>
    <s v="Not outlier"/>
    <n v="602.11737300000004"/>
    <s v="Not outlier"/>
    <n v="1.8055000000000001"/>
    <s v="Not outlier"/>
    <n v="786"/>
    <s v="Not outlier"/>
  </r>
  <r>
    <x v="0"/>
    <x v="7"/>
    <x v="1"/>
    <x v="4"/>
    <x v="4"/>
    <n v="2.7000000000000001E-3"/>
    <s v="Not outlier"/>
    <n v="1.081717"/>
    <s v="Not outlier"/>
    <n v="6.9999999999999999E-4"/>
    <s v="Not outlier"/>
    <n v="2"/>
    <s v="Not outlier"/>
  </r>
  <r>
    <x v="0"/>
    <x v="2"/>
    <x v="1"/>
    <x v="10"/>
    <x v="6"/>
    <n v="8.1877999999999993"/>
    <s v="Not outlier"/>
    <n v="600.12229000000002"/>
    <s v="Not outlier"/>
    <n v="2.9476"/>
    <s v="Not outlier"/>
    <n v="1787"/>
    <s v="Not outlier"/>
  </r>
  <r>
    <x v="0"/>
    <x v="7"/>
    <x v="1"/>
    <x v="7"/>
    <x v="4"/>
    <n v="1.0837000000000001"/>
    <s v="Not outlier"/>
    <n v="49.519426000000003"/>
    <s v="Not outlier"/>
    <n v="0.3034"/>
    <s v="Not outlier"/>
    <n v="701"/>
    <s v="Not outlier"/>
  </r>
  <r>
    <x v="1"/>
    <x v="3"/>
    <x v="2"/>
    <x v="4"/>
    <x v="2"/>
    <n v="2.3618000000000001"/>
    <s v="Not outlier"/>
    <n v="597.38252299999999"/>
    <s v="Not outlier"/>
    <n v="0.94469999999999998"/>
    <s v="Not outlier"/>
    <n v="406"/>
    <s v="Not outlier"/>
  </r>
  <r>
    <x v="0"/>
    <x v="7"/>
    <x v="2"/>
    <x v="0"/>
    <x v="1"/>
    <n v="0.1094"/>
    <s v="Not outlier"/>
    <n v="15.912793000000001"/>
    <s v="Not outlier"/>
    <n v="8.2000000000000003E-2"/>
    <s v="Not outlier"/>
    <n v="71"/>
    <s v="Not outlier"/>
  </r>
  <r>
    <x v="2"/>
    <x v="6"/>
    <x v="1"/>
    <x v="0"/>
    <x v="2"/>
    <n v="4.0119999999999996"/>
    <s v="Not outlier"/>
    <n v="594.28795300000002"/>
    <s v="Not outlier"/>
    <n v="2.0057999999999998"/>
    <s v="Not outlier"/>
    <n v="625"/>
    <s v="Not outlier"/>
  </r>
  <r>
    <x v="0"/>
    <x v="7"/>
    <x v="2"/>
    <x v="1"/>
    <x v="0"/>
    <n v="4.3128000000000002"/>
    <s v="Not outlier"/>
    <n v="302.101449"/>
    <s v="Not outlier"/>
    <n v="0.9919"/>
    <s v="Not outlier"/>
    <n v="1587"/>
    <s v="Not outlier"/>
  </r>
  <r>
    <x v="1"/>
    <x v="2"/>
    <x v="0"/>
    <x v="4"/>
    <x v="2"/>
    <n v="3.7585999999999999"/>
    <s v="Not outlier"/>
    <n v="578.31913099999997"/>
    <s v="Not outlier"/>
    <n v="1.5034000000000001"/>
    <s v="Not outlier"/>
    <n v="164"/>
    <s v="Not outlier"/>
  </r>
  <r>
    <x v="0"/>
    <x v="7"/>
    <x v="2"/>
    <x v="8"/>
    <x v="3"/>
    <n v="1.7588999999999999"/>
    <s v="Not outlier"/>
    <n v="476.18338699999998"/>
    <s v="Not outlier"/>
    <n v="0.3342"/>
    <s v="Not outlier"/>
    <n v="97"/>
    <s v="Not outlier"/>
  </r>
  <r>
    <x v="0"/>
    <x v="11"/>
    <x v="1"/>
    <x v="10"/>
    <x v="6"/>
    <n v="7.5570000000000004"/>
    <s v="Not outlier"/>
    <n v="574.50500699999998"/>
    <s v="Not outlier"/>
    <n v="2.7206000000000001"/>
    <s v="Not outlier"/>
    <n v="1595"/>
    <s v="Not outlier"/>
  </r>
  <r>
    <x v="1"/>
    <x v="7"/>
    <x v="2"/>
    <x v="4"/>
    <x v="2"/>
    <n v="2.0888"/>
    <s v="Not outlier"/>
    <n v="570.03286200000002"/>
    <s v="Not outlier"/>
    <n v="0.83550000000000002"/>
    <s v="Not outlier"/>
    <n v="353"/>
    <s v="Not outlier"/>
  </r>
  <r>
    <x v="0"/>
    <x v="7"/>
    <x v="2"/>
    <x v="6"/>
    <x v="3"/>
    <n v="1.35E-2"/>
    <s v="Not outlier"/>
    <n v="3.2805589999999998"/>
    <s v="Not outlier"/>
    <n v="2.5999999999999999E-3"/>
    <s v="Not outlier"/>
    <n v="7"/>
    <s v="Not outlier"/>
  </r>
  <r>
    <x v="0"/>
    <x v="7"/>
    <x v="2"/>
    <x v="1"/>
    <x v="2"/>
    <n v="3.1105"/>
    <s v="Not outlier"/>
    <n v="565.05665799999997"/>
    <s v="Not outlier"/>
    <n v="1.3996999999999999"/>
    <s v="Not outlier"/>
    <n v="1088"/>
    <s v="Not outlier"/>
  </r>
  <r>
    <x v="0"/>
    <x v="0"/>
    <x v="0"/>
    <x v="1"/>
    <x v="2"/>
    <n v="5.1222000000000003"/>
    <s v="Not outlier"/>
    <n v="559.44437900000003"/>
    <s v="Not outlier"/>
    <n v="2.3050000000000002"/>
    <s v="Not outlier"/>
    <n v="325"/>
    <s v="Not outlier"/>
  </r>
  <r>
    <x v="0"/>
    <x v="7"/>
    <x v="2"/>
    <x v="9"/>
    <x v="3"/>
    <n v="0.39269999999999999"/>
    <s v="Not outlier"/>
    <n v="60.613095000000001"/>
    <s v="Not outlier"/>
    <n v="7.0699999999999999E-2"/>
    <s v="Not outlier"/>
    <n v="0"/>
    <s v="Not outlier"/>
  </r>
  <r>
    <x v="1"/>
    <x v="4"/>
    <x v="1"/>
    <x v="0"/>
    <x v="2"/>
    <n v="3.2303000000000002"/>
    <s v="Not outlier"/>
    <n v="555.28155200000003"/>
    <s v="Not outlier"/>
    <n v="1.6151"/>
    <s v="Not outlier"/>
    <n v="698"/>
    <s v="Not outlier"/>
  </r>
  <r>
    <x v="0"/>
    <x v="7"/>
    <x v="2"/>
    <x v="14"/>
    <x v="5"/>
    <n v="0.12820000000000001"/>
    <s v="Not outlier"/>
    <n v="24.489549"/>
    <s v="Not outlier"/>
    <n v="4.2299999999999997E-2"/>
    <s v="Not outlier"/>
    <n v="0"/>
    <s v="Not outlier"/>
  </r>
  <r>
    <x v="2"/>
    <x v="4"/>
    <x v="1"/>
    <x v="10"/>
    <x v="6"/>
    <n v="7.6459999999999999"/>
    <s v="Not outlier"/>
    <n v="547.56286299999999"/>
    <s v="Not outlier"/>
    <n v="2.7526000000000002"/>
    <s v="Not outlier"/>
    <n v="1592"/>
    <s v="Not outlier"/>
  </r>
  <r>
    <x v="0"/>
    <x v="3"/>
    <x v="0"/>
    <x v="0"/>
    <x v="0"/>
    <n v="15.116899999999999"/>
    <s v="Not outlier"/>
    <n v="870.32508299999995"/>
    <s v="Not outlier"/>
    <n v="3.1745999999999999"/>
    <s v="Not outlier"/>
    <n v="608"/>
    <s v="Not outlier"/>
  </r>
  <r>
    <x v="0"/>
    <x v="3"/>
    <x v="0"/>
    <x v="0"/>
    <x v="1"/>
    <n v="3.56E-2"/>
    <s v="Not outlier"/>
    <n v="6.2832290000000004"/>
    <s v="Not outlier"/>
    <n v="2.6700000000000002E-2"/>
    <s v="Not outlier"/>
    <n v="10"/>
    <s v="Not outlier"/>
  </r>
  <r>
    <x v="0"/>
    <x v="3"/>
    <x v="0"/>
    <x v="1"/>
    <x v="0"/>
    <n v="7.9988000000000001"/>
    <s v="Not outlier"/>
    <n v="472.15317099999999"/>
    <s v="Not outlier"/>
    <n v="1.8396999999999999"/>
    <s v="Not outlier"/>
    <n v="475"/>
    <s v="Not outlier"/>
  </r>
  <r>
    <x v="0"/>
    <x v="8"/>
    <x v="2"/>
    <x v="1"/>
    <x v="2"/>
    <n v="3.2635999999999998"/>
    <s v="Not outlier"/>
    <n v="537.94231600000001"/>
    <s v="Not outlier"/>
    <n v="1.4685999999999999"/>
    <s v="Not outlier"/>
    <n v="1914"/>
    <s v="Not outlier"/>
  </r>
  <r>
    <x v="1"/>
    <x v="7"/>
    <x v="0"/>
    <x v="4"/>
    <x v="2"/>
    <n v="3.1193"/>
    <s v="Not outlier"/>
    <n v="536.89680199999998"/>
    <s v="Not outlier"/>
    <n v="1.2478"/>
    <s v="Not outlier"/>
    <n v="166"/>
    <s v="Not outlier"/>
  </r>
  <r>
    <x v="0"/>
    <x v="3"/>
    <x v="0"/>
    <x v="3"/>
    <x v="3"/>
    <n v="3.0070999999999999"/>
    <s v="Not outlier"/>
    <n v="290.43078500000001"/>
    <s v="Not outlier"/>
    <n v="0.5413"/>
    <s v="Not outlier"/>
    <n v="97"/>
    <s v="Not outlier"/>
  </r>
  <r>
    <x v="1"/>
    <x v="4"/>
    <x v="1"/>
    <x v="10"/>
    <x v="6"/>
    <n v="7.0537999999999998"/>
    <s v="Not outlier"/>
    <n v="530.28847399999995"/>
    <s v="Not outlier"/>
    <n v="2.5392999999999999"/>
    <s v="Not outlier"/>
    <n v="1340"/>
    <s v="Not outlier"/>
  </r>
  <r>
    <x v="1"/>
    <x v="6"/>
    <x v="2"/>
    <x v="11"/>
    <x v="6"/>
    <n v="2.4323999999999999"/>
    <s v="Not outlier"/>
    <n v="528.57777799999997"/>
    <s v="Not outlier"/>
    <n v="0.9"/>
    <s v="Not outlier"/>
    <n v="0"/>
    <s v="Not outlier"/>
  </r>
  <r>
    <x v="0"/>
    <x v="3"/>
    <x v="0"/>
    <x v="4"/>
    <x v="4"/>
    <n v="6.1999999999999998E-3"/>
    <s v="Not outlier"/>
    <n v="1.9862649999999999"/>
    <s v="Not outlier"/>
    <n v="1.6999999999999999E-3"/>
    <s v="Not outlier"/>
    <n v="3"/>
    <s v="Not outlier"/>
  </r>
  <r>
    <x v="1"/>
    <x v="6"/>
    <x v="1"/>
    <x v="0"/>
    <x v="2"/>
    <n v="2.8633999999999999"/>
    <s v="Not outlier"/>
    <n v="525.96028000000001"/>
    <s v="Not outlier"/>
    <n v="1.4317"/>
    <s v="Not outlier"/>
    <n v="472"/>
    <s v="Not outlier"/>
  </r>
  <r>
    <x v="1"/>
    <x v="10"/>
    <x v="1"/>
    <x v="0"/>
    <x v="2"/>
    <n v="2.8616000000000001"/>
    <s v="Not outlier"/>
    <n v="523.02981699999998"/>
    <s v="Not outlier"/>
    <n v="1.4308000000000001"/>
    <s v="Not outlier"/>
    <n v="438"/>
    <s v="Not outlier"/>
  </r>
  <r>
    <x v="0"/>
    <x v="3"/>
    <x v="0"/>
    <x v="5"/>
    <x v="3"/>
    <n v="0.2089"/>
    <s v="Not outlier"/>
    <n v="35.509419000000001"/>
    <s v="Not outlier"/>
    <n v="3.9699999999999999E-2"/>
    <s v="Not outlier"/>
    <n v="0"/>
    <s v="Not outlier"/>
  </r>
  <r>
    <x v="2"/>
    <x v="9"/>
    <x v="1"/>
    <x v="10"/>
    <x v="6"/>
    <n v="8.2988999999999997"/>
    <s v="Not outlier"/>
    <n v="520.89913799999999"/>
    <s v="Not outlier"/>
    <n v="2.9876999999999998"/>
    <s v="Not outlier"/>
    <n v="1386"/>
    <s v="Not outlier"/>
  </r>
  <r>
    <x v="0"/>
    <x v="4"/>
    <x v="2"/>
    <x v="6"/>
    <x v="2"/>
    <n v="1.8029999999999999"/>
    <s v="Not outlier"/>
    <n v="520.28328699999997"/>
    <s v="Not outlier"/>
    <n v="0.72109999999999996"/>
    <s v="Not outlier"/>
    <n v="238"/>
    <s v="Not outlier"/>
  </r>
  <r>
    <x v="0"/>
    <x v="3"/>
    <x v="1"/>
    <x v="0"/>
    <x v="1"/>
    <n v="0.46260000000000001"/>
    <s v="Not outlier"/>
    <n v="79.825210999999996"/>
    <s v="Not outlier"/>
    <n v="0.34699999999999998"/>
    <s v="Not outlier"/>
    <n v="307"/>
    <s v="Not outlier"/>
  </r>
  <r>
    <x v="1"/>
    <x v="9"/>
    <x v="2"/>
    <x v="4"/>
    <x v="2"/>
    <n v="1.9689000000000001"/>
    <s v="Not outlier"/>
    <n v="514.08347100000003"/>
    <s v="Not outlier"/>
    <n v="0.78759999999999997"/>
    <s v="Not outlier"/>
    <n v="413"/>
    <s v="Not outlier"/>
  </r>
  <r>
    <x v="2"/>
    <x v="4"/>
    <x v="2"/>
    <x v="1"/>
    <x v="2"/>
    <n v="3.2412000000000001"/>
    <s v="Not outlier"/>
    <n v="503.77652399999999"/>
    <s v="Not outlier"/>
    <n v="1.4584999999999999"/>
    <s v="Not outlier"/>
    <n v="2043"/>
    <s v="Not outlier"/>
  </r>
  <r>
    <x v="0"/>
    <x v="3"/>
    <x v="1"/>
    <x v="1"/>
    <x v="0"/>
    <n v="2.8536999999999999"/>
    <s v="Not outlier"/>
    <n v="235.936746"/>
    <s v="Not outlier"/>
    <n v="0.65639999999999998"/>
    <s v="Not outlier"/>
    <n v="1216"/>
    <s v="Not outlier"/>
  </r>
  <r>
    <x v="0"/>
    <x v="3"/>
    <x v="2"/>
    <x v="1"/>
    <x v="2"/>
    <n v="2.7616999999999998"/>
    <s v="Not outlier"/>
    <n v="499.18323700000002"/>
    <s v="Not outlier"/>
    <n v="1.2427999999999999"/>
    <s v="Not outlier"/>
    <n v="1130"/>
    <s v="Not outlier"/>
  </r>
  <r>
    <x v="0"/>
    <x v="2"/>
    <x v="2"/>
    <x v="11"/>
    <x v="6"/>
    <n v="2.9929000000000001"/>
    <s v="Not outlier"/>
    <n v="496.05571300000003"/>
    <s v="Not outlier"/>
    <n v="1.1073999999999999"/>
    <s v="Not outlier"/>
    <n v="574"/>
    <s v="Not outlier"/>
  </r>
  <r>
    <x v="0"/>
    <x v="3"/>
    <x v="1"/>
    <x v="3"/>
    <x v="3"/>
    <n v="1.3448"/>
    <s v="Not outlier"/>
    <n v="119.129525"/>
    <s v="Not outlier"/>
    <n v="0.24199999999999999"/>
    <s v="Not outlier"/>
    <n v="394"/>
    <s v="Not outlier"/>
  </r>
  <r>
    <x v="0"/>
    <x v="0"/>
    <x v="2"/>
    <x v="6"/>
    <x v="2"/>
    <n v="1.7346999999999999"/>
    <s v="Not outlier"/>
    <n v="489.01997599999999"/>
    <s v="Not outlier"/>
    <n v="0.69379999999999997"/>
    <s v="Not outlier"/>
    <n v="223"/>
    <s v="Not outlier"/>
  </r>
  <r>
    <x v="0"/>
    <x v="3"/>
    <x v="1"/>
    <x v="4"/>
    <x v="4"/>
    <n v="5.3E-3"/>
    <s v="Not outlier"/>
    <n v="1.9222790000000001"/>
    <s v="Not outlier"/>
    <n v="1.5E-3"/>
    <s v="Not outlier"/>
    <n v="2"/>
    <s v="Not outlier"/>
  </r>
  <r>
    <x v="1"/>
    <x v="0"/>
    <x v="1"/>
    <x v="0"/>
    <x v="2"/>
    <n v="2.8340000000000001"/>
    <s v="Not outlier"/>
    <n v="485.82223299999998"/>
    <s v="Not outlier"/>
    <n v="1.4171"/>
    <s v="Not outlier"/>
    <n v="721"/>
    <s v="Not outlier"/>
  </r>
  <r>
    <x v="0"/>
    <x v="3"/>
    <x v="1"/>
    <x v="6"/>
    <x v="3"/>
    <n v="2.9899999999999999E-2"/>
    <s v="Not outlier"/>
    <n v="10.112935"/>
    <s v="Not outlier"/>
    <n v="5.7000000000000002E-3"/>
    <s v="Not outlier"/>
    <n v="0"/>
    <s v="Not outlier"/>
  </r>
  <r>
    <x v="2"/>
    <x v="5"/>
    <x v="2"/>
    <x v="11"/>
    <x v="6"/>
    <n v="2.7406000000000001"/>
    <s v="Not outlier"/>
    <n v="481.704229"/>
    <s v="Not outlier"/>
    <n v="1.014"/>
    <s v="Not outlier"/>
    <n v="353"/>
    <s v="Not outlier"/>
  </r>
  <r>
    <x v="2"/>
    <x v="8"/>
    <x v="2"/>
    <x v="16"/>
    <x v="6"/>
    <n v="8.0768000000000004"/>
    <s v="Not outlier"/>
    <n v="479.585418"/>
    <s v="Not outlier"/>
    <n v="3.1095999999999999"/>
    <s v="Not outlier"/>
    <n v="2321"/>
    <s v="Not outlier"/>
  </r>
  <r>
    <x v="1"/>
    <x v="9"/>
    <x v="1"/>
    <x v="10"/>
    <x v="6"/>
    <n v="6.7550999999999997"/>
    <s v="Not outlier"/>
    <n v="479.08673099999999"/>
    <s v="Not outlier"/>
    <n v="2.4318"/>
    <s v="Not outlier"/>
    <n v="1405"/>
    <s v="Not outlier"/>
  </r>
  <r>
    <x v="0"/>
    <x v="3"/>
    <x v="2"/>
    <x v="0"/>
    <x v="1"/>
    <n v="1.0494000000000001"/>
    <s v="Not outlier"/>
    <n v="147.30012199999999"/>
    <s v="Not outlier"/>
    <n v="0.78710000000000002"/>
    <s v="Not outlier"/>
    <n v="117"/>
    <s v="Not outlier"/>
  </r>
  <r>
    <x v="0"/>
    <x v="3"/>
    <x v="2"/>
    <x v="1"/>
    <x v="0"/>
    <n v="8.3302999999999994"/>
    <s v="Not outlier"/>
    <n v="521.91700200000002"/>
    <s v="Not outlier"/>
    <n v="1.9159999999999999"/>
    <s v="Not outlier"/>
    <n v="1689"/>
    <s v="Not outlier"/>
  </r>
  <r>
    <x v="1"/>
    <x v="2"/>
    <x v="2"/>
    <x v="4"/>
    <x v="2"/>
    <n v="1.7531000000000001"/>
    <s v="Not outlier"/>
    <n v="477.69954100000001"/>
    <s v="Not outlier"/>
    <n v="0.70130000000000003"/>
    <s v="Not outlier"/>
    <n v="375"/>
    <s v="Not outlier"/>
  </r>
  <r>
    <x v="1"/>
    <x v="6"/>
    <x v="0"/>
    <x v="4"/>
    <x v="2"/>
    <n v="2.839"/>
    <s v="Not outlier"/>
    <n v="475.48093999999998"/>
    <s v="Not outlier"/>
    <n v="1.1355999999999999"/>
    <s v="Not outlier"/>
    <n v="163"/>
    <s v="Not outlier"/>
  </r>
  <r>
    <x v="0"/>
    <x v="3"/>
    <x v="2"/>
    <x v="6"/>
    <x v="3"/>
    <n v="0.02"/>
    <s v="Not outlier"/>
    <n v="3.3484560000000001"/>
    <s v="Not outlier"/>
    <n v="3.8E-3"/>
    <s v="Not outlier"/>
    <n v="7"/>
    <s v="Not outlier"/>
  </r>
  <r>
    <x v="0"/>
    <x v="1"/>
    <x v="0"/>
    <x v="10"/>
    <x v="6"/>
    <n v="9.4437999999999995"/>
    <s v="Not outlier"/>
    <n v="458.54192799999998"/>
    <s v="Not outlier"/>
    <n v="3.3997000000000002"/>
    <s v="Not outlier"/>
    <n v="171"/>
    <s v="Not outlier"/>
  </r>
  <r>
    <x v="0"/>
    <x v="6"/>
    <x v="2"/>
    <x v="6"/>
    <x v="2"/>
    <n v="1.7914000000000001"/>
    <s v="Not outlier"/>
    <n v="455.09659900000003"/>
    <s v="Not outlier"/>
    <n v="0.71660000000000001"/>
    <s v="Not outlier"/>
    <n v="262"/>
    <s v="Not outlier"/>
  </r>
  <r>
    <x v="0"/>
    <x v="3"/>
    <x v="2"/>
    <x v="8"/>
    <x v="3"/>
    <n v="1.0443"/>
    <s v="Not outlier"/>
    <n v="298.57960200000002"/>
    <s v="Not outlier"/>
    <n v="0.19839999999999999"/>
    <s v="Not outlier"/>
    <n v="96"/>
    <s v="Not outlier"/>
  </r>
  <r>
    <x v="2"/>
    <x v="1"/>
    <x v="2"/>
    <x v="11"/>
    <x v="6"/>
    <n v="2.1044"/>
    <s v="Not outlier"/>
    <n v="449.28334699999999"/>
    <s v="Not outlier"/>
    <n v="0.77859999999999996"/>
    <s v="Not outlier"/>
    <n v="0"/>
    <s v="Not outlier"/>
  </r>
  <r>
    <x v="1"/>
    <x v="1"/>
    <x v="0"/>
    <x v="4"/>
    <x v="2"/>
    <n v="2.8843999999999999"/>
    <s v="Not outlier"/>
    <n v="443.89737100000002"/>
    <s v="Not outlier"/>
    <n v="1.1536999999999999"/>
    <s v="Not outlier"/>
    <n v="162"/>
    <s v="Not outlier"/>
  </r>
  <r>
    <x v="0"/>
    <x v="3"/>
    <x v="2"/>
    <x v="9"/>
    <x v="3"/>
    <n v="0.29099999999999998"/>
    <s v="Not outlier"/>
    <n v="49.084923000000003"/>
    <s v="Not outlier"/>
    <n v="5.2400000000000002E-2"/>
    <s v="Not outlier"/>
    <n v="0"/>
    <s v="Not outlier"/>
  </r>
  <r>
    <x v="0"/>
    <x v="4"/>
    <x v="0"/>
    <x v="1"/>
    <x v="2"/>
    <n v="3.4373999999999998"/>
    <s v="Not outlier"/>
    <n v="443.55682300000001"/>
    <s v="Not outlier"/>
    <n v="1.5468"/>
    <s v="Not outlier"/>
    <n v="319"/>
    <s v="Not outlier"/>
  </r>
  <r>
    <x v="0"/>
    <x v="3"/>
    <x v="2"/>
    <x v="17"/>
    <x v="3"/>
    <n v="8.9999999999999998E-4"/>
    <s v="Not outlier"/>
    <n v="0.42455799999999999"/>
    <s v="Not outlier"/>
    <n v="1E-4"/>
    <s v="Not outlier"/>
    <n v="0"/>
    <s v="Not outlier"/>
  </r>
  <r>
    <x v="1"/>
    <x v="3"/>
    <x v="1"/>
    <x v="10"/>
    <x v="6"/>
    <n v="6.6272000000000002"/>
    <s v="Not outlier"/>
    <n v="438.45218399999999"/>
    <s v="Not outlier"/>
    <n v="2.3858000000000001"/>
    <s v="Not outlier"/>
    <n v="1430"/>
    <s v="Not outlier"/>
  </r>
  <r>
    <x v="0"/>
    <x v="9"/>
    <x v="2"/>
    <x v="1"/>
    <x v="2"/>
    <n v="3.9685000000000001"/>
    <s v="Not outlier"/>
    <n v="436.58911699999999"/>
    <s v="Not outlier"/>
    <n v="1.7858000000000001"/>
    <s v="Not outlier"/>
    <n v="872"/>
    <s v="Not outlier"/>
  </r>
  <r>
    <x v="0"/>
    <x v="3"/>
    <x v="2"/>
    <x v="3"/>
    <x v="3"/>
    <n v="1.5679000000000001"/>
    <s v="Not outlier"/>
    <n v="154.4753"/>
    <s v="Not outlier"/>
    <n v="0.28220000000000001"/>
    <s v="Not outlier"/>
    <n v="201"/>
    <s v="Not outlier"/>
  </r>
  <r>
    <x v="0"/>
    <x v="9"/>
    <x v="0"/>
    <x v="0"/>
    <x v="0"/>
    <n v="14.498900000000001"/>
    <s v="Not outlier"/>
    <n v="839.67503699999997"/>
    <s v="Not outlier"/>
    <n v="3.0448"/>
    <s v="Not outlier"/>
    <n v="529"/>
    <s v="Not outlier"/>
  </r>
  <r>
    <x v="0"/>
    <x v="9"/>
    <x v="0"/>
    <x v="0"/>
    <x v="1"/>
    <n v="1.0999999999999999E-2"/>
    <s v="Not outlier"/>
    <n v="2.3439860000000001"/>
    <s v="Not outlier"/>
    <n v="8.2000000000000007E-3"/>
    <s v="Not outlier"/>
    <n v="5"/>
    <s v="Not outlier"/>
  </r>
  <r>
    <x v="0"/>
    <x v="9"/>
    <x v="0"/>
    <x v="1"/>
    <x v="0"/>
    <n v="6.5110000000000001"/>
    <s v="Not outlier"/>
    <n v="386.054146"/>
    <s v="Not outlier"/>
    <n v="1.4975000000000001"/>
    <s v="Not outlier"/>
    <n v="461"/>
    <s v="Not outlier"/>
  </r>
  <r>
    <x v="2"/>
    <x v="1"/>
    <x v="1"/>
    <x v="10"/>
    <x v="6"/>
    <n v="5.6143000000000001"/>
    <s v="Not outlier"/>
    <n v="434.429395"/>
    <s v="Not outlier"/>
    <n v="2.0211000000000001"/>
    <s v="Not outlier"/>
    <n v="1348"/>
    <s v="Not outlier"/>
  </r>
  <r>
    <x v="0"/>
    <x v="1"/>
    <x v="2"/>
    <x v="1"/>
    <x v="2"/>
    <n v="2.5769000000000002"/>
    <s v="Not outlier"/>
    <n v="433.62191999999999"/>
    <s v="Not outlier"/>
    <n v="1.1595"/>
    <s v="Not outlier"/>
    <n v="1206"/>
    <s v="Not outlier"/>
  </r>
  <r>
    <x v="0"/>
    <x v="5"/>
    <x v="0"/>
    <x v="1"/>
    <x v="2"/>
    <n v="2.8369"/>
    <s v="Not outlier"/>
    <n v="433.00613600000003"/>
    <s v="Not outlier"/>
    <n v="1.2766"/>
    <s v="Not outlier"/>
    <n v="301"/>
    <s v="Not outlier"/>
  </r>
  <r>
    <x v="0"/>
    <x v="9"/>
    <x v="0"/>
    <x v="3"/>
    <x v="3"/>
    <n v="2.8443000000000001"/>
    <s v="Not outlier"/>
    <n v="284.90218499999997"/>
    <s v="Not outlier"/>
    <n v="0.51200000000000001"/>
    <s v="Not outlier"/>
    <n v="97"/>
    <s v="Not outlier"/>
  </r>
  <r>
    <x v="2"/>
    <x v="10"/>
    <x v="2"/>
    <x v="1"/>
    <x v="2"/>
    <n v="4.5819999999999999"/>
    <s v="Not outlier"/>
    <n v="432.96244000000002"/>
    <s v="Not outlier"/>
    <n v="2.0619000000000001"/>
    <s v="Not outlier"/>
    <n v="1403"/>
    <s v="Not outlier"/>
  </r>
  <r>
    <x v="0"/>
    <x v="9"/>
    <x v="0"/>
    <x v="4"/>
    <x v="4"/>
    <n v="7.6E-3"/>
    <s v="Not outlier"/>
    <n v="2.4637349999999998"/>
    <s v="Not outlier"/>
    <n v="2.2000000000000001E-3"/>
    <s v="Not outlier"/>
    <n v="3"/>
    <s v="Not outlier"/>
  </r>
  <r>
    <x v="0"/>
    <x v="9"/>
    <x v="0"/>
    <x v="10"/>
    <x v="6"/>
    <n v="8.5170999999999992"/>
    <s v="Not outlier"/>
    <n v="418.47555899999998"/>
    <s v="Not outlier"/>
    <n v="3.0661999999999998"/>
    <s v="Not outlier"/>
    <n v="172"/>
    <s v="Not outlier"/>
  </r>
  <r>
    <x v="2"/>
    <x v="2"/>
    <x v="1"/>
    <x v="0"/>
    <x v="2"/>
    <n v="2.7738"/>
    <s v="Not outlier"/>
    <n v="417.71927199999999"/>
    <s v="Not outlier"/>
    <n v="1.387"/>
    <s v="Not outlier"/>
    <n v="654"/>
    <s v="Not outlier"/>
  </r>
  <r>
    <x v="0"/>
    <x v="9"/>
    <x v="0"/>
    <x v="18"/>
    <x v="3"/>
    <n v="0.2349"/>
    <s v="Not outlier"/>
    <n v="24.720427000000001"/>
    <s v="Not outlier"/>
    <n v="4.2299999999999997E-2"/>
    <s v="Not outlier"/>
    <n v="79"/>
    <s v="Not outlier"/>
  </r>
  <r>
    <x v="0"/>
    <x v="9"/>
    <x v="2"/>
    <x v="11"/>
    <x v="6"/>
    <n v="2.5182000000000002"/>
    <s v="Not outlier"/>
    <n v="415.78386399999999"/>
    <s v="Not outlier"/>
    <n v="0.93169999999999997"/>
    <s v="Not outlier"/>
    <n v="479"/>
    <s v="Not outlier"/>
  </r>
  <r>
    <x v="0"/>
    <x v="9"/>
    <x v="1"/>
    <x v="0"/>
    <x v="5"/>
    <n v="4.7000000000000002E-3"/>
    <s v="Not outlier"/>
    <n v="0.54729000000000005"/>
    <s v="Not outlier"/>
    <n v="1.5E-3"/>
    <s v="Not outlier"/>
    <n v="2"/>
    <s v="Not outlier"/>
  </r>
  <r>
    <x v="0"/>
    <x v="3"/>
    <x v="2"/>
    <x v="11"/>
    <x v="6"/>
    <n v="2.5478999999999998"/>
    <s v="Not outlier"/>
    <n v="411.200988"/>
    <s v="Not outlier"/>
    <n v="0.94269999999999998"/>
    <s v="Not outlier"/>
    <n v="718"/>
    <s v="Not outlier"/>
  </r>
  <r>
    <x v="0"/>
    <x v="9"/>
    <x v="1"/>
    <x v="0"/>
    <x v="1"/>
    <n v="0.36559999999999998"/>
    <s v="Not outlier"/>
    <n v="58.669398000000001"/>
    <s v="Not outlier"/>
    <n v="0.2742"/>
    <s v="Not outlier"/>
    <n v="307"/>
    <s v="Not outlier"/>
  </r>
  <r>
    <x v="1"/>
    <x v="4"/>
    <x v="2"/>
    <x v="19"/>
    <x v="6"/>
    <n v="4.6976000000000004"/>
    <s v="Not outlier"/>
    <n v="410.97030899999999"/>
    <s v="Not outlier"/>
    <n v="1.6440999999999999"/>
    <s v="Not outlier"/>
    <n v="2630"/>
    <s v="Not outlier"/>
  </r>
  <r>
    <x v="1"/>
    <x v="10"/>
    <x v="1"/>
    <x v="10"/>
    <x v="6"/>
    <n v="5.2721999999999998"/>
    <s v="Not outlier"/>
    <n v="410.25194900000002"/>
    <s v="Not outlier"/>
    <n v="1.8978999999999999"/>
    <s v="Not outlier"/>
    <n v="1380"/>
    <s v="Not outlier"/>
  </r>
  <r>
    <x v="0"/>
    <x v="9"/>
    <x v="1"/>
    <x v="1"/>
    <x v="0"/>
    <n v="3.2772999999999999"/>
    <s v="Not outlier"/>
    <n v="258.94276300000001"/>
    <s v="Not outlier"/>
    <n v="0.75380000000000003"/>
    <s v="Not outlier"/>
    <n v="1415"/>
    <s v="Not outlier"/>
  </r>
  <r>
    <x v="1"/>
    <x v="3"/>
    <x v="0"/>
    <x v="4"/>
    <x v="2"/>
    <n v="2.5055000000000001"/>
    <s v="Not outlier"/>
    <n v="410.21554700000002"/>
    <s v="Not outlier"/>
    <n v="1.0021"/>
    <s v="Not outlier"/>
    <n v="168"/>
    <s v="Not outlier"/>
  </r>
  <r>
    <x v="0"/>
    <x v="8"/>
    <x v="2"/>
    <x v="11"/>
    <x v="6"/>
    <n v="3.1013000000000002"/>
    <s v="Not outlier"/>
    <n v="405.38521600000001"/>
    <s v="Not outlier"/>
    <n v="1.1475"/>
    <s v="Not outlier"/>
    <n v="432"/>
    <s v="Not outlier"/>
  </r>
  <r>
    <x v="1"/>
    <x v="0"/>
    <x v="2"/>
    <x v="16"/>
    <x v="6"/>
    <n v="5.3848000000000003"/>
    <s v="Not outlier"/>
    <n v="403.57108199999999"/>
    <s v="Not outlier"/>
    <n v="2.0731000000000002"/>
    <s v="Not outlier"/>
    <n v="1598"/>
    <s v="Not outlier"/>
  </r>
  <r>
    <x v="0"/>
    <x v="9"/>
    <x v="1"/>
    <x v="3"/>
    <x v="3"/>
    <n v="1.1651"/>
    <s v="Not outlier"/>
    <n v="103.196774"/>
    <s v="Not outlier"/>
    <n v="0.2097"/>
    <s v="Not outlier"/>
    <n v="256"/>
    <s v="Not outlier"/>
  </r>
  <r>
    <x v="0"/>
    <x v="9"/>
    <x v="1"/>
    <x v="4"/>
    <x v="4"/>
    <n v="9.1000000000000004E-3"/>
    <s v="Not outlier"/>
    <n v="3.2979310000000002"/>
    <s v="Not outlier"/>
    <n v="2.5000000000000001E-3"/>
    <s v="Not outlier"/>
    <n v="4"/>
    <s v="Not outlier"/>
  </r>
  <r>
    <x v="1"/>
    <x v="9"/>
    <x v="1"/>
    <x v="0"/>
    <x v="2"/>
    <n v="2.6274000000000002"/>
    <s v="Not outlier"/>
    <n v="400.43831899999998"/>
    <s v="Not outlier"/>
    <n v="1.3064"/>
    <s v="Not outlier"/>
    <n v="873"/>
    <s v="Not outlier"/>
  </r>
  <r>
    <x v="2"/>
    <x v="5"/>
    <x v="2"/>
    <x v="1"/>
    <x v="2"/>
    <n v="2.5952000000000002"/>
    <s v="Not outlier"/>
    <n v="395.922213"/>
    <s v="Not outlier"/>
    <n v="1.1677999999999999"/>
    <s v="Not outlier"/>
    <n v="1904"/>
    <s v="Not outlier"/>
  </r>
  <r>
    <x v="0"/>
    <x v="9"/>
    <x v="1"/>
    <x v="6"/>
    <x v="3"/>
    <n v="6.6500000000000004E-2"/>
    <s v="Not outlier"/>
    <n v="22.486045000000001"/>
    <s v="Not outlier"/>
    <n v="1.26E-2"/>
    <s v="Not outlier"/>
    <n v="0"/>
    <s v="Not outlier"/>
  </r>
  <r>
    <x v="2"/>
    <x v="7"/>
    <x v="1"/>
    <x v="16"/>
    <x v="2"/>
    <n v="5.2977999999999996"/>
    <s v="Not outlier"/>
    <n v="395.90145899999999"/>
    <s v="Not outlier"/>
    <n v="2.5958999999999999"/>
    <s v="Not outlier"/>
    <n v="2479"/>
    <s v="Not outlier"/>
  </r>
  <r>
    <x v="1"/>
    <x v="5"/>
    <x v="2"/>
    <x v="16"/>
    <x v="6"/>
    <n v="5.4265999999999996"/>
    <s v="Not outlier"/>
    <n v="395.15684199999998"/>
    <s v="Not outlier"/>
    <n v="2.0891999999999999"/>
    <s v="Not outlier"/>
    <n v="1692"/>
    <s v="Not outlier"/>
  </r>
  <r>
    <x v="0"/>
    <x v="9"/>
    <x v="2"/>
    <x v="0"/>
    <x v="1"/>
    <n v="0.43280000000000002"/>
    <s v="Not outlier"/>
    <n v="66.266283999999999"/>
    <s v="Not outlier"/>
    <n v="0.3246"/>
    <s v="Not outlier"/>
    <n v="117"/>
    <s v="Not outlier"/>
  </r>
  <r>
    <x v="0"/>
    <x v="9"/>
    <x v="2"/>
    <x v="1"/>
    <x v="0"/>
    <n v="5.6584000000000003"/>
    <s v="Not outlier"/>
    <n v="363.135918"/>
    <s v="Not outlier"/>
    <n v="1.3013999999999999"/>
    <s v="Not outlier"/>
    <n v="1584"/>
    <s v="Not outlier"/>
  </r>
  <r>
    <x v="0"/>
    <x v="7"/>
    <x v="0"/>
    <x v="11"/>
    <x v="6"/>
    <n v="2.7663000000000002"/>
    <s v="Not outlier"/>
    <n v="391.48222600000003"/>
    <s v="Not outlier"/>
    <n v="1.0235000000000001"/>
    <s v="Not outlier"/>
    <n v="150"/>
    <s v="Not outlier"/>
  </r>
  <r>
    <x v="0"/>
    <x v="3"/>
    <x v="0"/>
    <x v="11"/>
    <x v="6"/>
    <n v="2.7746"/>
    <s v="Not outlier"/>
    <n v="382.44563799999997"/>
    <s v="Not outlier"/>
    <n v="1.0266999999999999"/>
    <s v="Not outlier"/>
    <n v="151"/>
    <s v="Not outlier"/>
  </r>
  <r>
    <x v="0"/>
    <x v="9"/>
    <x v="2"/>
    <x v="8"/>
    <x v="3"/>
    <n v="1.2499"/>
    <s v="Not outlier"/>
    <n v="347.71969200000001"/>
    <s v="Not outlier"/>
    <n v="0.2374"/>
    <s v="Not outlier"/>
    <n v="91"/>
    <s v="Not outlier"/>
  </r>
  <r>
    <x v="1"/>
    <x v="10"/>
    <x v="1"/>
    <x v="20"/>
    <x v="6"/>
    <n v="4.7601000000000004"/>
    <s v="Not outlier"/>
    <n v="382.14135900000002"/>
    <s v="Not outlier"/>
    <n v="1.6660999999999999"/>
    <s v="Not outlier"/>
    <n v="870"/>
    <s v="Not outlier"/>
  </r>
  <r>
    <x v="2"/>
    <x v="2"/>
    <x v="2"/>
    <x v="11"/>
    <x v="6"/>
    <n v="1.9244000000000001"/>
    <s v="Not outlier"/>
    <n v="381.29071899999997"/>
    <s v="Not outlier"/>
    <n v="0.71199999999999997"/>
    <s v="Not outlier"/>
    <n v="0"/>
    <s v="Not outlier"/>
  </r>
  <r>
    <x v="0"/>
    <x v="9"/>
    <x v="2"/>
    <x v="6"/>
    <x v="3"/>
    <n v="1.6400000000000001E-2"/>
    <s v="Not outlier"/>
    <n v="2.9158759999999999"/>
    <s v="Not outlier"/>
    <n v="3.0999999999999999E-3"/>
    <s v="Not outlier"/>
    <n v="7"/>
    <s v="Not outlier"/>
  </r>
  <r>
    <x v="0"/>
    <x v="1"/>
    <x v="2"/>
    <x v="11"/>
    <x v="6"/>
    <n v="2.4586000000000001"/>
    <s v="Not outlier"/>
    <n v="381.16135500000001"/>
    <s v="Not outlier"/>
    <n v="0.90969999999999995"/>
    <s v="Not outlier"/>
    <n v="584"/>
    <s v="Not outlier"/>
  </r>
  <r>
    <x v="1"/>
    <x v="7"/>
    <x v="2"/>
    <x v="16"/>
    <x v="6"/>
    <n v="6.5872999999999999"/>
    <s v="Not outlier"/>
    <n v="378.79190799999998"/>
    <s v="Not outlier"/>
    <n v="2.5360999999999998"/>
    <s v="Not outlier"/>
    <n v="1670"/>
    <s v="Not outlier"/>
  </r>
  <r>
    <x v="0"/>
    <x v="9"/>
    <x v="2"/>
    <x v="17"/>
    <x v="3"/>
    <n v="5.0000000000000001E-4"/>
    <s v="Not outlier"/>
    <n v="0.23585100000000001"/>
    <s v="Not outlier"/>
    <n v="1E-4"/>
    <s v="Not outlier"/>
    <n v="0"/>
    <s v="Not outlier"/>
  </r>
  <r>
    <x v="2"/>
    <x v="8"/>
    <x v="2"/>
    <x v="11"/>
    <x v="6"/>
    <n v="1.827"/>
    <s v="Not outlier"/>
    <n v="378.37265500000001"/>
    <s v="Not outlier"/>
    <n v="0.67600000000000005"/>
    <s v="Not outlier"/>
    <n v="0"/>
    <s v="Not outlier"/>
  </r>
  <r>
    <x v="2"/>
    <x v="6"/>
    <x v="2"/>
    <x v="1"/>
    <x v="2"/>
    <n v="3.1939000000000002"/>
    <s v="Not outlier"/>
    <n v="374.99953299999999"/>
    <s v="Not outlier"/>
    <n v="1.4373"/>
    <s v="Not outlier"/>
    <n v="1777"/>
    <s v="Not outlier"/>
  </r>
  <r>
    <x v="0"/>
    <x v="9"/>
    <x v="2"/>
    <x v="9"/>
    <x v="3"/>
    <n v="0.24660000000000001"/>
    <s v="Not outlier"/>
    <n v="41.636364"/>
    <s v="Not outlier"/>
    <n v="4.4400000000000002E-2"/>
    <s v="Not outlier"/>
    <n v="0"/>
    <s v="Not outlier"/>
  </r>
  <r>
    <x v="0"/>
    <x v="3"/>
    <x v="2"/>
    <x v="6"/>
    <x v="2"/>
    <n v="1.3619000000000001"/>
    <s v="Not outlier"/>
    <n v="374.90537799999998"/>
    <s v="Not outlier"/>
    <n v="0.54479999999999995"/>
    <s v="Not outlier"/>
    <n v="235"/>
    <s v="Not outlier"/>
  </r>
  <r>
    <x v="0"/>
    <x v="9"/>
    <x v="2"/>
    <x v="3"/>
    <x v="3"/>
    <n v="1.4419999999999999"/>
    <s v="Not outlier"/>
    <n v="152.140199"/>
    <s v="Not outlier"/>
    <n v="0.2596"/>
    <s v="Not outlier"/>
    <n v="190"/>
    <s v="Not outlier"/>
  </r>
  <r>
    <x v="0"/>
    <x v="2"/>
    <x v="0"/>
    <x v="0"/>
    <x v="0"/>
    <n v="11.6793"/>
    <s v="Not outlier"/>
    <n v="692.95661900000005"/>
    <s v="Not outlier"/>
    <n v="2.4527000000000001"/>
    <s v="Not outlier"/>
    <n v="532"/>
    <s v="Not outlier"/>
  </r>
  <r>
    <x v="0"/>
    <x v="2"/>
    <x v="0"/>
    <x v="0"/>
    <x v="1"/>
    <n v="4.7000000000000002E-3"/>
    <s v="Not outlier"/>
    <n v="1.028076"/>
    <s v="Not outlier"/>
    <n v="3.5999999999999999E-3"/>
    <s v="Not outlier"/>
    <n v="5"/>
    <s v="Not outlier"/>
  </r>
  <r>
    <x v="0"/>
    <x v="2"/>
    <x v="0"/>
    <x v="1"/>
    <x v="0"/>
    <n v="6.6517999999999997"/>
    <s v="Not outlier"/>
    <n v="372.04314399999998"/>
    <s v="Not outlier"/>
    <n v="1.5299"/>
    <s v="Not outlier"/>
    <n v="454"/>
    <s v="Not outlier"/>
  </r>
  <r>
    <x v="0"/>
    <x v="9"/>
    <x v="0"/>
    <x v="11"/>
    <x v="6"/>
    <n v="2.5219999999999998"/>
    <s v="Not outlier"/>
    <n v="373.79846400000002"/>
    <s v="Not outlier"/>
    <n v="0.93310000000000004"/>
    <s v="Not outlier"/>
    <n v="153"/>
    <s v="Not outlier"/>
  </r>
  <r>
    <x v="0"/>
    <x v="7"/>
    <x v="2"/>
    <x v="6"/>
    <x v="2"/>
    <n v="1.3282"/>
    <s v="Not outlier"/>
    <n v="371.495588"/>
    <s v="Not outlier"/>
    <n v="0.53129999999999999"/>
    <s v="Not outlier"/>
    <n v="220"/>
    <s v="Not outlier"/>
  </r>
  <r>
    <x v="2"/>
    <x v="7"/>
    <x v="1"/>
    <x v="16"/>
    <x v="6"/>
    <n v="5.6432000000000002"/>
    <s v="Not outlier"/>
    <n v="371.37458000000004"/>
    <s v="Not outlier"/>
    <n v="2.1726999999999999"/>
    <s v="Not outlier"/>
    <n v="2335"/>
    <s v="Not outlier"/>
  </r>
  <r>
    <x v="0"/>
    <x v="2"/>
    <x v="0"/>
    <x v="3"/>
    <x v="3"/>
    <n v="2.7854999999999999"/>
    <s v="Not outlier"/>
    <n v="291.05724500000002"/>
    <s v="Not outlier"/>
    <n v="0.50149999999999995"/>
    <s v="Not outlier"/>
    <n v="98"/>
    <s v="Not outlier"/>
  </r>
  <r>
    <x v="0"/>
    <x v="2"/>
    <x v="0"/>
    <x v="4"/>
    <x v="4"/>
    <n v="4.3E-3"/>
    <s v="Not outlier"/>
    <n v="1.373928"/>
    <s v="Not outlier"/>
    <n v="1.2999999999999999E-3"/>
    <s v="Not outlier"/>
    <n v="3"/>
    <s v="Not outlier"/>
  </r>
  <r>
    <x v="1"/>
    <x v="9"/>
    <x v="0"/>
    <x v="4"/>
    <x v="2"/>
    <n v="2.3601000000000001"/>
    <s v="Not outlier"/>
    <n v="370.52380699999998"/>
    <s v="Not outlier"/>
    <n v="0.94399999999999995"/>
    <s v="Not outlier"/>
    <n v="168"/>
    <s v="Not outlier"/>
  </r>
  <r>
    <x v="0"/>
    <x v="2"/>
    <x v="0"/>
    <x v="11"/>
    <x v="6"/>
    <n v="2.4628999999999999"/>
    <s v="Not outlier"/>
    <n v="369.87360899999999"/>
    <s v="Not outlier"/>
    <n v="0.9113"/>
    <s v="Not outlier"/>
    <n v="162"/>
    <s v="Not outlier"/>
  </r>
  <r>
    <x v="0"/>
    <x v="1"/>
    <x v="0"/>
    <x v="11"/>
    <x v="6"/>
    <n v="2.7065000000000001"/>
    <s v="Not outlier"/>
    <n v="367.06660799999997"/>
    <s v="Not outlier"/>
    <n v="1.0014000000000001"/>
    <s v="Not outlier"/>
    <n v="167"/>
    <s v="Not outlier"/>
  </r>
  <r>
    <x v="0"/>
    <x v="2"/>
    <x v="0"/>
    <x v="5"/>
    <x v="3"/>
    <n v="0.21640000000000001"/>
    <s v="Not outlier"/>
    <n v="35.386023000000002"/>
    <s v="Not outlier"/>
    <n v="4.1099999999999998E-2"/>
    <s v="Not outlier"/>
    <n v="0"/>
    <s v="Not outlier"/>
  </r>
  <r>
    <x v="0"/>
    <x v="10"/>
    <x v="2"/>
    <x v="6"/>
    <x v="2"/>
    <n v="1.3731"/>
    <s v="Not outlier"/>
    <n v="365.60741100000001"/>
    <s v="Not outlier"/>
    <n v="0.54910000000000003"/>
    <s v="Not outlier"/>
    <n v="202"/>
    <s v="Not outlier"/>
  </r>
  <r>
    <x v="0"/>
    <x v="2"/>
    <x v="1"/>
    <x v="0"/>
    <x v="5"/>
    <n v="8.6E-3"/>
    <s v="Not outlier"/>
    <n v="0.98517600000000005"/>
    <s v="Not outlier"/>
    <n v="2.7000000000000001E-3"/>
    <s v="Not outlier"/>
    <n v="1"/>
    <s v="Not outlier"/>
  </r>
  <r>
    <x v="1"/>
    <x v="6"/>
    <x v="2"/>
    <x v="16"/>
    <x v="6"/>
    <n v="5.2129000000000003"/>
    <s v="Not outlier"/>
    <n v="362.23720600000001"/>
    <s v="Not outlier"/>
    <n v="2.0070000000000001"/>
    <s v="Not outlier"/>
    <n v="1569"/>
    <s v="Not outlier"/>
  </r>
  <r>
    <x v="0"/>
    <x v="2"/>
    <x v="1"/>
    <x v="0"/>
    <x v="1"/>
    <n v="0.39810000000000001"/>
    <s v="Not outlier"/>
    <n v="68.190551999999997"/>
    <s v="Not outlier"/>
    <n v="0.29859999999999998"/>
    <s v="Not outlier"/>
    <n v="305"/>
    <s v="Not outlier"/>
  </r>
  <r>
    <x v="2"/>
    <x v="3"/>
    <x v="1"/>
    <x v="0"/>
    <x v="2"/>
    <n v="2.3963000000000001"/>
    <s v="Not outlier"/>
    <n v="361.06219599999997"/>
    <s v="Not outlier"/>
    <n v="1.1981999999999999"/>
    <s v="Not outlier"/>
    <n v="506"/>
    <s v="Not outlier"/>
  </r>
  <r>
    <x v="0"/>
    <x v="6"/>
    <x v="2"/>
    <x v="17"/>
    <x v="2"/>
    <n v="0.7026"/>
    <s v="Not outlier"/>
    <n v="360.11203"/>
    <s v="Not outlier"/>
    <n v="0.29509999999999997"/>
    <s v="Not outlier"/>
    <n v="0"/>
    <s v="Not outlier"/>
  </r>
  <r>
    <x v="0"/>
    <x v="2"/>
    <x v="1"/>
    <x v="1"/>
    <x v="0"/>
    <n v="2.3517999999999999"/>
    <s v="Not outlier"/>
    <n v="180.63085599999999"/>
    <s v="Not outlier"/>
    <n v="0.54090000000000005"/>
    <s v="Not outlier"/>
    <n v="1360"/>
    <s v="Not outlier"/>
  </r>
  <r>
    <x v="0"/>
    <x v="10"/>
    <x v="2"/>
    <x v="15"/>
    <x v="2"/>
    <n v="3.2629000000000001"/>
    <s v="Not outlier"/>
    <n v="358.536068"/>
    <s v="Not outlier"/>
    <n v="1.6315"/>
    <s v="Not outlier"/>
    <n v="1966"/>
    <s v="Not outlier"/>
  </r>
  <r>
    <x v="0"/>
    <x v="2"/>
    <x v="1"/>
    <x v="3"/>
    <x v="3"/>
    <n v="1.1543000000000001"/>
    <s v="Not outlier"/>
    <n v="102.77844899999999"/>
    <s v="Not outlier"/>
    <n v="0.20780000000000001"/>
    <s v="Not outlier"/>
    <n v="259"/>
    <s v="Not outlier"/>
  </r>
  <r>
    <x v="1"/>
    <x v="7"/>
    <x v="1"/>
    <x v="10"/>
    <x v="6"/>
    <n v="4.6069000000000004"/>
    <s v="Not outlier"/>
    <n v="358.47950900000001"/>
    <s v="Not outlier"/>
    <n v="1.6584000000000001"/>
    <s v="Not outlier"/>
    <n v="1378"/>
    <s v="Not outlier"/>
  </r>
  <r>
    <x v="0"/>
    <x v="2"/>
    <x v="1"/>
    <x v="6"/>
    <x v="3"/>
    <n v="6.2199999999999998E-2"/>
    <s v="Not outlier"/>
    <n v="20.959745999999999"/>
    <s v="Not outlier"/>
    <n v="1.18E-2"/>
    <s v="Not outlier"/>
    <n v="73"/>
    <s v="Not outlier"/>
  </r>
  <r>
    <x v="1"/>
    <x v="2"/>
    <x v="2"/>
    <x v="16"/>
    <x v="6"/>
    <n v="6.0589000000000004"/>
    <s v="Not outlier"/>
    <n v="357.79105299999998"/>
    <s v="Not outlier"/>
    <n v="2.3325999999999998"/>
    <s v="Not outlier"/>
    <n v="1472"/>
    <s v="Not outlier"/>
  </r>
  <r>
    <x v="2"/>
    <x v="9"/>
    <x v="1"/>
    <x v="0"/>
    <x v="2"/>
    <n v="2.3611"/>
    <s v="Not outlier"/>
    <n v="354.733746"/>
    <s v="Not outlier"/>
    <n v="1.1806000000000001"/>
    <s v="Not outlier"/>
    <n v="494"/>
    <s v="Not outlier"/>
  </r>
  <r>
    <x v="0"/>
    <x v="2"/>
    <x v="1"/>
    <x v="7"/>
    <x v="4"/>
    <n v="1.3202"/>
    <s v="Not outlier"/>
    <n v="62.586761000000003"/>
    <s v="Not outlier"/>
    <n v="0.36969999999999997"/>
    <s v="Not outlier"/>
    <n v="830"/>
    <s v="Not outlier"/>
  </r>
  <r>
    <x v="0"/>
    <x v="2"/>
    <x v="1"/>
    <x v="4"/>
    <x v="4"/>
    <n v="2.2000000000000001E-3"/>
    <s v="Not outlier"/>
    <n v="0.85402199999999995"/>
    <s v="Not outlier"/>
    <n v="5.9999999999999995E-4"/>
    <s v="Not outlier"/>
    <n v="2"/>
    <s v="Not outlier"/>
  </r>
  <r>
    <x v="1"/>
    <x v="5"/>
    <x v="0"/>
    <x v="4"/>
    <x v="2"/>
    <n v="2.2989999999999999"/>
    <s v="Not outlier"/>
    <n v="346.64095800000001"/>
    <s v="Not outlier"/>
    <n v="0.91959999999999997"/>
    <s v="Not outlier"/>
    <n v="169"/>
    <s v="Not outlier"/>
  </r>
  <r>
    <x v="2"/>
    <x v="11"/>
    <x v="1"/>
    <x v="0"/>
    <x v="2"/>
    <n v="2.2707000000000002"/>
    <s v="Not outlier"/>
    <n v="346.23589399999997"/>
    <s v="Not outlier"/>
    <n v="1.1352"/>
    <s v="Not outlier"/>
    <n v="606"/>
    <s v="Not outlier"/>
  </r>
  <r>
    <x v="0"/>
    <x v="2"/>
    <x v="2"/>
    <x v="0"/>
    <x v="1"/>
    <n v="0.19900000000000001"/>
    <s v="Not outlier"/>
    <n v="33.195005000000002"/>
    <s v="Not outlier"/>
    <n v="0.14929999999999999"/>
    <s v="Not outlier"/>
    <n v="67"/>
    <s v="Not outlier"/>
  </r>
  <r>
    <x v="0"/>
    <x v="2"/>
    <x v="2"/>
    <x v="1"/>
    <x v="0"/>
    <n v="5.6877000000000004"/>
    <s v="Not outlier"/>
    <n v="372.51325400000002"/>
    <s v="Not outlier"/>
    <n v="1.3082"/>
    <s v="Not outlier"/>
    <n v="1505"/>
    <s v="Not outlier"/>
  </r>
  <r>
    <x v="2"/>
    <x v="3"/>
    <x v="2"/>
    <x v="1"/>
    <x v="2"/>
    <n v="4.2949000000000002"/>
    <s v="Not outlier"/>
    <n v="346.08365600000002"/>
    <s v="Not outlier"/>
    <n v="1.9328000000000001"/>
    <s v="Not outlier"/>
    <n v="1404"/>
    <s v="Not outlier"/>
  </r>
  <r>
    <x v="0"/>
    <x v="9"/>
    <x v="2"/>
    <x v="6"/>
    <x v="2"/>
    <n v="1.1977"/>
    <s v="Not outlier"/>
    <n v="345.45659899999998"/>
    <s v="Not outlier"/>
    <n v="0.47920000000000001"/>
    <s v="Not outlier"/>
    <n v="201"/>
    <s v="Not outlier"/>
  </r>
  <r>
    <x v="0"/>
    <x v="2"/>
    <x v="2"/>
    <x v="8"/>
    <x v="3"/>
    <n v="1.0918000000000001"/>
    <s v="Not outlier"/>
    <n v="304.05243899999999"/>
    <s v="Not outlier"/>
    <n v="0.20730000000000001"/>
    <s v="Not outlier"/>
    <n v="86"/>
    <s v="Not outlier"/>
  </r>
  <r>
    <x v="1"/>
    <x v="10"/>
    <x v="2"/>
    <x v="20"/>
    <x v="6"/>
    <n v="4.1803999999999997"/>
    <s v="Not outlier"/>
    <n v="344.14095400000002"/>
    <s v="Not outlier"/>
    <n v="1.4631000000000001"/>
    <s v="Not outlier"/>
    <n v="641"/>
    <s v="Not outlier"/>
  </r>
  <r>
    <x v="1"/>
    <x v="4"/>
    <x v="2"/>
    <x v="16"/>
    <x v="6"/>
    <n v="4.8779000000000003"/>
    <s v="Not outlier"/>
    <n v="342.93716699999999"/>
    <s v="Not outlier"/>
    <n v="1.8779999999999999"/>
    <s v="Not outlier"/>
    <n v="1629"/>
    <s v="Not outlier"/>
  </r>
  <r>
    <x v="0"/>
    <x v="2"/>
    <x v="2"/>
    <x v="6"/>
    <x v="3"/>
    <n v="1.6299999999999999E-2"/>
    <s v="Not outlier"/>
    <n v="2.0425580000000001"/>
    <s v="Not outlier"/>
    <n v="3.0999999999999999E-3"/>
    <s v="Not outlier"/>
    <n v="4"/>
    <s v="Not outlier"/>
  </r>
  <r>
    <x v="2"/>
    <x v="2"/>
    <x v="1"/>
    <x v="16"/>
    <x v="2"/>
    <n v="5.2130000000000001"/>
    <s v="Not outlier"/>
    <n v="342.31342599999999"/>
    <s v="Not outlier"/>
    <n v="2.5543999999999998"/>
    <s v="Not outlier"/>
    <n v="2666"/>
    <s v="Not outlier"/>
  </r>
  <r>
    <x v="2"/>
    <x v="0"/>
    <x v="2"/>
    <x v="11"/>
    <x v="6"/>
    <n v="2.1642000000000001"/>
    <s v="Not outlier"/>
    <n v="341.34502600000002"/>
    <s v="Not outlier"/>
    <n v="0.80079999999999996"/>
    <s v="Not outlier"/>
    <n v="289"/>
    <s v="Not outlier"/>
  </r>
  <r>
    <x v="0"/>
    <x v="2"/>
    <x v="2"/>
    <x v="9"/>
    <x v="3"/>
    <n v="0.34150000000000003"/>
    <s v="Not outlier"/>
    <n v="57.675272"/>
    <s v="Not outlier"/>
    <n v="6.1499999999999999E-2"/>
    <s v="Not outlier"/>
    <n v="0"/>
    <s v="Not outlier"/>
  </r>
  <r>
    <x v="0"/>
    <x v="6"/>
    <x v="0"/>
    <x v="1"/>
    <x v="2"/>
    <n v="2.0152000000000001"/>
    <s v="Not outlier"/>
    <n v="337.34259300000002"/>
    <s v="Not outlier"/>
    <n v="0.90690000000000004"/>
    <s v="Not outlier"/>
    <n v="302"/>
    <s v="Not outlier"/>
  </r>
  <r>
    <x v="0"/>
    <x v="2"/>
    <x v="2"/>
    <x v="17"/>
    <x v="3"/>
    <n v="6.9999999999999999E-4"/>
    <s v="Not outlier"/>
    <n v="0.330204"/>
    <s v="Not outlier"/>
    <n v="1E-4"/>
    <s v="Not outlier"/>
    <n v="0"/>
    <s v="Not outlier"/>
  </r>
  <r>
    <x v="0"/>
    <x v="2"/>
    <x v="0"/>
    <x v="10"/>
    <x v="6"/>
    <n v="5.6566000000000001"/>
    <s v="Not outlier"/>
    <n v="335.49988100000002"/>
    <s v="Not outlier"/>
    <n v="2.0364"/>
    <s v="Not outlier"/>
    <n v="174"/>
    <s v="Not outlier"/>
  </r>
  <r>
    <x v="2"/>
    <x v="7"/>
    <x v="1"/>
    <x v="0"/>
    <x v="2"/>
    <n v="2.3570000000000002"/>
    <s v="Not outlier"/>
    <n v="331.18594199999995"/>
    <s v="Not outlier"/>
    <n v="1.1785000000000001"/>
    <s v="Not outlier"/>
    <n v="504"/>
    <s v="Not outlier"/>
  </r>
  <r>
    <x v="0"/>
    <x v="2"/>
    <x v="2"/>
    <x v="13"/>
    <x v="3"/>
    <n v="2.0000000000000001E-4"/>
    <s v="Not outlier"/>
    <n v="2.4798000000000001E-2"/>
    <s v="Not outlier"/>
    <n v="1E-4"/>
    <s v="Not outlier"/>
    <n v="2"/>
    <s v="Not outlier"/>
  </r>
  <r>
    <x v="0"/>
    <x v="10"/>
    <x v="0"/>
    <x v="11"/>
    <x v="6"/>
    <n v="2.1726000000000001"/>
    <s v="Not outlier"/>
    <n v="330.982913"/>
    <s v="Not outlier"/>
    <n v="0.80379999999999996"/>
    <s v="Not outlier"/>
    <n v="138"/>
    <s v="Not outlier"/>
  </r>
  <r>
    <x v="0"/>
    <x v="1"/>
    <x v="0"/>
    <x v="0"/>
    <x v="0"/>
    <n v="11.8332"/>
    <s v="Not outlier"/>
    <n v="714.14047900000003"/>
    <s v="Not outlier"/>
    <n v="2.4849999999999999"/>
    <s v="Not outlier"/>
    <n v="536"/>
    <s v="Not outlier"/>
  </r>
  <r>
    <x v="0"/>
    <x v="1"/>
    <x v="0"/>
    <x v="0"/>
    <x v="1"/>
    <n v="4.5999999999999999E-3"/>
    <s v="Not outlier"/>
    <n v="1.0102390000000001"/>
    <s v="Not outlier"/>
    <n v="3.5000000000000001E-3"/>
    <s v="Not outlier"/>
    <n v="4"/>
    <s v="Not outlier"/>
  </r>
  <r>
    <x v="0"/>
    <x v="1"/>
    <x v="0"/>
    <x v="2"/>
    <x v="0"/>
    <n v="1.4E-3"/>
    <s v="Not outlier"/>
    <n v="0.155886"/>
    <s v="Not outlier"/>
    <n v="2.9999999999999997E-4"/>
    <s v="Not outlier"/>
    <n v="2"/>
    <s v="Not outlier"/>
  </r>
  <r>
    <x v="0"/>
    <x v="1"/>
    <x v="0"/>
    <x v="1"/>
    <x v="0"/>
    <n v="7.4771000000000001"/>
    <s v="Not outlier"/>
    <n v="414.76454100000001"/>
    <s v="Not outlier"/>
    <n v="1.7197"/>
    <s v="Not outlier"/>
    <n v="469"/>
    <s v="Not outlier"/>
  </r>
  <r>
    <x v="2"/>
    <x v="5"/>
    <x v="0"/>
    <x v="10"/>
    <x v="6"/>
    <n v="4.7588999999999997"/>
    <s v="Not outlier"/>
    <n v="326.44578799999999"/>
    <s v="Not outlier"/>
    <n v="1.7132000000000001"/>
    <s v="Not outlier"/>
    <n v="236"/>
    <s v="Not outlier"/>
  </r>
  <r>
    <x v="1"/>
    <x v="8"/>
    <x v="0"/>
    <x v="4"/>
    <x v="2"/>
    <n v="1.9312"/>
    <s v="Not outlier"/>
    <n v="324.04318699999999"/>
    <s v="Not outlier"/>
    <n v="0.77249999999999996"/>
    <s v="Not outlier"/>
    <n v="163"/>
    <s v="Not outlier"/>
  </r>
  <r>
    <x v="2"/>
    <x v="4"/>
    <x v="0"/>
    <x v="10"/>
    <x v="6"/>
    <n v="4.7880000000000003"/>
    <s v="Not outlier"/>
    <n v="323.52865200000002"/>
    <s v="Not outlier"/>
    <n v="1.7237"/>
    <s v="Not outlier"/>
    <n v="237"/>
    <s v="Not outlier"/>
  </r>
  <r>
    <x v="0"/>
    <x v="1"/>
    <x v="0"/>
    <x v="3"/>
    <x v="3"/>
    <n v="2.7048999999999999"/>
    <s v="Not outlier"/>
    <n v="285.144203"/>
    <s v="Not outlier"/>
    <n v="0.4869"/>
    <s v="Not outlier"/>
    <n v="101"/>
    <s v="Not outlier"/>
  </r>
  <r>
    <x v="0"/>
    <x v="5"/>
    <x v="1"/>
    <x v="15"/>
    <x v="2"/>
    <n v="2.5053000000000001"/>
    <s v="Not outlier"/>
    <n v="321.67500000000001"/>
    <s v="Not outlier"/>
    <n v="1.2526999999999999"/>
    <s v="Not outlier"/>
    <n v="976"/>
    <s v="Not outlier"/>
  </r>
  <r>
    <x v="0"/>
    <x v="1"/>
    <x v="0"/>
    <x v="4"/>
    <x v="4"/>
    <n v="8.5000000000000006E-3"/>
    <s v="Not outlier"/>
    <n v="2.76735"/>
    <s v="Not outlier"/>
    <n v="2.3999999999999998E-3"/>
    <s v="Not outlier"/>
    <n v="2"/>
    <s v="Not outlier"/>
  </r>
  <r>
    <x v="2"/>
    <x v="7"/>
    <x v="2"/>
    <x v="11"/>
    <x v="6"/>
    <n v="1.6137999999999999"/>
    <s v="Not outlier"/>
    <n v="318.983902"/>
    <s v="Not outlier"/>
    <n v="0.59709999999999996"/>
    <s v="Not outlier"/>
    <n v="176"/>
    <s v="Not outlier"/>
  </r>
  <r>
    <x v="0"/>
    <x v="1"/>
    <x v="2"/>
    <x v="6"/>
    <x v="2"/>
    <n v="1.0028999999999999"/>
    <s v="Not outlier"/>
    <n v="318.321438"/>
    <s v="Not outlier"/>
    <n v="0.40129999999999999"/>
    <s v="Not outlier"/>
    <n v="151"/>
    <s v="Not outlier"/>
  </r>
  <r>
    <x v="0"/>
    <x v="1"/>
    <x v="0"/>
    <x v="5"/>
    <x v="3"/>
    <n v="0.2288"/>
    <s v="Not outlier"/>
    <n v="36.775134999999999"/>
    <s v="Not outlier"/>
    <n v="4.3499999999999997E-2"/>
    <s v="Not outlier"/>
    <n v="0"/>
    <s v="Not outlier"/>
  </r>
  <r>
    <x v="0"/>
    <x v="5"/>
    <x v="0"/>
    <x v="11"/>
    <x v="6"/>
    <n v="2.1223000000000001"/>
    <s v="Not outlier"/>
    <n v="317.591342"/>
    <s v="Not outlier"/>
    <n v="0.7853"/>
    <s v="Not outlier"/>
    <n v="95"/>
    <s v="Not outlier"/>
  </r>
  <r>
    <x v="2"/>
    <x v="10"/>
    <x v="2"/>
    <x v="11"/>
    <x v="6"/>
    <n v="1.6667000000000001"/>
    <s v="Not outlier"/>
    <n v="316.39511399999998"/>
    <s v="Not outlier"/>
    <n v="0.61660000000000004"/>
    <s v="Not outlier"/>
    <n v="287"/>
    <s v="Not outlier"/>
  </r>
  <r>
    <x v="0"/>
    <x v="1"/>
    <x v="1"/>
    <x v="0"/>
    <x v="1"/>
    <n v="0.37369999999999998"/>
    <s v="Not outlier"/>
    <n v="60.482140000000001"/>
    <s v="Not outlier"/>
    <n v="0.28029999999999999"/>
    <s v="Not outlier"/>
    <n v="252"/>
    <s v="Not outlier"/>
  </r>
  <r>
    <x v="1"/>
    <x v="9"/>
    <x v="2"/>
    <x v="21"/>
    <x v="6"/>
    <n v="5.6062000000000003"/>
    <s v="Not outlier"/>
    <n v="313.649181"/>
    <s v="Not outlier"/>
    <n v="1.9621999999999999"/>
    <s v="Not outlier"/>
    <n v="131"/>
    <s v="Not outlier"/>
  </r>
  <r>
    <x v="0"/>
    <x v="2"/>
    <x v="2"/>
    <x v="6"/>
    <x v="2"/>
    <n v="1.0472999999999999"/>
    <s v="Not outlier"/>
    <n v="309.44093400000003"/>
    <s v="Not outlier"/>
    <n v="0.41889999999999999"/>
    <s v="Not outlier"/>
    <n v="170"/>
    <s v="Not outlier"/>
  </r>
  <r>
    <x v="0"/>
    <x v="1"/>
    <x v="1"/>
    <x v="1"/>
    <x v="0"/>
    <n v="2.4861"/>
    <s v="Not outlier"/>
    <n v="194.28221400000001"/>
    <s v="Not outlier"/>
    <n v="0.57179999999999997"/>
    <s v="Not outlier"/>
    <n v="1454"/>
    <s v="Not outlier"/>
  </r>
  <r>
    <x v="0"/>
    <x v="11"/>
    <x v="2"/>
    <x v="11"/>
    <x v="6"/>
    <n v="2.1985000000000001"/>
    <s v="Not outlier"/>
    <n v="309.21940499999999"/>
    <s v="Not outlier"/>
    <n v="0.81340000000000001"/>
    <s v="Not outlier"/>
    <n v="511"/>
    <s v="Not outlier"/>
  </r>
  <r>
    <x v="1"/>
    <x v="3"/>
    <x v="2"/>
    <x v="16"/>
    <x v="6"/>
    <n v="5.7888999999999999"/>
    <s v="Not outlier"/>
    <n v="309.18247300000002"/>
    <s v="Not outlier"/>
    <n v="2.2286999999999999"/>
    <s v="Not outlier"/>
    <n v="1453"/>
    <s v="Not outlier"/>
  </r>
  <r>
    <x v="1"/>
    <x v="11"/>
    <x v="2"/>
    <x v="22"/>
    <x v="6"/>
    <n v="7.3404999999999996"/>
    <s v="Not outlier"/>
    <n v="308.90372200000002"/>
    <s v="Not outlier"/>
    <n v="2.5691999999999999"/>
    <s v="Not outlier"/>
    <n v="840"/>
    <s v="Not outlier"/>
  </r>
  <r>
    <x v="0"/>
    <x v="1"/>
    <x v="1"/>
    <x v="3"/>
    <x v="3"/>
    <n v="1.1305000000000001"/>
    <s v="Not outlier"/>
    <n v="100.54479600000001"/>
    <s v="Not outlier"/>
    <n v="0.2034"/>
    <s v="Not outlier"/>
    <n v="177"/>
    <s v="Not outlier"/>
  </r>
  <r>
    <x v="0"/>
    <x v="1"/>
    <x v="1"/>
    <x v="6"/>
    <x v="3"/>
    <n v="6.3399999999999998E-2"/>
    <s v="Not outlier"/>
    <n v="21.322638999999999"/>
    <s v="Not outlier"/>
    <n v="1.21E-2"/>
    <s v="Not outlier"/>
    <n v="0"/>
    <s v="Not outlier"/>
  </r>
  <r>
    <x v="2"/>
    <x v="6"/>
    <x v="0"/>
    <x v="10"/>
    <x v="6"/>
    <n v="4.0396999999999998"/>
    <s v="Not outlier"/>
    <n v="308.45032099999997"/>
    <s v="Not outlier"/>
    <n v="1.4541999999999999"/>
    <s v="Not outlier"/>
    <n v="232"/>
    <s v="Not outlier"/>
  </r>
  <r>
    <x v="2"/>
    <x v="7"/>
    <x v="2"/>
    <x v="1"/>
    <x v="2"/>
    <n v="2.8264"/>
    <s v="Not outlier"/>
    <n v="304.73167799999999"/>
    <s v="Not outlier"/>
    <n v="1.2719"/>
    <s v="Not outlier"/>
    <n v="1133"/>
    <s v="Not outlier"/>
  </r>
  <r>
    <x v="0"/>
    <x v="1"/>
    <x v="1"/>
    <x v="4"/>
    <x v="4"/>
    <n v="1.6000000000000001E-3"/>
    <s v="Not outlier"/>
    <n v="0.64330100000000001"/>
    <s v="Not outlier"/>
    <n v="5.0000000000000001E-4"/>
    <s v="Not outlier"/>
    <n v="2"/>
    <s v="Not outlier"/>
  </r>
  <r>
    <x v="1"/>
    <x v="3"/>
    <x v="1"/>
    <x v="0"/>
    <x v="2"/>
    <n v="1.7908999999999999"/>
    <s v="Not outlier"/>
    <n v="304.38489700000002"/>
    <s v="Not outlier"/>
    <n v="0.89539999999999997"/>
    <s v="Not outlier"/>
    <n v="432"/>
    <s v="Not outlier"/>
  </r>
  <r>
    <x v="0"/>
    <x v="1"/>
    <x v="2"/>
    <x v="0"/>
    <x v="1"/>
    <n v="0.1368"/>
    <s v="Not outlier"/>
    <n v="24.417541"/>
    <s v="Not outlier"/>
    <n v="0.1026"/>
    <s v="Not outlier"/>
    <n v="52"/>
    <s v="Not outlier"/>
  </r>
  <r>
    <x v="0"/>
    <x v="1"/>
    <x v="2"/>
    <x v="1"/>
    <x v="0"/>
    <n v="7.1821999999999999"/>
    <s v="Not outlier"/>
    <n v="465.36933099999999"/>
    <s v="Not outlier"/>
    <n v="1.6518999999999999"/>
    <s v="Not outlier"/>
    <n v="1585"/>
    <s v="Not outlier"/>
  </r>
  <r>
    <x v="2"/>
    <x v="8"/>
    <x v="1"/>
    <x v="0"/>
    <x v="2"/>
    <n v="1.9498"/>
    <s v="Not outlier"/>
    <n v="303.85544300000004"/>
    <s v="Not outlier"/>
    <n v="0.97489999999999999"/>
    <s v="Not outlier"/>
    <n v="545"/>
    <s v="Not outlier"/>
  </r>
  <r>
    <x v="0"/>
    <x v="1"/>
    <x v="2"/>
    <x v="8"/>
    <x v="3"/>
    <n v="1.6569"/>
    <s v="Not outlier"/>
    <n v="472.904088"/>
    <s v="Not outlier"/>
    <n v="0.31480000000000002"/>
    <s v="Not outlier"/>
    <n v="94"/>
    <s v="Not outlier"/>
  </r>
  <r>
    <x v="2"/>
    <x v="11"/>
    <x v="2"/>
    <x v="16"/>
    <x v="6"/>
    <n v="3.5261999999999998"/>
    <s v="Not outlier"/>
    <n v="303.53724"/>
    <s v="Not outlier"/>
    <n v="1.3575999999999999"/>
    <s v="Not outlier"/>
    <n v="1857"/>
    <s v="Not outlier"/>
  </r>
  <r>
    <x v="1"/>
    <x v="10"/>
    <x v="2"/>
    <x v="16"/>
    <x v="6"/>
    <n v="4.5991"/>
    <s v="Not outlier"/>
    <n v="302.88313099999999"/>
    <s v="Not outlier"/>
    <n v="1.7706"/>
    <s v="Not outlier"/>
    <n v="1506"/>
    <s v="Not outlier"/>
  </r>
  <r>
    <x v="0"/>
    <x v="8"/>
    <x v="0"/>
    <x v="10"/>
    <x v="6"/>
    <n v="4.9584999999999999"/>
    <s v="Not outlier"/>
    <n v="300.08249499999999"/>
    <s v="Not outlier"/>
    <n v="1.7850999999999999"/>
    <s v="Not outlier"/>
    <n v="175"/>
    <s v="Not outlier"/>
  </r>
  <r>
    <x v="0"/>
    <x v="1"/>
    <x v="2"/>
    <x v="6"/>
    <x v="3"/>
    <n v="2.7000000000000001E-3"/>
    <s v="Not outlier"/>
    <n v="0.56320400000000004"/>
    <s v="Not outlier"/>
    <n v="5.0000000000000001E-4"/>
    <s v="Not outlier"/>
    <n v="4"/>
    <s v="Not outlier"/>
  </r>
  <r>
    <x v="2"/>
    <x v="0"/>
    <x v="0"/>
    <x v="10"/>
    <x v="6"/>
    <n v="4.3779000000000003"/>
    <s v="Not outlier"/>
    <n v="295.58389399999999"/>
    <s v="Not outlier"/>
    <n v="1.5761000000000001"/>
    <s v="Not outlier"/>
    <n v="234"/>
    <s v="Not outlier"/>
  </r>
  <r>
    <x v="1"/>
    <x v="5"/>
    <x v="2"/>
    <x v="17"/>
    <x v="2"/>
    <n v="0.53059999999999996"/>
    <s v="Not outlier"/>
    <n v="290.884253"/>
    <s v="Not outlier"/>
    <n v="0.22289999999999999"/>
    <s v="Not outlier"/>
    <n v="0"/>
    <s v="Not outlier"/>
  </r>
  <r>
    <x v="0"/>
    <x v="1"/>
    <x v="2"/>
    <x v="9"/>
    <x v="3"/>
    <n v="0.36109999999999998"/>
    <s v="Not outlier"/>
    <n v="62.499037999999999"/>
    <s v="Not outlier"/>
    <n v="6.5000000000000002E-2"/>
    <s v="Not outlier"/>
    <n v="0"/>
    <s v="Not outlier"/>
  </r>
  <r>
    <x v="0"/>
    <x v="5"/>
    <x v="2"/>
    <x v="17"/>
    <x v="2"/>
    <n v="0.54579999999999995"/>
    <s v="Not outlier"/>
    <n v="290.24293999999998"/>
    <s v="Not outlier"/>
    <n v="0.22919999999999999"/>
    <s v="Not outlier"/>
    <n v="0"/>
    <s v="Not outlier"/>
  </r>
  <r>
    <x v="1"/>
    <x v="6"/>
    <x v="2"/>
    <x v="17"/>
    <x v="2"/>
    <n v="0.5333"/>
    <s v="Not outlier"/>
    <n v="288.943805"/>
    <s v="Not outlier"/>
    <n v="0.224"/>
    <s v="Not outlier"/>
    <n v="0"/>
    <s v="Not outlier"/>
  </r>
  <r>
    <x v="0"/>
    <x v="4"/>
    <x v="2"/>
    <x v="13"/>
    <x v="6"/>
    <n v="2.2326000000000001"/>
    <s v="Not outlier"/>
    <n v="287.86845399999999"/>
    <s v="Not outlier"/>
    <n v="0.78149999999999997"/>
    <s v="Not outlier"/>
    <n v="150"/>
    <s v="Not outlier"/>
  </r>
  <r>
    <x v="0"/>
    <x v="8"/>
    <x v="2"/>
    <x v="6"/>
    <x v="2"/>
    <n v="0.9728"/>
    <s v="Not outlier"/>
    <n v="287.26506799999999"/>
    <s v="Not outlier"/>
    <n v="0.38919999999999999"/>
    <s v="Not outlier"/>
    <n v="150"/>
    <s v="Not outlier"/>
  </r>
  <r>
    <x v="0"/>
    <x v="8"/>
    <x v="0"/>
    <x v="0"/>
    <x v="0"/>
    <n v="11.162000000000001"/>
    <s v="Not outlier"/>
    <n v="693.52320399999996"/>
    <s v="Not outlier"/>
    <n v="2.3441000000000001"/>
    <s v="Not outlier"/>
    <n v="539"/>
    <s v="Not outlier"/>
  </r>
  <r>
    <x v="0"/>
    <x v="8"/>
    <x v="0"/>
    <x v="0"/>
    <x v="1"/>
    <n v="1.2999999999999999E-3"/>
    <s v="Not outlier"/>
    <n v="0.28458600000000001"/>
    <s v="Not outlier"/>
    <n v="1E-3"/>
    <s v="Not outlier"/>
    <n v="1"/>
    <s v="Not outlier"/>
  </r>
  <r>
    <x v="0"/>
    <x v="8"/>
    <x v="0"/>
    <x v="2"/>
    <x v="0"/>
    <n v="2.76E-2"/>
    <s v="Not outlier"/>
    <n v="3.023822"/>
    <s v="Not outlier"/>
    <n v="5.4999999999999997E-3"/>
    <s v="Not outlier"/>
    <n v="4"/>
    <s v="Not outlier"/>
  </r>
  <r>
    <x v="0"/>
    <x v="8"/>
    <x v="0"/>
    <x v="1"/>
    <x v="0"/>
    <n v="4.8132000000000001"/>
    <s v="Not outlier"/>
    <n v="319.93897399999997"/>
    <s v="Not outlier"/>
    <n v="1.107"/>
    <s v="Not outlier"/>
    <n v="476"/>
    <s v="Not outlier"/>
  </r>
  <r>
    <x v="0"/>
    <x v="2"/>
    <x v="2"/>
    <x v="1"/>
    <x v="2"/>
    <n v="1.8560000000000001"/>
    <s v="Not outlier"/>
    <n v="283.97569099999998"/>
    <s v="Not outlier"/>
    <n v="0.83520000000000005"/>
    <s v="Not outlier"/>
    <n v="847"/>
    <s v="Not outlier"/>
  </r>
  <r>
    <x v="0"/>
    <x v="6"/>
    <x v="0"/>
    <x v="11"/>
    <x v="6"/>
    <n v="1.8156000000000001"/>
    <s v="Not outlier"/>
    <n v="283.72120799999999"/>
    <s v="Not outlier"/>
    <n v="0.67169999999999996"/>
    <s v="Not outlier"/>
    <n v="115"/>
    <s v="Not outlier"/>
  </r>
  <r>
    <x v="0"/>
    <x v="8"/>
    <x v="0"/>
    <x v="3"/>
    <x v="3"/>
    <n v="2.7119"/>
    <s v="Not outlier"/>
    <n v="283.88014399999997"/>
    <s v="Not outlier"/>
    <n v="0.48809999999999998"/>
    <s v="Not outlier"/>
    <n v="103"/>
    <s v="Not outlier"/>
  </r>
  <r>
    <x v="2"/>
    <x v="1"/>
    <x v="2"/>
    <x v="17"/>
    <x v="2"/>
    <n v="0.52339999999999998"/>
    <s v="Not outlier"/>
    <n v="283.69342599999999"/>
    <s v="Not outlier"/>
    <n v="0.21990000000000001"/>
    <s v="Not outlier"/>
    <n v="89"/>
    <s v="Not outlier"/>
  </r>
  <r>
    <x v="0"/>
    <x v="8"/>
    <x v="0"/>
    <x v="4"/>
    <x v="4"/>
    <n v="9.2999999999999992E-3"/>
    <s v="Not outlier"/>
    <n v="2.947238"/>
    <s v="Not outlier"/>
    <n v="2.5999999999999999E-3"/>
    <s v="Not outlier"/>
    <n v="3"/>
    <s v="Not outlier"/>
  </r>
  <r>
    <x v="2"/>
    <x v="6"/>
    <x v="2"/>
    <x v="11"/>
    <x v="6"/>
    <n v="1.5242"/>
    <s v="Not outlier"/>
    <n v="283.17352"/>
    <s v="Not outlier"/>
    <n v="0.56389999999999996"/>
    <s v="Not outlier"/>
    <n v="201"/>
    <s v="Not outlier"/>
  </r>
  <r>
    <x v="1"/>
    <x v="0"/>
    <x v="2"/>
    <x v="11"/>
    <x v="6"/>
    <n v="1.3623000000000001"/>
    <s v="Not outlier"/>
    <n v="282.59374000000003"/>
    <s v="Not outlier"/>
    <n v="0.504"/>
    <s v="Not outlier"/>
    <n v="0"/>
    <s v="Not outlier"/>
  </r>
  <r>
    <x v="0"/>
    <x v="11"/>
    <x v="0"/>
    <x v="10"/>
    <x v="6"/>
    <n v="4.4035000000000002"/>
    <s v="Not outlier"/>
    <n v="282.29456699999997"/>
    <s v="Not outlier"/>
    <n v="1.5852999999999999"/>
    <s v="Not outlier"/>
    <n v="225"/>
    <s v="Not outlier"/>
  </r>
  <r>
    <x v="0"/>
    <x v="8"/>
    <x v="0"/>
    <x v="5"/>
    <x v="3"/>
    <n v="0.22969999999999999"/>
    <s v="Not outlier"/>
    <n v="39.360475000000001"/>
    <s v="Not outlier"/>
    <n v="4.36E-2"/>
    <s v="Not outlier"/>
    <n v="0"/>
    <s v="Not outlier"/>
  </r>
  <r>
    <x v="0"/>
    <x v="4"/>
    <x v="0"/>
    <x v="11"/>
    <x v="6"/>
    <n v="1.8528"/>
    <s v="Not outlier"/>
    <n v="281.485434"/>
    <s v="Not outlier"/>
    <n v="0.6855"/>
    <s v="Not outlier"/>
    <n v="93"/>
    <s v="Not outlier"/>
  </r>
  <r>
    <x v="0"/>
    <x v="10"/>
    <x v="0"/>
    <x v="1"/>
    <x v="2"/>
    <n v="1.8037000000000001"/>
    <s v="Not outlier"/>
    <n v="280.36658499999999"/>
    <s v="Not outlier"/>
    <n v="0.81169999999999998"/>
    <s v="Not outlier"/>
    <n v="285"/>
    <s v="Not outlier"/>
  </r>
  <r>
    <x v="0"/>
    <x v="8"/>
    <x v="1"/>
    <x v="0"/>
    <x v="1"/>
    <n v="0.3836"/>
    <s v="Not outlier"/>
    <n v="63.470421999999999"/>
    <s v="Not outlier"/>
    <n v="0.28770000000000001"/>
    <s v="Not outlier"/>
    <n v="292"/>
    <s v="Not outlier"/>
  </r>
  <r>
    <x v="0"/>
    <x v="8"/>
    <x v="1"/>
    <x v="2"/>
    <x v="0"/>
    <n v="3.8E-3"/>
    <s v="Not outlier"/>
    <n v="0.441797"/>
    <s v="Not outlier"/>
    <n v="6.9999999999999999E-4"/>
    <s v="Not outlier"/>
    <n v="1"/>
    <s v="Not outlier"/>
  </r>
  <r>
    <x v="2"/>
    <x v="2"/>
    <x v="2"/>
    <x v="23"/>
    <x v="6"/>
    <n v="4.3609"/>
    <s v="Not outlier"/>
    <n v="277.61780099999999"/>
    <s v="Not outlier"/>
    <n v="1.5263"/>
    <s v="Not outlier"/>
    <n v="2679"/>
    <s v="Not outlier"/>
  </r>
  <r>
    <x v="2"/>
    <x v="1"/>
    <x v="2"/>
    <x v="16"/>
    <x v="2"/>
    <n v="3.7985000000000002"/>
    <s v="Not outlier"/>
    <n v="275.08570500000002"/>
    <s v="Not outlier"/>
    <n v="1.8613"/>
    <s v="Not outlier"/>
    <n v="1927"/>
    <s v="Not outlier"/>
  </r>
  <r>
    <x v="0"/>
    <x v="8"/>
    <x v="1"/>
    <x v="1"/>
    <x v="0"/>
    <n v="2.4161000000000001"/>
    <s v="Not outlier"/>
    <n v="198.72034400000001"/>
    <s v="Not outlier"/>
    <n v="0.55569999999999997"/>
    <s v="Not outlier"/>
    <n v="1520"/>
    <s v="Not outlier"/>
  </r>
  <r>
    <x v="1"/>
    <x v="7"/>
    <x v="1"/>
    <x v="0"/>
    <x v="2"/>
    <n v="1.6842999999999999"/>
    <s v="Not outlier"/>
    <n v="272.15079900000001"/>
    <s v="Not outlier"/>
    <n v="0.84219999999999995"/>
    <s v="Not outlier"/>
    <n v="405"/>
    <s v="Not outlier"/>
  </r>
  <r>
    <x v="0"/>
    <x v="8"/>
    <x v="1"/>
    <x v="3"/>
    <x v="3"/>
    <n v="2.8003999999999998"/>
    <s v="Not outlier"/>
    <n v="304.455579"/>
    <s v="Not outlier"/>
    <n v="0.50409999999999999"/>
    <s v="Not outlier"/>
    <n v="257"/>
    <s v="Not outlier"/>
  </r>
  <r>
    <x v="0"/>
    <x v="8"/>
    <x v="1"/>
    <x v="6"/>
    <x v="3"/>
    <n v="9.2499999999999999E-2"/>
    <s v="Not outlier"/>
    <n v="30.896571999999999"/>
    <s v="Not outlier"/>
    <n v="1.7600000000000001E-2"/>
    <s v="Not outlier"/>
    <n v="0"/>
    <s v="Not outlier"/>
  </r>
  <r>
    <x v="1"/>
    <x v="1"/>
    <x v="2"/>
    <x v="16"/>
    <x v="6"/>
    <n v="4.2663000000000002"/>
    <s v="Not outlier"/>
    <n v="271.08267499999999"/>
    <s v="Not outlier"/>
    <n v="1.6425000000000001"/>
    <s v="Not outlier"/>
    <n v="1321"/>
    <s v="Not outlier"/>
  </r>
  <r>
    <x v="2"/>
    <x v="9"/>
    <x v="1"/>
    <x v="16"/>
    <x v="6"/>
    <n v="4.3242000000000003"/>
    <s v="Not outlier"/>
    <n v="270.11420899999996"/>
    <s v="Not outlier"/>
    <n v="1.6648000000000001"/>
    <s v="Not outlier"/>
    <n v="1760"/>
    <s v="Not outlier"/>
  </r>
  <r>
    <x v="1"/>
    <x v="11"/>
    <x v="0"/>
    <x v="4"/>
    <x v="2"/>
    <n v="1.4713000000000001"/>
    <s v="Not outlier"/>
    <n v="268.38488000000001"/>
    <s v="Not outlier"/>
    <n v="0.58850000000000002"/>
    <s v="Not outlier"/>
    <n v="113"/>
    <s v="Not outlier"/>
  </r>
  <r>
    <x v="0"/>
    <x v="8"/>
    <x v="1"/>
    <x v="4"/>
    <x v="4"/>
    <n v="4.1999999999999997E-3"/>
    <s v="Not outlier"/>
    <n v="1.5446660000000001"/>
    <s v="Not outlier"/>
    <n v="1.1999999999999999E-3"/>
    <s v="Not outlier"/>
    <n v="4"/>
    <s v="Not outlier"/>
  </r>
  <r>
    <x v="2"/>
    <x v="11"/>
    <x v="2"/>
    <x v="11"/>
    <x v="6"/>
    <n v="1.341"/>
    <s v="Not outlier"/>
    <n v="266.45908700000001"/>
    <s v="Not outlier"/>
    <n v="0.49619999999999997"/>
    <s v="Not outlier"/>
    <n v="0"/>
    <s v="Not outlier"/>
  </r>
  <r>
    <x v="0"/>
    <x v="8"/>
    <x v="1"/>
    <x v="9"/>
    <x v="3"/>
    <n v="3.2500000000000001E-2"/>
    <s v="Not outlier"/>
    <n v="5.8138490000000003"/>
    <s v="Not outlier"/>
    <n v="5.7999999999999996E-3"/>
    <s v="Not outlier"/>
    <n v="0"/>
    <s v="Not outlier"/>
  </r>
  <r>
    <x v="2"/>
    <x v="1"/>
    <x v="1"/>
    <x v="0"/>
    <x v="2"/>
    <n v="1.7193000000000001"/>
    <s v="Not outlier"/>
    <n v="266.12443999999999"/>
    <s v="Not outlier"/>
    <n v="0.85960000000000003"/>
    <s v="Not outlier"/>
    <n v="540"/>
    <s v="Not outlier"/>
  </r>
  <r>
    <x v="2"/>
    <x v="9"/>
    <x v="2"/>
    <x v="11"/>
    <x v="6"/>
    <n v="1.3411999999999999"/>
    <s v="Not outlier"/>
    <n v="264.76622600000002"/>
    <s v="Not outlier"/>
    <n v="0.49619999999999997"/>
    <s v="Not outlier"/>
    <n v="0"/>
    <s v="Not outlier"/>
  </r>
  <r>
    <x v="0"/>
    <x v="8"/>
    <x v="2"/>
    <x v="0"/>
    <x v="1"/>
    <n v="8.6699999999999999E-2"/>
    <s v="Not outlier"/>
    <n v="15.436583000000001"/>
    <s v="Not outlier"/>
    <n v="6.5000000000000002E-2"/>
    <s v="Not outlier"/>
    <n v="51"/>
    <s v="Not outlier"/>
  </r>
  <r>
    <x v="0"/>
    <x v="8"/>
    <x v="2"/>
    <x v="2"/>
    <x v="0"/>
    <n v="2.7000000000000001E-3"/>
    <s v="Not outlier"/>
    <n v="0.327685"/>
    <s v="Not outlier"/>
    <n v="5.0000000000000001E-4"/>
    <s v="Not outlier"/>
    <n v="2"/>
    <s v="Not outlier"/>
  </r>
  <r>
    <x v="1"/>
    <x v="0"/>
    <x v="2"/>
    <x v="4"/>
    <x v="2"/>
    <n v="1.4654"/>
    <s v="Not outlier"/>
    <n v="261.31347099999999"/>
    <s v="Not outlier"/>
    <n v="0.58609999999999995"/>
    <s v="Not outlier"/>
    <n v="188"/>
    <s v="Not outlier"/>
  </r>
  <r>
    <x v="0"/>
    <x v="8"/>
    <x v="2"/>
    <x v="1"/>
    <x v="0"/>
    <n v="5.5669000000000004"/>
    <s v="Not outlier"/>
    <n v="347.846203"/>
    <s v="Not outlier"/>
    <n v="1.2804"/>
    <s v="Not outlier"/>
    <n v="1415"/>
    <s v="Not outlier"/>
  </r>
  <r>
    <x v="0"/>
    <x v="6"/>
    <x v="1"/>
    <x v="15"/>
    <x v="2"/>
    <n v="2.3393999999999999"/>
    <s v="Not outlier"/>
    <n v="258.553945"/>
    <s v="Not outlier"/>
    <n v="1.1697"/>
    <s v="Not outlier"/>
    <n v="996"/>
    <s v="Not outlier"/>
  </r>
  <r>
    <x v="0"/>
    <x v="8"/>
    <x v="2"/>
    <x v="8"/>
    <x v="3"/>
    <n v="1.7462"/>
    <s v="Not outlier"/>
    <n v="471.87442099999998"/>
    <s v="Not outlier"/>
    <n v="0.33169999999999999"/>
    <s v="Not outlier"/>
    <n v="99"/>
    <s v="Not outlier"/>
  </r>
  <r>
    <x v="1"/>
    <x v="11"/>
    <x v="2"/>
    <x v="11"/>
    <x v="6"/>
    <n v="1.2131000000000001"/>
    <s v="Not outlier"/>
    <n v="257.23418900000001"/>
    <s v="Not outlier"/>
    <n v="0.44879999999999998"/>
    <s v="Not outlier"/>
    <n v="0"/>
    <s v="Not outlier"/>
  </r>
  <r>
    <x v="1"/>
    <x v="4"/>
    <x v="2"/>
    <x v="11"/>
    <x v="6"/>
    <n v="1.1930000000000001"/>
    <s v="Not outlier"/>
    <n v="256.50886700000001"/>
    <s v="Not outlier"/>
    <n v="0.44140000000000001"/>
    <s v="Not outlier"/>
    <n v="0"/>
    <s v="Not outlier"/>
  </r>
  <r>
    <x v="2"/>
    <x v="5"/>
    <x v="2"/>
    <x v="17"/>
    <x v="2"/>
    <n v="0.46129999999999999"/>
    <s v="Not outlier"/>
    <n v="255.430531"/>
    <s v="Not outlier"/>
    <n v="0.19370000000000001"/>
    <s v="Not outlier"/>
    <n v="0"/>
    <s v="Not outlier"/>
  </r>
  <r>
    <x v="0"/>
    <x v="8"/>
    <x v="2"/>
    <x v="6"/>
    <x v="3"/>
    <n v="6.9999999999999999E-4"/>
    <s v="Not outlier"/>
    <n v="0.24201700000000001"/>
    <s v="Not outlier"/>
    <n v="1E-4"/>
    <s v="Not outlier"/>
    <n v="2"/>
    <s v="Not outlier"/>
  </r>
  <r>
    <x v="2"/>
    <x v="10"/>
    <x v="0"/>
    <x v="10"/>
    <x v="6"/>
    <n v="3.0084"/>
    <s v="Not outlier"/>
    <n v="254.33926600000001"/>
    <s v="Not outlier"/>
    <n v="1.083"/>
    <s v="Not outlier"/>
    <n v="229"/>
    <s v="Not outlier"/>
  </r>
  <r>
    <x v="1"/>
    <x v="11"/>
    <x v="1"/>
    <x v="22"/>
    <x v="6"/>
    <n v="4.9301000000000004"/>
    <s v="Not outlier"/>
    <n v="253.99308199999999"/>
    <s v="Not outlier"/>
    <n v="1.7255"/>
    <s v="Not outlier"/>
    <n v="686"/>
    <s v="Not outlier"/>
  </r>
  <r>
    <x v="0"/>
    <x v="8"/>
    <x v="2"/>
    <x v="9"/>
    <x v="3"/>
    <n v="0.38250000000000001"/>
    <s v="Not outlier"/>
    <n v="68.448018000000005"/>
    <s v="Not outlier"/>
    <n v="6.88E-2"/>
    <s v="Not outlier"/>
    <n v="80"/>
    <s v="Not outlier"/>
  </r>
  <r>
    <x v="2"/>
    <x v="3"/>
    <x v="1"/>
    <x v="16"/>
    <x v="6"/>
    <n v="3.1949000000000001"/>
    <s v="Not outlier"/>
    <n v="253.92876500000003"/>
    <s v="Not outlier"/>
    <n v="1.23"/>
    <s v="Not outlier"/>
    <n v="1785"/>
    <s v="Not outlier"/>
  </r>
  <r>
    <x v="0"/>
    <x v="8"/>
    <x v="2"/>
    <x v="17"/>
    <x v="3"/>
    <n v="2.5000000000000001E-3"/>
    <s v="Not outlier"/>
    <n v="1.2264630000000001"/>
    <s v="Not outlier"/>
    <n v="5.0000000000000001E-4"/>
    <s v="Not outlier"/>
    <n v="0"/>
    <s v="Not outlier"/>
  </r>
  <r>
    <x v="0"/>
    <x v="0"/>
    <x v="0"/>
    <x v="11"/>
    <x v="6"/>
    <n v="1.6929000000000001"/>
    <s v="Not outlier"/>
    <n v="253.64291900000001"/>
    <s v="Not outlier"/>
    <n v="0.62639999999999996"/>
    <s v="Not outlier"/>
    <n v="95"/>
    <s v="Not outlier"/>
  </r>
  <r>
    <x v="0"/>
    <x v="8"/>
    <x v="0"/>
    <x v="11"/>
    <x v="6"/>
    <n v="1.8088"/>
    <s v="Not outlier"/>
    <n v="249.37645599999999"/>
    <s v="Not outlier"/>
    <n v="0.6694"/>
    <s v="Not outlier"/>
    <n v="160"/>
    <s v="Not outlier"/>
  </r>
  <r>
    <x v="0"/>
    <x v="8"/>
    <x v="2"/>
    <x v="24"/>
    <x v="0"/>
    <n v="0.14299999999999999"/>
    <s v="Not outlier"/>
    <n v="65.889532000000003"/>
    <s v="Not outlier"/>
    <n v="2.86E-2"/>
    <s v="Not outlier"/>
    <n v="0"/>
    <s v="Not outlier"/>
  </r>
  <r>
    <x v="1"/>
    <x v="7"/>
    <x v="2"/>
    <x v="11"/>
    <x v="6"/>
    <n v="1.2145999999999999"/>
    <s v="Not outlier"/>
    <n v="247.16329200000001"/>
    <s v="Not outlier"/>
    <n v="0.44940000000000002"/>
    <s v="Not outlier"/>
    <n v="0"/>
    <s v="Not outlier"/>
  </r>
  <r>
    <x v="0"/>
    <x v="11"/>
    <x v="0"/>
    <x v="0"/>
    <x v="0"/>
    <n v="12.700200000000001"/>
    <s v="Not outlier"/>
    <n v="789.22792300000003"/>
    <s v="Not outlier"/>
    <n v="2.6669999999999998"/>
    <s v="Not outlier"/>
    <n v="543"/>
    <s v="Not outlier"/>
  </r>
  <r>
    <x v="0"/>
    <x v="11"/>
    <x v="0"/>
    <x v="0"/>
    <x v="1"/>
    <n v="2.8999999999999998E-3"/>
    <s v="Not outlier"/>
    <n v="0.23366300000000001"/>
    <s v="Not outlier"/>
    <n v="2.2000000000000001E-3"/>
    <s v="Not outlier"/>
    <n v="2"/>
    <s v="Not outlier"/>
  </r>
  <r>
    <x v="0"/>
    <x v="11"/>
    <x v="0"/>
    <x v="2"/>
    <x v="0"/>
    <n v="3.9899999999999998E-2"/>
    <s v="Not outlier"/>
    <n v="4.3746749999999999"/>
    <s v="Not outlier"/>
    <n v="8.0000000000000002E-3"/>
    <s v="Not outlier"/>
    <n v="5"/>
    <s v="Not outlier"/>
  </r>
  <r>
    <x v="0"/>
    <x v="11"/>
    <x v="0"/>
    <x v="1"/>
    <x v="0"/>
    <n v="9.7942999999999998"/>
    <s v="Not outlier"/>
    <n v="542.25353700000005"/>
    <s v="Not outlier"/>
    <n v="2.2526999999999999"/>
    <s v="Not outlier"/>
    <n v="466"/>
    <s v="Not outlier"/>
  </r>
  <r>
    <x v="2"/>
    <x v="0"/>
    <x v="2"/>
    <x v="9"/>
    <x v="6"/>
    <n v="1.147"/>
    <s v="Not outlier"/>
    <n v="246.98121499999999"/>
    <s v="Not outlier"/>
    <n v="0.40150000000000002"/>
    <s v="Not outlier"/>
    <n v="88"/>
    <s v="Not outlier"/>
  </r>
  <r>
    <x v="0"/>
    <x v="11"/>
    <x v="0"/>
    <x v="1"/>
    <x v="1"/>
    <n v="6.9999999999999999E-4"/>
    <s v="Not outlier"/>
    <n v="0.125915"/>
    <s v="Not outlier"/>
    <n v="4.0000000000000002E-4"/>
    <s v="Not outlier"/>
    <n v="1"/>
    <s v="Not outlier"/>
  </r>
  <r>
    <x v="0"/>
    <x v="11"/>
    <x v="0"/>
    <x v="3"/>
    <x v="3"/>
    <n v="2.8290999999999999"/>
    <s v="Not outlier"/>
    <n v="306.53553399999998"/>
    <s v="Not outlier"/>
    <n v="0.50919999999999999"/>
    <s v="Not outlier"/>
    <n v="103"/>
    <s v="Not outlier"/>
  </r>
  <r>
    <x v="1"/>
    <x v="10"/>
    <x v="1"/>
    <x v="4"/>
    <x v="2"/>
    <n v="1.3945000000000001"/>
    <s v="Not outlier"/>
    <n v="246.06579400000001"/>
    <s v="Not outlier"/>
    <n v="0.55779999999999996"/>
    <s v="Not outlier"/>
    <n v="345"/>
    <s v="Not outlier"/>
  </r>
  <r>
    <x v="1"/>
    <x v="1"/>
    <x v="2"/>
    <x v="11"/>
    <x v="6"/>
    <n v="1.2193000000000001"/>
    <s v="Not outlier"/>
    <n v="243.123197"/>
    <s v="Not outlier"/>
    <n v="0.4511"/>
    <s v="Not outlier"/>
    <n v="0"/>
    <s v="Not outlier"/>
  </r>
  <r>
    <x v="0"/>
    <x v="11"/>
    <x v="0"/>
    <x v="4"/>
    <x v="4"/>
    <n v="4.7999999999999996E-3"/>
    <s v="Not outlier"/>
    <n v="1.5882289999999999"/>
    <s v="Not outlier"/>
    <n v="1.4E-3"/>
    <s v="Not outlier"/>
    <n v="3"/>
    <s v="Not outlier"/>
  </r>
  <r>
    <x v="0"/>
    <x v="6"/>
    <x v="1"/>
    <x v="1"/>
    <x v="2"/>
    <n v="1.2491000000000001"/>
    <s v="Not outlier"/>
    <n v="242.389454"/>
    <s v="Not outlier"/>
    <n v="0.56210000000000004"/>
    <s v="Not outlier"/>
    <n v="580"/>
    <s v="Not outlier"/>
  </r>
  <r>
    <x v="0"/>
    <x v="5"/>
    <x v="2"/>
    <x v="13"/>
    <x v="6"/>
    <n v="1.3841000000000001"/>
    <s v="Not outlier"/>
    <n v="238.90414200000001"/>
    <s v="Not outlier"/>
    <n v="0.4844"/>
    <s v="Not outlier"/>
    <n v="158"/>
    <s v="Not outlier"/>
  </r>
  <r>
    <x v="0"/>
    <x v="11"/>
    <x v="0"/>
    <x v="5"/>
    <x v="3"/>
    <n v="0.29680000000000001"/>
    <s v="Not outlier"/>
    <n v="50.525289000000001"/>
    <s v="Not outlier"/>
    <n v="5.6399999999999999E-2"/>
    <s v="Not outlier"/>
    <n v="0"/>
    <s v="Not outlier"/>
  </r>
  <r>
    <x v="2"/>
    <x v="3"/>
    <x v="0"/>
    <x v="10"/>
    <x v="6"/>
    <n v="2.8607"/>
    <s v="Not outlier"/>
    <n v="238.59601699999999"/>
    <s v="Not outlier"/>
    <n v="1.0298"/>
    <s v="Not outlier"/>
    <n v="234"/>
    <s v="Not outlier"/>
  </r>
  <r>
    <x v="0"/>
    <x v="7"/>
    <x v="1"/>
    <x v="11"/>
    <x v="6"/>
    <n v="1.3844000000000001"/>
    <s v="Not outlier"/>
    <n v="236.517256"/>
    <s v="Not outlier"/>
    <n v="0.51229999999999998"/>
    <s v="Not outlier"/>
    <n v="320"/>
    <s v="Not outlier"/>
  </r>
  <r>
    <x v="0"/>
    <x v="0"/>
    <x v="1"/>
    <x v="1"/>
    <x v="2"/>
    <n v="1.6089"/>
    <s v="Not outlier"/>
    <n v="234.200456"/>
    <s v="Not outlier"/>
    <n v="0.72389999999999999"/>
    <s v="Not outlier"/>
    <n v="514"/>
    <s v="Not outlier"/>
  </r>
  <r>
    <x v="0"/>
    <x v="11"/>
    <x v="1"/>
    <x v="0"/>
    <x v="1"/>
    <n v="0.27960000000000002"/>
    <s v="Not outlier"/>
    <n v="45.269075000000001"/>
    <s v="Not outlier"/>
    <n v="0.2097"/>
    <s v="Not outlier"/>
    <n v="178"/>
    <s v="Not outlier"/>
  </r>
  <r>
    <x v="0"/>
    <x v="11"/>
    <x v="1"/>
    <x v="2"/>
    <x v="0"/>
    <n v="1.21E-2"/>
    <s v="Not outlier"/>
    <n v="1.127402"/>
    <s v="Not outlier"/>
    <n v="2.5000000000000001E-3"/>
    <s v="Not outlier"/>
    <n v="2"/>
    <s v="Not outlier"/>
  </r>
  <r>
    <x v="1"/>
    <x v="4"/>
    <x v="0"/>
    <x v="4"/>
    <x v="2"/>
    <n v="1.6618999999999999"/>
    <s v="Not outlier"/>
    <n v="234.19879800000001"/>
    <s v="Not outlier"/>
    <n v="0.66469999999999996"/>
    <s v="Not outlier"/>
    <n v="171"/>
    <s v="Not outlier"/>
  </r>
  <r>
    <x v="2"/>
    <x v="0"/>
    <x v="2"/>
    <x v="13"/>
    <x v="6"/>
    <n v="1.2875000000000001"/>
    <s v="Not outlier"/>
    <n v="233.90612299999998"/>
    <s v="Not outlier"/>
    <n v="0.45050000000000001"/>
    <s v="Not outlier"/>
    <n v="114"/>
    <s v="Not outlier"/>
  </r>
  <r>
    <x v="0"/>
    <x v="11"/>
    <x v="1"/>
    <x v="1"/>
    <x v="0"/>
    <n v="3.0648"/>
    <s v="Not outlier"/>
    <n v="238.161845"/>
    <s v="Not outlier"/>
    <n v="0.70489999999999997"/>
    <s v="Not outlier"/>
    <n v="1181"/>
    <s v="Not outlier"/>
  </r>
  <r>
    <x v="0"/>
    <x v="11"/>
    <x v="2"/>
    <x v="17"/>
    <x v="2"/>
    <n v="0.4299"/>
    <s v="Not outlier"/>
    <n v="232.87771599999999"/>
    <s v="Not outlier"/>
    <n v="0.18049999999999999"/>
    <s v="Not outlier"/>
    <n v="0"/>
    <s v="Not outlier"/>
  </r>
  <r>
    <x v="2"/>
    <x v="7"/>
    <x v="0"/>
    <x v="10"/>
    <x v="6"/>
    <n v="2.8008999999999999"/>
    <s v="Not outlier"/>
    <n v="230.718658"/>
    <s v="Not outlier"/>
    <n v="1.0083"/>
    <s v="Not outlier"/>
    <n v="236"/>
    <s v="Not outlier"/>
  </r>
  <r>
    <x v="0"/>
    <x v="11"/>
    <x v="1"/>
    <x v="3"/>
    <x v="3"/>
    <n v="1.5923"/>
    <s v="Not outlier"/>
    <n v="134.403459"/>
    <s v="Not outlier"/>
    <n v="0.28660000000000002"/>
    <s v="Not outlier"/>
    <n v="220"/>
    <s v="Not outlier"/>
  </r>
  <r>
    <x v="2"/>
    <x v="4"/>
    <x v="2"/>
    <x v="11"/>
    <x v="6"/>
    <n v="1.403"/>
    <s v="Not outlier"/>
    <n v="229.58150899999998"/>
    <s v="Not outlier"/>
    <n v="0.51900000000000002"/>
    <s v="Not outlier"/>
    <n v="266"/>
    <s v="Not outlier"/>
  </r>
  <r>
    <x v="0"/>
    <x v="11"/>
    <x v="1"/>
    <x v="9"/>
    <x v="3"/>
    <n v="3.7199999999999997E-2"/>
    <s v="Not outlier"/>
    <n v="6.7132240000000003"/>
    <s v="Not outlier"/>
    <n v="6.7000000000000002E-3"/>
    <s v="Not outlier"/>
    <n v="0"/>
    <s v="Not outlier"/>
  </r>
  <r>
    <x v="2"/>
    <x v="2"/>
    <x v="2"/>
    <x v="17"/>
    <x v="2"/>
    <n v="0.40360000000000001"/>
    <s v="Not outlier"/>
    <n v="228.47459499999999"/>
    <s v="Not outlier"/>
    <n v="0.16950000000000001"/>
    <s v="Not outlier"/>
    <n v="130"/>
    <s v="Not outlier"/>
  </r>
  <r>
    <x v="0"/>
    <x v="11"/>
    <x v="1"/>
    <x v="4"/>
    <x v="4"/>
    <n v="2.8999999999999998E-3"/>
    <s v="Not outlier"/>
    <n v="1.1161300000000001"/>
    <s v="Not outlier"/>
    <n v="8.0000000000000004E-4"/>
    <s v="Not outlier"/>
    <n v="2"/>
    <s v="Not outlier"/>
  </r>
  <r>
    <x v="1"/>
    <x v="5"/>
    <x v="1"/>
    <x v="16"/>
    <x v="6"/>
    <n v="3.3083999999999998"/>
    <s v="Not outlier"/>
    <n v="227.97836000000001"/>
    <s v="Not outlier"/>
    <n v="1.2737000000000001"/>
    <s v="Not outlier"/>
    <n v="868"/>
    <s v="Not outlier"/>
  </r>
  <r>
    <x v="1"/>
    <x v="6"/>
    <x v="1"/>
    <x v="4"/>
    <x v="2"/>
    <n v="1.2879"/>
    <s v="Not outlier"/>
    <n v="227.064729"/>
    <s v="Not outlier"/>
    <n v="0.51519999999999999"/>
    <s v="Not outlier"/>
    <n v="388"/>
    <s v="Not outlier"/>
  </r>
  <r>
    <x v="1"/>
    <x v="5"/>
    <x v="0"/>
    <x v="10"/>
    <x v="6"/>
    <n v="2.7622"/>
    <s v="Not outlier"/>
    <n v="225.40303299999999"/>
    <s v="Not outlier"/>
    <n v="0.99439999999999995"/>
    <s v="Not outlier"/>
    <n v="148"/>
    <s v="Not outlier"/>
  </r>
  <r>
    <x v="0"/>
    <x v="11"/>
    <x v="2"/>
    <x v="0"/>
    <x v="1"/>
    <n v="7.5499999999999998E-2"/>
    <s v="Not outlier"/>
    <n v="12.065848000000001"/>
    <s v="Not outlier"/>
    <n v="5.6599999999999998E-2"/>
    <s v="Not outlier"/>
    <n v="45"/>
    <s v="Not outlier"/>
  </r>
  <r>
    <x v="0"/>
    <x v="11"/>
    <x v="2"/>
    <x v="2"/>
    <x v="0"/>
    <n v="4.0000000000000001E-3"/>
    <s v="Not outlier"/>
    <n v="0.49345"/>
    <s v="Not outlier"/>
    <n v="8.0000000000000004E-4"/>
    <s v="Not outlier"/>
    <n v="2"/>
    <s v="Not outlier"/>
  </r>
  <r>
    <x v="2"/>
    <x v="3"/>
    <x v="2"/>
    <x v="11"/>
    <x v="6"/>
    <n v="1.1897"/>
    <s v="Not outlier"/>
    <n v="225.06434099999998"/>
    <s v="Not outlier"/>
    <n v="0.44019999999999998"/>
    <s v="Not outlier"/>
    <n v="0"/>
    <s v="Not outlier"/>
  </r>
  <r>
    <x v="0"/>
    <x v="11"/>
    <x v="2"/>
    <x v="1"/>
    <x v="0"/>
    <n v="5.1246999999999998"/>
    <s v="Not outlier"/>
    <n v="297.62850800000001"/>
    <s v="Not outlier"/>
    <n v="1.1787000000000001"/>
    <s v="Not outlier"/>
    <n v="1031"/>
    <s v="Not outlier"/>
  </r>
  <r>
    <x v="0"/>
    <x v="11"/>
    <x v="2"/>
    <x v="1"/>
    <x v="5"/>
    <n v="7.7999999999999996E-3"/>
    <s v="Not outlier"/>
    <n v="0.85269600000000001"/>
    <s v="Not outlier"/>
    <n v="2.3E-3"/>
    <s v="Not outlier"/>
    <n v="9"/>
    <s v="Not outlier"/>
  </r>
  <r>
    <x v="0"/>
    <x v="10"/>
    <x v="1"/>
    <x v="11"/>
    <x v="6"/>
    <n v="1.528"/>
    <s v="Not outlier"/>
    <n v="224.94618399999999"/>
    <s v="Not outlier"/>
    <n v="0.56540000000000001"/>
    <s v="Not outlier"/>
    <n v="327"/>
    <s v="Not outlier"/>
  </r>
  <r>
    <x v="0"/>
    <x v="11"/>
    <x v="2"/>
    <x v="8"/>
    <x v="3"/>
    <n v="1.2878000000000001"/>
    <s v="Not outlier"/>
    <n v="365.322427"/>
    <s v="Not outlier"/>
    <n v="0.24479999999999999"/>
    <s v="Not outlier"/>
    <n v="107"/>
    <s v="Not outlier"/>
  </r>
  <r>
    <x v="1"/>
    <x v="8"/>
    <x v="1"/>
    <x v="19"/>
    <x v="6"/>
    <n v="2.7107000000000001"/>
    <s v="Not outlier"/>
    <n v="224.93849299999999"/>
    <s v="Not outlier"/>
    <n v="0.94879999999999998"/>
    <s v="Not outlier"/>
    <n v="820"/>
    <s v="Not outlier"/>
  </r>
  <r>
    <x v="1"/>
    <x v="3"/>
    <x v="2"/>
    <x v="21"/>
    <x v="6"/>
    <n v="3.8847"/>
    <s v="Not outlier"/>
    <n v="224.618831"/>
    <s v="Not outlier"/>
    <n v="1.3596999999999999"/>
    <s v="Not outlier"/>
    <n v="0"/>
    <s v="Not outlier"/>
  </r>
  <r>
    <x v="2"/>
    <x v="2"/>
    <x v="1"/>
    <x v="23"/>
    <x v="6"/>
    <n v="3.1998000000000002"/>
    <s v="Not outlier"/>
    <n v="224.59787800000001"/>
    <s v="Not outlier"/>
    <n v="1.1198999999999999"/>
    <s v="Not outlier"/>
    <n v="1723"/>
    <s v="Not outlier"/>
  </r>
  <r>
    <x v="0"/>
    <x v="11"/>
    <x v="2"/>
    <x v="17"/>
    <x v="3"/>
    <n v="2.0000000000000001E-4"/>
    <s v="Not outlier"/>
    <n v="9.4353999999999993E-2"/>
    <s v="Not outlier"/>
    <n v="1E-4"/>
    <s v="Not outlier"/>
    <n v="0"/>
    <s v="Not outlier"/>
  </r>
  <r>
    <x v="0"/>
    <x v="7"/>
    <x v="2"/>
    <x v="15"/>
    <x v="2"/>
    <n v="2.1193"/>
    <s v="Not outlier"/>
    <n v="223.75804600000001"/>
    <s v="Not outlier"/>
    <n v="1.0596000000000001"/>
    <s v="Not outlier"/>
    <n v="1456"/>
    <s v="Not outlier"/>
  </r>
  <r>
    <x v="2"/>
    <x v="10"/>
    <x v="2"/>
    <x v="17"/>
    <x v="2"/>
    <n v="0.39800000000000002"/>
    <s v="Not outlier"/>
    <n v="222.56314399999999"/>
    <s v="Not outlier"/>
    <n v="0.16719999999999999"/>
    <s v="Not outlier"/>
    <n v="0"/>
    <s v="Not outlier"/>
  </r>
  <r>
    <x v="0"/>
    <x v="11"/>
    <x v="2"/>
    <x v="9"/>
    <x v="3"/>
    <n v="0.35270000000000001"/>
    <s v="Not outlier"/>
    <n v="63.560267000000003"/>
    <s v="Not outlier"/>
    <n v="6.3500000000000001E-2"/>
    <s v="Not outlier"/>
    <n v="81"/>
    <s v="Not outlier"/>
  </r>
  <r>
    <x v="2"/>
    <x v="4"/>
    <x v="2"/>
    <x v="17"/>
    <x v="2"/>
    <n v="0.40989999999999999"/>
    <s v="Not outlier"/>
    <n v="222.27564100000001"/>
    <s v="Not outlier"/>
    <n v="0.1721"/>
    <s v="Not outlier"/>
    <n v="0"/>
    <s v="Not outlier"/>
  </r>
  <r>
    <x v="2"/>
    <x v="0"/>
    <x v="2"/>
    <x v="6"/>
    <x v="2"/>
    <n v="0.65149999999999997"/>
    <s v="Not outlier"/>
    <n v="221.027694"/>
    <s v="Not outlier"/>
    <n v="0.26050000000000001"/>
    <s v="Not outlier"/>
    <n v="96"/>
    <s v="Not outlier"/>
  </r>
  <r>
    <x v="1"/>
    <x v="2"/>
    <x v="2"/>
    <x v="11"/>
    <x v="6"/>
    <n v="1.0606"/>
    <s v="Not outlier"/>
    <n v="220.256091"/>
    <s v="Not outlier"/>
    <n v="0.39240000000000003"/>
    <s v="Not outlier"/>
    <n v="0"/>
    <s v="Not outlier"/>
  </r>
  <r>
    <x v="0"/>
    <x v="11"/>
    <x v="2"/>
    <x v="24"/>
    <x v="0"/>
    <n v="7.6499999999999999E-2"/>
    <s v="Not outlier"/>
    <n v="35.958112"/>
    <s v="Not outlier"/>
    <n v="1.5299999999999999E-2"/>
    <s v="Not outlier"/>
    <n v="0"/>
    <s v="Not outlier"/>
  </r>
  <r>
    <x v="2"/>
    <x v="9"/>
    <x v="0"/>
    <x v="10"/>
    <x v="6"/>
    <n v="2.6053999999999999"/>
    <s v="Not outlier"/>
    <n v="220.18355199999999"/>
    <s v="Not outlier"/>
    <n v="0.93799999999999994"/>
    <s v="Not outlier"/>
    <n v="249"/>
    <s v="Not outlier"/>
  </r>
  <r>
    <x v="0"/>
    <x v="1"/>
    <x v="0"/>
    <x v="0"/>
    <x v="7"/>
    <n v="0.77529999999999999"/>
    <s v="Not outlier"/>
    <n v="41.856000000000002"/>
    <s v="Not outlier"/>
    <n v="0.155"/>
    <s v="Not outlier"/>
    <n v="13"/>
    <s v="Not outlier"/>
  </r>
  <r>
    <x v="0"/>
    <x v="1"/>
    <x v="1"/>
    <x v="0"/>
    <x v="7"/>
    <n v="1.2061999999999999"/>
    <s v="Not outlier"/>
    <n v="76.909300000000002"/>
    <s v="Not outlier"/>
    <n v="0.2412"/>
    <s v="Not outlier"/>
    <n v="367"/>
    <s v="Not outlier"/>
  </r>
  <r>
    <x v="0"/>
    <x v="1"/>
    <x v="2"/>
    <x v="0"/>
    <x v="7"/>
    <n v="2.4603999999999999"/>
    <s v="Not outlier"/>
    <n v="151.083"/>
    <s v="Not outlier"/>
    <n v="0.49209999999999998"/>
    <s v="Not outlier"/>
    <n v="271"/>
    <s v="Not outlier"/>
  </r>
  <r>
    <x v="0"/>
    <x v="8"/>
    <x v="0"/>
    <x v="0"/>
    <x v="7"/>
    <n v="2.4714999999999998"/>
    <s v="Not outlier"/>
    <n v="173.91480000000001"/>
    <s v="Not outlier"/>
    <n v="0.49430000000000002"/>
    <s v="Not outlier"/>
    <n v="170"/>
    <s v="Not outlier"/>
  </r>
  <r>
    <x v="0"/>
    <x v="8"/>
    <x v="1"/>
    <x v="0"/>
    <x v="7"/>
    <n v="17.7682"/>
    <s v="Not outlier"/>
    <n v="1109.3931"/>
    <s v="Not outlier"/>
    <n v="3.5537000000000001"/>
    <s v="Not outlier"/>
    <n v="1713"/>
    <s v="Not outlier"/>
  </r>
  <r>
    <x v="0"/>
    <x v="8"/>
    <x v="2"/>
    <x v="0"/>
    <x v="7"/>
    <n v="18.8734"/>
    <s v="Not outlier"/>
    <n v="1317.4916000000001"/>
    <s v="Not outlier"/>
    <n v="3.7747000000000002"/>
    <s v="Not outlier"/>
    <n v="1607"/>
    <s v="Not outlier"/>
  </r>
  <r>
    <x v="0"/>
    <x v="11"/>
    <x v="1"/>
    <x v="0"/>
    <x v="7"/>
    <n v="20.2285"/>
    <s v="Not outlier"/>
    <n v="1371.2550000000001"/>
    <s v="Not outlier"/>
    <n v="4.0456000000000003"/>
    <s v="Not outlier"/>
    <n v="1889"/>
    <s v="Not outlier"/>
  </r>
  <r>
    <x v="2"/>
    <x v="0"/>
    <x v="0"/>
    <x v="0"/>
    <x v="0"/>
    <n v="12.7583"/>
    <s v="Not outlier"/>
    <n v="817.78912800000001"/>
    <s v="Not outlier"/>
    <n v="2.6791999999999998"/>
    <s v="Not outlier"/>
    <n v="545"/>
    <s v="Not outlier"/>
  </r>
  <r>
    <x v="2"/>
    <x v="0"/>
    <x v="0"/>
    <x v="0"/>
    <x v="1"/>
    <n v="1.6999999999999999E-3"/>
    <s v="Not outlier"/>
    <n v="0.123992"/>
    <s v="Not outlier"/>
    <n v="1.2999999999999999E-3"/>
    <s v="Not outlier"/>
    <n v="1"/>
    <s v="Not outlier"/>
  </r>
  <r>
    <x v="2"/>
    <x v="0"/>
    <x v="0"/>
    <x v="2"/>
    <x v="0"/>
    <n v="5.0900000000000001E-2"/>
    <s v="Not outlier"/>
    <n v="5.6289210000000001"/>
    <s v="Not outlier"/>
    <n v="1.01E-2"/>
    <s v="Not outlier"/>
    <n v="6"/>
    <s v="Not outlier"/>
  </r>
  <r>
    <x v="2"/>
    <x v="0"/>
    <x v="0"/>
    <x v="1"/>
    <x v="0"/>
    <n v="3.3614999999999999"/>
    <s v="Not outlier"/>
    <n v="224.65112200000002"/>
    <s v="Not outlier"/>
    <n v="0.77310000000000001"/>
    <s v="Not outlier"/>
    <n v="366"/>
    <s v="Not outlier"/>
  </r>
  <r>
    <x v="0"/>
    <x v="10"/>
    <x v="2"/>
    <x v="14"/>
    <x v="2"/>
    <n v="0.48520000000000002"/>
    <s v="Not outlier"/>
    <n v="215.20880700000001"/>
    <s v="Not outlier"/>
    <n v="0.24260000000000001"/>
    <s v="Not outlier"/>
    <n v="0"/>
    <s v="Not outlier"/>
  </r>
  <r>
    <x v="0"/>
    <x v="8"/>
    <x v="2"/>
    <x v="9"/>
    <x v="6"/>
    <n v="1.0277000000000001"/>
    <s v="Not outlier"/>
    <n v="215.00571099999999"/>
    <s v="Not outlier"/>
    <n v="0.35970000000000002"/>
    <s v="Not outlier"/>
    <n v="86"/>
    <s v="Not outlier"/>
  </r>
  <r>
    <x v="2"/>
    <x v="0"/>
    <x v="0"/>
    <x v="3"/>
    <x v="3"/>
    <n v="2.5630000000000002"/>
    <s v="Not outlier"/>
    <n v="286.24733700000002"/>
    <s v="Not outlier"/>
    <n v="0.46139999999999998"/>
    <s v="Not outlier"/>
    <n v="102"/>
    <s v="Not outlier"/>
  </r>
  <r>
    <x v="2"/>
    <x v="6"/>
    <x v="2"/>
    <x v="13"/>
    <x v="6"/>
    <n v="1.1543000000000001"/>
    <s v="Not outlier"/>
    <n v="213.32597899999999"/>
    <s v="Not outlier"/>
    <n v="0.40400000000000003"/>
    <s v="Not outlier"/>
    <n v="116"/>
    <s v="Not outlier"/>
  </r>
  <r>
    <x v="2"/>
    <x v="0"/>
    <x v="0"/>
    <x v="4"/>
    <x v="4"/>
    <n v="6.6E-3"/>
    <s v="Not outlier"/>
    <n v="2.099316"/>
    <s v="Not outlier"/>
    <n v="1.8E-3"/>
    <s v="Not outlier"/>
    <n v="2"/>
    <s v="Not outlier"/>
  </r>
  <r>
    <x v="1"/>
    <x v="0"/>
    <x v="0"/>
    <x v="4"/>
    <x v="2"/>
    <n v="1.5595000000000001"/>
    <s v="Not outlier"/>
    <n v="212.46996799999999"/>
    <s v="Not outlier"/>
    <n v="0.62370000000000003"/>
    <s v="Not outlier"/>
    <n v="178"/>
    <s v="Not outlier"/>
  </r>
  <r>
    <x v="2"/>
    <x v="5"/>
    <x v="2"/>
    <x v="9"/>
    <x v="6"/>
    <n v="1.0125999999999999"/>
    <s v="Not outlier"/>
    <n v="211.265253"/>
    <s v="Not outlier"/>
    <n v="0.35439999999999999"/>
    <s v="Not outlier"/>
    <n v="87"/>
    <s v="Not outlier"/>
  </r>
  <r>
    <x v="2"/>
    <x v="0"/>
    <x v="0"/>
    <x v="18"/>
    <x v="3"/>
    <n v="0.38590000000000002"/>
    <s v="Not outlier"/>
    <n v="35.374750999999996"/>
    <s v="Not outlier"/>
    <n v="6.9500000000000006E-2"/>
    <s v="Not outlier"/>
    <n v="88"/>
    <s v="Not outlier"/>
  </r>
  <r>
    <x v="1"/>
    <x v="11"/>
    <x v="1"/>
    <x v="19"/>
    <x v="6"/>
    <n v="2.3782999999999999"/>
    <s v="Not outlier"/>
    <n v="211.17560700000001"/>
    <s v="Not outlier"/>
    <n v="0.83240000000000003"/>
    <s v="Not outlier"/>
    <n v="1073"/>
    <s v="Not outlier"/>
  </r>
  <r>
    <x v="2"/>
    <x v="0"/>
    <x v="0"/>
    <x v="5"/>
    <x v="3"/>
    <n v="0.21110000000000001"/>
    <s v="Not outlier"/>
    <n v="37.134447999999999"/>
    <s v="Not outlier"/>
    <n v="4.0099999999999997E-2"/>
    <s v="Not outlier"/>
    <n v="0"/>
    <s v="Not outlier"/>
  </r>
  <r>
    <x v="2"/>
    <x v="2"/>
    <x v="0"/>
    <x v="10"/>
    <x v="6"/>
    <n v="2.5158999999999998"/>
    <s v="Not outlier"/>
    <n v="210.14461399999999"/>
    <s v="Not outlier"/>
    <n v="0.90569999999999995"/>
    <s v="Not outlier"/>
    <n v="245"/>
    <s v="Not outlier"/>
  </r>
  <r>
    <x v="1"/>
    <x v="8"/>
    <x v="2"/>
    <x v="11"/>
    <x v="6"/>
    <n v="0.98860000000000003"/>
    <s v="Not outlier"/>
    <n v="209.659188"/>
    <s v="Not outlier"/>
    <n v="0.36580000000000001"/>
    <s v="Not outlier"/>
    <n v="0"/>
    <s v="Not outlier"/>
  </r>
  <r>
    <x v="2"/>
    <x v="0"/>
    <x v="1"/>
    <x v="0"/>
    <x v="1"/>
    <n v="0.27610000000000001"/>
    <s v="Not outlier"/>
    <n v="44.558407000000003"/>
    <s v="Not outlier"/>
    <n v="0.20710000000000001"/>
    <s v="Not outlier"/>
    <n v="174"/>
    <s v="Not outlier"/>
  </r>
  <r>
    <x v="2"/>
    <x v="0"/>
    <x v="1"/>
    <x v="2"/>
    <x v="0"/>
    <n v="1.09E-2"/>
    <s v="Not outlier"/>
    <n v="0.976688"/>
    <s v="Not outlier"/>
    <n v="2.2000000000000001E-3"/>
    <s v="Not outlier"/>
    <n v="2"/>
    <s v="Not outlier"/>
  </r>
  <r>
    <x v="1"/>
    <x v="1"/>
    <x v="1"/>
    <x v="19"/>
    <x v="6"/>
    <n v="2.4011"/>
    <s v="Not outlier"/>
    <n v="208.76339300000001"/>
    <s v="Not outlier"/>
    <n v="0.84040000000000004"/>
    <s v="Not outlier"/>
    <n v="1064"/>
    <s v="Not outlier"/>
  </r>
  <r>
    <x v="2"/>
    <x v="0"/>
    <x v="1"/>
    <x v="1"/>
    <x v="0"/>
    <n v="3.3679999999999999"/>
    <s v="Not outlier"/>
    <n v="248.80781500000001"/>
    <s v="Not outlier"/>
    <n v="0.77470000000000006"/>
    <s v="Not outlier"/>
    <n v="1602"/>
    <s v="Not outlier"/>
  </r>
  <r>
    <x v="0"/>
    <x v="11"/>
    <x v="0"/>
    <x v="1"/>
    <x v="2"/>
    <n v="1.4948999999999999"/>
    <s v="Not outlier"/>
    <n v="208.69973899999999"/>
    <s v="Not outlier"/>
    <n v="0.67269999999999996"/>
    <s v="Not outlier"/>
    <n v="341"/>
    <s v="Not outlier"/>
  </r>
  <r>
    <x v="2"/>
    <x v="0"/>
    <x v="1"/>
    <x v="3"/>
    <x v="3"/>
    <n v="1.5582"/>
    <s v="Not outlier"/>
    <n v="144.102644"/>
    <s v="Not outlier"/>
    <n v="0.28039999999999998"/>
    <s v="Not outlier"/>
    <n v="254"/>
    <s v="Not outlier"/>
  </r>
  <r>
    <x v="0"/>
    <x v="0"/>
    <x v="1"/>
    <x v="11"/>
    <x v="6"/>
    <n v="1.2559"/>
    <s v="Not outlier"/>
    <n v="207.23231899999999"/>
    <s v="Not outlier"/>
    <n v="0.46479999999999999"/>
    <s v="Not outlier"/>
    <n v="355"/>
    <s v="Not outlier"/>
  </r>
  <r>
    <x v="0"/>
    <x v="4"/>
    <x v="2"/>
    <x v="17"/>
    <x v="2"/>
    <n v="0.39760000000000001"/>
    <s v="Not outlier"/>
    <n v="205.54900699999999"/>
    <s v="Not outlier"/>
    <n v="0.16700000000000001"/>
    <s v="Not outlier"/>
    <n v="0"/>
    <s v="Not outlier"/>
  </r>
  <r>
    <x v="0"/>
    <x v="4"/>
    <x v="1"/>
    <x v="1"/>
    <x v="2"/>
    <n v="1.1556999999999999"/>
    <s v="Not outlier"/>
    <n v="203.56771599999999"/>
    <s v="Not outlier"/>
    <n v="0.52010000000000001"/>
    <s v="Not outlier"/>
    <n v="518"/>
    <s v="Not outlier"/>
  </r>
  <r>
    <x v="2"/>
    <x v="0"/>
    <x v="1"/>
    <x v="9"/>
    <x v="3"/>
    <n v="2.0299999999999999E-2"/>
    <s v="Not outlier"/>
    <n v="3.688142"/>
    <s v="Not outlier"/>
    <n v="3.5999999999999999E-3"/>
    <s v="Not outlier"/>
    <n v="0"/>
    <s v="Not outlier"/>
  </r>
  <r>
    <x v="1"/>
    <x v="9"/>
    <x v="2"/>
    <x v="16"/>
    <x v="6"/>
    <n v="3.0958999999999999"/>
    <s v="Not outlier"/>
    <n v="202.80738400000001"/>
    <s v="Not outlier"/>
    <n v="1.1919"/>
    <s v="Not outlier"/>
    <n v="1758"/>
    <s v="Not outlier"/>
  </r>
  <r>
    <x v="2"/>
    <x v="0"/>
    <x v="1"/>
    <x v="4"/>
    <x v="4"/>
    <n v="3.3E-3"/>
    <s v="Not outlier"/>
    <n v="1.3171700000000002"/>
    <s v="Not outlier"/>
    <n v="8.9999999999999998E-4"/>
    <s v="Not outlier"/>
    <n v="2"/>
    <s v="Not outlier"/>
  </r>
  <r>
    <x v="0"/>
    <x v="3"/>
    <x v="0"/>
    <x v="10"/>
    <x v="6"/>
    <n v="3.0331999999999999"/>
    <s v="Not outlier"/>
    <n v="201.709554"/>
    <s v="Not outlier"/>
    <n v="1.0919000000000001"/>
    <s v="Not outlier"/>
    <n v="172"/>
    <s v="Not outlier"/>
  </r>
  <r>
    <x v="2"/>
    <x v="4"/>
    <x v="2"/>
    <x v="13"/>
    <x v="6"/>
    <n v="1.0794999999999999"/>
    <s v="Not outlier"/>
    <n v="201.00233399999999"/>
    <s v="Not outlier"/>
    <n v="0.37769999999999998"/>
    <s v="Not outlier"/>
    <n v="117"/>
    <s v="Not outlier"/>
  </r>
  <r>
    <x v="2"/>
    <x v="0"/>
    <x v="2"/>
    <x v="0"/>
    <x v="1"/>
    <n v="6.4600000000000005E-2"/>
    <s v="Not outlier"/>
    <n v="9.0905620000000003"/>
    <s v="Not outlier"/>
    <n v="4.8500000000000001E-2"/>
    <s v="Not outlier"/>
    <n v="34"/>
    <s v="Not outlier"/>
  </r>
  <r>
    <x v="2"/>
    <x v="0"/>
    <x v="2"/>
    <x v="2"/>
    <x v="0"/>
    <n v="5.1999999999999998E-3"/>
    <s v="Not outlier"/>
    <n v="0.65536899999999998"/>
    <s v="Not outlier"/>
    <n v="1.1000000000000001E-3"/>
    <s v="Not outlier"/>
    <n v="2"/>
    <s v="Not outlier"/>
  </r>
  <r>
    <x v="2"/>
    <x v="0"/>
    <x v="2"/>
    <x v="1"/>
    <x v="0"/>
    <n v="2.7810999999999999"/>
    <s v="Not outlier"/>
    <n v="190.90902499999999"/>
    <s v="Not outlier"/>
    <n v="0.63970000000000005"/>
    <s v="Not outlier"/>
    <n v="842"/>
    <s v="Not outlier"/>
  </r>
  <r>
    <x v="1"/>
    <x v="5"/>
    <x v="2"/>
    <x v="17"/>
    <x v="6"/>
    <n v="0.4466"/>
    <s v="Not outlier"/>
    <n v="200.89193399999999"/>
    <s v="Not outlier"/>
    <n v="0.15629999999999999"/>
    <s v="Not outlier"/>
    <n v="0"/>
    <s v="Not outlier"/>
  </r>
  <r>
    <x v="2"/>
    <x v="0"/>
    <x v="2"/>
    <x v="8"/>
    <x v="3"/>
    <n v="1.8007"/>
    <s v="Not outlier"/>
    <n v="496.77016100000003"/>
    <s v="Not outlier"/>
    <n v="0.34210000000000002"/>
    <s v="Not outlier"/>
    <n v="96"/>
    <s v="Not outlier"/>
  </r>
  <r>
    <x v="0"/>
    <x v="0"/>
    <x v="0"/>
    <x v="10"/>
    <x v="6"/>
    <n v="2.8313000000000001"/>
    <s v="Not outlier"/>
    <n v="200.763102"/>
    <s v="Not outlier"/>
    <n v="1.0193000000000001"/>
    <s v="Not outlier"/>
    <n v="191"/>
    <s v="Not outlier"/>
  </r>
  <r>
    <x v="1"/>
    <x v="9"/>
    <x v="1"/>
    <x v="11"/>
    <x v="6"/>
    <n v="0.93340000000000001"/>
    <s v="Not outlier"/>
    <n v="200.05150499999999"/>
    <s v="Not outlier"/>
    <n v="0.34539999999999998"/>
    <s v="Not outlier"/>
    <n v="0"/>
    <s v="Not outlier"/>
  </r>
  <r>
    <x v="1"/>
    <x v="3"/>
    <x v="2"/>
    <x v="25"/>
    <x v="2"/>
    <n v="1.0334000000000001"/>
    <s v="Not outlier"/>
    <n v="198.984905"/>
    <s v="Not outlier"/>
    <n v="0.4133"/>
    <s v="Not outlier"/>
    <n v="0"/>
    <s v="Not outlier"/>
  </r>
  <r>
    <x v="2"/>
    <x v="0"/>
    <x v="2"/>
    <x v="9"/>
    <x v="3"/>
    <n v="0.32469999999999999"/>
    <s v="Not outlier"/>
    <n v="59.056692000000005"/>
    <s v="Not outlier"/>
    <n v="5.8500000000000003E-2"/>
    <s v="Not outlier"/>
    <n v="75"/>
    <s v="Not outlier"/>
  </r>
  <r>
    <x v="2"/>
    <x v="5"/>
    <x v="2"/>
    <x v="6"/>
    <x v="2"/>
    <n v="0.52410000000000001"/>
    <s v="Not outlier"/>
    <n v="198.85196199999999"/>
    <s v="Not outlier"/>
    <n v="0.2097"/>
    <s v="Not outlier"/>
    <n v="0"/>
    <s v="Not outlier"/>
  </r>
  <r>
    <x v="2"/>
    <x v="1"/>
    <x v="1"/>
    <x v="26"/>
    <x v="2"/>
    <n v="2.6855000000000002"/>
    <s v="Not outlier"/>
    <n v="198.28060200000002"/>
    <s v="Not outlier"/>
    <n v="1.0742"/>
    <s v="Not outlier"/>
    <n v="686"/>
    <s v="Not outlier"/>
  </r>
  <r>
    <x v="2"/>
    <x v="5"/>
    <x v="2"/>
    <x v="13"/>
    <x v="6"/>
    <n v="1.0016"/>
    <s v="Not outlier"/>
    <n v="197.96796900000001"/>
    <s v="Not outlier"/>
    <n v="0.35039999999999999"/>
    <s v="Not outlier"/>
    <n v="118"/>
    <s v="Not outlier"/>
  </r>
  <r>
    <x v="0"/>
    <x v="5"/>
    <x v="0"/>
    <x v="10"/>
    <x v="6"/>
    <n v="2.6175999999999999"/>
    <s v="Not outlier"/>
    <n v="197.90961999999999"/>
    <s v="Not outlier"/>
    <n v="0.94230000000000003"/>
    <s v="Not outlier"/>
    <n v="128"/>
    <s v="Not outlier"/>
  </r>
  <r>
    <x v="2"/>
    <x v="0"/>
    <x v="2"/>
    <x v="17"/>
    <x v="3"/>
    <n v="6.9999999999999999E-4"/>
    <s v="Not outlier"/>
    <n v="0.330204"/>
    <s v="Not outlier"/>
    <n v="1E-4"/>
    <s v="Not outlier"/>
    <n v="0"/>
    <s v="Not outlier"/>
  </r>
  <r>
    <x v="1"/>
    <x v="6"/>
    <x v="0"/>
    <x v="10"/>
    <x v="6"/>
    <n v="2.3275000000000001"/>
    <s v="Not outlier"/>
    <n v="195.82847100000001"/>
    <s v="Not outlier"/>
    <n v="0.83789999999999998"/>
    <s v="Not outlier"/>
    <n v="140"/>
    <s v="Not outlier"/>
  </r>
  <r>
    <x v="0"/>
    <x v="8"/>
    <x v="2"/>
    <x v="17"/>
    <x v="2"/>
    <n v="0.35859999999999997"/>
    <s v="Not outlier"/>
    <n v="194.894285"/>
    <s v="Not outlier"/>
    <n v="0.15060000000000001"/>
    <s v="Not outlier"/>
    <n v="0"/>
    <s v="Not outlier"/>
  </r>
  <r>
    <x v="2"/>
    <x v="4"/>
    <x v="0"/>
    <x v="0"/>
    <x v="0"/>
    <n v="11.0802"/>
    <s v="Not outlier"/>
    <n v="740.73100199999999"/>
    <s v="Not outlier"/>
    <n v="2.3268"/>
    <s v="Not outlier"/>
    <n v="558"/>
    <s v="Not outlier"/>
  </r>
  <r>
    <x v="2"/>
    <x v="4"/>
    <x v="0"/>
    <x v="2"/>
    <x v="0"/>
    <n v="7.5300000000000006E-2"/>
    <s v="Not outlier"/>
    <n v="8.4115210000000005"/>
    <s v="Not outlier"/>
    <n v="1.5100000000000001E-2"/>
    <s v="Not outlier"/>
    <n v="10"/>
    <s v="Not outlier"/>
  </r>
  <r>
    <x v="1"/>
    <x v="10"/>
    <x v="2"/>
    <x v="17"/>
    <x v="6"/>
    <n v="0.45429999999999998"/>
    <s v="Not outlier"/>
    <n v="194.672956"/>
    <s v="Not outlier"/>
    <n v="0.159"/>
    <s v="Not outlier"/>
    <n v="0"/>
    <s v="Not outlier"/>
  </r>
  <r>
    <x v="2"/>
    <x v="4"/>
    <x v="0"/>
    <x v="3"/>
    <x v="3"/>
    <n v="2.5794000000000001"/>
    <s v="Not outlier"/>
    <n v="284.872613"/>
    <s v="Not outlier"/>
    <n v="0.46429999999999999"/>
    <s v="Not outlier"/>
    <n v="105"/>
    <s v="Not outlier"/>
  </r>
  <r>
    <x v="2"/>
    <x v="4"/>
    <x v="0"/>
    <x v="1"/>
    <x v="0"/>
    <n v="2.4279000000000002"/>
    <s v="Not outlier"/>
    <n v="182.747544"/>
    <s v="Not outlier"/>
    <n v="0.55840000000000001"/>
    <s v="Not outlier"/>
    <n v="343"/>
    <s v="Not outlier"/>
  </r>
  <r>
    <x v="0"/>
    <x v="3"/>
    <x v="1"/>
    <x v="1"/>
    <x v="2"/>
    <n v="1.1923999999999999"/>
    <s v="Not outlier"/>
    <n v="193.56644"/>
    <s v="Not outlier"/>
    <n v="0.53659999999999997"/>
    <s v="Not outlier"/>
    <n v="292"/>
    <s v="Not outlier"/>
  </r>
  <r>
    <x v="2"/>
    <x v="5"/>
    <x v="1"/>
    <x v="11"/>
    <x v="6"/>
    <n v="1.2914000000000001"/>
    <s v="Not outlier"/>
    <n v="193.42116300000001"/>
    <s v="Not outlier"/>
    <n v="0.4778"/>
    <s v="Not outlier"/>
    <n v="475"/>
    <s v="Not outlier"/>
  </r>
  <r>
    <x v="2"/>
    <x v="4"/>
    <x v="0"/>
    <x v="4"/>
    <x v="4"/>
    <n v="5.7999999999999996E-3"/>
    <s v="Not outlier"/>
    <n v="1.9080229999999998"/>
    <s v="Not outlier"/>
    <n v="1.6000000000000001E-3"/>
    <s v="Not outlier"/>
    <n v="2"/>
    <s v="Not outlier"/>
  </r>
  <r>
    <x v="1"/>
    <x v="0"/>
    <x v="1"/>
    <x v="22"/>
    <x v="6"/>
    <n v="4.4477000000000002"/>
    <s v="Not outlier"/>
    <n v="193.181003"/>
    <s v="Not outlier"/>
    <n v="1.5567"/>
    <s v="Not outlier"/>
    <n v="435"/>
    <s v="Not outlier"/>
  </r>
  <r>
    <x v="1"/>
    <x v="10"/>
    <x v="0"/>
    <x v="20"/>
    <x v="6"/>
    <n v="2.8144999999999998"/>
    <s v="Not outlier"/>
    <n v="192.815258"/>
    <s v="Not outlier"/>
    <n v="0.98509999999999998"/>
    <s v="Not outlier"/>
    <n v="132"/>
    <s v="Not outlier"/>
  </r>
  <r>
    <x v="2"/>
    <x v="4"/>
    <x v="0"/>
    <x v="18"/>
    <x v="3"/>
    <n v="0.53129999999999999"/>
    <s v="Not outlier"/>
    <n v="46.850673999999998"/>
    <s v="Not outlier"/>
    <n v="9.5600000000000004E-2"/>
    <s v="Not outlier"/>
    <n v="87"/>
    <s v="Not outlier"/>
  </r>
  <r>
    <x v="1"/>
    <x v="4"/>
    <x v="1"/>
    <x v="16"/>
    <x v="6"/>
    <n v="2.7930999999999999"/>
    <s v="Not outlier"/>
    <n v="192.42710299999999"/>
    <s v="Not outlier"/>
    <n v="1.0753999999999999"/>
    <s v="Not outlier"/>
    <n v="960"/>
    <s v="Not outlier"/>
  </r>
  <r>
    <x v="0"/>
    <x v="11"/>
    <x v="2"/>
    <x v="6"/>
    <x v="2"/>
    <n v="0.62039999999999995"/>
    <s v="Not outlier"/>
    <n v="191.647874"/>
    <s v="Not outlier"/>
    <n v="0.24809999999999999"/>
    <s v="Not outlier"/>
    <n v="124"/>
    <s v="Not outlier"/>
  </r>
  <r>
    <x v="2"/>
    <x v="11"/>
    <x v="0"/>
    <x v="4"/>
    <x v="2"/>
    <n v="1.381"/>
    <s v="Not outlier"/>
    <n v="191.52732900000001"/>
    <s v="Not outlier"/>
    <n v="0.5524"/>
    <s v="Not outlier"/>
    <n v="195"/>
    <s v="Not outlier"/>
  </r>
  <r>
    <x v="2"/>
    <x v="4"/>
    <x v="1"/>
    <x v="0"/>
    <x v="1"/>
    <n v="0.39589999999999997"/>
    <s v="Not outlier"/>
    <n v="66.64688000000001"/>
    <s v="Not outlier"/>
    <n v="0.2969"/>
    <s v="Not outlier"/>
    <n v="273"/>
    <s v="Not outlier"/>
  </r>
  <r>
    <x v="2"/>
    <x v="4"/>
    <x v="1"/>
    <x v="2"/>
    <x v="0"/>
    <n v="4.4000000000000003E-3"/>
    <s v="Not outlier"/>
    <n v="0.38570199999999999"/>
    <s v="Not outlier"/>
    <n v="8.9999999999999998E-4"/>
    <s v="Not outlier"/>
    <n v="2"/>
    <s v="Not outlier"/>
  </r>
  <r>
    <x v="1"/>
    <x v="5"/>
    <x v="1"/>
    <x v="4"/>
    <x v="2"/>
    <n v="1.2257"/>
    <s v="Not outlier"/>
    <n v="191.38331299999999"/>
    <s v="Not outlier"/>
    <n v="0.4904"/>
    <s v="Not outlier"/>
    <n v="385"/>
    <s v="Not outlier"/>
  </r>
  <r>
    <x v="2"/>
    <x v="1"/>
    <x v="2"/>
    <x v="23"/>
    <x v="6"/>
    <n v="2.6869000000000001"/>
    <s v="Not outlier"/>
    <n v="191.25912100000002"/>
    <s v="Not outlier"/>
    <n v="0.94040000000000001"/>
    <s v="Not outlier"/>
    <n v="1641"/>
    <s v="Not outlier"/>
  </r>
  <r>
    <x v="2"/>
    <x v="4"/>
    <x v="1"/>
    <x v="1"/>
    <x v="0"/>
    <n v="4.0811000000000002"/>
    <s v="Not outlier"/>
    <n v="299.708529"/>
    <s v="Not outlier"/>
    <n v="0.93869999999999998"/>
    <s v="Not outlier"/>
    <n v="1955"/>
    <s v="Not outlier"/>
  </r>
  <r>
    <x v="2"/>
    <x v="6"/>
    <x v="2"/>
    <x v="17"/>
    <x v="2"/>
    <n v="0.32790000000000002"/>
    <s v="Not outlier"/>
    <n v="191.16669099999999"/>
    <s v="Not outlier"/>
    <n v="0.13769999999999999"/>
    <s v="Not outlier"/>
    <n v="0"/>
    <s v="Not outlier"/>
  </r>
  <r>
    <x v="2"/>
    <x v="4"/>
    <x v="1"/>
    <x v="3"/>
    <x v="3"/>
    <n v="1.4093"/>
    <s v="Not outlier"/>
    <n v="132.62327400000001"/>
    <s v="Not outlier"/>
    <n v="0.25369999999999998"/>
    <s v="Not outlier"/>
    <n v="222"/>
    <s v="Not outlier"/>
  </r>
  <r>
    <x v="1"/>
    <x v="10"/>
    <x v="0"/>
    <x v="10"/>
    <x v="6"/>
    <n v="2.3174000000000001"/>
    <s v="Not outlier"/>
    <n v="190.920762"/>
    <s v="Not outlier"/>
    <n v="0.83430000000000004"/>
    <s v="Not outlier"/>
    <n v="151"/>
    <s v="Not outlier"/>
  </r>
  <r>
    <x v="2"/>
    <x v="4"/>
    <x v="2"/>
    <x v="9"/>
    <x v="6"/>
    <n v="0.83420000000000005"/>
    <s v="Not outlier"/>
    <n v="187.833551"/>
    <s v="Not outlier"/>
    <n v="0.29199999999999998"/>
    <s v="Not outlier"/>
    <n v="88"/>
    <s v="Not outlier"/>
  </r>
  <r>
    <x v="2"/>
    <x v="4"/>
    <x v="1"/>
    <x v="9"/>
    <x v="3"/>
    <n v="2.35E-2"/>
    <s v="Not outlier"/>
    <n v="4.2909309999999996"/>
    <s v="Not outlier"/>
    <n v="4.1999999999999997E-3"/>
    <s v="Not outlier"/>
    <n v="0"/>
    <s v="Not outlier"/>
  </r>
  <r>
    <x v="0"/>
    <x v="6"/>
    <x v="1"/>
    <x v="11"/>
    <x v="6"/>
    <n v="1.1032999999999999"/>
    <s v="Not outlier"/>
    <n v="186.01915199999999"/>
    <s v="Not outlier"/>
    <n v="0.40820000000000001"/>
    <s v="Not outlier"/>
    <n v="406"/>
    <s v="Not outlier"/>
  </r>
  <r>
    <x v="2"/>
    <x v="4"/>
    <x v="1"/>
    <x v="4"/>
    <x v="4"/>
    <n v="3.3E-3"/>
    <s v="Not outlier"/>
    <n v="1.308484"/>
    <s v="Not outlier"/>
    <n v="8.9999999999999998E-4"/>
    <s v="Not outlier"/>
    <n v="2"/>
    <s v="Not outlier"/>
  </r>
  <r>
    <x v="2"/>
    <x v="4"/>
    <x v="1"/>
    <x v="4"/>
    <x v="5"/>
    <n v="1.5900000000000001E-2"/>
    <s v="Not outlier"/>
    <n v="3.3178890000000001"/>
    <s v="Not outlier"/>
    <n v="4.7999999999999996E-3"/>
    <s v="Not outlier"/>
    <n v="2"/>
    <s v="Not outlier"/>
  </r>
  <r>
    <x v="1"/>
    <x v="7"/>
    <x v="1"/>
    <x v="20"/>
    <x v="6"/>
    <n v="2.3031000000000001"/>
    <s v="Not outlier"/>
    <n v="185.18833699999999"/>
    <s v="Not outlier"/>
    <n v="0.80610000000000004"/>
    <s v="Not outlier"/>
    <n v="800"/>
    <s v="Not outlier"/>
  </r>
  <r>
    <x v="2"/>
    <x v="4"/>
    <x v="1"/>
    <x v="6"/>
    <x v="3"/>
    <n v="2.9999999999999997E-4"/>
    <s v="Not outlier"/>
    <n v="6.0470999999999997E-2"/>
    <s v="Not outlier"/>
    <n v="1E-4"/>
    <s v="Not outlier"/>
    <n v="0"/>
    <s v="Not outlier"/>
  </r>
  <r>
    <x v="0"/>
    <x v="4"/>
    <x v="0"/>
    <x v="10"/>
    <x v="6"/>
    <n v="2.4809999999999999"/>
    <s v="Not outlier"/>
    <n v="184.941745"/>
    <s v="Not outlier"/>
    <n v="0.8931"/>
    <s v="Not outlier"/>
    <n v="168"/>
    <s v="Not outlier"/>
  </r>
  <r>
    <x v="2"/>
    <x v="4"/>
    <x v="2"/>
    <x v="6"/>
    <x v="2"/>
    <n v="0.5091"/>
    <s v="Not outlier"/>
    <n v="184.811387"/>
    <s v="Not outlier"/>
    <n v="0.2036"/>
    <s v="Not outlier"/>
    <n v="87"/>
    <s v="Not outlier"/>
  </r>
  <r>
    <x v="2"/>
    <x v="4"/>
    <x v="2"/>
    <x v="0"/>
    <x v="1"/>
    <n v="4.0800000000000003E-2"/>
    <s v="Not outlier"/>
    <n v="5.5094370000000001"/>
    <s v="Not outlier"/>
    <n v="3.0599999999999999E-2"/>
    <s v="Not outlier"/>
    <n v="30"/>
    <s v="Not outlier"/>
  </r>
  <r>
    <x v="2"/>
    <x v="4"/>
    <x v="2"/>
    <x v="2"/>
    <x v="0"/>
    <n v="1.6500000000000001E-2"/>
    <s v="Not outlier"/>
    <n v="2.359302"/>
    <s v="Not outlier"/>
    <n v="3.3E-3"/>
    <s v="Not outlier"/>
    <n v="12"/>
    <s v="Not outlier"/>
  </r>
  <r>
    <x v="0"/>
    <x v="1"/>
    <x v="2"/>
    <x v="17"/>
    <x v="2"/>
    <n v="0.33910000000000001"/>
    <s v="Not outlier"/>
    <n v="184.796269"/>
    <s v="Not outlier"/>
    <n v="0.1424"/>
    <s v="Not outlier"/>
    <n v="0"/>
    <s v="Not outlier"/>
  </r>
  <r>
    <x v="2"/>
    <x v="4"/>
    <x v="2"/>
    <x v="1"/>
    <x v="0"/>
    <n v="2.9780000000000002"/>
    <s v="Not outlier"/>
    <n v="170.088854"/>
    <s v="Not outlier"/>
    <n v="0.68489999999999995"/>
    <s v="Not outlier"/>
    <n v="800"/>
    <s v="Not outlier"/>
  </r>
  <r>
    <x v="1"/>
    <x v="6"/>
    <x v="2"/>
    <x v="17"/>
    <x v="6"/>
    <n v="0.434"/>
    <s v="Not outlier"/>
    <n v="183.83927399999999"/>
    <s v="Not outlier"/>
    <n v="0.15190000000000001"/>
    <s v="Not outlier"/>
    <n v="0"/>
    <s v="Not outlier"/>
  </r>
  <r>
    <x v="2"/>
    <x v="4"/>
    <x v="2"/>
    <x v="8"/>
    <x v="3"/>
    <n v="1.5409999999999999"/>
    <s v="Not outlier"/>
    <n v="407.29363699999999"/>
    <s v="Not outlier"/>
    <n v="0.2928"/>
    <s v="Not outlier"/>
    <n v="101"/>
    <s v="Not outlier"/>
  </r>
  <r>
    <x v="2"/>
    <x v="2"/>
    <x v="1"/>
    <x v="26"/>
    <x v="2"/>
    <n v="2.0364"/>
    <s v="Not outlier"/>
    <n v="183.71554599999999"/>
    <s v="Not outlier"/>
    <n v="0.81459999999999999"/>
    <s v="Not outlier"/>
    <n v="575"/>
    <s v="Not outlier"/>
  </r>
  <r>
    <x v="2"/>
    <x v="3"/>
    <x v="1"/>
    <x v="26"/>
    <x v="2"/>
    <n v="1.7793000000000001"/>
    <s v="Not outlier"/>
    <n v="180.530733"/>
    <s v="Not outlier"/>
    <n v="0.7117"/>
    <s v="Not outlier"/>
    <n v="549"/>
    <s v="Not outlier"/>
  </r>
  <r>
    <x v="2"/>
    <x v="4"/>
    <x v="2"/>
    <x v="17"/>
    <x v="3"/>
    <n v="1.2999999999999999E-3"/>
    <s v="Not outlier"/>
    <n v="0.660408"/>
    <s v="Not outlier"/>
    <n v="2.9999999999999997E-4"/>
    <s v="Not outlier"/>
    <n v="0"/>
    <s v="Not outlier"/>
  </r>
  <r>
    <x v="2"/>
    <x v="8"/>
    <x v="0"/>
    <x v="4"/>
    <x v="2"/>
    <n v="1.2734000000000001"/>
    <s v="Not outlier"/>
    <n v="180.08316699999997"/>
    <s v="Not outlier"/>
    <n v="0.50929999999999997"/>
    <s v="Not outlier"/>
    <n v="186"/>
    <s v="Not outlier"/>
  </r>
  <r>
    <x v="1"/>
    <x v="11"/>
    <x v="0"/>
    <x v="10"/>
    <x v="6"/>
    <n v="2.4146999999999998"/>
    <s v="Not outlier"/>
    <n v="179.24161100000001"/>
    <s v="Not outlier"/>
    <n v="0.86929999999999996"/>
    <s v="Not outlier"/>
    <n v="151"/>
    <s v="Not outlier"/>
  </r>
  <r>
    <x v="2"/>
    <x v="4"/>
    <x v="2"/>
    <x v="9"/>
    <x v="3"/>
    <n v="0.2964"/>
    <s v="Not outlier"/>
    <n v="53.936470999999997"/>
    <s v="Not outlier"/>
    <n v="5.33E-2"/>
    <s v="Not outlier"/>
    <n v="78"/>
    <s v="Not outlier"/>
  </r>
  <r>
    <x v="0"/>
    <x v="9"/>
    <x v="1"/>
    <x v="11"/>
    <x v="6"/>
    <n v="1.1263000000000001"/>
    <s v="Not outlier"/>
    <n v="178.45250200000001"/>
    <s v="Not outlier"/>
    <n v="0.41670000000000001"/>
    <s v="Not outlier"/>
    <n v="409"/>
    <s v="Not outlier"/>
  </r>
  <r>
    <x v="0"/>
    <x v="4"/>
    <x v="1"/>
    <x v="11"/>
    <x v="6"/>
    <n v="1.0449999999999999"/>
    <s v="Not outlier"/>
    <n v="178.409536"/>
    <s v="Not outlier"/>
    <n v="0.3866"/>
    <s v="Not outlier"/>
    <n v="253"/>
    <s v="Not outlier"/>
  </r>
  <r>
    <x v="2"/>
    <x v="9"/>
    <x v="2"/>
    <x v="17"/>
    <x v="2"/>
    <n v="0.30449999999999999"/>
    <s v="Not outlier"/>
    <n v="177.71524499999998"/>
    <s v="Not outlier"/>
    <n v="0.12790000000000001"/>
    <s v="Not outlier"/>
    <n v="0"/>
    <s v="Not outlier"/>
  </r>
  <r>
    <x v="2"/>
    <x v="4"/>
    <x v="2"/>
    <x v="6"/>
    <x v="3"/>
    <n v="1.2999999999999999E-3"/>
    <s v="Not outlier"/>
    <n v="0.51300999999999997"/>
    <s v="Not outlier"/>
    <n v="2.9999999999999997E-4"/>
    <s v="Not outlier"/>
    <n v="2"/>
    <s v="Not outlier"/>
  </r>
  <r>
    <x v="0"/>
    <x v="5"/>
    <x v="1"/>
    <x v="1"/>
    <x v="2"/>
    <n v="1.0539000000000001"/>
    <s v="Not outlier"/>
    <n v="177.54775599999999"/>
    <s v="Not outlier"/>
    <n v="0.47439999999999999"/>
    <s v="Not outlier"/>
    <n v="434"/>
    <s v="Not outlier"/>
  </r>
  <r>
    <x v="2"/>
    <x v="5"/>
    <x v="0"/>
    <x v="0"/>
    <x v="0"/>
    <n v="12.728400000000001"/>
    <s v="Not outlier"/>
    <n v="883.86949000000004"/>
    <s v="Not outlier"/>
    <n v="2.673"/>
    <s v="Not outlier"/>
    <n v="565"/>
    <s v="Not outlier"/>
  </r>
  <r>
    <x v="2"/>
    <x v="5"/>
    <x v="0"/>
    <x v="2"/>
    <x v="0"/>
    <n v="7.2800000000000004E-2"/>
    <s v="Not outlier"/>
    <n v="8.987191000000001"/>
    <s v="Not outlier"/>
    <n v="1.46E-2"/>
    <s v="Not outlier"/>
    <n v="11"/>
    <s v="Not outlier"/>
  </r>
  <r>
    <x v="2"/>
    <x v="5"/>
    <x v="0"/>
    <x v="3"/>
    <x v="3"/>
    <n v="3.6164999999999998"/>
    <s v="Not outlier"/>
    <n v="381.379502"/>
    <s v="Not outlier"/>
    <n v="0.65100000000000002"/>
    <s v="Not outlier"/>
    <n v="102"/>
    <s v="Not outlier"/>
  </r>
  <r>
    <x v="1"/>
    <x v="8"/>
    <x v="2"/>
    <x v="16"/>
    <x v="6"/>
    <n v="2.2503000000000002"/>
    <s v="Not outlier"/>
    <n v="177.459237"/>
    <s v="Not outlier"/>
    <n v="0.86639999999999995"/>
    <s v="Not outlier"/>
    <n v="1080"/>
    <s v="Not outlier"/>
  </r>
  <r>
    <x v="2"/>
    <x v="5"/>
    <x v="0"/>
    <x v="1"/>
    <x v="0"/>
    <n v="2.5792999999999999"/>
    <s v="Not outlier"/>
    <n v="194.22379800000002"/>
    <s v="Not outlier"/>
    <n v="0.59319999999999995"/>
    <s v="Not outlier"/>
    <n v="310"/>
    <s v="Not outlier"/>
  </r>
  <r>
    <x v="0"/>
    <x v="0"/>
    <x v="2"/>
    <x v="17"/>
    <x v="2"/>
    <n v="0.31940000000000002"/>
    <s v="Not outlier"/>
    <n v="174.92429000000001"/>
    <s v="Not outlier"/>
    <n v="0.1341"/>
    <s v="Not outlier"/>
    <n v="0"/>
    <s v="Not outlier"/>
  </r>
  <r>
    <x v="2"/>
    <x v="5"/>
    <x v="0"/>
    <x v="4"/>
    <x v="4"/>
    <n v="8.2000000000000007E-3"/>
    <s v="Not outlier"/>
    <n v="2.719411"/>
    <s v="Not outlier"/>
    <n v="2.3E-3"/>
    <s v="Not outlier"/>
    <n v="3"/>
    <s v="Not outlier"/>
  </r>
  <r>
    <x v="1"/>
    <x v="10"/>
    <x v="1"/>
    <x v="16"/>
    <x v="6"/>
    <n v="3.0453000000000001"/>
    <s v="Not outlier"/>
    <n v="174.863686"/>
    <s v="Not outlier"/>
    <n v="1.1724000000000001"/>
    <s v="Not outlier"/>
    <n v="915"/>
    <s v="Not outlier"/>
  </r>
  <r>
    <x v="0"/>
    <x v="8"/>
    <x v="0"/>
    <x v="1"/>
    <x v="2"/>
    <n v="1.1080000000000001"/>
    <s v="Not outlier"/>
    <n v="174.65104299999999"/>
    <s v="Not outlier"/>
    <n v="0.49869999999999998"/>
    <s v="Not outlier"/>
    <n v="314"/>
    <s v="Not outlier"/>
  </r>
  <r>
    <x v="2"/>
    <x v="5"/>
    <x v="0"/>
    <x v="5"/>
    <x v="3"/>
    <n v="0.25950000000000001"/>
    <s v="Not outlier"/>
    <n v="45.093429999999998"/>
    <s v="Not outlier"/>
    <n v="4.9299999999999997E-2"/>
    <s v="Not outlier"/>
    <n v="87"/>
    <s v="Not outlier"/>
  </r>
  <r>
    <x v="0"/>
    <x v="11"/>
    <x v="2"/>
    <x v="9"/>
    <x v="6"/>
    <n v="0.76939999999999997"/>
    <s v="Not outlier"/>
    <n v="174.461142"/>
    <s v="Not outlier"/>
    <n v="0.26929999999999998"/>
    <s v="Not outlier"/>
    <n v="87"/>
    <s v="Not outlier"/>
  </r>
  <r>
    <x v="2"/>
    <x v="11"/>
    <x v="2"/>
    <x v="4"/>
    <x v="2"/>
    <n v="1.4449000000000001"/>
    <s v="Not outlier"/>
    <n v="173.67919499999999"/>
    <s v="Not outlier"/>
    <n v="0.57809999999999995"/>
    <s v="Not outlier"/>
    <n v="0"/>
    <s v="Not outlier"/>
  </r>
  <r>
    <x v="2"/>
    <x v="5"/>
    <x v="0"/>
    <x v="18"/>
    <x v="3"/>
    <n v="0.3992"/>
    <s v="Not outlier"/>
    <n v="38.224321000000003"/>
    <s v="Not outlier"/>
    <n v="7.1900000000000006E-2"/>
    <s v="Not outlier"/>
    <n v="91"/>
    <s v="Not outlier"/>
  </r>
  <r>
    <x v="0"/>
    <x v="10"/>
    <x v="2"/>
    <x v="17"/>
    <x v="2"/>
    <n v="0.313"/>
    <s v="Not outlier"/>
    <n v="173.02641199999999"/>
    <s v="Not outlier"/>
    <n v="0.13139999999999999"/>
    <s v="Not outlier"/>
    <n v="0"/>
    <s v="Not outlier"/>
  </r>
  <r>
    <x v="2"/>
    <x v="0"/>
    <x v="0"/>
    <x v="1"/>
    <x v="2"/>
    <n v="1.4148000000000001"/>
    <s v="Not outlier"/>
    <n v="172.73904099999999"/>
    <s v="Not outlier"/>
    <n v="0.63670000000000004"/>
    <s v="Not outlier"/>
    <n v="281"/>
    <s v="Not outlier"/>
  </r>
  <r>
    <x v="2"/>
    <x v="5"/>
    <x v="1"/>
    <x v="0"/>
    <x v="1"/>
    <n v="0.3926"/>
    <s v="Not outlier"/>
    <n v="67.253647000000001"/>
    <s v="Not outlier"/>
    <n v="0.29449999999999998"/>
    <s v="Not outlier"/>
    <n v="203"/>
    <s v="Not outlier"/>
  </r>
  <r>
    <x v="2"/>
    <x v="5"/>
    <x v="1"/>
    <x v="2"/>
    <x v="0"/>
    <n v="4.0000000000000001E-3"/>
    <s v="Not outlier"/>
    <n v="0.58707399999999998"/>
    <s v="Not outlier"/>
    <n v="8.0000000000000004E-4"/>
    <s v="Not outlier"/>
    <n v="1"/>
    <s v="Not outlier"/>
  </r>
  <r>
    <x v="0"/>
    <x v="6"/>
    <x v="0"/>
    <x v="10"/>
    <x v="6"/>
    <n v="2.3170999999999999"/>
    <s v="Not outlier"/>
    <n v="172.71895000000001"/>
    <s v="Not outlier"/>
    <n v="0.83409999999999995"/>
    <s v="Not outlier"/>
    <n v="119"/>
    <s v="Not outlier"/>
  </r>
  <r>
    <x v="0"/>
    <x v="1"/>
    <x v="2"/>
    <x v="13"/>
    <x v="6"/>
    <n v="0.86809999999999998"/>
    <s v="Not outlier"/>
    <n v="172.28099900000001"/>
    <s v="Not outlier"/>
    <n v="0.3039"/>
    <s v="Not outlier"/>
    <n v="121"/>
    <s v="Not outlier"/>
  </r>
  <r>
    <x v="2"/>
    <x v="5"/>
    <x v="1"/>
    <x v="1"/>
    <x v="0"/>
    <n v="6.6417000000000002"/>
    <s v="Not outlier"/>
    <n v="461.54479700000002"/>
    <s v="Not outlier"/>
    <n v="1.5276000000000001"/>
    <s v="Not outlier"/>
    <n v="2390"/>
    <s v="Not outlier"/>
  </r>
  <r>
    <x v="2"/>
    <x v="2"/>
    <x v="1"/>
    <x v="16"/>
    <x v="6"/>
    <n v="2.4123000000000001"/>
    <s v="Not outlier"/>
    <n v="171.65500299999999"/>
    <s v="Not outlier"/>
    <n v="0.92869999999999997"/>
    <s v="Not outlier"/>
    <n v="1468"/>
    <s v="Not outlier"/>
  </r>
  <r>
    <x v="2"/>
    <x v="11"/>
    <x v="1"/>
    <x v="16"/>
    <x v="6"/>
    <n v="2.3610000000000002"/>
    <s v="Not outlier"/>
    <n v="171.533862"/>
    <s v="Not outlier"/>
    <n v="0.90900000000000003"/>
    <s v="Not outlier"/>
    <n v="785"/>
    <s v="Not outlier"/>
  </r>
  <r>
    <x v="2"/>
    <x v="5"/>
    <x v="1"/>
    <x v="3"/>
    <x v="3"/>
    <n v="1.7221"/>
    <s v="Not outlier"/>
    <n v="162.79008100000001"/>
    <s v="Not outlier"/>
    <n v="0.31"/>
    <s v="Not outlier"/>
    <n v="232"/>
    <s v="Not outlier"/>
  </r>
  <r>
    <x v="1"/>
    <x v="0"/>
    <x v="0"/>
    <x v="11"/>
    <x v="6"/>
    <n v="1.0881000000000001"/>
    <s v="Not outlier"/>
    <n v="171.23694399999999"/>
    <s v="Not outlier"/>
    <n v="0.40260000000000001"/>
    <s v="Not outlier"/>
    <n v="39"/>
    <s v="Not outlier"/>
  </r>
  <r>
    <x v="2"/>
    <x v="5"/>
    <x v="1"/>
    <x v="12"/>
    <x v="5"/>
    <n v="0.25309999999999999"/>
    <s v="Not outlier"/>
    <n v="50.093305000000001"/>
    <s v="Not outlier"/>
    <n v="8.1000000000000003E-2"/>
    <s v="Not outlier"/>
    <n v="0"/>
    <s v="Not outlier"/>
  </r>
  <r>
    <x v="2"/>
    <x v="5"/>
    <x v="1"/>
    <x v="4"/>
    <x v="4"/>
    <n v="6.9999999999999999E-4"/>
    <s v="Not outlier"/>
    <n v="0.27444099999999999"/>
    <s v="Not outlier"/>
    <n v="2.0000000000000001E-4"/>
    <s v="Not outlier"/>
    <n v="2"/>
    <s v="Not outlier"/>
  </r>
  <r>
    <x v="2"/>
    <x v="5"/>
    <x v="1"/>
    <x v="4"/>
    <x v="5"/>
    <n v="6.9999999999999999E-4"/>
    <s v="Not outlier"/>
    <n v="0.13831399999999999"/>
    <s v="Not outlier"/>
    <n v="2.0000000000000001E-4"/>
    <s v="Not outlier"/>
    <n v="1"/>
    <s v="Not outlier"/>
  </r>
  <r>
    <x v="2"/>
    <x v="9"/>
    <x v="2"/>
    <x v="1"/>
    <x v="2"/>
    <n v="2.2252999999999998"/>
    <s v="Not outlier"/>
    <n v="170.72738099999998"/>
    <s v="Not outlier"/>
    <n v="1.0014000000000001"/>
    <s v="Not outlier"/>
    <n v="1025"/>
    <s v="Not outlier"/>
  </r>
  <r>
    <x v="2"/>
    <x v="5"/>
    <x v="1"/>
    <x v="9"/>
    <x v="3"/>
    <n v="3.7999999999999999E-2"/>
    <s v="Not outlier"/>
    <n v="6.9116780000000002"/>
    <s v="Not outlier"/>
    <n v="6.7999999999999996E-3"/>
    <s v="Not outlier"/>
    <n v="0"/>
    <s v="Not outlier"/>
  </r>
  <r>
    <x v="1"/>
    <x v="3"/>
    <x v="0"/>
    <x v="10"/>
    <x v="6"/>
    <n v="2.6688999999999998"/>
    <s v="Not outlier"/>
    <n v="170.50021699999999"/>
    <s v="Not outlier"/>
    <n v="0.96079999999999999"/>
    <s v="Not outlier"/>
    <n v="157"/>
    <s v="Not outlier"/>
  </r>
  <r>
    <x v="2"/>
    <x v="1"/>
    <x v="0"/>
    <x v="4"/>
    <x v="2"/>
    <n v="1.3658999999999999"/>
    <s v="Not outlier"/>
    <n v="170.32941200000002"/>
    <s v="Not outlier"/>
    <n v="0.5464"/>
    <s v="Not outlier"/>
    <n v="179"/>
    <s v="Not outlier"/>
  </r>
  <r>
    <x v="2"/>
    <x v="5"/>
    <x v="2"/>
    <x v="0"/>
    <x v="1"/>
    <n v="8.0000000000000002E-3"/>
    <s v="Not outlier"/>
    <n v="1.2848789999999999"/>
    <s v="Not outlier"/>
    <n v="6.0000000000000001E-3"/>
    <s v="Not outlier"/>
    <n v="3"/>
    <s v="Not outlier"/>
  </r>
  <r>
    <x v="2"/>
    <x v="5"/>
    <x v="2"/>
    <x v="2"/>
    <x v="0"/>
    <n v="8.4000000000000005E-2"/>
    <s v="Not outlier"/>
    <n v="12.614995"/>
    <s v="Not outlier"/>
    <n v="1.6799999999999999E-2"/>
    <s v="Not outlier"/>
    <n v="48"/>
    <s v="Not outlier"/>
  </r>
  <r>
    <x v="2"/>
    <x v="5"/>
    <x v="2"/>
    <x v="8"/>
    <x v="3"/>
    <n v="1.7753000000000001"/>
    <s v="Not outlier"/>
    <n v="504.26181800000001"/>
    <s v="Not outlier"/>
    <n v="0.33729999999999999"/>
    <s v="Not outlier"/>
    <n v="95"/>
    <s v="Not outlier"/>
  </r>
  <r>
    <x v="2"/>
    <x v="1"/>
    <x v="0"/>
    <x v="10"/>
    <x v="6"/>
    <n v="2.0815000000000001"/>
    <s v="Not outlier"/>
    <n v="170.15814399999999"/>
    <s v="Not outlier"/>
    <n v="0.74939999999999996"/>
    <s v="Not outlier"/>
    <n v="209"/>
    <s v="Not outlier"/>
  </r>
  <r>
    <x v="1"/>
    <x v="1"/>
    <x v="0"/>
    <x v="10"/>
    <x v="6"/>
    <n v="2.3325"/>
    <s v="Not outlier"/>
    <n v="168.95727500000001"/>
    <s v="Not outlier"/>
    <n v="0.8397"/>
    <s v="Not outlier"/>
    <n v="157"/>
    <s v="Not outlier"/>
  </r>
  <r>
    <x v="2"/>
    <x v="5"/>
    <x v="2"/>
    <x v="1"/>
    <x v="0"/>
    <n v="3.2189999999999999"/>
    <s v="Not outlier"/>
    <n v="151.43410599999999"/>
    <s v="Not outlier"/>
    <n v="0.74039999999999995"/>
    <s v="Not outlier"/>
    <n v="707"/>
    <s v="Not outlier"/>
  </r>
  <r>
    <x v="1"/>
    <x v="2"/>
    <x v="0"/>
    <x v="10"/>
    <x v="6"/>
    <n v="2.4312999999999998"/>
    <s v="Not outlier"/>
    <n v="168.27213399999999"/>
    <s v="Not outlier"/>
    <n v="0.87529999999999997"/>
    <s v="Not outlier"/>
    <n v="159"/>
    <s v="Not outlier"/>
  </r>
  <r>
    <x v="2"/>
    <x v="10"/>
    <x v="0"/>
    <x v="27"/>
    <x v="2"/>
    <n v="1.0680000000000001"/>
    <s v="Not outlier"/>
    <n v="168.19323"/>
    <s v="Not outlier"/>
    <n v="0.42720000000000002"/>
    <s v="Not outlier"/>
    <n v="207"/>
    <s v="Not outlier"/>
  </r>
  <r>
    <x v="2"/>
    <x v="5"/>
    <x v="2"/>
    <x v="17"/>
    <x v="3"/>
    <n v="2E-3"/>
    <s v="Not outlier"/>
    <n v="0.99061300000000008"/>
    <s v="Not outlier"/>
    <n v="4.0000000000000002E-4"/>
    <s v="Not outlier"/>
    <n v="0"/>
    <s v="Not outlier"/>
  </r>
  <r>
    <x v="2"/>
    <x v="0"/>
    <x v="2"/>
    <x v="17"/>
    <x v="2"/>
    <n v="0.29909999999999998"/>
    <s v="Not outlier"/>
    <n v="167.43448900000001"/>
    <s v="Not outlier"/>
    <n v="0.12559999999999999"/>
    <s v="Not outlier"/>
    <n v="0"/>
    <s v="Not outlier"/>
  </r>
  <r>
    <x v="1"/>
    <x v="2"/>
    <x v="1"/>
    <x v="19"/>
    <x v="6"/>
    <n v="1.9004000000000001"/>
    <s v="Not outlier"/>
    <n v="167.379323"/>
    <s v="Not outlier"/>
    <n v="0.66510000000000002"/>
    <s v="Not outlier"/>
    <n v="984"/>
    <s v="Not outlier"/>
  </r>
  <r>
    <x v="2"/>
    <x v="5"/>
    <x v="2"/>
    <x v="9"/>
    <x v="3"/>
    <n v="0.35270000000000001"/>
    <s v="Not outlier"/>
    <n v="64.167697000000004"/>
    <s v="Not outlier"/>
    <n v="6.3500000000000001E-2"/>
    <s v="Not outlier"/>
    <n v="77"/>
    <s v="Not outlier"/>
  </r>
  <r>
    <x v="2"/>
    <x v="8"/>
    <x v="1"/>
    <x v="16"/>
    <x v="6"/>
    <n v="2.6768000000000001"/>
    <s v="Not outlier"/>
    <n v="167.30194399999999"/>
    <s v="Not outlier"/>
    <n v="1.0306"/>
    <s v="Not outlier"/>
    <n v="788"/>
    <s v="Not outlier"/>
  </r>
  <r>
    <x v="1"/>
    <x v="7"/>
    <x v="0"/>
    <x v="10"/>
    <x v="6"/>
    <n v="1.9363999999999999"/>
    <s v="Not outlier"/>
    <n v="166.33234999999999"/>
    <s v="Not outlier"/>
    <n v="0.69710000000000005"/>
    <s v="Not outlier"/>
    <n v="156"/>
    <s v="Not outlier"/>
  </r>
  <r>
    <x v="0"/>
    <x v="1"/>
    <x v="1"/>
    <x v="23"/>
    <x v="6"/>
    <n v="2.9653999999999998"/>
    <s v="Not outlier"/>
    <n v="165.08208300000001"/>
    <s v="Not outlier"/>
    <n v="1.0379"/>
    <s v="Not outlier"/>
    <n v="249"/>
    <s v="Not outlier"/>
  </r>
  <r>
    <x v="2"/>
    <x v="6"/>
    <x v="0"/>
    <x v="0"/>
    <x v="0"/>
    <n v="14.3286"/>
    <s v="Not outlier"/>
    <n v="961.05963199999997"/>
    <s v="Not outlier"/>
    <n v="3.0089999999999999"/>
    <s v="Not outlier"/>
    <n v="565"/>
    <s v="Not outlier"/>
  </r>
  <r>
    <x v="2"/>
    <x v="6"/>
    <x v="0"/>
    <x v="2"/>
    <x v="0"/>
    <n v="8.3500000000000005E-2"/>
    <s v="Not outlier"/>
    <n v="10.429015999999999"/>
    <s v="Not outlier"/>
    <n v="1.67E-2"/>
    <s v="Not outlier"/>
    <n v="11"/>
    <s v="Not outlier"/>
  </r>
  <r>
    <x v="1"/>
    <x v="0"/>
    <x v="1"/>
    <x v="16"/>
    <x v="6"/>
    <n v="2.2065999999999999"/>
    <s v="Not outlier"/>
    <n v="164.70493400000001"/>
    <s v="Not outlier"/>
    <n v="0.84960000000000002"/>
    <s v="Not outlier"/>
    <n v="769"/>
    <s v="Not outlier"/>
  </r>
  <r>
    <x v="2"/>
    <x v="6"/>
    <x v="0"/>
    <x v="3"/>
    <x v="3"/>
    <n v="2.7690000000000001"/>
    <s v="Not outlier"/>
    <n v="305.04915099999999"/>
    <s v="Not outlier"/>
    <n v="0.49840000000000001"/>
    <s v="Not outlier"/>
    <n v="101"/>
    <s v="Not outlier"/>
  </r>
  <r>
    <x v="2"/>
    <x v="6"/>
    <x v="0"/>
    <x v="1"/>
    <x v="0"/>
    <n v="2.1124000000000001"/>
    <s v="Not outlier"/>
    <n v="138.82256000000001"/>
    <s v="Not outlier"/>
    <n v="0.4859"/>
    <s v="Not outlier"/>
    <n v="260"/>
    <s v="Not outlier"/>
  </r>
  <r>
    <x v="1"/>
    <x v="9"/>
    <x v="1"/>
    <x v="19"/>
    <x v="6"/>
    <n v="1.9097999999999999"/>
    <s v="Not outlier"/>
    <n v="164.086365"/>
    <s v="Not outlier"/>
    <n v="0.66839999999999999"/>
    <s v="Not outlier"/>
    <n v="856"/>
    <s v="Not outlier"/>
  </r>
  <r>
    <x v="2"/>
    <x v="6"/>
    <x v="0"/>
    <x v="4"/>
    <x v="4"/>
    <n v="4.7800000000000002E-2"/>
    <s v="Not outlier"/>
    <n v="17.027862000000002"/>
    <s v="Not outlier"/>
    <n v="1.34E-2"/>
    <s v="Not outlier"/>
    <n v="21"/>
    <s v="Not outlier"/>
  </r>
  <r>
    <x v="2"/>
    <x v="1"/>
    <x v="1"/>
    <x v="16"/>
    <x v="6"/>
    <n v="2.415"/>
    <s v="Not outlier"/>
    <n v="163.86748800000001"/>
    <s v="Not outlier"/>
    <n v="0.92969999999999997"/>
    <s v="Not outlier"/>
    <n v="1028"/>
    <s v="Not outlier"/>
  </r>
  <r>
    <x v="0"/>
    <x v="11"/>
    <x v="0"/>
    <x v="11"/>
    <x v="6"/>
    <n v="1.1941999999999999"/>
    <s v="Not outlier"/>
    <n v="162.46889400000001"/>
    <s v="Not outlier"/>
    <n v="0.44190000000000002"/>
    <s v="Not outlier"/>
    <n v="133"/>
    <s v="Not outlier"/>
  </r>
  <r>
    <x v="2"/>
    <x v="6"/>
    <x v="0"/>
    <x v="18"/>
    <x v="3"/>
    <n v="0.53820000000000001"/>
    <s v="Not outlier"/>
    <n v="46.874411000000002"/>
    <s v="Not outlier"/>
    <n v="9.69E-2"/>
    <s v="Not outlier"/>
    <n v="91"/>
    <s v="Not outlier"/>
  </r>
  <r>
    <x v="1"/>
    <x v="9"/>
    <x v="0"/>
    <x v="10"/>
    <x v="6"/>
    <n v="2.4137"/>
    <s v="Not outlier"/>
    <n v="161.85470100000001"/>
    <s v="Not outlier"/>
    <n v="0.86890000000000001"/>
    <s v="Not outlier"/>
    <n v="156"/>
    <s v="Not outlier"/>
  </r>
  <r>
    <x v="2"/>
    <x v="3"/>
    <x v="2"/>
    <x v="17"/>
    <x v="2"/>
    <n v="0.27760000000000001"/>
    <s v="Not outlier"/>
    <n v="161.84455600000001"/>
    <s v="Not outlier"/>
    <n v="0.1166"/>
    <s v="Not outlier"/>
    <n v="0"/>
    <s v="Not outlier"/>
  </r>
  <r>
    <x v="0"/>
    <x v="9"/>
    <x v="2"/>
    <x v="17"/>
    <x v="2"/>
    <n v="0.3095"/>
    <s v="Not outlier"/>
    <n v="161.393145"/>
    <s v="Not outlier"/>
    <n v="0.13"/>
    <s v="Not outlier"/>
    <n v="0"/>
    <s v="Not outlier"/>
  </r>
  <r>
    <x v="1"/>
    <x v="1"/>
    <x v="1"/>
    <x v="11"/>
    <x v="6"/>
    <n v="0.81759999999999999"/>
    <s v="Not outlier"/>
    <n v="160.901353"/>
    <s v="Not outlier"/>
    <n v="0.30259999999999998"/>
    <s v="Not outlier"/>
    <n v="0"/>
    <s v="Not outlier"/>
  </r>
  <r>
    <x v="2"/>
    <x v="6"/>
    <x v="1"/>
    <x v="0"/>
    <x v="1"/>
    <n v="0.38819999999999999"/>
    <s v="Not outlier"/>
    <n v="65.343700999999996"/>
    <s v="Not outlier"/>
    <n v="0.29120000000000001"/>
    <s v="Not outlier"/>
    <n v="203"/>
    <s v="Not outlier"/>
  </r>
  <r>
    <x v="2"/>
    <x v="6"/>
    <x v="1"/>
    <x v="2"/>
    <x v="0"/>
    <n v="5.8999999999999999E-3"/>
    <s v="Not outlier"/>
    <n v="0.77047699999999997"/>
    <s v="Not outlier"/>
    <n v="1.1999999999999999E-3"/>
    <s v="Not outlier"/>
    <n v="3"/>
    <s v="Not outlier"/>
  </r>
  <r>
    <x v="0"/>
    <x v="1"/>
    <x v="2"/>
    <x v="9"/>
    <x v="6"/>
    <n v="0.68810000000000004"/>
    <s v="Not outlier"/>
    <n v="160.841014"/>
    <s v="Not outlier"/>
    <n v="0.24079999999999999"/>
    <s v="Not outlier"/>
    <n v="0"/>
    <s v="Not outlier"/>
  </r>
  <r>
    <x v="0"/>
    <x v="7"/>
    <x v="0"/>
    <x v="1"/>
    <x v="2"/>
    <n v="1.0215000000000001"/>
    <s v="Not outlier"/>
    <n v="160.39298400000001"/>
    <s v="Not outlier"/>
    <n v="0.4597"/>
    <s v="Not outlier"/>
    <n v="222"/>
    <s v="Not outlier"/>
  </r>
  <r>
    <x v="2"/>
    <x v="6"/>
    <x v="1"/>
    <x v="1"/>
    <x v="0"/>
    <n v="5.1908000000000003"/>
    <s v="Not outlier"/>
    <n v="360.73378200000002"/>
    <s v="Not outlier"/>
    <n v="1.1939"/>
    <s v="Not outlier"/>
    <n v="1868"/>
    <s v="Not outlier"/>
  </r>
  <r>
    <x v="0"/>
    <x v="11"/>
    <x v="1"/>
    <x v="11"/>
    <x v="6"/>
    <n v="1.0039"/>
    <s v="Not outlier"/>
    <n v="159.75604799999999"/>
    <s v="Not outlier"/>
    <n v="0.37140000000000001"/>
    <s v="Not outlier"/>
    <n v="460"/>
    <s v="Not outlier"/>
  </r>
  <r>
    <x v="2"/>
    <x v="6"/>
    <x v="1"/>
    <x v="3"/>
    <x v="3"/>
    <n v="1.4491000000000001"/>
    <s v="Not outlier"/>
    <n v="133.11645800000002"/>
    <s v="Not outlier"/>
    <n v="0.26079999999999998"/>
    <s v="Not outlier"/>
    <n v="245"/>
    <s v="Not outlier"/>
  </r>
  <r>
    <x v="0"/>
    <x v="2"/>
    <x v="2"/>
    <x v="9"/>
    <x v="6"/>
    <n v="0.68510000000000004"/>
    <s v="Not outlier"/>
    <n v="159.26425599999999"/>
    <s v="Not outlier"/>
    <n v="0.23980000000000001"/>
    <s v="Not outlier"/>
    <n v="0"/>
    <s v="Not outlier"/>
  </r>
  <r>
    <x v="2"/>
    <x v="8"/>
    <x v="0"/>
    <x v="10"/>
    <x v="6"/>
    <n v="1.9762999999999999"/>
    <s v="Not outlier"/>
    <n v="158.90520900000001"/>
    <s v="Not outlier"/>
    <n v="0.71150000000000002"/>
    <s v="Not outlier"/>
    <n v="188"/>
    <s v="Not outlier"/>
  </r>
  <r>
    <x v="1"/>
    <x v="3"/>
    <x v="1"/>
    <x v="16"/>
    <x v="6"/>
    <n v="2.6669999999999998"/>
    <s v="Not outlier"/>
    <n v="157.55568099999999"/>
    <s v="Not outlier"/>
    <n v="1.0266999999999999"/>
    <s v="Not outlier"/>
    <n v="780"/>
    <s v="Not outlier"/>
  </r>
  <r>
    <x v="0"/>
    <x v="2"/>
    <x v="2"/>
    <x v="17"/>
    <x v="2"/>
    <n v="0.28860000000000002"/>
    <s v="Not outlier"/>
    <n v="156.94971000000001"/>
    <s v="Not outlier"/>
    <n v="0.12130000000000001"/>
    <s v="Not outlier"/>
    <n v="0"/>
    <s v="Not outlier"/>
  </r>
  <r>
    <x v="0"/>
    <x v="2"/>
    <x v="1"/>
    <x v="1"/>
    <x v="2"/>
    <n v="0.87"/>
    <s v="Not outlier"/>
    <n v="156.61625699999999"/>
    <s v="Not outlier"/>
    <n v="0.39150000000000001"/>
    <s v="Not outlier"/>
    <n v="319"/>
    <s v="Not outlier"/>
  </r>
  <r>
    <x v="2"/>
    <x v="6"/>
    <x v="2"/>
    <x v="0"/>
    <x v="1"/>
    <n v="3.7000000000000002E-3"/>
    <s v="Not outlier"/>
    <n v="0.76968100000000006"/>
    <s v="Not outlier"/>
    <n v="2.8E-3"/>
    <s v="Not outlier"/>
    <n v="2"/>
    <s v="Not outlier"/>
  </r>
  <r>
    <x v="2"/>
    <x v="6"/>
    <x v="2"/>
    <x v="2"/>
    <x v="0"/>
    <n v="1.2159"/>
    <s v="Not outlier"/>
    <n v="130.73209199999999"/>
    <s v="Not outlier"/>
    <n v="0.2432"/>
    <s v="Not outlier"/>
    <n v="190"/>
    <s v="Not outlier"/>
  </r>
  <r>
    <x v="2"/>
    <x v="6"/>
    <x v="2"/>
    <x v="8"/>
    <x v="3"/>
    <n v="1.9362999999999999"/>
    <s v="Not outlier"/>
    <n v="590.07532900000001"/>
    <s v="Not outlier"/>
    <n v="0.36799999999999999"/>
    <s v="Not outlier"/>
    <n v="107"/>
    <s v="Not outlier"/>
  </r>
  <r>
    <x v="1"/>
    <x v="4"/>
    <x v="1"/>
    <x v="4"/>
    <x v="2"/>
    <n v="1.0492999999999999"/>
    <s v="Not outlier"/>
    <n v="156.258602"/>
    <s v="Not outlier"/>
    <n v="0.41970000000000002"/>
    <s v="Not outlier"/>
    <n v="0"/>
    <s v="Not outlier"/>
  </r>
  <r>
    <x v="0"/>
    <x v="7"/>
    <x v="0"/>
    <x v="10"/>
    <x v="6"/>
    <n v="2.1413000000000002"/>
    <s v="Not outlier"/>
    <n v="156.110209"/>
    <s v="Not outlier"/>
    <n v="0.77090000000000003"/>
    <s v="Not outlier"/>
    <n v="100"/>
    <s v="Not outlier"/>
  </r>
  <r>
    <x v="2"/>
    <x v="6"/>
    <x v="2"/>
    <x v="1"/>
    <x v="0"/>
    <n v="2.0750000000000002"/>
    <s v="Not outlier"/>
    <n v="96.486401000000001"/>
    <s v="Not outlier"/>
    <n v="0.4773"/>
    <s v="Not outlier"/>
    <n v="421"/>
    <s v="Not outlier"/>
  </r>
  <r>
    <x v="0"/>
    <x v="8"/>
    <x v="2"/>
    <x v="24"/>
    <x v="6"/>
    <n v="0.31309999999999999"/>
    <s v="Not outlier"/>
    <n v="155.94172499999999"/>
    <s v="Not outlier"/>
    <n v="0.1096"/>
    <s v="Not outlier"/>
    <n v="0"/>
    <s v="Not outlier"/>
  </r>
  <r>
    <x v="2"/>
    <x v="1"/>
    <x v="1"/>
    <x v="16"/>
    <x v="2"/>
    <n v="2.2058"/>
    <s v="Not outlier"/>
    <n v="155.75825599999999"/>
    <s v="Not outlier"/>
    <n v="1.0809"/>
    <s v="Not outlier"/>
    <n v="1367"/>
    <s v="Not outlier"/>
  </r>
  <r>
    <x v="2"/>
    <x v="6"/>
    <x v="2"/>
    <x v="17"/>
    <x v="3"/>
    <n v="6.9999999999999999E-4"/>
    <s v="Not outlier"/>
    <n v="0.330204"/>
    <s v="Not outlier"/>
    <n v="1E-4"/>
    <s v="Not outlier"/>
    <n v="0"/>
    <s v="Not outlier"/>
  </r>
  <r>
    <x v="2"/>
    <x v="11"/>
    <x v="2"/>
    <x v="17"/>
    <x v="2"/>
    <n v="0.2762"/>
    <s v="Not outlier"/>
    <n v="154.51408900000001"/>
    <s v="Not outlier"/>
    <n v="0.11600000000000001"/>
    <s v="Not outlier"/>
    <n v="0"/>
    <s v="Not outlier"/>
  </r>
  <r>
    <x v="2"/>
    <x v="9"/>
    <x v="1"/>
    <x v="26"/>
    <x v="2"/>
    <n v="1.4000999999999999"/>
    <s v="Not outlier"/>
    <n v="153.40021400000001"/>
    <s v="Not outlier"/>
    <n v="0.56000000000000005"/>
    <s v="Not outlier"/>
    <n v="410"/>
    <s v="Not outlier"/>
  </r>
  <r>
    <x v="1"/>
    <x v="6"/>
    <x v="1"/>
    <x v="19"/>
    <x v="6"/>
    <n v="1.6755"/>
    <s v="Not outlier"/>
    <n v="152.96133399999999"/>
    <s v="Not outlier"/>
    <n v="0.58640000000000003"/>
    <s v="Not outlier"/>
    <n v="814"/>
    <s v="Not outlier"/>
  </r>
  <r>
    <x v="2"/>
    <x v="6"/>
    <x v="2"/>
    <x v="24"/>
    <x v="0"/>
    <n v="0.1671"/>
    <s v="Not outlier"/>
    <n v="83.729710000000011"/>
    <s v="Not outlier"/>
    <n v="3.3399999999999999E-2"/>
    <s v="Not outlier"/>
    <n v="0"/>
    <s v="Not outlier"/>
  </r>
  <r>
    <x v="2"/>
    <x v="7"/>
    <x v="1"/>
    <x v="26"/>
    <x v="2"/>
    <n v="1.6225000000000001"/>
    <s v="Not outlier"/>
    <n v="152.93679999999998"/>
    <s v="Not outlier"/>
    <n v="0.64900000000000002"/>
    <s v="Not outlier"/>
    <n v="0"/>
    <s v="Not outlier"/>
  </r>
  <r>
    <x v="2"/>
    <x v="10"/>
    <x v="0"/>
    <x v="0"/>
    <x v="0"/>
    <n v="13.557600000000001"/>
    <s v="Not outlier"/>
    <n v="911.4098469999999"/>
    <s v="Not outlier"/>
    <n v="2.8471000000000002"/>
    <s v="Not outlier"/>
    <n v="558"/>
    <s v="Not outlier"/>
  </r>
  <r>
    <x v="2"/>
    <x v="10"/>
    <x v="0"/>
    <x v="2"/>
    <x v="0"/>
    <n v="8.7400000000000005E-2"/>
    <s v="Not outlier"/>
    <n v="10.906751"/>
    <s v="Not outlier"/>
    <n v="1.7399999999999999E-2"/>
    <s v="Not outlier"/>
    <n v="9"/>
    <s v="Not outlier"/>
  </r>
  <r>
    <x v="2"/>
    <x v="10"/>
    <x v="0"/>
    <x v="3"/>
    <x v="3"/>
    <n v="2.4346999999999999"/>
    <s v="Not outlier"/>
    <n v="266.13412099999999"/>
    <s v="Not outlier"/>
    <n v="0.43830000000000002"/>
    <s v="Not outlier"/>
    <n v="98"/>
    <s v="Not outlier"/>
  </r>
  <r>
    <x v="0"/>
    <x v="9"/>
    <x v="0"/>
    <x v="1"/>
    <x v="2"/>
    <n v="2.0055999999999998"/>
    <s v="Not outlier"/>
    <n v="152.672372"/>
    <s v="Not outlier"/>
    <n v="0.90249999999999997"/>
    <s v="Not outlier"/>
    <n v="106"/>
    <s v="Not outlier"/>
  </r>
  <r>
    <x v="2"/>
    <x v="10"/>
    <x v="0"/>
    <x v="1"/>
    <x v="0"/>
    <n v="1.2445999999999999"/>
    <s v="Not outlier"/>
    <n v="82.654955000000001"/>
    <s v="Not outlier"/>
    <n v="0.28620000000000001"/>
    <s v="Not outlier"/>
    <n v="205"/>
    <s v="Not outlier"/>
  </r>
  <r>
    <x v="0"/>
    <x v="2"/>
    <x v="2"/>
    <x v="13"/>
    <x v="6"/>
    <n v="0.76290000000000002"/>
    <s v="Not outlier"/>
    <n v="151.89261300000001"/>
    <s v="Not outlier"/>
    <n v="0.26700000000000002"/>
    <s v="Not outlier"/>
    <n v="114"/>
    <s v="Not outlier"/>
  </r>
  <r>
    <x v="2"/>
    <x v="8"/>
    <x v="1"/>
    <x v="26"/>
    <x v="2"/>
    <n v="2.0802999999999998"/>
    <s v="Not outlier"/>
    <n v="150.47624900000002"/>
    <s v="Not outlier"/>
    <n v="0.83209999999999995"/>
    <s v="Not outlier"/>
    <n v="660"/>
    <s v="Not outlier"/>
  </r>
  <r>
    <x v="2"/>
    <x v="10"/>
    <x v="0"/>
    <x v="4"/>
    <x v="4"/>
    <n v="4.4499999999999998E-2"/>
    <s v="Not outlier"/>
    <n v="14.372701999999999"/>
    <s v="Not outlier"/>
    <n v="1.2500000000000001E-2"/>
    <s v="Not outlier"/>
    <n v="16"/>
    <s v="Not outlier"/>
  </r>
  <r>
    <x v="2"/>
    <x v="8"/>
    <x v="2"/>
    <x v="4"/>
    <x v="2"/>
    <n v="1.1007"/>
    <s v="Not outlier"/>
    <n v="150.34304"/>
    <s v="Not outlier"/>
    <n v="0.44030000000000002"/>
    <s v="Not outlier"/>
    <n v="0"/>
    <s v="Not outlier"/>
  </r>
  <r>
    <x v="1"/>
    <x v="8"/>
    <x v="0"/>
    <x v="10"/>
    <x v="6"/>
    <n v="1.9805999999999999"/>
    <s v="Not outlier"/>
    <n v="150.15154799999999"/>
    <s v="Not outlier"/>
    <n v="0.71299999999999997"/>
    <s v="Not outlier"/>
    <n v="158"/>
    <s v="Not outlier"/>
  </r>
  <r>
    <x v="2"/>
    <x v="10"/>
    <x v="0"/>
    <x v="4"/>
    <x v="2"/>
    <n v="1.1576"/>
    <s v="Not outlier"/>
    <n v="149.28983400000001"/>
    <s v="Not outlier"/>
    <n v="0.46310000000000001"/>
    <s v="Not outlier"/>
    <n v="164"/>
    <s v="Not outlier"/>
  </r>
  <r>
    <x v="0"/>
    <x v="7"/>
    <x v="2"/>
    <x v="14"/>
    <x v="2"/>
    <n v="0.33360000000000001"/>
    <s v="Not outlier"/>
    <n v="149.10901799999999"/>
    <s v="Not outlier"/>
    <n v="0.16669999999999999"/>
    <s v="Not outlier"/>
    <n v="0"/>
    <s v="Not outlier"/>
  </r>
  <r>
    <x v="1"/>
    <x v="3"/>
    <x v="1"/>
    <x v="11"/>
    <x v="6"/>
    <n v="0.7056"/>
    <s v="Not outlier"/>
    <n v="148.367583"/>
    <s v="Not outlier"/>
    <n v="0.2611"/>
    <s v="Not outlier"/>
    <n v="0"/>
    <s v="Not outlier"/>
  </r>
  <r>
    <x v="2"/>
    <x v="10"/>
    <x v="1"/>
    <x v="0"/>
    <x v="1"/>
    <n v="0.38340000000000002"/>
    <s v="Not outlier"/>
    <n v="61.923169999999999"/>
    <s v="Not outlier"/>
    <n v="0.28760000000000002"/>
    <s v="Not outlier"/>
    <n v="173"/>
    <s v="Not outlier"/>
  </r>
  <r>
    <x v="2"/>
    <x v="10"/>
    <x v="1"/>
    <x v="2"/>
    <x v="0"/>
    <n v="1.21E-2"/>
    <s v="Not outlier"/>
    <n v="1.590881"/>
    <s v="Not outlier"/>
    <n v="2.3999999999999998E-3"/>
    <s v="Not outlier"/>
    <n v="8"/>
    <s v="Not outlier"/>
  </r>
  <r>
    <x v="1"/>
    <x v="8"/>
    <x v="2"/>
    <x v="9"/>
    <x v="6"/>
    <n v="0.49890000000000001"/>
    <s v="Not outlier"/>
    <n v="148.325346"/>
    <s v="Not outlier"/>
    <n v="0.17460000000000001"/>
    <s v="Not outlier"/>
    <n v="0"/>
    <s v="Not outlier"/>
  </r>
  <r>
    <x v="2"/>
    <x v="4"/>
    <x v="0"/>
    <x v="11"/>
    <x v="6"/>
    <n v="0.99070000000000003"/>
    <s v="Not outlier"/>
    <n v="147.66493800000001"/>
    <s v="Not outlier"/>
    <n v="0.36659999999999998"/>
    <s v="Not outlier"/>
    <n v="77"/>
    <s v="Not outlier"/>
  </r>
  <r>
    <x v="1"/>
    <x v="5"/>
    <x v="0"/>
    <x v="11"/>
    <x v="6"/>
    <n v="0.79310000000000003"/>
    <s v="Not outlier"/>
    <n v="146.81078299999999"/>
    <s v="Not outlier"/>
    <n v="0.29349999999999998"/>
    <s v="Not outlier"/>
    <n v="30"/>
    <s v="Not outlier"/>
  </r>
  <r>
    <x v="0"/>
    <x v="4"/>
    <x v="2"/>
    <x v="14"/>
    <x v="2"/>
    <n v="0.31929999999999997"/>
    <s v="Not outlier"/>
    <n v="146.807534"/>
    <s v="Not outlier"/>
    <n v="0.15970000000000001"/>
    <s v="Not outlier"/>
    <n v="0"/>
    <s v="Not outlier"/>
  </r>
  <r>
    <x v="2"/>
    <x v="10"/>
    <x v="1"/>
    <x v="1"/>
    <x v="0"/>
    <n v="4.1646000000000001"/>
    <s v="Not outlier"/>
    <n v="281.72459999999995"/>
    <s v="Not outlier"/>
    <n v="0.95789999999999997"/>
    <s v="Not outlier"/>
    <n v="1325"/>
    <s v="Not outlier"/>
  </r>
  <r>
    <x v="1"/>
    <x v="0"/>
    <x v="2"/>
    <x v="9"/>
    <x v="6"/>
    <n v="0.59650000000000003"/>
    <s v="Not outlier"/>
    <n v="145.86605399999999"/>
    <s v="Not outlier"/>
    <n v="0.2087"/>
    <s v="Not outlier"/>
    <n v="0"/>
    <s v="Not outlier"/>
  </r>
  <r>
    <x v="2"/>
    <x v="10"/>
    <x v="1"/>
    <x v="3"/>
    <x v="3"/>
    <n v="1.5262"/>
    <s v="Not outlier"/>
    <n v="136.56304800000001"/>
    <s v="Not outlier"/>
    <n v="0.2747"/>
    <s v="Not outlier"/>
    <n v="212"/>
    <s v="Not outlier"/>
  </r>
  <r>
    <x v="0"/>
    <x v="0"/>
    <x v="2"/>
    <x v="9"/>
    <x v="6"/>
    <n v="0.74890000000000001"/>
    <s v="Not outlier"/>
    <n v="144.09554900000001"/>
    <s v="Not outlier"/>
    <n v="0.26219999999999999"/>
    <s v="Not outlier"/>
    <n v="67"/>
    <s v="Not outlier"/>
  </r>
  <r>
    <x v="2"/>
    <x v="0"/>
    <x v="0"/>
    <x v="11"/>
    <x v="6"/>
    <n v="0.93799999999999994"/>
    <s v="Not outlier"/>
    <n v="144.05152200000001"/>
    <s v="Not outlier"/>
    <n v="0.34699999999999998"/>
    <s v="Not outlier"/>
    <n v="93"/>
    <s v="Not outlier"/>
  </r>
  <r>
    <x v="1"/>
    <x v="1"/>
    <x v="2"/>
    <x v="9"/>
    <x v="6"/>
    <n v="0.49220000000000003"/>
    <s v="Not outlier"/>
    <n v="143.892056"/>
    <s v="Not outlier"/>
    <n v="0.17219999999999999"/>
    <s v="Not outlier"/>
    <n v="0"/>
    <s v="Not outlier"/>
  </r>
  <r>
    <x v="2"/>
    <x v="10"/>
    <x v="2"/>
    <x v="0"/>
    <x v="1"/>
    <n v="4.1999999999999997E-3"/>
    <s v="Not outlier"/>
    <n v="0.86628899999999998"/>
    <s v="Not outlier"/>
    <n v="3.0999999999999999E-3"/>
    <s v="Not outlier"/>
    <n v="2"/>
    <s v="Not outlier"/>
  </r>
  <r>
    <x v="2"/>
    <x v="10"/>
    <x v="2"/>
    <x v="2"/>
    <x v="0"/>
    <n v="1.0079"/>
    <s v="Not outlier"/>
    <n v="111.543779"/>
    <s v="Not outlier"/>
    <n v="0.2016"/>
    <s v="Not outlier"/>
    <n v="249"/>
    <s v="Not outlier"/>
  </r>
  <r>
    <x v="1"/>
    <x v="6"/>
    <x v="1"/>
    <x v="16"/>
    <x v="6"/>
    <n v="2.0219999999999998"/>
    <s v="Not outlier"/>
    <n v="142.50128599999999"/>
    <s v="Not outlier"/>
    <n v="0.77839999999999998"/>
    <s v="Not outlier"/>
    <n v="883"/>
    <s v="Not outlier"/>
  </r>
  <r>
    <x v="2"/>
    <x v="10"/>
    <x v="2"/>
    <x v="1"/>
    <x v="0"/>
    <n v="1.9198999999999999"/>
    <s v="Not outlier"/>
    <n v="60.751409000000002"/>
    <s v="Not outlier"/>
    <n v="0.44159999999999999"/>
    <s v="Not outlier"/>
    <n v="247"/>
    <s v="Not outlier"/>
  </r>
  <r>
    <x v="1"/>
    <x v="1"/>
    <x v="1"/>
    <x v="4"/>
    <x v="2"/>
    <n v="0.83360000000000001"/>
    <s v="Not outlier"/>
    <n v="142.36648600000001"/>
    <s v="Not outlier"/>
    <n v="0.33350000000000002"/>
    <s v="Not outlier"/>
    <n v="312"/>
    <s v="Not outlier"/>
  </r>
  <r>
    <x v="2"/>
    <x v="10"/>
    <x v="2"/>
    <x v="8"/>
    <x v="3"/>
    <n v="1.2937000000000001"/>
    <s v="Not outlier"/>
    <n v="382.59959999999995"/>
    <s v="Not outlier"/>
    <n v="0.2457"/>
    <s v="Not outlier"/>
    <n v="113"/>
    <s v="Not outlier"/>
  </r>
  <r>
    <x v="1"/>
    <x v="6"/>
    <x v="1"/>
    <x v="16"/>
    <x v="2"/>
    <n v="1.6967000000000001"/>
    <s v="Not outlier"/>
    <n v="141.081872"/>
    <s v="Not outlier"/>
    <n v="0.83140000000000003"/>
    <s v="Not outlier"/>
    <n v="281"/>
    <s v="Not outlier"/>
  </r>
  <r>
    <x v="2"/>
    <x v="5"/>
    <x v="0"/>
    <x v="4"/>
    <x v="2"/>
    <n v="1.0868"/>
    <s v="Not outlier"/>
    <n v="140.99036999999998"/>
    <s v="Not outlier"/>
    <n v="0.43469999999999998"/>
    <s v="Not outlier"/>
    <n v="123"/>
    <s v="Not outlier"/>
  </r>
  <r>
    <x v="0"/>
    <x v="10"/>
    <x v="0"/>
    <x v="10"/>
    <x v="6"/>
    <n v="1.8592"/>
    <s v="Not outlier"/>
    <n v="140.87174899999999"/>
    <s v="Not outlier"/>
    <n v="0.66920000000000002"/>
    <s v="Not outlier"/>
    <n v="105"/>
    <s v="Not outlier"/>
  </r>
  <r>
    <x v="0"/>
    <x v="3"/>
    <x v="2"/>
    <x v="17"/>
    <x v="2"/>
    <n v="0.26910000000000001"/>
    <s v="Not outlier"/>
    <n v="140.824207"/>
    <s v="Not outlier"/>
    <n v="0.11310000000000001"/>
    <s v="Not outlier"/>
    <n v="0"/>
    <s v="Not outlier"/>
  </r>
  <r>
    <x v="1"/>
    <x v="11"/>
    <x v="1"/>
    <x v="11"/>
    <x v="6"/>
    <n v="0.63490000000000002"/>
    <s v="Not outlier"/>
    <n v="140.682445"/>
    <s v="Not outlier"/>
    <n v="0.2349"/>
    <s v="Not outlier"/>
    <n v="0"/>
    <s v="Not outlier"/>
  </r>
  <r>
    <x v="2"/>
    <x v="7"/>
    <x v="0"/>
    <x v="0"/>
    <x v="0"/>
    <n v="14.488899999999999"/>
    <s v="Not outlier"/>
    <n v="916.58914700000003"/>
    <s v="Not outlier"/>
    <n v="3.0427"/>
    <s v="Not outlier"/>
    <n v="553"/>
    <s v="Not outlier"/>
  </r>
  <r>
    <x v="2"/>
    <x v="7"/>
    <x v="0"/>
    <x v="2"/>
    <x v="0"/>
    <n v="8.5000000000000006E-2"/>
    <s v="Not outlier"/>
    <n v="10.520850000000001"/>
    <s v="Not outlier"/>
    <n v="1.7000000000000001E-2"/>
    <s v="Not outlier"/>
    <n v="11"/>
    <s v="Not outlier"/>
  </r>
  <r>
    <x v="2"/>
    <x v="7"/>
    <x v="0"/>
    <x v="3"/>
    <x v="3"/>
    <n v="2.4222000000000001"/>
    <s v="Not outlier"/>
    <n v="271.40478999999999"/>
    <s v="Not outlier"/>
    <n v="0.436"/>
    <s v="Not outlier"/>
    <n v="99"/>
    <s v="Not outlier"/>
  </r>
  <r>
    <x v="0"/>
    <x v="3"/>
    <x v="2"/>
    <x v="9"/>
    <x v="6"/>
    <n v="0.65839999999999999"/>
    <s v="Not outlier"/>
    <n v="140.649292"/>
    <s v="Not outlier"/>
    <n v="0.23039999999999999"/>
    <s v="Not outlier"/>
    <n v="0"/>
    <s v="Not outlier"/>
  </r>
  <r>
    <x v="2"/>
    <x v="7"/>
    <x v="0"/>
    <x v="4"/>
    <x v="4"/>
    <n v="3.2399999999999998E-2"/>
    <s v="Not outlier"/>
    <n v="10.521910999999999"/>
    <s v="Not outlier"/>
    <n v="9.1000000000000004E-3"/>
    <s v="Not outlier"/>
    <n v="15"/>
    <s v="Not outlier"/>
  </r>
  <r>
    <x v="2"/>
    <x v="1"/>
    <x v="1"/>
    <x v="23"/>
    <x v="6"/>
    <n v="1.8761000000000001"/>
    <s v="Not outlier"/>
    <n v="140.60075599999999"/>
    <s v="Not outlier"/>
    <n v="0.65659999999999996"/>
    <s v="Not outlier"/>
    <n v="1215"/>
    <s v="Not outlier"/>
  </r>
  <r>
    <x v="2"/>
    <x v="7"/>
    <x v="0"/>
    <x v="1"/>
    <x v="0"/>
    <n v="0.96430000000000005"/>
    <s v="Not outlier"/>
    <n v="67.866183000000007"/>
    <s v="Not outlier"/>
    <n v="0.2218"/>
    <s v="Not outlier"/>
    <n v="149"/>
    <s v="Not outlier"/>
  </r>
  <r>
    <x v="0"/>
    <x v="11"/>
    <x v="2"/>
    <x v="24"/>
    <x v="6"/>
    <n v="0.28489999999999999"/>
    <s v="Not outlier"/>
    <n v="140.160417"/>
    <s v="Not outlier"/>
    <n v="9.9699999999999997E-2"/>
    <s v="Not outlier"/>
    <n v="0"/>
    <s v="Not outlier"/>
  </r>
  <r>
    <x v="2"/>
    <x v="2"/>
    <x v="0"/>
    <x v="4"/>
    <x v="2"/>
    <n v="1.0822000000000001"/>
    <s v="Not outlier"/>
    <n v="139.409435"/>
    <s v="Not outlier"/>
    <n v="0.43290000000000001"/>
    <s v="Not outlier"/>
    <n v="172"/>
    <s v="Not outlier"/>
  </r>
  <r>
    <x v="2"/>
    <x v="0"/>
    <x v="1"/>
    <x v="11"/>
    <x v="6"/>
    <n v="0.90920000000000001"/>
    <s v="Not outlier"/>
    <n v="139.27635800000002"/>
    <s v="Not outlier"/>
    <n v="0.33639999999999998"/>
    <s v="Not outlier"/>
    <n v="390"/>
    <s v="Not outlier"/>
  </r>
  <r>
    <x v="1"/>
    <x v="11"/>
    <x v="2"/>
    <x v="9"/>
    <x v="6"/>
    <n v="0.41549999999999998"/>
    <s v="Not outlier"/>
    <n v="138.91658200000001"/>
    <s v="Not outlier"/>
    <n v="0.1454"/>
    <s v="Not outlier"/>
    <n v="0"/>
    <s v="Not outlier"/>
  </r>
  <r>
    <x v="1"/>
    <x v="8"/>
    <x v="1"/>
    <x v="11"/>
    <x v="6"/>
    <n v="0.65780000000000005"/>
    <s v="Not outlier"/>
    <n v="138.358881"/>
    <s v="Not outlier"/>
    <n v="0.24329999999999999"/>
    <s v="Not outlier"/>
    <n v="0"/>
    <s v="Not outlier"/>
  </r>
  <r>
    <x v="0"/>
    <x v="10"/>
    <x v="1"/>
    <x v="15"/>
    <x v="2"/>
    <n v="1.2909999999999999"/>
    <s v="Not outlier"/>
    <n v="137.34274099999999"/>
    <s v="Not outlier"/>
    <n v="0.64559999999999995"/>
    <s v="Not outlier"/>
    <n v="780"/>
    <s v="Not outlier"/>
  </r>
  <r>
    <x v="2"/>
    <x v="3"/>
    <x v="0"/>
    <x v="4"/>
    <x v="2"/>
    <n v="1.0634999999999999"/>
    <s v="Not outlier"/>
    <n v="137.11769799999999"/>
    <s v="Not outlier"/>
    <n v="0.4254"/>
    <s v="Not outlier"/>
    <n v="171"/>
    <s v="Not outlier"/>
  </r>
  <r>
    <x v="2"/>
    <x v="7"/>
    <x v="1"/>
    <x v="0"/>
    <x v="1"/>
    <n v="0.35020000000000001"/>
    <s v="Not outlier"/>
    <n v="56.559075"/>
    <s v="Not outlier"/>
    <n v="0.2626"/>
    <s v="Not outlier"/>
    <n v="163"/>
    <s v="Not outlier"/>
  </r>
  <r>
    <x v="2"/>
    <x v="7"/>
    <x v="1"/>
    <x v="2"/>
    <x v="0"/>
    <n v="1.72E-2"/>
    <s v="Not outlier"/>
    <n v="1.9253959999999999"/>
    <s v="Not outlier"/>
    <n v="3.3999999999999998E-3"/>
    <s v="Not outlier"/>
    <n v="9"/>
    <s v="Not outlier"/>
  </r>
  <r>
    <x v="2"/>
    <x v="4"/>
    <x v="0"/>
    <x v="4"/>
    <x v="2"/>
    <n v="1.0523"/>
    <s v="Not outlier"/>
    <n v="136.39728200000002"/>
    <s v="Not outlier"/>
    <n v="0.4209"/>
    <s v="Not outlier"/>
    <n v="124"/>
    <s v="Not outlier"/>
  </r>
  <r>
    <x v="1"/>
    <x v="5"/>
    <x v="1"/>
    <x v="19"/>
    <x v="6"/>
    <n v="1.5232000000000001"/>
    <s v="Not outlier"/>
    <n v="136.05799400000001"/>
    <s v="Not outlier"/>
    <n v="0.53310000000000002"/>
    <s v="Not outlier"/>
    <n v="642"/>
    <s v="Not outlier"/>
  </r>
  <r>
    <x v="1"/>
    <x v="0"/>
    <x v="1"/>
    <x v="26"/>
    <x v="2"/>
    <n v="1.1685000000000001"/>
    <s v="Not outlier"/>
    <n v="135.05644100000001"/>
    <s v="Not outlier"/>
    <n v="0.46739999999999998"/>
    <s v="Not outlier"/>
    <n v="0"/>
    <s v="Not outlier"/>
  </r>
  <r>
    <x v="2"/>
    <x v="11"/>
    <x v="1"/>
    <x v="11"/>
    <x v="6"/>
    <n v="0.66469999999999996"/>
    <s v="Not outlier"/>
    <n v="133.35575700000001"/>
    <s v="Not outlier"/>
    <n v="0.24590000000000001"/>
    <s v="Not outlier"/>
    <n v="0"/>
    <s v="Not outlier"/>
  </r>
  <r>
    <x v="2"/>
    <x v="7"/>
    <x v="1"/>
    <x v="1"/>
    <x v="0"/>
    <n v="4.6757"/>
    <s v="Not outlier"/>
    <n v="315.49719699999997"/>
    <s v="Not outlier"/>
    <n v="1.0753999999999999"/>
    <s v="Not outlier"/>
    <n v="1483"/>
    <s v="Not outlier"/>
  </r>
  <r>
    <x v="0"/>
    <x v="3"/>
    <x v="1"/>
    <x v="11"/>
    <x v="6"/>
    <n v="0.79969999999999997"/>
    <s v="Not outlier"/>
    <n v="132.96428599999999"/>
    <s v="Not outlier"/>
    <n v="0.2959"/>
    <s v="Not outlier"/>
    <n v="484"/>
    <s v="Not outlier"/>
  </r>
  <r>
    <x v="2"/>
    <x v="7"/>
    <x v="0"/>
    <x v="4"/>
    <x v="2"/>
    <n v="1.024"/>
    <s v="Not outlier"/>
    <n v="132.086592"/>
    <s v="Not outlier"/>
    <n v="0.40960000000000002"/>
    <s v="Not outlier"/>
    <n v="170"/>
    <s v="Not outlier"/>
  </r>
  <r>
    <x v="2"/>
    <x v="7"/>
    <x v="1"/>
    <x v="3"/>
    <x v="3"/>
    <n v="1.4657"/>
    <s v="Not outlier"/>
    <n v="133.87228099999999"/>
    <s v="Not outlier"/>
    <n v="0.26379999999999998"/>
    <s v="Not outlier"/>
    <n v="243"/>
    <s v="Not outlier"/>
  </r>
  <r>
    <x v="0"/>
    <x v="4"/>
    <x v="1"/>
    <x v="6"/>
    <x v="2"/>
    <n v="0.41860000000000003"/>
    <s v="Not outlier"/>
    <n v="131.38103000000001"/>
    <s v="Not outlier"/>
    <n v="0.16739999999999999"/>
    <s v="Not outlier"/>
    <n v="84"/>
    <s v="Not outlier"/>
  </r>
  <r>
    <x v="1"/>
    <x v="5"/>
    <x v="1"/>
    <x v="11"/>
    <x v="6"/>
    <n v="0.65029999999999999"/>
    <s v="Not outlier"/>
    <n v="131.263071"/>
    <s v="Not outlier"/>
    <n v="0.24060000000000001"/>
    <s v="Not outlier"/>
    <n v="0"/>
    <s v="Not outlier"/>
  </r>
  <r>
    <x v="2"/>
    <x v="7"/>
    <x v="2"/>
    <x v="0"/>
    <x v="1"/>
    <n v="1.15E-2"/>
    <s v="Not outlier"/>
    <n v="2.3742209999999999"/>
    <s v="Not outlier"/>
    <n v="8.6E-3"/>
    <s v="Not outlier"/>
    <n v="4"/>
    <s v="Not outlier"/>
  </r>
  <r>
    <x v="2"/>
    <x v="7"/>
    <x v="2"/>
    <x v="2"/>
    <x v="0"/>
    <n v="1.0266999999999999"/>
    <s v="Not outlier"/>
    <n v="114.790323"/>
    <s v="Not outlier"/>
    <n v="0.20530000000000001"/>
    <s v="Not outlier"/>
    <n v="280"/>
    <s v="Not outlier"/>
  </r>
  <r>
    <x v="1"/>
    <x v="7"/>
    <x v="1"/>
    <x v="4"/>
    <x v="2"/>
    <n v="0.79730000000000001"/>
    <s v="Not outlier"/>
    <n v="130.88930400000001"/>
    <s v="Not outlier"/>
    <n v="0.31890000000000002"/>
    <s v="Not outlier"/>
    <n v="0"/>
    <s v="Not outlier"/>
  </r>
  <r>
    <x v="2"/>
    <x v="7"/>
    <x v="2"/>
    <x v="8"/>
    <x v="3"/>
    <n v="1.4055"/>
    <s v="Not outlier"/>
    <n v="441.05953799999997"/>
    <s v="Not outlier"/>
    <n v="0.2671"/>
    <s v="Not outlier"/>
    <n v="107"/>
    <s v="Not outlier"/>
  </r>
  <r>
    <x v="1"/>
    <x v="7"/>
    <x v="0"/>
    <x v="11"/>
    <x v="6"/>
    <n v="0.75600000000000001"/>
    <s v="Not outlier"/>
    <n v="130.46600599999999"/>
    <s v="Not outlier"/>
    <n v="0.2797"/>
    <s v="Not outlier"/>
    <n v="0"/>
    <s v="Not outlier"/>
  </r>
  <r>
    <x v="0"/>
    <x v="1"/>
    <x v="1"/>
    <x v="11"/>
    <x v="6"/>
    <n v="0.76800000000000002"/>
    <s v="Not outlier"/>
    <n v="129.93482800000001"/>
    <s v="Not outlier"/>
    <n v="0.28410000000000002"/>
    <s v="Not outlier"/>
    <n v="201"/>
    <s v="Not outlier"/>
  </r>
  <r>
    <x v="2"/>
    <x v="7"/>
    <x v="2"/>
    <x v="1"/>
    <x v="0"/>
    <n v="1.2585999999999999"/>
    <s v="Not outlier"/>
    <n v="54.751505999999999"/>
    <s v="Not outlier"/>
    <n v="0.28949999999999998"/>
    <s v="Not outlier"/>
    <n v="356"/>
    <s v="Not outlier"/>
  </r>
  <r>
    <x v="0"/>
    <x v="6"/>
    <x v="2"/>
    <x v="9"/>
    <x v="6"/>
    <n v="0.62539999999999996"/>
    <s v="Not outlier"/>
    <n v="129.90525500000001"/>
    <s v="Not outlier"/>
    <n v="0.21879999999999999"/>
    <s v="Not outlier"/>
    <n v="0"/>
    <s v="Not outlier"/>
  </r>
  <r>
    <x v="2"/>
    <x v="11"/>
    <x v="0"/>
    <x v="10"/>
    <x v="6"/>
    <n v="1.5797000000000001"/>
    <s v="Not outlier"/>
    <n v="129.878468"/>
    <s v="Not outlier"/>
    <n v="0.56869999999999998"/>
    <s v="Not outlier"/>
    <n v="175"/>
    <s v="Not outlier"/>
  </r>
  <r>
    <x v="2"/>
    <x v="7"/>
    <x v="2"/>
    <x v="28"/>
    <x v="4"/>
    <n v="0.49919999999999998"/>
    <s v="Not outlier"/>
    <n v="183.33368999999999"/>
    <s v="Not outlier"/>
    <n v="0.1249"/>
    <s v="Not outlier"/>
    <n v="0"/>
    <s v="Not outlier"/>
  </r>
  <r>
    <x v="1"/>
    <x v="10"/>
    <x v="1"/>
    <x v="19"/>
    <x v="6"/>
    <n v="1.4164000000000001"/>
    <s v="Not outlier"/>
    <n v="129.82277099999999"/>
    <s v="Not outlier"/>
    <n v="0.49569999999999997"/>
    <s v="Not outlier"/>
    <n v="529"/>
    <s v="Not outlier"/>
  </r>
  <r>
    <x v="2"/>
    <x v="3"/>
    <x v="0"/>
    <x v="0"/>
    <x v="0"/>
    <n v="14.4344"/>
    <s v="Not outlier"/>
    <n v="898.67238600000007"/>
    <s v="Not outlier"/>
    <n v="3.0312000000000001"/>
    <s v="Not outlier"/>
    <n v="553"/>
    <s v="Not outlier"/>
  </r>
  <r>
    <x v="2"/>
    <x v="3"/>
    <x v="0"/>
    <x v="2"/>
    <x v="0"/>
    <n v="8.2199999999999995E-2"/>
    <s v="Not outlier"/>
    <n v="10.547371999999999"/>
    <s v="Not outlier"/>
    <n v="1.6400000000000001E-2"/>
    <s v="Not outlier"/>
    <n v="11"/>
    <s v="Not outlier"/>
  </r>
  <r>
    <x v="2"/>
    <x v="3"/>
    <x v="0"/>
    <x v="3"/>
    <x v="3"/>
    <n v="2.4838"/>
    <s v="Not outlier"/>
    <n v="276.89347299999997"/>
    <s v="Not outlier"/>
    <n v="0.4471"/>
    <s v="Not outlier"/>
    <n v="101"/>
    <s v="Not outlier"/>
  </r>
  <r>
    <x v="0"/>
    <x v="9"/>
    <x v="1"/>
    <x v="1"/>
    <x v="2"/>
    <n v="1.2451000000000001"/>
    <s v="Not outlier"/>
    <n v="129.59633500000001"/>
    <s v="Not outlier"/>
    <n v="0.56040000000000001"/>
    <s v="Not outlier"/>
    <n v="250"/>
    <s v="Not outlier"/>
  </r>
  <r>
    <x v="2"/>
    <x v="3"/>
    <x v="0"/>
    <x v="4"/>
    <x v="4"/>
    <n v="6.8099999999999994E-2"/>
    <s v="Not outlier"/>
    <n v="17.309398000000002"/>
    <s v="Not outlier"/>
    <n v="1.9099999999999999E-2"/>
    <s v="Not outlier"/>
    <n v="19"/>
    <s v="Not outlier"/>
  </r>
  <r>
    <x v="2"/>
    <x v="8"/>
    <x v="2"/>
    <x v="24"/>
    <x v="6"/>
    <n v="0.25569999999999998"/>
    <s v="Not outlier"/>
    <n v="129.39920799999999"/>
    <s v="Not outlier"/>
    <n v="8.9399999999999993E-2"/>
    <s v="Not outlier"/>
    <n v="0"/>
    <s v="Not outlier"/>
  </r>
  <r>
    <x v="2"/>
    <x v="3"/>
    <x v="0"/>
    <x v="29"/>
    <x v="5"/>
    <n v="1.7727999999999999"/>
    <s v="Not outlier"/>
    <n v="141.873434"/>
    <s v="Not outlier"/>
    <n v="0.56730000000000003"/>
    <s v="Not outlier"/>
    <n v="369"/>
    <s v="Not outlier"/>
  </r>
  <r>
    <x v="1"/>
    <x v="2"/>
    <x v="2"/>
    <x v="9"/>
    <x v="6"/>
    <n v="0.44269999999999998"/>
    <s v="Not outlier"/>
    <n v="128.904763"/>
    <s v="Not outlier"/>
    <n v="0.155"/>
    <s v="Not outlier"/>
    <n v="0"/>
    <s v="Not outlier"/>
  </r>
  <r>
    <x v="2"/>
    <x v="3"/>
    <x v="0"/>
    <x v="1"/>
    <x v="0"/>
    <n v="0.56740000000000002"/>
    <s v="Not outlier"/>
    <n v="36.606650999999999"/>
    <s v="Not outlier"/>
    <n v="0.1305"/>
    <s v="Not outlier"/>
    <n v="83"/>
    <s v="Not outlier"/>
  </r>
  <r>
    <x v="0"/>
    <x v="9"/>
    <x v="2"/>
    <x v="9"/>
    <x v="6"/>
    <n v="0.55979999999999996"/>
    <s v="Not outlier"/>
    <n v="128.825793"/>
    <s v="Not outlier"/>
    <n v="0.19589999999999999"/>
    <s v="Not outlier"/>
    <n v="0"/>
    <s v="Not outlier"/>
  </r>
  <r>
    <x v="2"/>
    <x v="0"/>
    <x v="0"/>
    <x v="4"/>
    <x v="2"/>
    <n v="1.0008999999999999"/>
    <s v="Not outlier"/>
    <n v="128.38419400000001"/>
    <s v="Not outlier"/>
    <n v="0.40039999999999998"/>
    <s v="Not outlier"/>
    <n v="122"/>
    <s v="Not outlier"/>
  </r>
  <r>
    <x v="2"/>
    <x v="11"/>
    <x v="0"/>
    <x v="11"/>
    <x v="6"/>
    <n v="0.75990000000000002"/>
    <s v="Not outlier"/>
    <n v="127.89406"/>
    <s v="Not outlier"/>
    <n v="0.28120000000000001"/>
    <s v="Not outlier"/>
    <n v="35"/>
    <s v="Not outlier"/>
  </r>
  <r>
    <x v="0"/>
    <x v="9"/>
    <x v="0"/>
    <x v="27"/>
    <x v="2"/>
    <n v="0.69740000000000002"/>
    <s v="Not outlier"/>
    <n v="127.709397"/>
    <s v="Not outlier"/>
    <n v="0.27889999999999998"/>
    <s v="Not outlier"/>
    <n v="187"/>
    <s v="Not outlier"/>
  </r>
  <r>
    <x v="2"/>
    <x v="9"/>
    <x v="0"/>
    <x v="4"/>
    <x v="2"/>
    <n v="0.97809999999999997"/>
    <s v="Not outlier"/>
    <n v="127.683803"/>
    <s v="Not outlier"/>
    <n v="0.39129999999999998"/>
    <s v="Not outlier"/>
    <n v="170"/>
    <s v="Not outlier"/>
  </r>
  <r>
    <x v="2"/>
    <x v="3"/>
    <x v="1"/>
    <x v="0"/>
    <x v="1"/>
    <n v="0.4027"/>
    <s v="Not outlier"/>
    <n v="65.041677000000007"/>
    <s v="Not outlier"/>
    <n v="0.30199999999999999"/>
    <s v="Not outlier"/>
    <n v="245"/>
    <s v="Not outlier"/>
  </r>
  <r>
    <x v="2"/>
    <x v="3"/>
    <x v="1"/>
    <x v="2"/>
    <x v="0"/>
    <n v="1.26E-2"/>
    <s v="Not outlier"/>
    <n v="1.6490319999999998"/>
    <s v="Not outlier"/>
    <n v="2.5000000000000001E-3"/>
    <s v="Not outlier"/>
    <n v="7"/>
    <s v="Not outlier"/>
  </r>
  <r>
    <x v="1"/>
    <x v="0"/>
    <x v="1"/>
    <x v="4"/>
    <x v="2"/>
    <n v="0.871"/>
    <s v="Not outlier"/>
    <n v="127.584278"/>
    <s v="Not outlier"/>
    <n v="0.3483"/>
    <s v="Not outlier"/>
    <n v="0"/>
    <s v="Not outlier"/>
  </r>
  <r>
    <x v="0"/>
    <x v="1"/>
    <x v="0"/>
    <x v="1"/>
    <x v="2"/>
    <n v="0.99029999999999996"/>
    <s v="Not outlier"/>
    <n v="126.79139000000001"/>
    <s v="Not outlier"/>
    <n v="0.4456"/>
    <s v="Not outlier"/>
    <n v="273"/>
    <s v="Not outlier"/>
  </r>
  <r>
    <x v="0"/>
    <x v="10"/>
    <x v="0"/>
    <x v="27"/>
    <x v="2"/>
    <n v="0.65090000000000003"/>
    <s v="Not outlier"/>
    <n v="126.123622"/>
    <s v="Not outlier"/>
    <n v="0.26040000000000002"/>
    <s v="Not outlier"/>
    <n v="138"/>
    <s v="Not outlier"/>
  </r>
  <r>
    <x v="2"/>
    <x v="3"/>
    <x v="1"/>
    <x v="1"/>
    <x v="0"/>
    <n v="4.3243999999999998"/>
    <s v="Not outlier"/>
    <n v="287.87442099999998"/>
    <s v="Not outlier"/>
    <n v="0.99460000000000004"/>
    <s v="Not outlier"/>
    <n v="1115"/>
    <s v="Not outlier"/>
  </r>
  <r>
    <x v="1"/>
    <x v="7"/>
    <x v="1"/>
    <x v="16"/>
    <x v="6"/>
    <n v="2.3915999999999999"/>
    <s v="Not outlier"/>
    <n v="125.774255"/>
    <s v="Not outlier"/>
    <n v="0.92079999999999995"/>
    <s v="Not outlier"/>
    <n v="735"/>
    <s v="Not outlier"/>
  </r>
  <r>
    <x v="1"/>
    <x v="4"/>
    <x v="0"/>
    <x v="10"/>
    <x v="6"/>
    <n v="1.5125999999999999"/>
    <s v="Not outlier"/>
    <n v="124.99615300000001"/>
    <s v="Not outlier"/>
    <n v="0.54449999999999998"/>
    <s v="Not outlier"/>
    <n v="151"/>
    <s v="Not outlier"/>
  </r>
  <r>
    <x v="2"/>
    <x v="3"/>
    <x v="1"/>
    <x v="3"/>
    <x v="3"/>
    <n v="1.5719000000000001"/>
    <s v="Not outlier"/>
    <n v="139.35731799999999"/>
    <s v="Not outlier"/>
    <n v="0.28289999999999998"/>
    <s v="Not outlier"/>
    <n v="253"/>
    <s v="Not outlier"/>
  </r>
  <r>
    <x v="0"/>
    <x v="5"/>
    <x v="1"/>
    <x v="11"/>
    <x v="6"/>
    <n v="0.74860000000000004"/>
    <s v="Not outlier"/>
    <n v="124.803203"/>
    <s v="Not outlier"/>
    <n v="0.27700000000000002"/>
    <s v="Not outlier"/>
    <n v="253"/>
    <s v="Not outlier"/>
  </r>
  <r>
    <x v="2"/>
    <x v="6"/>
    <x v="2"/>
    <x v="24"/>
    <x v="6"/>
    <n v="0.24410000000000001"/>
    <s v="Not outlier"/>
    <n v="124.68517799999999"/>
    <s v="Not outlier"/>
    <n v="8.5500000000000007E-2"/>
    <s v="Not outlier"/>
    <n v="0"/>
    <s v="Not outlier"/>
  </r>
  <r>
    <x v="2"/>
    <x v="3"/>
    <x v="2"/>
    <x v="0"/>
    <x v="1"/>
    <n v="1.1900000000000001E-2"/>
    <s v="Not outlier"/>
    <n v="2.4666519999999998"/>
    <s v="Not outlier"/>
    <n v="8.9999999999999993E-3"/>
    <s v="Not outlier"/>
    <n v="4"/>
    <s v="Not outlier"/>
  </r>
  <r>
    <x v="2"/>
    <x v="3"/>
    <x v="2"/>
    <x v="2"/>
    <x v="0"/>
    <n v="1.0229999999999999"/>
    <s v="Not outlier"/>
    <n v="116.463955"/>
    <s v="Not outlier"/>
    <n v="0.2046"/>
    <s v="Not outlier"/>
    <n v="252"/>
    <s v="Not outlier"/>
  </r>
  <r>
    <x v="2"/>
    <x v="3"/>
    <x v="2"/>
    <x v="1"/>
    <x v="0"/>
    <n v="0.92889999999999995"/>
    <s v="Not outlier"/>
    <n v="27.907627000000002"/>
    <s v="Not outlier"/>
    <n v="0.21360000000000001"/>
    <s v="Not outlier"/>
    <n v="131"/>
    <s v="Not outlier"/>
  </r>
  <r>
    <x v="2"/>
    <x v="3"/>
    <x v="1"/>
    <x v="11"/>
    <x v="6"/>
    <n v="0.7097"/>
    <s v="Not outlier"/>
    <n v="124.258366"/>
    <s v="Not outlier"/>
    <n v="0.2626"/>
    <s v="Not outlier"/>
    <n v="210"/>
    <s v="Not outlier"/>
  </r>
  <r>
    <x v="2"/>
    <x v="3"/>
    <x v="2"/>
    <x v="8"/>
    <x v="3"/>
    <n v="0.92989999999999995"/>
    <s v="Not outlier"/>
    <n v="287.86619899999999"/>
    <s v="Not outlier"/>
    <n v="0.17660000000000001"/>
    <s v="Not outlier"/>
    <n v="105"/>
    <s v="Not outlier"/>
  </r>
  <r>
    <x v="0"/>
    <x v="5"/>
    <x v="1"/>
    <x v="30"/>
    <x v="6"/>
    <n v="0.51239999999999997"/>
    <s v="Not outlier"/>
    <n v="123.330744"/>
    <s v="Not outlier"/>
    <n v="0.1794"/>
    <s v="Not outlier"/>
    <n v="72"/>
    <s v="Not outlier"/>
  </r>
  <r>
    <x v="1"/>
    <x v="7"/>
    <x v="1"/>
    <x v="19"/>
    <x v="6"/>
    <n v="1.3515999999999999"/>
    <s v="Not outlier"/>
    <n v="123.076725"/>
    <s v="Not outlier"/>
    <n v="0.47310000000000002"/>
    <s v="Not outlier"/>
    <n v="569"/>
    <s v="Not outlier"/>
  </r>
  <r>
    <x v="0"/>
    <x v="8"/>
    <x v="1"/>
    <x v="11"/>
    <x v="6"/>
    <n v="0.72909999999999997"/>
    <s v="Not outlier"/>
    <n v="122.897301"/>
    <s v="Not outlier"/>
    <n v="0.2697"/>
    <s v="Not outlier"/>
    <n v="195"/>
    <s v="Not outlier"/>
  </r>
  <r>
    <x v="2"/>
    <x v="6"/>
    <x v="0"/>
    <x v="4"/>
    <x v="2"/>
    <n v="0.94640000000000002"/>
    <s v="Not outlier"/>
    <n v="122.809512"/>
    <s v="Not outlier"/>
    <n v="0.3785"/>
    <s v="Not outlier"/>
    <n v="131"/>
    <s v="Not outlier"/>
  </r>
  <r>
    <x v="1"/>
    <x v="7"/>
    <x v="2"/>
    <x v="17"/>
    <x v="6"/>
    <n v="0.29060000000000002"/>
    <s v="Not outlier"/>
    <n v="122.495486"/>
    <s v="Not outlier"/>
    <n v="0.1017"/>
    <s v="Not outlier"/>
    <n v="0"/>
    <s v="Not outlier"/>
  </r>
  <r>
    <x v="2"/>
    <x v="9"/>
    <x v="0"/>
    <x v="0"/>
    <x v="0"/>
    <n v="10.2483"/>
    <s v="Not outlier"/>
    <n v="694.0099570000001"/>
    <s v="Not outlier"/>
    <n v="2.1522000000000001"/>
    <s v="Not outlier"/>
    <n v="524"/>
    <s v="Not outlier"/>
  </r>
  <r>
    <x v="2"/>
    <x v="9"/>
    <x v="0"/>
    <x v="2"/>
    <x v="0"/>
    <n v="7.5600000000000001E-2"/>
    <s v="Not outlier"/>
    <n v="10.129644000000001"/>
    <s v="Not outlier"/>
    <n v="1.5100000000000001E-2"/>
    <s v="Not outlier"/>
    <n v="11"/>
    <s v="Not outlier"/>
  </r>
  <r>
    <x v="2"/>
    <x v="9"/>
    <x v="0"/>
    <x v="3"/>
    <x v="3"/>
    <n v="3.1254"/>
    <s v="Not outlier"/>
    <n v="349.83677799999998"/>
    <s v="Not outlier"/>
    <n v="0.56259999999999999"/>
    <s v="Not outlier"/>
    <n v="127"/>
    <s v="Not outlier"/>
  </r>
  <r>
    <x v="2"/>
    <x v="0"/>
    <x v="1"/>
    <x v="1"/>
    <x v="2"/>
    <n v="0.64419999999999999"/>
    <s v="Not outlier"/>
    <n v="121.94972100000001"/>
    <s v="Not outlier"/>
    <n v="0.28989999999999999"/>
    <s v="Not outlier"/>
    <n v="498"/>
    <s v="Not outlier"/>
  </r>
  <r>
    <x v="2"/>
    <x v="9"/>
    <x v="0"/>
    <x v="4"/>
    <x v="4"/>
    <n v="5.0700000000000002E-2"/>
    <s v="Not outlier"/>
    <n v="14.072998999999999"/>
    <s v="Not outlier"/>
    <n v="1.4200000000000001E-2"/>
    <s v="Not outlier"/>
    <n v="19"/>
    <s v="Not outlier"/>
  </r>
  <r>
    <x v="0"/>
    <x v="5"/>
    <x v="0"/>
    <x v="4"/>
    <x v="2"/>
    <n v="1.0074000000000001"/>
    <s v="Not outlier"/>
    <n v="121.778651"/>
    <s v="Not outlier"/>
    <n v="0.40289999999999998"/>
    <s v="Not outlier"/>
    <n v="114"/>
    <s v="Not outlier"/>
  </r>
  <r>
    <x v="2"/>
    <x v="9"/>
    <x v="0"/>
    <x v="29"/>
    <x v="5"/>
    <n v="1.9601999999999999"/>
    <s v="Not outlier"/>
    <n v="137.10364100000001"/>
    <s v="Not outlier"/>
    <n v="0.62729999999999997"/>
    <s v="Not outlier"/>
    <n v="338"/>
    <s v="Not outlier"/>
  </r>
  <r>
    <x v="2"/>
    <x v="11"/>
    <x v="1"/>
    <x v="22"/>
    <x v="6"/>
    <n v="2.4750999999999999"/>
    <s v="Not outlier"/>
    <n v="121.583181"/>
    <s v="Not outlier"/>
    <n v="0.86629999999999996"/>
    <s v="Not outlier"/>
    <n v="429"/>
    <s v="Not outlier"/>
  </r>
  <r>
    <x v="2"/>
    <x v="9"/>
    <x v="0"/>
    <x v="1"/>
    <x v="0"/>
    <n v="0.17269999999999999"/>
    <s v="Not outlier"/>
    <n v="10.632906999999999"/>
    <s v="Not outlier"/>
    <n v="3.9699999999999999E-2"/>
    <s v="Not outlier"/>
    <n v="47"/>
    <s v="Not outlier"/>
  </r>
  <r>
    <x v="0"/>
    <x v="7"/>
    <x v="2"/>
    <x v="9"/>
    <x v="6"/>
    <n v="0.55210000000000004"/>
    <s v="Not outlier"/>
    <n v="120.995908"/>
    <s v="Not outlier"/>
    <n v="0.1933"/>
    <s v="Not outlier"/>
    <n v="0"/>
    <s v="Not outlier"/>
  </r>
  <r>
    <x v="2"/>
    <x v="9"/>
    <x v="0"/>
    <x v="18"/>
    <x v="3"/>
    <n v="0.55679999999999996"/>
    <s v="Not outlier"/>
    <n v="37.274619000000001"/>
    <s v="Not outlier"/>
    <n v="0.1002"/>
    <s v="Not outlier"/>
    <n v="88"/>
    <s v="Not outlier"/>
  </r>
  <r>
    <x v="0"/>
    <x v="7"/>
    <x v="1"/>
    <x v="1"/>
    <x v="2"/>
    <n v="0.58250000000000002"/>
    <s v="Not outlier"/>
    <n v="119.82169399999999"/>
    <s v="Not outlier"/>
    <n v="0.2621"/>
    <s v="Not outlier"/>
    <n v="235"/>
    <s v="Not outlier"/>
  </r>
  <r>
    <x v="2"/>
    <x v="8"/>
    <x v="2"/>
    <x v="16"/>
    <x v="2"/>
    <n v="1.7141"/>
    <s v="Not outlier"/>
    <n v="119.78602099999999"/>
    <s v="Not outlier"/>
    <n v="0.83989999999999998"/>
    <s v="Not outlier"/>
    <n v="1202"/>
    <s v="Not outlier"/>
  </r>
  <r>
    <x v="0"/>
    <x v="0"/>
    <x v="1"/>
    <x v="30"/>
    <x v="6"/>
    <n v="0.52439999999999998"/>
    <s v="Not outlier"/>
    <n v="119.596253"/>
    <s v="Not outlier"/>
    <n v="0.1835"/>
    <s v="Not outlier"/>
    <n v="71"/>
    <s v="Not outlier"/>
  </r>
  <r>
    <x v="0"/>
    <x v="7"/>
    <x v="0"/>
    <x v="27"/>
    <x v="2"/>
    <n v="0.5585"/>
    <s v="Not outlier"/>
    <n v="117.64838"/>
    <s v="Not outlier"/>
    <n v="0.22339999999999999"/>
    <s v="Not outlier"/>
    <n v="164"/>
    <s v="Not outlier"/>
  </r>
  <r>
    <x v="2"/>
    <x v="9"/>
    <x v="1"/>
    <x v="0"/>
    <x v="1"/>
    <n v="0.4027"/>
    <s v="Not outlier"/>
    <n v="65.041677000000007"/>
    <s v="Not outlier"/>
    <n v="0.30199999999999999"/>
    <s v="Not outlier"/>
    <n v="245"/>
    <s v="Not outlier"/>
  </r>
  <r>
    <x v="0"/>
    <x v="11"/>
    <x v="0"/>
    <x v="4"/>
    <x v="2"/>
    <n v="0.94569999999999999"/>
    <s v="Not outlier"/>
    <n v="117.209566"/>
    <s v="Not outlier"/>
    <n v="0.37830000000000003"/>
    <s v="Not outlier"/>
    <n v="119"/>
    <s v="Not outlier"/>
  </r>
  <r>
    <x v="2"/>
    <x v="9"/>
    <x v="1"/>
    <x v="2"/>
    <x v="0"/>
    <n v="1.09E-2"/>
    <s v="Not outlier"/>
    <n v="1.3807579999999999"/>
    <s v="Not outlier"/>
    <n v="2.2000000000000001E-3"/>
    <s v="Not outlier"/>
    <n v="6"/>
    <s v="Not outlier"/>
  </r>
  <r>
    <x v="0"/>
    <x v="11"/>
    <x v="1"/>
    <x v="1"/>
    <x v="2"/>
    <n v="0.66700000000000004"/>
    <s v="Not outlier"/>
    <n v="117.18423799999999"/>
    <s v="Not outlier"/>
    <n v="0.30020000000000002"/>
    <s v="Not outlier"/>
    <n v="439"/>
    <s v="Not outlier"/>
  </r>
  <r>
    <x v="1"/>
    <x v="0"/>
    <x v="0"/>
    <x v="10"/>
    <x v="6"/>
    <n v="1.4560999999999999"/>
    <s v="Not outlier"/>
    <n v="116.992414"/>
    <s v="Not outlier"/>
    <n v="0.5242"/>
    <s v="Not outlier"/>
    <n v="155"/>
    <s v="Not outlier"/>
  </r>
  <r>
    <x v="2"/>
    <x v="9"/>
    <x v="1"/>
    <x v="1"/>
    <x v="0"/>
    <n v="2.9912999999999998"/>
    <s v="Not outlier"/>
    <n v="208.89328599999999"/>
    <s v="Not outlier"/>
    <n v="0.68799999999999994"/>
    <s v="Not outlier"/>
    <n v="1140"/>
    <s v="Not outlier"/>
  </r>
  <r>
    <x v="1"/>
    <x v="3"/>
    <x v="0"/>
    <x v="20"/>
    <x v="6"/>
    <n v="1.5616000000000001"/>
    <s v="Not outlier"/>
    <n v="116.54471599999999"/>
    <s v="Not outlier"/>
    <n v="0.54659999999999997"/>
    <s v="Not outlier"/>
    <n v="107"/>
    <s v="Not outlier"/>
  </r>
  <r>
    <x v="0"/>
    <x v="1"/>
    <x v="0"/>
    <x v="27"/>
    <x v="2"/>
    <n v="0.59019999999999995"/>
    <s v="Not outlier"/>
    <n v="116.50214699999999"/>
    <s v="Not outlier"/>
    <n v="0.2361"/>
    <s v="Not outlier"/>
    <n v="209"/>
    <s v="Not outlier"/>
  </r>
  <r>
    <x v="2"/>
    <x v="9"/>
    <x v="1"/>
    <x v="3"/>
    <x v="3"/>
    <n v="1.5806"/>
    <s v="Not outlier"/>
    <n v="140.02031200000002"/>
    <s v="Not outlier"/>
    <n v="0.28449999999999998"/>
    <s v="Not outlier"/>
    <n v="255"/>
    <s v="Not outlier"/>
  </r>
  <r>
    <x v="2"/>
    <x v="9"/>
    <x v="1"/>
    <x v="4"/>
    <x v="4"/>
    <n v="1.6999999999999999E-3"/>
    <s v="Not outlier"/>
    <n v="0.69263300000000005"/>
    <s v="Not outlier"/>
    <n v="5.0000000000000001E-4"/>
    <s v="Not outlier"/>
    <n v="0"/>
    <s v="Not outlier"/>
  </r>
  <r>
    <x v="0"/>
    <x v="3"/>
    <x v="0"/>
    <x v="1"/>
    <x v="2"/>
    <n v="0.70979999999999999"/>
    <s v="Not outlier"/>
    <n v="116.37331399999999"/>
    <s v="Not outlier"/>
    <n v="0.31940000000000002"/>
    <s v="Not outlier"/>
    <n v="166"/>
    <s v="Not outlier"/>
  </r>
  <r>
    <x v="2"/>
    <x v="8"/>
    <x v="1"/>
    <x v="23"/>
    <x v="6"/>
    <n v="1.6438999999999999"/>
    <s v="Not outlier"/>
    <n v="116.172805"/>
    <s v="Not outlier"/>
    <n v="0.57540000000000002"/>
    <s v="Not outlier"/>
    <n v="1077"/>
    <s v="Not outlier"/>
  </r>
  <r>
    <x v="2"/>
    <x v="9"/>
    <x v="2"/>
    <x v="0"/>
    <x v="1"/>
    <n v="1.2999999999999999E-2"/>
    <s v="Not outlier"/>
    <n v="2.6866560000000002"/>
    <s v="Not outlier"/>
    <n v="9.7000000000000003E-3"/>
    <s v="Not outlier"/>
    <n v="4"/>
    <s v="Not outlier"/>
  </r>
  <r>
    <x v="2"/>
    <x v="9"/>
    <x v="2"/>
    <x v="2"/>
    <x v="0"/>
    <n v="1.1187"/>
    <s v="Not outlier"/>
    <n v="129.45026300000001"/>
    <s v="Not outlier"/>
    <n v="0.2238"/>
    <s v="Not outlier"/>
    <n v="226"/>
    <s v="Not outlier"/>
  </r>
  <r>
    <x v="2"/>
    <x v="9"/>
    <x v="2"/>
    <x v="10"/>
    <x v="4"/>
    <n v="5.9999999999999995E-4"/>
    <s v="Not outlier"/>
    <n v="3.5739E-2"/>
    <s v="Not outlier"/>
    <n v="1E-4"/>
    <s v="Not outlier"/>
    <n v="1"/>
    <s v="Not outlier"/>
  </r>
  <r>
    <x v="1"/>
    <x v="3"/>
    <x v="0"/>
    <x v="11"/>
    <x v="6"/>
    <n v="0.67610000000000003"/>
    <s v="Not outlier"/>
    <n v="116.102321"/>
    <s v="Not outlier"/>
    <n v="0.25019999999999998"/>
    <s v="Not outlier"/>
    <n v="0"/>
    <s v="Not outlier"/>
  </r>
  <r>
    <x v="1"/>
    <x v="3"/>
    <x v="1"/>
    <x v="19"/>
    <x v="6"/>
    <n v="1.2556"/>
    <s v="Not outlier"/>
    <n v="115.030749"/>
    <s v="Not outlier"/>
    <n v="0.4395"/>
    <s v="Not outlier"/>
    <n v="554"/>
    <s v="Not outlier"/>
  </r>
  <r>
    <x v="2"/>
    <x v="9"/>
    <x v="2"/>
    <x v="8"/>
    <x v="3"/>
    <n v="0.65920000000000001"/>
    <s v="Not outlier"/>
    <n v="215.46899199999999"/>
    <s v="Not outlier"/>
    <n v="0.12529999999999999"/>
    <s v="Not outlier"/>
    <n v="105"/>
    <s v="Not outlier"/>
  </r>
  <r>
    <x v="1"/>
    <x v="9"/>
    <x v="1"/>
    <x v="4"/>
    <x v="2"/>
    <n v="0.68210000000000004"/>
    <s v="Not outlier"/>
    <n v="114.57960300000001"/>
    <s v="Not outlier"/>
    <n v="0.27279999999999999"/>
    <s v="Not outlier"/>
    <n v="254"/>
    <s v="Not outlier"/>
  </r>
  <r>
    <x v="0"/>
    <x v="10"/>
    <x v="1"/>
    <x v="1"/>
    <x v="2"/>
    <n v="0.60529999999999995"/>
    <s v="Not outlier"/>
    <n v="112.811286"/>
    <s v="Not outlier"/>
    <n v="0.27239999999999998"/>
    <s v="Not outlier"/>
    <n v="330"/>
    <s v="Not outlier"/>
  </r>
  <r>
    <x v="2"/>
    <x v="9"/>
    <x v="2"/>
    <x v="17"/>
    <x v="3"/>
    <n v="1.2999999999999999E-3"/>
    <s v="Not outlier"/>
    <n v="0.660408"/>
    <s v="Not outlier"/>
    <n v="2.9999999999999997E-4"/>
    <s v="Not outlier"/>
    <n v="0"/>
    <s v="Not outlier"/>
  </r>
  <r>
    <x v="0"/>
    <x v="3"/>
    <x v="0"/>
    <x v="27"/>
    <x v="2"/>
    <n v="0.55979999999999996"/>
    <s v="Not outlier"/>
    <n v="112.794113"/>
    <s v="Not outlier"/>
    <n v="0.22389999999999999"/>
    <s v="Not outlier"/>
    <n v="183"/>
    <s v="Not outlier"/>
  </r>
  <r>
    <x v="0"/>
    <x v="9"/>
    <x v="1"/>
    <x v="30"/>
    <x v="6"/>
    <n v="0.51959999999999995"/>
    <s v="Not outlier"/>
    <n v="112.748627"/>
    <s v="Not outlier"/>
    <n v="0.18179999999999999"/>
    <s v="Not outlier"/>
    <n v="0"/>
    <s v="Not outlier"/>
  </r>
  <r>
    <x v="2"/>
    <x v="9"/>
    <x v="2"/>
    <x v="1"/>
    <x v="0"/>
    <n v="0.84609999999999996"/>
    <s v="Not outlier"/>
    <n v="20.953447000000001"/>
    <s v="Not outlier"/>
    <n v="0.1946"/>
    <s v="Not outlier"/>
    <n v="105"/>
    <s v="Not outlier"/>
  </r>
  <r>
    <x v="2"/>
    <x v="6"/>
    <x v="1"/>
    <x v="11"/>
    <x v="6"/>
    <n v="0.67720000000000002"/>
    <s v="Not outlier"/>
    <n v="112.223814"/>
    <s v="Not outlier"/>
    <n v="0.25059999999999999"/>
    <s v="Not outlier"/>
    <n v="223"/>
    <s v="Not outlier"/>
  </r>
  <r>
    <x v="2"/>
    <x v="2"/>
    <x v="0"/>
    <x v="0"/>
    <x v="0"/>
    <n v="12.618399999999999"/>
    <s v="Not outlier"/>
    <n v="808.53339800000003"/>
    <s v="Not outlier"/>
    <n v="2.6499000000000001"/>
    <s v="Not outlier"/>
    <n v="503"/>
    <s v="Not outlier"/>
  </r>
  <r>
    <x v="2"/>
    <x v="2"/>
    <x v="0"/>
    <x v="2"/>
    <x v="0"/>
    <n v="8.6300000000000002E-2"/>
    <s v="Not outlier"/>
    <n v="11.195581000000001"/>
    <s v="Not outlier"/>
    <n v="1.72E-2"/>
    <s v="Not outlier"/>
    <n v="11"/>
    <s v="Not outlier"/>
  </r>
  <r>
    <x v="2"/>
    <x v="2"/>
    <x v="0"/>
    <x v="3"/>
    <x v="3"/>
    <n v="3.2673999999999999"/>
    <s v="Not outlier"/>
    <n v="356.615048"/>
    <s v="Not outlier"/>
    <n v="0.58819999999999995"/>
    <s v="Not outlier"/>
    <n v="201"/>
    <s v="Not outlier"/>
  </r>
  <r>
    <x v="2"/>
    <x v="5"/>
    <x v="0"/>
    <x v="11"/>
    <x v="6"/>
    <n v="0.78520000000000001"/>
    <s v="Not outlier"/>
    <n v="112.19417600000001"/>
    <s v="Not outlier"/>
    <n v="0.29049999999999998"/>
    <s v="Not outlier"/>
    <n v="73"/>
    <s v="Not outlier"/>
  </r>
  <r>
    <x v="2"/>
    <x v="2"/>
    <x v="0"/>
    <x v="4"/>
    <x v="4"/>
    <n v="4.9500000000000002E-2"/>
    <s v="Not outlier"/>
    <n v="12.375298000000001"/>
    <s v="Not outlier"/>
    <n v="1.3899999999999999E-2"/>
    <s v="Not outlier"/>
    <n v="20"/>
    <s v="Not outlier"/>
  </r>
  <r>
    <x v="0"/>
    <x v="8"/>
    <x v="0"/>
    <x v="4"/>
    <x v="2"/>
    <n v="0.91449999999999998"/>
    <s v="Not outlier"/>
    <n v="111.77260200000001"/>
    <s v="Not outlier"/>
    <n v="0.36580000000000001"/>
    <s v="Not outlier"/>
    <n v="123"/>
    <s v="Not outlier"/>
  </r>
  <r>
    <x v="2"/>
    <x v="2"/>
    <x v="0"/>
    <x v="29"/>
    <x v="5"/>
    <n v="1.0285"/>
    <s v="Not outlier"/>
    <n v="75.752228000000002"/>
    <s v="Not outlier"/>
    <n v="0.3291"/>
    <s v="Not outlier"/>
    <n v="283"/>
    <s v="Not outlier"/>
  </r>
  <r>
    <x v="0"/>
    <x v="8"/>
    <x v="1"/>
    <x v="1"/>
    <x v="2"/>
    <n v="0.64219999999999999"/>
    <s v="Not outlier"/>
    <n v="111.463019"/>
    <s v="Not outlier"/>
    <n v="0.28899999999999998"/>
    <s v="Not outlier"/>
    <n v="362"/>
    <s v="Not outlier"/>
  </r>
  <r>
    <x v="2"/>
    <x v="10"/>
    <x v="1"/>
    <x v="11"/>
    <x v="6"/>
    <n v="0.67059999999999997"/>
    <s v="Not outlier"/>
    <n v="111.21218300000001"/>
    <s v="Not outlier"/>
    <n v="0.24809999999999999"/>
    <s v="Not outlier"/>
    <n v="270"/>
    <s v="Not outlier"/>
  </r>
  <r>
    <x v="1"/>
    <x v="5"/>
    <x v="1"/>
    <x v="22"/>
    <x v="6"/>
    <n v="2.1042999999999998"/>
    <s v="Not outlier"/>
    <n v="110.584264"/>
    <s v="Not outlier"/>
    <n v="0.73650000000000004"/>
    <s v="Not outlier"/>
    <n v="454"/>
    <s v="Not outlier"/>
  </r>
  <r>
    <x v="2"/>
    <x v="2"/>
    <x v="0"/>
    <x v="18"/>
    <x v="3"/>
    <n v="0.49880000000000002"/>
    <s v="Not outlier"/>
    <n v="33.539597999999998"/>
    <s v="Not outlier"/>
    <n v="8.9800000000000005E-2"/>
    <s v="Not outlier"/>
    <n v="81"/>
    <s v="Not outlier"/>
  </r>
  <r>
    <x v="0"/>
    <x v="1"/>
    <x v="1"/>
    <x v="1"/>
    <x v="2"/>
    <n v="0.60580000000000001"/>
    <s v="Not outlier"/>
    <n v="109.80841700000001"/>
    <s v="Not outlier"/>
    <n v="0.27260000000000001"/>
    <s v="Not outlier"/>
    <n v="275"/>
    <s v="Not outlier"/>
  </r>
  <r>
    <x v="1"/>
    <x v="9"/>
    <x v="0"/>
    <x v="21"/>
    <x v="6"/>
    <n v="2.0727000000000002"/>
    <s v="Not outlier"/>
    <n v="109.779905"/>
    <s v="Not outlier"/>
    <n v="0.72540000000000004"/>
    <s v="Not outlier"/>
    <n v="0"/>
    <s v="Not outlier"/>
  </r>
  <r>
    <x v="2"/>
    <x v="2"/>
    <x v="1"/>
    <x v="0"/>
    <x v="1"/>
    <n v="0.38969999999999999"/>
    <s v="Not outlier"/>
    <n v="62.943620000000003"/>
    <s v="Not outlier"/>
    <n v="0.2923"/>
    <s v="Not outlier"/>
    <n v="245"/>
    <s v="Not outlier"/>
  </r>
  <r>
    <x v="2"/>
    <x v="2"/>
    <x v="1"/>
    <x v="2"/>
    <x v="0"/>
    <n v="0.30830000000000002"/>
    <s v="Not outlier"/>
    <n v="41.966569"/>
    <s v="Not outlier"/>
    <n v="6.1699999999999998E-2"/>
    <s v="Not outlier"/>
    <n v="33"/>
    <s v="Not outlier"/>
  </r>
  <r>
    <x v="2"/>
    <x v="11"/>
    <x v="1"/>
    <x v="23"/>
    <x v="6"/>
    <n v="1.6841999999999999"/>
    <s v="Not outlier"/>
    <n v="108.66609600000001"/>
    <s v="Not outlier"/>
    <n v="0.58950000000000002"/>
    <s v="Not outlier"/>
    <n v="956"/>
    <s v="Not outlier"/>
  </r>
  <r>
    <x v="2"/>
    <x v="2"/>
    <x v="1"/>
    <x v="10"/>
    <x v="4"/>
    <n v="0.27010000000000001"/>
    <s v="Not outlier"/>
    <n v="17.012743999999998"/>
    <s v="Not outlier"/>
    <n v="7.0199999999999999E-2"/>
    <s v="Not outlier"/>
    <n v="124"/>
    <s v="Not outlier"/>
  </r>
  <r>
    <x v="0"/>
    <x v="0"/>
    <x v="1"/>
    <x v="6"/>
    <x v="2"/>
    <n v="0.34160000000000001"/>
    <s v="Not outlier"/>
    <n v="108.540446"/>
    <s v="Not outlier"/>
    <n v="0.13669999999999999"/>
    <s v="Not outlier"/>
    <n v="49"/>
    <s v="Not outlier"/>
  </r>
  <r>
    <x v="1"/>
    <x v="4"/>
    <x v="1"/>
    <x v="22"/>
    <x v="6"/>
    <n v="2.2345000000000002"/>
    <s v="Not outlier"/>
    <n v="106.804421"/>
    <s v="Not outlier"/>
    <n v="0.78210000000000002"/>
    <s v="Not outlier"/>
    <n v="463"/>
    <s v="Not outlier"/>
  </r>
  <r>
    <x v="1"/>
    <x v="8"/>
    <x v="1"/>
    <x v="4"/>
    <x v="2"/>
    <n v="0.434"/>
    <s v="Not outlier"/>
    <n v="106.645087"/>
    <s v="Not outlier"/>
    <n v="0.1736"/>
    <s v="Not outlier"/>
    <n v="174"/>
    <s v="Not outlier"/>
  </r>
  <r>
    <x v="2"/>
    <x v="2"/>
    <x v="1"/>
    <x v="3"/>
    <x v="3"/>
    <n v="4.5446"/>
    <s v="Not outlier"/>
    <n v="414.70506399999999"/>
    <s v="Not outlier"/>
    <n v="0.81799999999999995"/>
    <s v="Not outlier"/>
    <n v="2241"/>
    <s v="Not outlier"/>
  </r>
  <r>
    <x v="2"/>
    <x v="2"/>
    <x v="1"/>
    <x v="29"/>
    <x v="5"/>
    <n v="2.5920000000000001"/>
    <s v="Not outlier"/>
    <n v="240.02345399999999"/>
    <s v="Not outlier"/>
    <n v="0.82940000000000003"/>
    <s v="Not outlier"/>
    <n v="2551"/>
    <s v="Not outlier"/>
  </r>
  <r>
    <x v="0"/>
    <x v="4"/>
    <x v="0"/>
    <x v="4"/>
    <x v="2"/>
    <n v="0.87439999999999996"/>
    <s v="Not outlier"/>
    <n v="106.29976499999999"/>
    <s v="Not outlier"/>
    <n v="0.3498"/>
    <s v="Not outlier"/>
    <n v="108"/>
    <s v="Not outlier"/>
  </r>
  <r>
    <x v="2"/>
    <x v="2"/>
    <x v="1"/>
    <x v="1"/>
    <x v="0"/>
    <n v="2.1857000000000002"/>
    <s v="Not outlier"/>
    <n v="149.31264300000001"/>
    <s v="Not outlier"/>
    <n v="0.50270000000000004"/>
    <s v="Not outlier"/>
    <n v="899"/>
    <s v="Not outlier"/>
  </r>
  <r>
    <x v="1"/>
    <x v="8"/>
    <x v="0"/>
    <x v="19"/>
    <x v="6"/>
    <n v="1.1889000000000001"/>
    <s v="Not outlier"/>
    <n v="106.11928"/>
    <s v="Not outlier"/>
    <n v="0.41610000000000003"/>
    <s v="Not outlier"/>
    <n v="114"/>
    <s v="Not outlier"/>
  </r>
  <r>
    <x v="0"/>
    <x v="1"/>
    <x v="0"/>
    <x v="4"/>
    <x v="2"/>
    <n v="0.86599999999999999"/>
    <s v="Not outlier"/>
    <n v="105.254914"/>
    <s v="Not outlier"/>
    <n v="0.34639999999999999"/>
    <s v="Not outlier"/>
    <n v="118"/>
    <s v="Not outlier"/>
  </r>
  <r>
    <x v="1"/>
    <x v="6"/>
    <x v="0"/>
    <x v="11"/>
    <x v="6"/>
    <n v="0.54100000000000004"/>
    <s v="Not outlier"/>
    <n v="104.95249200000001"/>
    <s v="Not outlier"/>
    <n v="0.2001"/>
    <s v="Not outlier"/>
    <n v="0"/>
    <s v="Not outlier"/>
  </r>
  <r>
    <x v="0"/>
    <x v="8"/>
    <x v="1"/>
    <x v="6"/>
    <x v="2"/>
    <n v="0.31979999999999997"/>
    <s v="Not outlier"/>
    <n v="103.77124999999999"/>
    <s v="Not outlier"/>
    <n v="0.128"/>
    <s v="Not outlier"/>
    <n v="0"/>
    <s v="Not outlier"/>
  </r>
  <r>
    <x v="2"/>
    <x v="2"/>
    <x v="2"/>
    <x v="0"/>
    <x v="1"/>
    <n v="1.26E-2"/>
    <s v="Not outlier"/>
    <n v="2.5999940000000001"/>
    <s v="Not outlier"/>
    <n v="9.4000000000000004E-3"/>
    <s v="Not outlier"/>
    <n v="3"/>
    <s v="Not outlier"/>
  </r>
  <r>
    <x v="2"/>
    <x v="2"/>
    <x v="2"/>
    <x v="2"/>
    <x v="0"/>
    <n v="0.96830000000000005"/>
    <s v="Not outlier"/>
    <n v="114.95761400000001"/>
    <s v="Not outlier"/>
    <n v="0.19370000000000001"/>
    <s v="Not outlier"/>
    <n v="253"/>
    <s v="Not outlier"/>
  </r>
  <r>
    <x v="2"/>
    <x v="2"/>
    <x v="2"/>
    <x v="10"/>
    <x v="4"/>
    <n v="0.62960000000000005"/>
    <s v="Not outlier"/>
    <n v="39.270828999999999"/>
    <s v="Not outlier"/>
    <n v="0.16370000000000001"/>
    <s v="Not outlier"/>
    <n v="266"/>
    <s v="Not outlier"/>
  </r>
  <r>
    <x v="2"/>
    <x v="2"/>
    <x v="2"/>
    <x v="8"/>
    <x v="3"/>
    <n v="1.3111999999999999"/>
    <s v="Not outlier"/>
    <n v="388.65414000000004"/>
    <s v="Not outlier"/>
    <n v="0.249"/>
    <s v="Not outlier"/>
    <n v="115"/>
    <s v="Not outlier"/>
  </r>
  <r>
    <x v="2"/>
    <x v="8"/>
    <x v="1"/>
    <x v="11"/>
    <x v="6"/>
    <n v="0.52100000000000002"/>
    <s v="Not outlier"/>
    <n v="103.76481800000001"/>
    <s v="Not outlier"/>
    <n v="0.1928"/>
    <s v="Not outlier"/>
    <n v="0"/>
    <s v="Not outlier"/>
  </r>
  <r>
    <x v="0"/>
    <x v="6"/>
    <x v="0"/>
    <x v="4"/>
    <x v="2"/>
    <n v="0.85609999999999997"/>
    <s v="Not outlier"/>
    <n v="102.900452"/>
    <s v="Not outlier"/>
    <n v="0.34239999999999998"/>
    <s v="Not outlier"/>
    <n v="113"/>
    <s v="Not outlier"/>
  </r>
  <r>
    <x v="1"/>
    <x v="11"/>
    <x v="1"/>
    <x v="4"/>
    <x v="2"/>
    <n v="0.45610000000000001"/>
    <s v="Not outlier"/>
    <n v="100.668722"/>
    <s v="Not outlier"/>
    <n v="0.18240000000000001"/>
    <s v="Not outlier"/>
    <n v="244"/>
    <s v="Not outlier"/>
  </r>
  <r>
    <x v="2"/>
    <x v="2"/>
    <x v="2"/>
    <x v="17"/>
    <x v="3"/>
    <n v="2.0999999999999999E-3"/>
    <s v="Not outlier"/>
    <n v="0.76722799999999991"/>
    <s v="Not outlier"/>
    <n v="4.0000000000000002E-4"/>
    <s v="Not outlier"/>
    <n v="3"/>
    <s v="Not outlier"/>
  </r>
  <r>
    <x v="1"/>
    <x v="2"/>
    <x v="1"/>
    <x v="4"/>
    <x v="2"/>
    <n v="0.62770000000000004"/>
    <s v="Not outlier"/>
    <n v="100.602947"/>
    <s v="Not outlier"/>
    <n v="0.25109999999999999"/>
    <s v="Not outlier"/>
    <n v="322"/>
    <s v="Not outlier"/>
  </r>
  <r>
    <x v="1"/>
    <x v="10"/>
    <x v="2"/>
    <x v="17"/>
    <x v="2"/>
    <n v="0.1734"/>
    <s v="Not outlier"/>
    <n v="100.229246"/>
    <s v="Not outlier"/>
    <n v="7.2800000000000004E-2"/>
    <s v="Not outlier"/>
    <n v="0"/>
    <s v="Not outlier"/>
  </r>
  <r>
    <x v="0"/>
    <x v="2"/>
    <x v="1"/>
    <x v="11"/>
    <x v="6"/>
    <n v="0.62429999999999997"/>
    <s v="Not outlier"/>
    <n v="99.389678000000004"/>
    <s v="Not outlier"/>
    <n v="0.23100000000000001"/>
    <s v="Not outlier"/>
    <n v="234"/>
    <s v="Not outlier"/>
  </r>
  <r>
    <x v="2"/>
    <x v="1"/>
    <x v="0"/>
    <x v="0"/>
    <x v="0"/>
    <n v="13.7742"/>
    <s v="Not outlier"/>
    <n v="838.31649199999993"/>
    <s v="Not outlier"/>
    <n v="2.8925000000000001"/>
    <s v="Not outlier"/>
    <n v="476"/>
    <s v="Not outlier"/>
  </r>
  <r>
    <x v="2"/>
    <x v="1"/>
    <x v="0"/>
    <x v="2"/>
    <x v="0"/>
    <n v="0.1159"/>
    <s v="Not outlier"/>
    <n v="13.984016"/>
    <s v="Not outlier"/>
    <n v="2.3199999999999998E-2"/>
    <s v="Not outlier"/>
    <n v="11"/>
    <s v="Not outlier"/>
  </r>
  <r>
    <x v="2"/>
    <x v="1"/>
    <x v="0"/>
    <x v="3"/>
    <x v="3"/>
    <n v="3.0682"/>
    <s v="Not outlier"/>
    <n v="342.04196899999999"/>
    <s v="Not outlier"/>
    <n v="0.55220000000000002"/>
    <s v="Not outlier"/>
    <n v="196"/>
    <s v="Not outlier"/>
  </r>
  <r>
    <x v="2"/>
    <x v="1"/>
    <x v="0"/>
    <x v="4"/>
    <x v="4"/>
    <n v="4.9500000000000002E-2"/>
    <s v="Not outlier"/>
    <n v="12.090182"/>
    <s v="Not outlier"/>
    <n v="1.3899999999999999E-2"/>
    <s v="Not outlier"/>
    <n v="15"/>
    <s v="Not outlier"/>
  </r>
  <r>
    <x v="1"/>
    <x v="7"/>
    <x v="0"/>
    <x v="20"/>
    <x v="6"/>
    <n v="1.3609"/>
    <s v="Not outlier"/>
    <n v="99.192218999999994"/>
    <s v="Not outlier"/>
    <n v="0.4763"/>
    <s v="Not outlier"/>
    <n v="123"/>
    <s v="Not outlier"/>
  </r>
  <r>
    <x v="1"/>
    <x v="1"/>
    <x v="0"/>
    <x v="19"/>
    <x v="6"/>
    <n v="1.0964"/>
    <s v="Not outlier"/>
    <n v="99.100650000000002"/>
    <s v="Not outlier"/>
    <n v="0.38379999999999997"/>
    <s v="Not outlier"/>
    <n v="113"/>
    <s v="Not outlier"/>
  </r>
  <r>
    <x v="2"/>
    <x v="1"/>
    <x v="0"/>
    <x v="29"/>
    <x v="5"/>
    <n v="0.84899999999999998"/>
    <s v="Not outlier"/>
    <n v="89.076100999999994"/>
    <s v="Not outlier"/>
    <n v="0.2717"/>
    <s v="Not outlier"/>
    <n v="253"/>
    <s v="Not outlier"/>
  </r>
  <r>
    <x v="1"/>
    <x v="9"/>
    <x v="2"/>
    <x v="9"/>
    <x v="6"/>
    <n v="0.3392"/>
    <s v="Not outlier"/>
    <n v="98.935481999999993"/>
    <s v="Not outlier"/>
    <n v="0.1187"/>
    <s v="Not outlier"/>
    <n v="0"/>
    <s v="Not outlier"/>
  </r>
  <r>
    <x v="1"/>
    <x v="11"/>
    <x v="0"/>
    <x v="19"/>
    <x v="6"/>
    <n v="1.1106"/>
    <s v="Not outlier"/>
    <n v="98.254187000000002"/>
    <s v="Not outlier"/>
    <n v="0.3886"/>
    <s v="Not outlier"/>
    <n v="109"/>
    <s v="Not outlier"/>
  </r>
  <r>
    <x v="0"/>
    <x v="8"/>
    <x v="0"/>
    <x v="27"/>
    <x v="2"/>
    <n v="0.45989999999999998"/>
    <s v="Not outlier"/>
    <n v="98.216325999999995"/>
    <s v="Not outlier"/>
    <n v="0.18390000000000001"/>
    <s v="Not outlier"/>
    <n v="194"/>
    <s v="Not outlier"/>
  </r>
  <r>
    <x v="2"/>
    <x v="1"/>
    <x v="0"/>
    <x v="18"/>
    <x v="3"/>
    <n v="0.40670000000000001"/>
    <s v="Not outlier"/>
    <n v="24.997520000000002"/>
    <s v="Not outlier"/>
    <n v="7.3200000000000001E-2"/>
    <s v="Not outlier"/>
    <n v="0"/>
    <s v="Not outlier"/>
  </r>
  <r>
    <x v="2"/>
    <x v="10"/>
    <x v="0"/>
    <x v="1"/>
    <x v="2"/>
    <n v="1.3680000000000001"/>
    <s v="Not outlier"/>
    <n v="98.160893999999999"/>
    <s v="Not outlier"/>
    <n v="0.61560000000000004"/>
    <s v="Not outlier"/>
    <n v="85"/>
    <s v="Not outlier"/>
  </r>
  <r>
    <x v="2"/>
    <x v="5"/>
    <x v="1"/>
    <x v="23"/>
    <x v="6"/>
    <n v="1.0598000000000001"/>
    <s v="Not outlier"/>
    <n v="97.765710000000013"/>
    <s v="Not outlier"/>
    <n v="0.371"/>
    <s v="Not outlier"/>
    <n v="221"/>
    <s v="Not outlier"/>
  </r>
  <r>
    <x v="2"/>
    <x v="1"/>
    <x v="1"/>
    <x v="0"/>
    <x v="1"/>
    <n v="0.4027"/>
    <s v="Not outlier"/>
    <n v="65.041677000000007"/>
    <s v="Not outlier"/>
    <n v="0.30199999999999999"/>
    <s v="Not outlier"/>
    <n v="245"/>
    <s v="Not outlier"/>
  </r>
  <r>
    <x v="2"/>
    <x v="1"/>
    <x v="1"/>
    <x v="2"/>
    <x v="0"/>
    <n v="8.2699999999999996E-2"/>
    <s v="Not outlier"/>
    <n v="10.970206000000001"/>
    <s v="Not outlier"/>
    <n v="1.6500000000000001E-2"/>
    <s v="Not outlier"/>
    <n v="31"/>
    <s v="Not outlier"/>
  </r>
  <r>
    <x v="2"/>
    <x v="7"/>
    <x v="0"/>
    <x v="11"/>
    <x v="6"/>
    <n v="0.5625"/>
    <s v="Not outlier"/>
    <n v="97.748138999999995"/>
    <s v="Not outlier"/>
    <n v="0.20810000000000001"/>
    <s v="Not outlier"/>
    <n v="0"/>
    <s v="Not outlier"/>
  </r>
  <r>
    <x v="2"/>
    <x v="1"/>
    <x v="1"/>
    <x v="10"/>
    <x v="4"/>
    <n v="0.28820000000000001"/>
    <s v="Not outlier"/>
    <n v="18.151683999999999"/>
    <s v="Not outlier"/>
    <n v="7.4899999999999994E-2"/>
    <s v="Not outlier"/>
    <n v="113"/>
    <s v="Not outlier"/>
  </r>
  <r>
    <x v="0"/>
    <x v="8"/>
    <x v="1"/>
    <x v="23"/>
    <x v="6"/>
    <n v="1.5108999999999999"/>
    <s v="Not outlier"/>
    <n v="96.602635000000006"/>
    <s v="Not outlier"/>
    <n v="0.52880000000000005"/>
    <s v="Not outlier"/>
    <n v="245"/>
    <s v="Not outlier"/>
  </r>
  <r>
    <x v="1"/>
    <x v="8"/>
    <x v="1"/>
    <x v="31"/>
    <x v="6"/>
    <n v="1.3532"/>
    <s v="Not outlier"/>
    <n v="95.727793000000005"/>
    <s v="Not outlier"/>
    <n v="0.48720000000000002"/>
    <s v="Not outlier"/>
    <n v="382"/>
    <s v="Not outlier"/>
  </r>
  <r>
    <x v="2"/>
    <x v="7"/>
    <x v="1"/>
    <x v="11"/>
    <x v="6"/>
    <n v="0.57640000000000002"/>
    <s v="Not outlier"/>
    <n v="94.428791000000004"/>
    <s v="Not outlier"/>
    <n v="0.21329999999999999"/>
    <s v="Not outlier"/>
    <n v="265"/>
    <s v="Not outlier"/>
  </r>
  <r>
    <x v="2"/>
    <x v="3"/>
    <x v="0"/>
    <x v="11"/>
    <x v="6"/>
    <n v="0.72399999999999998"/>
    <s v="Not outlier"/>
    <n v="94.276286999999996"/>
    <s v="Not outlier"/>
    <n v="0.26790000000000003"/>
    <s v="Not outlier"/>
    <n v="0"/>
    <s v="Not outlier"/>
  </r>
  <r>
    <x v="2"/>
    <x v="1"/>
    <x v="1"/>
    <x v="1"/>
    <x v="0"/>
    <n v="2.1932999999999998"/>
    <s v="Not outlier"/>
    <n v="156.285721"/>
    <s v="Not outlier"/>
    <n v="0.50449999999999995"/>
    <s v="Not outlier"/>
    <n v="739"/>
    <s v="Not outlier"/>
  </r>
  <r>
    <x v="0"/>
    <x v="3"/>
    <x v="0"/>
    <x v="4"/>
    <x v="2"/>
    <n v="0.78590000000000004"/>
    <s v="Not outlier"/>
    <n v="93.897745999999998"/>
    <s v="Not outlier"/>
    <n v="0.31440000000000001"/>
    <s v="Not outlier"/>
    <n v="117"/>
    <s v="Not outlier"/>
  </r>
  <r>
    <x v="2"/>
    <x v="1"/>
    <x v="1"/>
    <x v="29"/>
    <x v="5"/>
    <n v="1.7481"/>
    <s v="Not outlier"/>
    <n v="162.59215700000001"/>
    <s v="Not outlier"/>
    <n v="0.55940000000000001"/>
    <s v="Not outlier"/>
    <n v="1514"/>
    <s v="Not outlier"/>
  </r>
  <r>
    <x v="2"/>
    <x v="6"/>
    <x v="1"/>
    <x v="23"/>
    <x v="6"/>
    <n v="1.0268999999999999"/>
    <s v="Not outlier"/>
    <n v="93.809293000000011"/>
    <s v="Not outlier"/>
    <n v="0.3594"/>
    <s v="Not outlier"/>
    <n v="525"/>
    <s v="Not outlier"/>
  </r>
  <r>
    <x v="2"/>
    <x v="1"/>
    <x v="1"/>
    <x v="4"/>
    <x v="4"/>
    <n v="3.7000000000000002E-3"/>
    <s v="Not outlier"/>
    <n v="1.48214"/>
    <s v="Not outlier"/>
    <n v="1.1000000000000001E-3"/>
    <s v="Not outlier"/>
    <n v="0"/>
    <s v="Not outlier"/>
  </r>
  <r>
    <x v="0"/>
    <x v="5"/>
    <x v="1"/>
    <x v="6"/>
    <x v="2"/>
    <n v="0.30649999999999999"/>
    <s v="Not outlier"/>
    <n v="93.23621"/>
    <s v="Not outlier"/>
    <n v="0.1226"/>
    <s v="Not outlier"/>
    <n v="0"/>
    <s v="Not outlier"/>
  </r>
  <r>
    <x v="0"/>
    <x v="2"/>
    <x v="0"/>
    <x v="27"/>
    <x v="2"/>
    <n v="0.47449999999999998"/>
    <s v="Not outlier"/>
    <n v="93.170169000000001"/>
    <s v="Not outlier"/>
    <n v="0.1898"/>
    <s v="Not outlier"/>
    <n v="181"/>
    <s v="Not outlier"/>
  </r>
  <r>
    <x v="2"/>
    <x v="1"/>
    <x v="2"/>
    <x v="0"/>
    <x v="1"/>
    <n v="1.21E-2"/>
    <s v="Not outlier"/>
    <n v="1.881435"/>
    <s v="Not outlier"/>
    <n v="8.9999999999999993E-3"/>
    <s v="Not outlier"/>
    <n v="3"/>
    <s v="Not outlier"/>
  </r>
  <r>
    <x v="2"/>
    <x v="1"/>
    <x v="2"/>
    <x v="2"/>
    <x v="0"/>
    <n v="1.0006999999999999"/>
    <s v="Not outlier"/>
    <n v="112.16592900000001"/>
    <s v="Not outlier"/>
    <n v="0.20019999999999999"/>
    <s v="Not outlier"/>
    <n v="225"/>
    <s v="Not outlier"/>
  </r>
  <r>
    <x v="2"/>
    <x v="1"/>
    <x v="2"/>
    <x v="10"/>
    <x v="4"/>
    <n v="0.71150000000000002"/>
    <s v="Not outlier"/>
    <n v="44.767403000000002"/>
    <s v="Not outlier"/>
    <n v="0.185"/>
    <s v="Not outlier"/>
    <n v="268"/>
    <s v="Not outlier"/>
  </r>
  <r>
    <x v="0"/>
    <x v="7"/>
    <x v="0"/>
    <x v="4"/>
    <x v="2"/>
    <n v="0.76719999999999999"/>
    <s v="Not outlier"/>
    <n v="92.905343000000002"/>
    <s v="Not outlier"/>
    <n v="0.30690000000000001"/>
    <s v="Not outlier"/>
    <n v="117"/>
    <s v="Not outlier"/>
  </r>
  <r>
    <x v="0"/>
    <x v="7"/>
    <x v="1"/>
    <x v="15"/>
    <x v="2"/>
    <n v="0.88939999999999997"/>
    <s v="Not outlier"/>
    <n v="92.652782999999999"/>
    <s v="Not outlier"/>
    <n v="0.4446"/>
    <s v="Not outlier"/>
    <n v="608"/>
    <s v="Not outlier"/>
  </r>
  <r>
    <x v="0"/>
    <x v="2"/>
    <x v="0"/>
    <x v="4"/>
    <x v="2"/>
    <n v="0.76380000000000003"/>
    <s v="Not outlier"/>
    <n v="92.426348000000004"/>
    <s v="Not outlier"/>
    <n v="0.30549999999999999"/>
    <s v="Not outlier"/>
    <n v="121"/>
    <s v="Not outlier"/>
  </r>
  <r>
    <x v="2"/>
    <x v="1"/>
    <x v="2"/>
    <x v="8"/>
    <x v="3"/>
    <n v="1.2161999999999999"/>
    <s v="Not outlier"/>
    <n v="378.99533500000001"/>
    <s v="Not outlier"/>
    <n v="0.2311"/>
    <s v="Not outlier"/>
    <n v="107"/>
    <s v="Not outlier"/>
  </r>
  <r>
    <x v="0"/>
    <x v="10"/>
    <x v="0"/>
    <x v="4"/>
    <x v="2"/>
    <n v="0.76259999999999994"/>
    <s v="Not outlier"/>
    <n v="92.107812999999993"/>
    <s v="Not outlier"/>
    <n v="0.30499999999999999"/>
    <s v="Not outlier"/>
    <n v="115"/>
    <s v="Not outlier"/>
  </r>
  <r>
    <x v="1"/>
    <x v="6"/>
    <x v="0"/>
    <x v="20"/>
    <x v="6"/>
    <n v="1.4502999999999999"/>
    <s v="Not outlier"/>
    <n v="92.093954999999994"/>
    <s v="Not outlier"/>
    <n v="0.50760000000000005"/>
    <s v="Not outlier"/>
    <n v="104"/>
    <s v="Not outlier"/>
  </r>
  <r>
    <x v="2"/>
    <x v="1"/>
    <x v="2"/>
    <x v="17"/>
    <x v="3"/>
    <n v="2.5999999999999999E-3"/>
    <s v="Not outlier"/>
    <n v="1.2736730000000001"/>
    <s v="Not outlier"/>
    <n v="5.0000000000000001E-4"/>
    <s v="Not outlier"/>
    <n v="1"/>
    <s v="Not outlier"/>
  </r>
  <r>
    <x v="1"/>
    <x v="8"/>
    <x v="1"/>
    <x v="22"/>
    <x v="6"/>
    <n v="1.5963000000000001"/>
    <s v="Not outlier"/>
    <n v="91.942843999999994"/>
    <s v="Not outlier"/>
    <n v="0.55869999999999997"/>
    <s v="Not outlier"/>
    <n v="782"/>
    <s v="Not outlier"/>
  </r>
  <r>
    <x v="2"/>
    <x v="6"/>
    <x v="0"/>
    <x v="11"/>
    <x v="6"/>
    <n v="0.65339999999999998"/>
    <s v="Not outlier"/>
    <n v="91.436464000000001"/>
    <s v="Not outlier"/>
    <n v="0.24179999999999999"/>
    <s v="Not outlier"/>
    <n v="60"/>
    <s v="Not outlier"/>
  </r>
  <r>
    <x v="2"/>
    <x v="1"/>
    <x v="2"/>
    <x v="29"/>
    <x v="5"/>
    <n v="2.7793999999999999"/>
    <s v="Not outlier"/>
    <n v="235.03743700000001"/>
    <s v="Not outlier"/>
    <n v="0.88939999999999997"/>
    <s v="Not outlier"/>
    <n v="2408"/>
    <s v="Not outlier"/>
  </r>
  <r>
    <x v="2"/>
    <x v="8"/>
    <x v="1"/>
    <x v="16"/>
    <x v="2"/>
    <n v="1.2911999999999999"/>
    <s v="Not outlier"/>
    <n v="91.374932000000001"/>
    <s v="Not outlier"/>
    <n v="0.63270000000000004"/>
    <s v="Not outlier"/>
    <n v="1002"/>
    <s v="Not outlier"/>
  </r>
  <r>
    <x v="2"/>
    <x v="8"/>
    <x v="0"/>
    <x v="0"/>
    <x v="0"/>
    <n v="9.3453999999999997"/>
    <s v="Not outlier"/>
    <n v="632.65947199999994"/>
    <s v="Not outlier"/>
    <n v="1.9624999999999999"/>
    <s v="Not outlier"/>
    <n v="445"/>
    <s v="Not outlier"/>
  </r>
  <r>
    <x v="2"/>
    <x v="8"/>
    <x v="0"/>
    <x v="2"/>
    <x v="0"/>
    <n v="0.12039999999999999"/>
    <s v="Not outlier"/>
    <n v="15.142913"/>
    <s v="Not outlier"/>
    <n v="2.41E-2"/>
    <s v="Not outlier"/>
    <n v="11"/>
    <s v="Not outlier"/>
  </r>
  <r>
    <x v="2"/>
    <x v="8"/>
    <x v="0"/>
    <x v="3"/>
    <x v="3"/>
    <n v="2.9588000000000001"/>
    <s v="Not outlier"/>
    <n v="322.443487"/>
    <s v="Not outlier"/>
    <n v="0.53259999999999996"/>
    <s v="Not outlier"/>
    <n v="196"/>
    <s v="Not outlier"/>
  </r>
  <r>
    <x v="2"/>
    <x v="8"/>
    <x v="0"/>
    <x v="4"/>
    <x v="4"/>
    <n v="2.98E-2"/>
    <s v="Not outlier"/>
    <n v="8.8287189999999995"/>
    <s v="Not outlier"/>
    <n v="8.3999999999999995E-3"/>
    <s v="Not outlier"/>
    <n v="15"/>
    <s v="Not outlier"/>
  </r>
  <r>
    <x v="1"/>
    <x v="9"/>
    <x v="0"/>
    <x v="20"/>
    <x v="6"/>
    <n v="1.1654"/>
    <s v="Not outlier"/>
    <n v="91.105464999999995"/>
    <s v="Not outlier"/>
    <n v="0.4078"/>
    <s v="Not outlier"/>
    <n v="85"/>
    <s v="Not outlier"/>
  </r>
  <r>
    <x v="2"/>
    <x v="8"/>
    <x v="0"/>
    <x v="10"/>
    <x v="4"/>
    <n v="8.3999999999999995E-3"/>
    <s v="Not outlier"/>
    <n v="0.50492099999999995"/>
    <s v="Not outlier"/>
    <n v="2.2000000000000001E-3"/>
    <s v="Not outlier"/>
    <n v="2"/>
    <s v="Not outlier"/>
  </r>
  <r>
    <x v="2"/>
    <x v="10"/>
    <x v="1"/>
    <x v="26"/>
    <x v="2"/>
    <n v="1.0727"/>
    <s v="Not outlier"/>
    <n v="91.027754000000002"/>
    <s v="Not outlier"/>
    <n v="0.42909999999999998"/>
    <s v="Not outlier"/>
    <n v="0"/>
    <s v="Not outlier"/>
  </r>
  <r>
    <x v="1"/>
    <x v="2"/>
    <x v="1"/>
    <x v="11"/>
    <x v="6"/>
    <n v="0.40610000000000002"/>
    <s v="Not outlier"/>
    <n v="90.136533999999997"/>
    <s v="Not outlier"/>
    <n v="0.1502"/>
    <s v="Not outlier"/>
    <n v="0"/>
    <s v="Not outlier"/>
  </r>
  <r>
    <x v="2"/>
    <x v="8"/>
    <x v="0"/>
    <x v="29"/>
    <x v="5"/>
    <n v="0.68340000000000001"/>
    <s v="Not outlier"/>
    <n v="69.379221000000001"/>
    <s v="Not outlier"/>
    <n v="0.21870000000000001"/>
    <s v="Not outlier"/>
    <n v="235"/>
    <s v="Not outlier"/>
  </r>
  <r>
    <x v="1"/>
    <x v="6"/>
    <x v="1"/>
    <x v="20"/>
    <x v="6"/>
    <n v="1.1158999999999999"/>
    <s v="Not outlier"/>
    <n v="89.912221000000002"/>
    <s v="Not outlier"/>
    <n v="0.39050000000000001"/>
    <s v="Not outlier"/>
    <n v="566"/>
    <s v="Not outlier"/>
  </r>
  <r>
    <x v="2"/>
    <x v="4"/>
    <x v="0"/>
    <x v="1"/>
    <x v="2"/>
    <n v="0.70809999999999995"/>
    <s v="Not outlier"/>
    <n v="89.89909200000001"/>
    <s v="Not outlier"/>
    <n v="0.31859999999999999"/>
    <s v="Not outlier"/>
    <n v="208"/>
    <s v="Not outlier"/>
  </r>
  <r>
    <x v="2"/>
    <x v="8"/>
    <x v="0"/>
    <x v="5"/>
    <x v="3"/>
    <n v="0.15160000000000001"/>
    <s v="Not outlier"/>
    <n v="25.916124"/>
    <s v="Not outlier"/>
    <n v="2.8799999999999999E-2"/>
    <s v="Not outlier"/>
    <n v="64"/>
    <s v="Not outlier"/>
  </r>
  <r>
    <x v="1"/>
    <x v="5"/>
    <x v="2"/>
    <x v="8"/>
    <x v="2"/>
    <n v="0.16880000000000001"/>
    <s v="Not outlier"/>
    <n v="88.881426000000005"/>
    <s v="Not outlier"/>
    <n v="8.4400000000000003E-2"/>
    <s v="Not outlier"/>
    <n v="64"/>
    <s v="Not outlier"/>
  </r>
  <r>
    <x v="0"/>
    <x v="9"/>
    <x v="0"/>
    <x v="4"/>
    <x v="2"/>
    <n v="0.73160000000000003"/>
    <s v="Not outlier"/>
    <n v="88.740459999999999"/>
    <s v="Not outlier"/>
    <n v="0.29270000000000002"/>
    <s v="Not outlier"/>
    <n v="116"/>
    <s v="Not outlier"/>
  </r>
  <r>
    <x v="2"/>
    <x v="8"/>
    <x v="1"/>
    <x v="0"/>
    <x v="1"/>
    <n v="0.27650000000000002"/>
    <s v="Not outlier"/>
    <n v="44.648980999999999"/>
    <s v="Not outlier"/>
    <n v="0.20730000000000001"/>
    <s v="Not outlier"/>
    <n v="163"/>
    <s v="Not outlier"/>
  </r>
  <r>
    <x v="2"/>
    <x v="8"/>
    <x v="1"/>
    <x v="2"/>
    <x v="0"/>
    <n v="2.6700000000000002E-2"/>
    <s v="Not outlier"/>
    <n v="3.1194349999999997"/>
    <s v="Not outlier"/>
    <n v="5.4000000000000003E-3"/>
    <s v="Not outlier"/>
    <n v="8"/>
    <s v="Not outlier"/>
  </r>
  <r>
    <x v="1"/>
    <x v="8"/>
    <x v="0"/>
    <x v="20"/>
    <x v="6"/>
    <n v="1.0639000000000001"/>
    <s v="Not outlier"/>
    <n v="88.332611"/>
    <s v="Not outlier"/>
    <n v="0.37240000000000001"/>
    <s v="Not outlier"/>
    <n v="76"/>
    <s v="Not outlier"/>
  </r>
  <r>
    <x v="2"/>
    <x v="8"/>
    <x v="1"/>
    <x v="10"/>
    <x v="4"/>
    <n v="0.68600000000000005"/>
    <s v="Not outlier"/>
    <n v="42.920050000000003"/>
    <s v="Not outlier"/>
    <n v="0.1784"/>
    <s v="Not outlier"/>
    <n v="123"/>
    <s v="Not outlier"/>
  </r>
  <r>
    <x v="2"/>
    <x v="7"/>
    <x v="0"/>
    <x v="27"/>
    <x v="2"/>
    <n v="0.68220000000000003"/>
    <s v="Not outlier"/>
    <n v="88.235472999999999"/>
    <s v="Not outlier"/>
    <n v="0.27289999999999998"/>
    <s v="Not outlier"/>
    <n v="175"/>
    <s v="Not outlier"/>
  </r>
  <r>
    <x v="1"/>
    <x v="2"/>
    <x v="0"/>
    <x v="20"/>
    <x v="6"/>
    <n v="0.97430000000000005"/>
    <s v="Not outlier"/>
    <n v="88.223206000000005"/>
    <s v="Not outlier"/>
    <n v="0.34100000000000003"/>
    <s v="Not outlier"/>
    <n v="81"/>
    <s v="Not outlier"/>
  </r>
  <r>
    <x v="1"/>
    <x v="10"/>
    <x v="0"/>
    <x v="11"/>
    <x v="6"/>
    <n v="0.45739999999999997"/>
    <s v="Not outlier"/>
    <n v="88.075675000000004"/>
    <s v="Not outlier"/>
    <n v="0.16919999999999999"/>
    <s v="Not outlier"/>
    <n v="0"/>
    <s v="Not outlier"/>
  </r>
  <r>
    <x v="2"/>
    <x v="8"/>
    <x v="1"/>
    <x v="29"/>
    <x v="5"/>
    <n v="1.9384999999999999"/>
    <s v="Not outlier"/>
    <n v="170.223986"/>
    <s v="Not outlier"/>
    <n v="0.62029999999999996"/>
    <s v="Not outlier"/>
    <n v="1671"/>
    <s v="Not outlier"/>
  </r>
  <r>
    <x v="2"/>
    <x v="8"/>
    <x v="1"/>
    <x v="1"/>
    <x v="0"/>
    <n v="2.0573000000000001"/>
    <s v="Not outlier"/>
    <n v="141.77735699999999"/>
    <s v="Not outlier"/>
    <n v="0.47320000000000001"/>
    <s v="Not outlier"/>
    <n v="673"/>
    <s v="Not outlier"/>
  </r>
  <r>
    <x v="2"/>
    <x v="7"/>
    <x v="2"/>
    <x v="28"/>
    <x v="2"/>
    <n v="0.16639999999999999"/>
    <s v="Not outlier"/>
    <n v="87.983642000000003"/>
    <s v="Not outlier"/>
    <n v="8.3199999999999996E-2"/>
    <s v="Not outlier"/>
    <n v="0"/>
    <s v="Not outlier"/>
  </r>
  <r>
    <x v="1"/>
    <x v="3"/>
    <x v="1"/>
    <x v="20"/>
    <x v="6"/>
    <n v="1.0859000000000001"/>
    <s v="Not outlier"/>
    <n v="87.554177999999993"/>
    <s v="Not outlier"/>
    <n v="0.38009999999999999"/>
    <s v="Not outlier"/>
    <n v="525"/>
    <s v="Not outlier"/>
  </r>
  <r>
    <x v="0"/>
    <x v="11"/>
    <x v="0"/>
    <x v="27"/>
    <x v="2"/>
    <n v="0.40260000000000001"/>
    <s v="Not outlier"/>
    <n v="87.407708"/>
    <s v="Not outlier"/>
    <n v="0.16109999999999999"/>
    <s v="Not outlier"/>
    <n v="202"/>
    <s v="Not outlier"/>
  </r>
  <r>
    <x v="2"/>
    <x v="10"/>
    <x v="1"/>
    <x v="1"/>
    <x v="2"/>
    <n v="1.0117"/>
    <s v="Not outlier"/>
    <n v="87.10071099999999"/>
    <s v="Not outlier"/>
    <n v="0.45529999999999998"/>
    <s v="Not outlier"/>
    <n v="386"/>
    <s v="Not outlier"/>
  </r>
  <r>
    <x v="0"/>
    <x v="3"/>
    <x v="1"/>
    <x v="32"/>
    <x v="6"/>
    <n v="0.42970000000000003"/>
    <s v="Not outlier"/>
    <n v="86.020452000000006"/>
    <s v="Not outlier"/>
    <n v="0.15040000000000001"/>
    <s v="Not outlier"/>
    <n v="0"/>
    <s v="Not outlier"/>
  </r>
  <r>
    <x v="2"/>
    <x v="8"/>
    <x v="2"/>
    <x v="0"/>
    <x v="1"/>
    <n v="1.1599999999999999E-2"/>
    <s v="Not outlier"/>
    <n v="1.818643"/>
    <s v="Not outlier"/>
    <n v="8.6999999999999994E-3"/>
    <s v="Not outlier"/>
    <n v="3"/>
    <s v="Not outlier"/>
  </r>
  <r>
    <x v="2"/>
    <x v="8"/>
    <x v="2"/>
    <x v="2"/>
    <x v="0"/>
    <n v="0.99129999999999996"/>
    <s v="Not outlier"/>
    <n v="116.18659600000001"/>
    <s v="Not outlier"/>
    <n v="0.1983"/>
    <s v="Not outlier"/>
    <n v="252"/>
    <s v="Not outlier"/>
  </r>
  <r>
    <x v="2"/>
    <x v="8"/>
    <x v="2"/>
    <x v="10"/>
    <x v="4"/>
    <n v="1.5021"/>
    <s v="Not outlier"/>
    <n v="94.162770999999992"/>
    <s v="Not outlier"/>
    <n v="0.39050000000000001"/>
    <s v="Not outlier"/>
    <n v="299"/>
    <s v="Not outlier"/>
  </r>
  <r>
    <x v="0"/>
    <x v="9"/>
    <x v="1"/>
    <x v="4"/>
    <x v="2"/>
    <n v="0.70140000000000002"/>
    <s v="Not outlier"/>
    <n v="85.608891"/>
    <s v="Not outlier"/>
    <n v="0.28050000000000003"/>
    <s v="Not outlier"/>
    <n v="397"/>
    <s v="Not outlier"/>
  </r>
  <r>
    <x v="2"/>
    <x v="5"/>
    <x v="1"/>
    <x v="1"/>
    <x v="2"/>
    <n v="0.52949999999999997"/>
    <s v="Not outlier"/>
    <n v="85.414349000000001"/>
    <s v="Not outlier"/>
    <n v="0.23830000000000001"/>
    <s v="Not outlier"/>
    <n v="446"/>
    <s v="Not outlier"/>
  </r>
  <r>
    <x v="0"/>
    <x v="9"/>
    <x v="1"/>
    <x v="23"/>
    <x v="6"/>
    <n v="1.589"/>
    <s v="Not outlier"/>
    <n v="84.815140999999997"/>
    <s v="Not outlier"/>
    <n v="0.55620000000000003"/>
    <s v="Not outlier"/>
    <n v="243"/>
    <s v="Not outlier"/>
  </r>
  <r>
    <x v="2"/>
    <x v="8"/>
    <x v="2"/>
    <x v="8"/>
    <x v="3"/>
    <n v="1.0677000000000001"/>
    <s v="Not outlier"/>
    <n v="321.767696"/>
    <s v="Not outlier"/>
    <n v="0.20269999999999999"/>
    <s v="Not outlier"/>
    <n v="108"/>
    <s v="Not outlier"/>
  </r>
  <r>
    <x v="1"/>
    <x v="4"/>
    <x v="1"/>
    <x v="11"/>
    <x v="6"/>
    <n v="0.41889999999999999"/>
    <s v="Not outlier"/>
    <n v="83.905488000000005"/>
    <s v="Not outlier"/>
    <n v="0.155"/>
    <s v="Not outlier"/>
    <n v="0"/>
    <s v="Not outlier"/>
  </r>
  <r>
    <x v="2"/>
    <x v="4"/>
    <x v="1"/>
    <x v="1"/>
    <x v="2"/>
    <n v="0.5181"/>
    <s v="Not outlier"/>
    <n v="82.924092000000002"/>
    <s v="Not outlier"/>
    <n v="0.2331"/>
    <s v="Not outlier"/>
    <n v="507"/>
    <s v="Not outlier"/>
  </r>
  <r>
    <x v="2"/>
    <x v="8"/>
    <x v="2"/>
    <x v="4"/>
    <x v="4"/>
    <n v="0.31330000000000002"/>
    <s v="Not outlier"/>
    <n v="119.615482"/>
    <s v="Not outlier"/>
    <n v="8.77E-2"/>
    <s v="Not outlier"/>
    <n v="0"/>
    <s v="Not outlier"/>
  </r>
  <r>
    <x v="2"/>
    <x v="8"/>
    <x v="2"/>
    <x v="4"/>
    <x v="5"/>
    <n v="1.6000000000000001E-3"/>
    <s v="Not outlier"/>
    <n v="0.52653599999999989"/>
    <s v="Not outlier"/>
    <n v="5.0000000000000001E-4"/>
    <s v="Not outlier"/>
    <n v="0"/>
    <s v="Not outlier"/>
  </r>
  <r>
    <x v="1"/>
    <x v="5"/>
    <x v="0"/>
    <x v="33"/>
    <x v="2"/>
    <n v="0.4511"/>
    <s v="Not outlier"/>
    <n v="82.923760000000001"/>
    <s v="Not outlier"/>
    <n v="0.1804"/>
    <s v="Not outlier"/>
    <n v="0"/>
    <s v="Not outlier"/>
  </r>
  <r>
    <x v="2"/>
    <x v="8"/>
    <x v="2"/>
    <x v="24"/>
    <x v="0"/>
    <n v="0.2777"/>
    <s v="Not outlier"/>
    <n v="139.08552900000001"/>
    <s v="Not outlier"/>
    <n v="5.5599999999999997E-2"/>
    <s v="Not outlier"/>
    <n v="0"/>
    <s v="Not outlier"/>
  </r>
  <r>
    <x v="1"/>
    <x v="3"/>
    <x v="1"/>
    <x v="4"/>
    <x v="2"/>
    <n v="0.54149999999999998"/>
    <s v="Not outlier"/>
    <n v="82.367585000000005"/>
    <s v="Not outlier"/>
    <n v="0.21659999999999999"/>
    <s v="Not outlier"/>
    <n v="0"/>
    <s v="Not outlier"/>
  </r>
  <r>
    <x v="2"/>
    <x v="11"/>
    <x v="0"/>
    <x v="0"/>
    <x v="0"/>
    <n v="8.2873000000000001"/>
    <s v="Not outlier"/>
    <n v="584.43964500000004"/>
    <s v="Not outlier"/>
    <n v="1.7403"/>
    <s v="Not outlier"/>
    <n v="484"/>
    <s v="Not outlier"/>
  </r>
  <r>
    <x v="2"/>
    <x v="11"/>
    <x v="0"/>
    <x v="2"/>
    <x v="0"/>
    <n v="0.126"/>
    <s v="Not outlier"/>
    <n v="15.565614"/>
    <s v="Not outlier"/>
    <n v="2.52E-2"/>
    <s v="Not outlier"/>
    <n v="11"/>
    <s v="Not outlier"/>
  </r>
  <r>
    <x v="2"/>
    <x v="11"/>
    <x v="0"/>
    <x v="3"/>
    <x v="3"/>
    <n v="3.0142000000000002"/>
    <s v="Not outlier"/>
    <n v="325.02226299999995"/>
    <s v="Not outlier"/>
    <n v="0.54249999999999998"/>
    <s v="Not outlier"/>
    <n v="210"/>
    <s v="Not outlier"/>
  </r>
  <r>
    <x v="2"/>
    <x v="11"/>
    <x v="0"/>
    <x v="4"/>
    <x v="4"/>
    <n v="3.7400000000000003E-2"/>
    <s v="Not outlier"/>
    <n v="10.424574"/>
    <s v="Not outlier"/>
    <n v="1.0500000000000001E-2"/>
    <s v="Not outlier"/>
    <n v="13"/>
    <s v="Not outlier"/>
  </r>
  <r>
    <x v="2"/>
    <x v="4"/>
    <x v="1"/>
    <x v="11"/>
    <x v="6"/>
    <n v="0.5252"/>
    <s v="Not outlier"/>
    <n v="82.262953999999993"/>
    <s v="Not outlier"/>
    <n v="0.1943"/>
    <s v="Not outlier"/>
    <n v="279"/>
    <s v="Not outlier"/>
  </r>
  <r>
    <x v="2"/>
    <x v="11"/>
    <x v="0"/>
    <x v="10"/>
    <x v="4"/>
    <n v="7.1000000000000004E-3"/>
    <s v="Not outlier"/>
    <n v="0.403671"/>
    <s v="Not outlier"/>
    <n v="1.9E-3"/>
    <s v="Not outlier"/>
    <n v="2"/>
    <s v="Not outlier"/>
  </r>
  <r>
    <x v="1"/>
    <x v="9"/>
    <x v="0"/>
    <x v="19"/>
    <x v="6"/>
    <n v="0.97130000000000005"/>
    <s v="Not outlier"/>
    <n v="82.145392999999999"/>
    <s v="Not outlier"/>
    <n v="0.34"/>
    <s v="Not outlier"/>
    <n v="115"/>
    <s v="Not outlier"/>
  </r>
  <r>
    <x v="1"/>
    <x v="11"/>
    <x v="0"/>
    <x v="20"/>
    <x v="6"/>
    <n v="0.9899"/>
    <s v="Not outlier"/>
    <n v="81.820758999999995"/>
    <s v="Not outlier"/>
    <n v="0.34639999999999999"/>
    <s v="Not outlier"/>
    <n v="69"/>
    <s v="Not outlier"/>
  </r>
  <r>
    <x v="2"/>
    <x v="11"/>
    <x v="0"/>
    <x v="29"/>
    <x v="5"/>
    <n v="0.58679999999999999"/>
    <s v="Not outlier"/>
    <n v="63.073779000000002"/>
    <s v="Not outlier"/>
    <n v="0.18779999999999999"/>
    <s v="Not outlier"/>
    <n v="234"/>
    <s v="Not outlier"/>
  </r>
  <r>
    <x v="1"/>
    <x v="9"/>
    <x v="1"/>
    <x v="16"/>
    <x v="6"/>
    <n v="1.1354"/>
    <s v="Not outlier"/>
    <n v="81.085424000000003"/>
    <s v="Not outlier"/>
    <n v="0.43709999999999999"/>
    <s v="Not outlier"/>
    <n v="676"/>
    <s v="Not outlier"/>
  </r>
  <r>
    <x v="2"/>
    <x v="6"/>
    <x v="1"/>
    <x v="1"/>
    <x v="2"/>
    <n v="0.70299999999999996"/>
    <s v="Not outlier"/>
    <n v="79.828062000000003"/>
    <s v="Not outlier"/>
    <n v="0.31630000000000003"/>
    <s v="Not outlier"/>
    <n v="461"/>
    <s v="Not outlier"/>
  </r>
  <r>
    <x v="2"/>
    <x v="11"/>
    <x v="0"/>
    <x v="5"/>
    <x v="3"/>
    <n v="0.19489999999999999"/>
    <s v="Not outlier"/>
    <n v="33.214697999999999"/>
    <s v="Not outlier"/>
    <n v="3.6999999999999998E-2"/>
    <s v="Not outlier"/>
    <n v="74"/>
    <s v="Not outlier"/>
  </r>
  <r>
    <x v="2"/>
    <x v="7"/>
    <x v="0"/>
    <x v="23"/>
    <x v="6"/>
    <n v="1.3838999999999999"/>
    <s v="Not outlier"/>
    <n v="79.551433000000003"/>
    <s v="Not outlier"/>
    <n v="0.4844"/>
    <s v="Not outlier"/>
    <n v="118"/>
    <s v="Not outlier"/>
  </r>
  <r>
    <x v="0"/>
    <x v="5"/>
    <x v="0"/>
    <x v="27"/>
    <x v="2"/>
    <n v="0.3357"/>
    <s v="Not outlier"/>
    <n v="78.294403000000003"/>
    <s v="Not outlier"/>
    <n v="0.1343"/>
    <s v="Not outlier"/>
    <n v="96"/>
    <s v="Not outlier"/>
  </r>
  <r>
    <x v="2"/>
    <x v="11"/>
    <x v="1"/>
    <x v="0"/>
    <x v="1"/>
    <n v="0.28560000000000002"/>
    <s v="Not outlier"/>
    <n v="46.137219999999999"/>
    <s v="Not outlier"/>
    <n v="0.2142"/>
    <s v="Not outlier"/>
    <n v="163"/>
    <s v="Not outlier"/>
  </r>
  <r>
    <x v="2"/>
    <x v="11"/>
    <x v="1"/>
    <x v="2"/>
    <x v="0"/>
    <n v="6.4600000000000005E-2"/>
    <s v="Not outlier"/>
    <n v="9.8290120000000005"/>
    <s v="Not outlier"/>
    <n v="1.29E-2"/>
    <s v="Not outlier"/>
    <n v="19"/>
    <s v="Not outlier"/>
  </r>
  <r>
    <x v="1"/>
    <x v="2"/>
    <x v="0"/>
    <x v="19"/>
    <x v="6"/>
    <n v="0.84909999999999997"/>
    <s v="Not outlier"/>
    <n v="78.136527999999998"/>
    <s v="Not outlier"/>
    <n v="0.29720000000000002"/>
    <s v="Not outlier"/>
    <n v="114"/>
    <s v="Not outlier"/>
  </r>
  <r>
    <x v="2"/>
    <x v="11"/>
    <x v="1"/>
    <x v="10"/>
    <x v="4"/>
    <n v="1.0209999999999999"/>
    <s v="Not outlier"/>
    <n v="58.981036999999993"/>
    <s v="Not outlier"/>
    <n v="0.26540000000000002"/>
    <s v="Not outlier"/>
    <n v="151"/>
    <s v="Not outlier"/>
  </r>
  <r>
    <x v="2"/>
    <x v="4"/>
    <x v="1"/>
    <x v="23"/>
    <x v="6"/>
    <n v="0.86280000000000001"/>
    <s v="Not outlier"/>
    <n v="77.771446999999995"/>
    <s v="Not outlier"/>
    <n v="0.30199999999999999"/>
    <s v="Not outlier"/>
    <n v="213"/>
    <s v="Not outlier"/>
  </r>
  <r>
    <x v="1"/>
    <x v="10"/>
    <x v="1"/>
    <x v="22"/>
    <x v="6"/>
    <n v="1.5551999999999999"/>
    <s v="Not outlier"/>
    <n v="76.888582"/>
    <s v="Not outlier"/>
    <n v="0.5444"/>
    <s v="Not outlier"/>
    <n v="336"/>
    <s v="Not outlier"/>
  </r>
  <r>
    <x v="2"/>
    <x v="7"/>
    <x v="1"/>
    <x v="1"/>
    <x v="2"/>
    <n v="0.62690000000000001"/>
    <s v="Not outlier"/>
    <n v="75.852482999999992"/>
    <s v="Not outlier"/>
    <n v="0.28199999999999997"/>
    <s v="Not outlier"/>
    <n v="279"/>
    <s v="Not outlier"/>
  </r>
  <r>
    <x v="2"/>
    <x v="11"/>
    <x v="1"/>
    <x v="29"/>
    <x v="5"/>
    <n v="1.9456"/>
    <s v="Not outlier"/>
    <n v="177.160661"/>
    <s v="Not outlier"/>
    <n v="0.62250000000000005"/>
    <s v="Not outlier"/>
    <n v="1542"/>
    <s v="Not outlier"/>
  </r>
  <r>
    <x v="2"/>
    <x v="11"/>
    <x v="1"/>
    <x v="1"/>
    <x v="0"/>
    <n v="1.9184000000000001"/>
    <s v="Not outlier"/>
    <n v="134.078957"/>
    <s v="Not outlier"/>
    <n v="0.44130000000000003"/>
    <s v="Not outlier"/>
    <n v="623"/>
    <s v="Not outlier"/>
  </r>
  <r>
    <x v="1"/>
    <x v="4"/>
    <x v="0"/>
    <x v="11"/>
    <x v="6"/>
    <n v="0.41299999999999998"/>
    <s v="Not outlier"/>
    <n v="75.322764000000006"/>
    <s v="Not outlier"/>
    <n v="0.15279999999999999"/>
    <s v="Not outlier"/>
    <n v="34"/>
    <s v="Not outlier"/>
  </r>
  <r>
    <x v="1"/>
    <x v="5"/>
    <x v="0"/>
    <x v="19"/>
    <x v="6"/>
    <n v="0.83189999999999997"/>
    <s v="Not outlier"/>
    <n v="75.031017000000006"/>
    <s v="Not outlier"/>
    <n v="0.29110000000000003"/>
    <s v="Not outlier"/>
    <n v="117"/>
    <s v="Not outlier"/>
  </r>
  <r>
    <x v="2"/>
    <x v="10"/>
    <x v="0"/>
    <x v="11"/>
    <x v="6"/>
    <n v="0.42920000000000003"/>
    <s v="Not outlier"/>
    <n v="74.998660000000001"/>
    <s v="Not outlier"/>
    <n v="0.15870000000000001"/>
    <s v="Not outlier"/>
    <n v="46"/>
    <s v="Not outlier"/>
  </r>
  <r>
    <x v="1"/>
    <x v="7"/>
    <x v="2"/>
    <x v="17"/>
    <x v="2"/>
    <n v="0.1318"/>
    <s v="Not outlier"/>
    <n v="74.971474000000001"/>
    <s v="Not outlier"/>
    <n v="5.5300000000000002E-2"/>
    <s v="Not outlier"/>
    <n v="0"/>
    <s v="Not outlier"/>
  </r>
  <r>
    <x v="1"/>
    <x v="3"/>
    <x v="0"/>
    <x v="27"/>
    <x v="2"/>
    <n v="0.44679999999999997"/>
    <s v="Not outlier"/>
    <n v="74.509653"/>
    <s v="Not outlier"/>
    <n v="0.1787"/>
    <s v="Not outlier"/>
    <n v="146"/>
    <s v="Not outlier"/>
  </r>
  <r>
    <x v="2"/>
    <x v="11"/>
    <x v="2"/>
    <x v="0"/>
    <x v="1"/>
    <n v="8.6999999999999994E-3"/>
    <s v="Not outlier"/>
    <n v="1.791126"/>
    <s v="Not outlier"/>
    <n v="6.4999999999999997E-3"/>
    <s v="Not outlier"/>
    <n v="3"/>
    <s v="Not outlier"/>
  </r>
  <r>
    <x v="2"/>
    <x v="11"/>
    <x v="2"/>
    <x v="2"/>
    <x v="0"/>
    <n v="1.3880999999999999"/>
    <s v="Not outlier"/>
    <n v="160.19565700000001"/>
    <s v="Not outlier"/>
    <n v="0.27760000000000001"/>
    <s v="Not outlier"/>
    <n v="278"/>
    <s v="Not outlier"/>
  </r>
  <r>
    <x v="2"/>
    <x v="11"/>
    <x v="2"/>
    <x v="10"/>
    <x v="4"/>
    <n v="2.0282"/>
    <s v="Not outlier"/>
    <n v="122.270841"/>
    <s v="Not outlier"/>
    <n v="0.52729999999999999"/>
    <s v="Not outlier"/>
    <n v="312"/>
    <s v="Not outlier"/>
  </r>
  <r>
    <x v="1"/>
    <x v="10"/>
    <x v="0"/>
    <x v="19"/>
    <x v="6"/>
    <n v="0.79859999999999998"/>
    <s v="Not outlier"/>
    <n v="74.260341999999994"/>
    <s v="Not outlier"/>
    <n v="0.27950000000000003"/>
    <s v="Not outlier"/>
    <n v="109"/>
    <s v="Not outlier"/>
  </r>
  <r>
    <x v="2"/>
    <x v="11"/>
    <x v="2"/>
    <x v="8"/>
    <x v="3"/>
    <n v="1.3044"/>
    <s v="Not outlier"/>
    <n v="385.36005399999999"/>
    <s v="Not outlier"/>
    <n v="0.24779999999999999"/>
    <s v="Not outlier"/>
    <n v="105"/>
    <s v="Not outlier"/>
  </r>
  <r>
    <x v="1"/>
    <x v="6"/>
    <x v="0"/>
    <x v="19"/>
    <x v="6"/>
    <n v="0.79239999999999999"/>
    <s v="Not outlier"/>
    <n v="73.897713999999993"/>
    <s v="Not outlier"/>
    <n v="0.27739999999999998"/>
    <s v="Not outlier"/>
    <n v="117"/>
    <s v="Not outlier"/>
  </r>
  <r>
    <x v="2"/>
    <x v="10"/>
    <x v="0"/>
    <x v="23"/>
    <x v="6"/>
    <n v="1.1917"/>
    <s v="Not outlier"/>
    <n v="73.446699999999993"/>
    <s v="Not outlier"/>
    <n v="0.41710000000000003"/>
    <s v="Not outlier"/>
    <n v="107"/>
    <s v="Not outlier"/>
  </r>
  <r>
    <x v="2"/>
    <x v="6"/>
    <x v="1"/>
    <x v="16"/>
    <x v="6"/>
    <n v="0.96150000000000002"/>
    <s v="Not outlier"/>
    <n v="73.015910000000005"/>
    <s v="Not outlier"/>
    <n v="0.37019999999999997"/>
    <s v="Not outlier"/>
    <n v="1065"/>
    <s v="Not outlier"/>
  </r>
  <r>
    <x v="1"/>
    <x v="2"/>
    <x v="1"/>
    <x v="16"/>
    <x v="6"/>
    <n v="1.1156999999999999"/>
    <s v="Not outlier"/>
    <n v="72.697706999999994"/>
    <s v="Not outlier"/>
    <n v="0.42949999999999999"/>
    <s v="Not outlier"/>
    <n v="487"/>
    <s v="Not outlier"/>
  </r>
  <r>
    <x v="2"/>
    <x v="0"/>
    <x v="0"/>
    <x v="27"/>
    <x v="2"/>
    <n v="0.34489999999999998"/>
    <s v="Not outlier"/>
    <n v="72.269302999999994"/>
    <s v="Not outlier"/>
    <n v="0.13789999999999999"/>
    <s v="Not outlier"/>
    <n v="167"/>
    <s v="Not outlier"/>
  </r>
  <r>
    <x v="2"/>
    <x v="11"/>
    <x v="2"/>
    <x v="17"/>
    <x v="3"/>
    <n v="3.3E-3"/>
    <s v="Not outlier"/>
    <n v="1.6510209999999998"/>
    <s v="Not outlier"/>
    <n v="5.9999999999999995E-4"/>
    <s v="Not outlier"/>
    <n v="0"/>
    <s v="Not outlier"/>
  </r>
  <r>
    <x v="1"/>
    <x v="6"/>
    <x v="2"/>
    <x v="8"/>
    <x v="2"/>
    <n v="0.1361"/>
    <s v="Not outlier"/>
    <n v="71.973048000000006"/>
    <s v="Not outlier"/>
    <n v="6.8000000000000005E-2"/>
    <s v="Not outlier"/>
    <n v="52"/>
    <s v="Not outlier"/>
  </r>
  <r>
    <x v="0"/>
    <x v="0"/>
    <x v="0"/>
    <x v="4"/>
    <x v="2"/>
    <n v="0.56479999999999997"/>
    <s v="Not outlier"/>
    <n v="71.031833000000006"/>
    <s v="Not outlier"/>
    <n v="0.22589999999999999"/>
    <s v="Not outlier"/>
    <n v="78"/>
    <s v="Not outlier"/>
  </r>
  <r>
    <x v="2"/>
    <x v="11"/>
    <x v="2"/>
    <x v="4"/>
    <x v="4"/>
    <n v="3.9100000000000003E-2"/>
    <s v="Not outlier"/>
    <n v="14.953211999999999"/>
    <s v="Not outlier"/>
    <n v="1.09E-2"/>
    <s v="Not outlier"/>
    <n v="0"/>
    <s v="Not outlier"/>
  </r>
  <r>
    <x v="2"/>
    <x v="11"/>
    <x v="2"/>
    <x v="4"/>
    <x v="5"/>
    <n v="3.0999999999999999E-3"/>
    <s v="Not outlier"/>
    <n v="0.96084100000000006"/>
    <s v="Not outlier"/>
    <n v="8.9999999999999998E-4"/>
    <s v="Not outlier"/>
    <n v="0"/>
    <s v="Not outlier"/>
  </r>
  <r>
    <x v="0"/>
    <x v="1"/>
    <x v="1"/>
    <x v="30"/>
    <x v="6"/>
    <n v="0.31890000000000002"/>
    <s v="Not outlier"/>
    <n v="70.952596999999997"/>
    <s v="Not outlier"/>
    <n v="0.11169999999999999"/>
    <s v="Not outlier"/>
    <n v="0"/>
    <s v="Not outlier"/>
  </r>
  <r>
    <x v="2"/>
    <x v="0"/>
    <x v="1"/>
    <x v="0"/>
    <x v="7"/>
    <n v="18.018899999999999"/>
    <s v="Not outlier"/>
    <n v="1233.5554"/>
    <s v="Not outlier"/>
    <n v="3.6036999999999999"/>
    <s v="Not outlier"/>
    <n v="1755"/>
    <s v="Not outlier"/>
  </r>
  <r>
    <x v="2"/>
    <x v="4"/>
    <x v="1"/>
    <x v="0"/>
    <x v="7"/>
    <n v="15.2089"/>
    <s v="Not outlier"/>
    <n v="999.12740000000008"/>
    <s v="Not outlier"/>
    <n v="3.0419"/>
    <s v="Not outlier"/>
    <n v="1941"/>
    <s v="Not outlier"/>
  </r>
  <r>
    <x v="2"/>
    <x v="5"/>
    <x v="1"/>
    <x v="0"/>
    <x v="7"/>
    <n v="14.6105"/>
    <s v="Not outlier"/>
    <n v="876.25260000000003"/>
    <s v="Not outlier"/>
    <n v="2.9220999999999999"/>
    <s v="Not outlier"/>
    <n v="1735"/>
    <s v="Not outlier"/>
  </r>
  <r>
    <x v="2"/>
    <x v="5"/>
    <x v="2"/>
    <x v="0"/>
    <x v="7"/>
    <n v="18.2471"/>
    <s v="Not outlier"/>
    <n v="1287.2407000000001"/>
    <s v="Not outlier"/>
    <n v="3.6494"/>
    <s v="Not outlier"/>
    <n v="1862"/>
    <s v="Not outlier"/>
  </r>
  <r>
    <x v="2"/>
    <x v="6"/>
    <x v="0"/>
    <x v="0"/>
    <x v="7"/>
    <n v="19.313300000000002"/>
    <s v="Not outlier"/>
    <n v="1358.9363000000001"/>
    <s v="Not outlier"/>
    <n v="3.8626"/>
    <s v="Not outlier"/>
    <n v="543"/>
    <s v="Not outlier"/>
  </r>
  <r>
    <x v="2"/>
    <x v="6"/>
    <x v="1"/>
    <x v="0"/>
    <x v="7"/>
    <n v="9.3768999999999991"/>
    <s v="Not outlier"/>
    <n v="759.38619999999992"/>
    <s v="Not outlier"/>
    <n v="1.8754"/>
    <s v="Not outlier"/>
    <n v="1389"/>
    <s v="Not outlier"/>
  </r>
  <r>
    <x v="2"/>
    <x v="10"/>
    <x v="0"/>
    <x v="0"/>
    <x v="7"/>
    <n v="22.617000000000001"/>
    <s v="Not outlier"/>
    <n v="1451.1396000000002"/>
    <s v="Not outlier"/>
    <n v="4.5233999999999996"/>
    <s v="Not outlier"/>
    <n v="539"/>
    <s v="Not outlier"/>
  </r>
  <r>
    <x v="2"/>
    <x v="10"/>
    <x v="1"/>
    <x v="0"/>
    <x v="7"/>
    <n v="8.8641000000000005"/>
    <s v="Not outlier"/>
    <n v="751.66309999999999"/>
    <s v="Not outlier"/>
    <n v="1.7727999999999999"/>
    <s v="Not outlier"/>
    <n v="1521"/>
    <s v="Not outlier"/>
  </r>
  <r>
    <x v="2"/>
    <x v="10"/>
    <x v="2"/>
    <x v="0"/>
    <x v="7"/>
    <n v="17.621700000000001"/>
    <s v="Not outlier"/>
    <n v="1321.7206999999999"/>
    <s v="Not outlier"/>
    <n v="3.5244"/>
    <s v="Not outlier"/>
    <n v="1773"/>
    <s v="Not outlier"/>
  </r>
  <r>
    <x v="2"/>
    <x v="7"/>
    <x v="0"/>
    <x v="0"/>
    <x v="7"/>
    <n v="20.148199999999999"/>
    <s v="Not outlier"/>
    <n v="1271.7483"/>
    <s v="Not outlier"/>
    <n v="4.0296000000000003"/>
    <s v="Not outlier"/>
    <n v="588"/>
    <s v="Not outlier"/>
  </r>
  <r>
    <x v="2"/>
    <x v="7"/>
    <x v="1"/>
    <x v="0"/>
    <x v="7"/>
    <n v="15.7034"/>
    <s v="Not outlier"/>
    <n v="1119.4306999999999"/>
    <s v="Not outlier"/>
    <n v="3.1406999999999998"/>
    <s v="Not outlier"/>
    <n v="1986"/>
    <s v="Not outlier"/>
  </r>
  <r>
    <x v="2"/>
    <x v="3"/>
    <x v="1"/>
    <x v="0"/>
    <x v="7"/>
    <n v="21.290500000000002"/>
    <s v="Not outlier"/>
    <n v="1292.4159"/>
    <s v="Not outlier"/>
    <n v="4.2580999999999998"/>
    <s v="Not outlier"/>
    <n v="2136"/>
    <s v="Not outlier"/>
  </r>
  <r>
    <x v="2"/>
    <x v="9"/>
    <x v="0"/>
    <x v="0"/>
    <x v="7"/>
    <n v="19.4161"/>
    <s v="Not outlier"/>
    <n v="1174.4153000000001"/>
    <s v="Not outlier"/>
    <n v="3.8833000000000002"/>
    <s v="Not outlier"/>
    <n v="654"/>
    <s v="Not outlier"/>
  </r>
  <r>
    <x v="2"/>
    <x v="9"/>
    <x v="1"/>
    <x v="0"/>
    <x v="7"/>
    <n v="22.102499999999999"/>
    <s v="Not outlier"/>
    <n v="1298.0841"/>
    <s v="Not outlier"/>
    <n v="4.4204999999999997"/>
    <s v="Not outlier"/>
    <n v="2197"/>
    <s v="Not outlier"/>
  </r>
  <r>
    <x v="2"/>
    <x v="2"/>
    <x v="0"/>
    <x v="0"/>
    <x v="7"/>
    <n v="17.616599999999998"/>
    <s v="Not outlier"/>
    <n v="1100.4578999999999"/>
    <s v="Not outlier"/>
    <n v="3.5234000000000001"/>
    <s v="Not outlier"/>
    <n v="563"/>
    <s v="Not outlier"/>
  </r>
  <r>
    <x v="2"/>
    <x v="2"/>
    <x v="1"/>
    <x v="0"/>
    <x v="7"/>
    <n v="19.039000000000001"/>
    <s v="Not outlier"/>
    <n v="1265.2026000000001"/>
    <s v="Not outlier"/>
    <n v="3.8079000000000001"/>
    <s v="Not outlier"/>
    <n v="2540"/>
    <s v="Not outlier"/>
  </r>
  <r>
    <x v="2"/>
    <x v="1"/>
    <x v="0"/>
    <x v="0"/>
    <x v="7"/>
    <n v="12.0022"/>
    <s v="Not outlier"/>
    <n v="833.89380000000006"/>
    <s v="Not outlier"/>
    <n v="2.4005000000000001"/>
    <s v="Not outlier"/>
    <n v="468"/>
    <s v="Not outlier"/>
  </r>
  <r>
    <x v="2"/>
    <x v="1"/>
    <x v="1"/>
    <x v="0"/>
    <x v="7"/>
    <n v="13.687900000000001"/>
    <s v="Not outlier"/>
    <n v="867.91150000000005"/>
    <s v="Not outlier"/>
    <n v="2.7376"/>
    <s v="Not outlier"/>
    <n v="1703"/>
    <s v="Not outlier"/>
  </r>
  <r>
    <x v="2"/>
    <x v="8"/>
    <x v="0"/>
    <x v="0"/>
    <x v="7"/>
    <n v="13.213900000000001"/>
    <s v="Not outlier"/>
    <n v="894.75490000000002"/>
    <s v="Not outlier"/>
    <n v="2.6427999999999998"/>
    <s v="Not outlier"/>
    <n v="461"/>
    <s v="Not outlier"/>
  </r>
  <r>
    <x v="2"/>
    <x v="8"/>
    <x v="1"/>
    <x v="0"/>
    <x v="7"/>
    <n v="11.472799999999999"/>
    <s v="Not outlier"/>
    <n v="749.05759999999998"/>
    <s v="Not outlier"/>
    <n v="2.2945000000000002"/>
    <s v="Not outlier"/>
    <n v="1710"/>
    <s v="Not outlier"/>
  </r>
  <r>
    <x v="2"/>
    <x v="8"/>
    <x v="2"/>
    <x v="0"/>
    <x v="7"/>
    <n v="17.948599999999999"/>
    <s v="Not outlier"/>
    <n v="1339.4531000000002"/>
    <s v="Not outlier"/>
    <n v="3.5895999999999999"/>
    <s v="Not outlier"/>
    <n v="2387"/>
    <s v="Not outlier"/>
  </r>
  <r>
    <x v="2"/>
    <x v="11"/>
    <x v="0"/>
    <x v="0"/>
    <x v="7"/>
    <n v="10.590299999999999"/>
    <s v="Not outlier"/>
    <n v="748.85789999999997"/>
    <s v="Not outlier"/>
    <n v="2.1179999999999999"/>
    <s v="Not outlier"/>
    <n v="428"/>
    <s v="Not outlier"/>
  </r>
  <r>
    <x v="2"/>
    <x v="11"/>
    <x v="1"/>
    <x v="0"/>
    <x v="7"/>
    <n v="7.8182"/>
    <s v="Not outlier"/>
    <n v="549.34430000000009"/>
    <s v="Not outlier"/>
    <n v="1.5636000000000001"/>
    <s v="Not outlier"/>
    <n v="1053"/>
    <s v="Not outlier"/>
  </r>
  <r>
    <x v="1"/>
    <x v="0"/>
    <x v="0"/>
    <x v="0"/>
    <x v="0"/>
    <n v="15.2249"/>
    <s v="Not outlier"/>
    <n v="899.26549299999999"/>
    <s v="Not outlier"/>
    <n v="3.1972"/>
    <s v="Not outlier"/>
    <n v="536"/>
    <s v="Not outlier"/>
  </r>
  <r>
    <x v="1"/>
    <x v="0"/>
    <x v="0"/>
    <x v="2"/>
    <x v="0"/>
    <n v="0.13270000000000001"/>
    <s v="Not outlier"/>
    <n v="15.948333"/>
    <s v="Not outlier"/>
    <n v="2.6499999999999999E-2"/>
    <s v="Not outlier"/>
    <n v="10"/>
    <s v="Not outlier"/>
  </r>
  <r>
    <x v="1"/>
    <x v="0"/>
    <x v="0"/>
    <x v="3"/>
    <x v="3"/>
    <n v="2.8628999999999998"/>
    <s v="Not outlier"/>
    <n v="307.94699200000002"/>
    <s v="Not outlier"/>
    <n v="0.51529999999999998"/>
    <s v="Not outlier"/>
    <n v="210"/>
    <s v="Not outlier"/>
  </r>
  <r>
    <x v="1"/>
    <x v="0"/>
    <x v="0"/>
    <x v="4"/>
    <x v="4"/>
    <n v="2.2499999999999999E-2"/>
    <s v="Not outlier"/>
    <n v="6.4226049999999999"/>
    <s v="Not outlier"/>
    <n v="6.3E-3"/>
    <s v="Not outlier"/>
    <n v="13"/>
    <s v="Not outlier"/>
  </r>
  <r>
    <x v="1"/>
    <x v="3"/>
    <x v="0"/>
    <x v="19"/>
    <x v="6"/>
    <n v="0.80969999999999998"/>
    <s v="Not outlier"/>
    <n v="70.919377999999995"/>
    <s v="Not outlier"/>
    <n v="0.2833"/>
    <s v="Not outlier"/>
    <n v="114"/>
    <s v="Not outlier"/>
  </r>
  <r>
    <x v="0"/>
    <x v="3"/>
    <x v="1"/>
    <x v="4"/>
    <x v="2"/>
    <n v="0.64539999999999997"/>
    <s v="Not outlier"/>
    <n v="70.732262000000006"/>
    <s v="Not outlier"/>
    <n v="0.2581"/>
    <s v="Not outlier"/>
    <n v="422"/>
    <s v="Not outlier"/>
  </r>
  <r>
    <x v="1"/>
    <x v="0"/>
    <x v="0"/>
    <x v="10"/>
    <x v="4"/>
    <n v="5.0000000000000001E-4"/>
    <s v="Not outlier"/>
    <n v="2.9770999999999999E-2"/>
    <s v="Not outlier"/>
    <n v="1E-4"/>
    <s v="Not outlier"/>
    <n v="2"/>
    <s v="Not outlier"/>
  </r>
  <r>
    <x v="2"/>
    <x v="8"/>
    <x v="0"/>
    <x v="11"/>
    <x v="6"/>
    <n v="0.37459999999999999"/>
    <s v="Not outlier"/>
    <n v="70.102818999999997"/>
    <s v="Not outlier"/>
    <n v="0.1386"/>
    <s v="Not outlier"/>
    <n v="33"/>
    <s v="Not outlier"/>
  </r>
  <r>
    <x v="1"/>
    <x v="0"/>
    <x v="0"/>
    <x v="29"/>
    <x v="5"/>
    <n v="0.89410000000000001"/>
    <s v="Not outlier"/>
    <n v="95.339903000000007"/>
    <s v="Not outlier"/>
    <n v="0.28610000000000002"/>
    <s v="Not outlier"/>
    <n v="209"/>
    <s v="Not outlier"/>
  </r>
  <r>
    <x v="2"/>
    <x v="0"/>
    <x v="1"/>
    <x v="23"/>
    <x v="6"/>
    <n v="0.75460000000000005"/>
    <s v="Not outlier"/>
    <n v="69.099011000000004"/>
    <s v="Not outlier"/>
    <n v="0.2641"/>
    <s v="Not outlier"/>
    <n v="222"/>
    <s v="Not outlier"/>
  </r>
  <r>
    <x v="1"/>
    <x v="0"/>
    <x v="0"/>
    <x v="5"/>
    <x v="3"/>
    <n v="0.2026"/>
    <s v="Not outlier"/>
    <n v="34.905171000000003"/>
    <s v="Not outlier"/>
    <n v="3.85E-2"/>
    <s v="Not outlier"/>
    <n v="80"/>
    <s v="Not outlier"/>
  </r>
  <r>
    <x v="2"/>
    <x v="2"/>
    <x v="1"/>
    <x v="22"/>
    <x v="6"/>
    <n v="1.7236"/>
    <s v="Not outlier"/>
    <n v="68.770531000000005"/>
    <s v="Not outlier"/>
    <n v="0.60329999999999995"/>
    <s v="Not outlier"/>
    <n v="188"/>
    <s v="Not outlier"/>
  </r>
  <r>
    <x v="2"/>
    <x v="0"/>
    <x v="1"/>
    <x v="30"/>
    <x v="6"/>
    <n v="0.31940000000000002"/>
    <s v="Not outlier"/>
    <n v="68.459952999999999"/>
    <s v="Not outlier"/>
    <n v="0.11169999999999999"/>
    <s v="Not outlier"/>
    <n v="121"/>
    <s v="Not outlier"/>
  </r>
  <r>
    <x v="0"/>
    <x v="1"/>
    <x v="1"/>
    <x v="4"/>
    <x v="2"/>
    <n v="0.51939999999999997"/>
    <s v="Not outlier"/>
    <n v="68.158990000000003"/>
    <s v="Not outlier"/>
    <n v="0.2077"/>
    <s v="Not outlier"/>
    <n v="270"/>
    <s v="Not outlier"/>
  </r>
  <r>
    <x v="1"/>
    <x v="0"/>
    <x v="1"/>
    <x v="0"/>
    <x v="1"/>
    <n v="0.28560000000000002"/>
    <s v="Not outlier"/>
    <n v="46.137219999999999"/>
    <s v="Not outlier"/>
    <n v="0.2142"/>
    <s v="Not outlier"/>
    <n v="163"/>
    <s v="Not outlier"/>
  </r>
  <r>
    <x v="1"/>
    <x v="0"/>
    <x v="1"/>
    <x v="2"/>
    <x v="0"/>
    <n v="9.74E-2"/>
    <s v="Not outlier"/>
    <n v="14.795735000000001"/>
    <s v="Not outlier"/>
    <n v="1.95E-2"/>
    <s v="Not outlier"/>
    <n v="24"/>
    <s v="Not outlier"/>
  </r>
  <r>
    <x v="0"/>
    <x v="6"/>
    <x v="0"/>
    <x v="27"/>
    <x v="2"/>
    <n v="0.30159999999999998"/>
    <s v="Not outlier"/>
    <n v="68.126831999999993"/>
    <s v="Not outlier"/>
    <n v="0.1206"/>
    <s v="Not outlier"/>
    <n v="105"/>
    <s v="Not outlier"/>
  </r>
  <r>
    <x v="1"/>
    <x v="0"/>
    <x v="1"/>
    <x v="10"/>
    <x v="4"/>
    <n v="0.62350000000000005"/>
    <s v="Not outlier"/>
    <n v="38.738590000000002"/>
    <s v="Not outlier"/>
    <n v="0.16209999999999999"/>
    <s v="Not outlier"/>
    <n v="128"/>
    <s v="Not outlier"/>
  </r>
  <r>
    <x v="1"/>
    <x v="1"/>
    <x v="0"/>
    <x v="20"/>
    <x v="6"/>
    <n v="0.75260000000000005"/>
    <s v="Not outlier"/>
    <n v="68.122720999999999"/>
    <s v="Not outlier"/>
    <n v="0.26340000000000002"/>
    <s v="Not outlier"/>
    <n v="80"/>
    <s v="Not outlier"/>
  </r>
  <r>
    <x v="1"/>
    <x v="1"/>
    <x v="1"/>
    <x v="31"/>
    <x v="6"/>
    <n v="0.98880000000000001"/>
    <s v="Not outlier"/>
    <n v="68.042955000000006"/>
    <s v="Not outlier"/>
    <n v="0.35599999999999998"/>
    <s v="Not outlier"/>
    <n v="341"/>
    <s v="Not outlier"/>
  </r>
  <r>
    <x v="1"/>
    <x v="9"/>
    <x v="0"/>
    <x v="27"/>
    <x v="2"/>
    <n v="0.39169999999999999"/>
    <s v="Not outlier"/>
    <n v="67.406085000000004"/>
    <s v="Not outlier"/>
    <n v="0.15670000000000001"/>
    <s v="Not outlier"/>
    <n v="147"/>
    <s v="Not outlier"/>
  </r>
  <r>
    <x v="2"/>
    <x v="1"/>
    <x v="1"/>
    <x v="4"/>
    <x v="2"/>
    <n v="0.55659999999999998"/>
    <s v="Not outlier"/>
    <n v="67.058508000000003"/>
    <s v="Not outlier"/>
    <n v="0.22259999999999999"/>
    <s v="Not outlier"/>
    <n v="0"/>
    <s v="Not outlier"/>
  </r>
  <r>
    <x v="2"/>
    <x v="6"/>
    <x v="1"/>
    <x v="13"/>
    <x v="6"/>
    <n v="0.33589999999999998"/>
    <s v="Not outlier"/>
    <n v="66.834195000000008"/>
    <s v="Not outlier"/>
    <n v="0.1176"/>
    <s v="Not outlier"/>
    <n v="0"/>
    <s v="Not outlier"/>
  </r>
  <r>
    <x v="1"/>
    <x v="0"/>
    <x v="1"/>
    <x v="4"/>
    <x v="4"/>
    <n v="3.5999999999999999E-3"/>
    <s v="Not outlier"/>
    <n v="1.59307"/>
    <s v="Not outlier"/>
    <n v="1E-3"/>
    <s v="Not outlier"/>
    <n v="0"/>
    <s v="Not outlier"/>
  </r>
  <r>
    <x v="1"/>
    <x v="0"/>
    <x v="1"/>
    <x v="4"/>
    <x v="5"/>
    <n v="3.0999999999999999E-3"/>
    <s v="Not outlier"/>
    <n v="0.95189000000000001"/>
    <s v="Not outlier"/>
    <n v="8.9999999999999998E-4"/>
    <s v="Not outlier"/>
    <n v="0"/>
    <s v="Not outlier"/>
  </r>
  <r>
    <x v="2"/>
    <x v="3"/>
    <x v="0"/>
    <x v="16"/>
    <x v="2"/>
    <n v="1.0944"/>
    <s v="Not outlier"/>
    <n v="66.562140999999997"/>
    <s v="Not outlier"/>
    <n v="0.53620000000000001"/>
    <s v="Not outlier"/>
    <n v="109"/>
    <s v="Not outlier"/>
  </r>
  <r>
    <x v="1"/>
    <x v="0"/>
    <x v="1"/>
    <x v="1"/>
    <x v="0"/>
    <n v="1.3608"/>
    <s v="Not outlier"/>
    <n v="98.695255000000003"/>
    <s v="Not outlier"/>
    <n v="0.313"/>
    <s v="Not outlier"/>
    <n v="422"/>
    <s v="Not outlier"/>
  </r>
  <r>
    <x v="0"/>
    <x v="10"/>
    <x v="1"/>
    <x v="4"/>
    <x v="2"/>
    <n v="0.55410000000000004"/>
    <s v="Not outlier"/>
    <n v="65.790073000000007"/>
    <s v="Not outlier"/>
    <n v="0.22170000000000001"/>
    <s v="Not outlier"/>
    <n v="334"/>
    <s v="Not outlier"/>
  </r>
  <r>
    <x v="1"/>
    <x v="0"/>
    <x v="1"/>
    <x v="29"/>
    <x v="5"/>
    <n v="1.0834999999999999"/>
    <s v="Not outlier"/>
    <n v="96.791210000000007"/>
    <s v="Not outlier"/>
    <n v="0.34670000000000001"/>
    <s v="Not outlier"/>
    <n v="921"/>
    <s v="Not outlier"/>
  </r>
  <r>
    <x v="1"/>
    <x v="7"/>
    <x v="0"/>
    <x v="33"/>
    <x v="2"/>
    <n v="0.51590000000000003"/>
    <s v="Not outlier"/>
    <n v="65.759904000000006"/>
    <s v="Not outlier"/>
    <n v="0.2064"/>
    <s v="Not outlier"/>
    <n v="0"/>
    <s v="Not outlier"/>
  </r>
  <r>
    <x v="1"/>
    <x v="0"/>
    <x v="2"/>
    <x v="0"/>
    <x v="1"/>
    <n v="8.6999999999999994E-3"/>
    <s v="Not outlier"/>
    <n v="1.791126"/>
    <s v="Not outlier"/>
    <n v="6.4999999999999997E-3"/>
    <s v="Not outlier"/>
    <n v="3"/>
    <s v="Not outlier"/>
  </r>
  <r>
    <x v="1"/>
    <x v="0"/>
    <x v="2"/>
    <x v="2"/>
    <x v="0"/>
    <n v="1.2302999999999999"/>
    <s v="Not outlier"/>
    <n v="147.988777"/>
    <s v="Not outlier"/>
    <n v="0.24610000000000001"/>
    <s v="Not outlier"/>
    <n v="286"/>
    <s v="Not outlier"/>
  </r>
  <r>
    <x v="1"/>
    <x v="0"/>
    <x v="2"/>
    <x v="10"/>
    <x v="4"/>
    <n v="1.5709"/>
    <s v="Not outlier"/>
    <n v="96.490976000000003"/>
    <s v="Not outlier"/>
    <n v="0.40839999999999999"/>
    <s v="Not outlier"/>
    <n v="309"/>
    <s v="Not outlier"/>
  </r>
  <r>
    <x v="0"/>
    <x v="8"/>
    <x v="1"/>
    <x v="4"/>
    <x v="2"/>
    <n v="0.49969999999999998"/>
    <s v="Not outlier"/>
    <n v="65.708517000000001"/>
    <s v="Not outlier"/>
    <n v="0.19989999999999999"/>
    <s v="Not outlier"/>
    <n v="272"/>
    <s v="Not outlier"/>
  </r>
  <r>
    <x v="0"/>
    <x v="2"/>
    <x v="1"/>
    <x v="30"/>
    <x v="6"/>
    <n v="0.28739999999999999"/>
    <s v="Not outlier"/>
    <n v="65.509332999999998"/>
    <s v="Not outlier"/>
    <n v="0.10050000000000001"/>
    <s v="Not outlier"/>
    <n v="0"/>
    <s v="Not outlier"/>
  </r>
  <r>
    <x v="0"/>
    <x v="1"/>
    <x v="1"/>
    <x v="6"/>
    <x v="2"/>
    <n v="0.18809999999999999"/>
    <s v="Not outlier"/>
    <n v="65.471207000000007"/>
    <s v="Not outlier"/>
    <n v="7.5300000000000006E-2"/>
    <s v="Not outlier"/>
    <n v="0"/>
    <s v="Not outlier"/>
  </r>
  <r>
    <x v="1"/>
    <x v="0"/>
    <x v="2"/>
    <x v="8"/>
    <x v="3"/>
    <n v="1.1420999999999999"/>
    <s v="Not outlier"/>
    <n v="359.10961500000002"/>
    <s v="Not outlier"/>
    <n v="0.217"/>
    <s v="Not outlier"/>
    <n v="112"/>
    <s v="Not outlier"/>
  </r>
  <r>
    <x v="1"/>
    <x v="5"/>
    <x v="0"/>
    <x v="27"/>
    <x v="2"/>
    <n v="0.28070000000000001"/>
    <s v="Not outlier"/>
    <n v="64.890698"/>
    <s v="Not outlier"/>
    <n v="0.1123"/>
    <s v="Not outlier"/>
    <n v="128"/>
    <s v="Not outlier"/>
  </r>
  <r>
    <x v="1"/>
    <x v="8"/>
    <x v="0"/>
    <x v="11"/>
    <x v="6"/>
    <n v="0.38969999999999999"/>
    <s v="Not outlier"/>
    <n v="64.835729999999998"/>
    <s v="Not outlier"/>
    <n v="0.14419999999999999"/>
    <s v="Not outlier"/>
    <n v="22"/>
    <s v="Not outlier"/>
  </r>
  <r>
    <x v="1"/>
    <x v="7"/>
    <x v="0"/>
    <x v="19"/>
    <x v="6"/>
    <n v="0.69420000000000004"/>
    <s v="Not outlier"/>
    <n v="64.158081999999993"/>
    <s v="Not outlier"/>
    <n v="0.2429"/>
    <s v="Not outlier"/>
    <n v="111"/>
    <s v="Not outlier"/>
  </r>
  <r>
    <x v="1"/>
    <x v="0"/>
    <x v="2"/>
    <x v="29"/>
    <x v="5"/>
    <n v="3.0057999999999998"/>
    <s v="Not outlier"/>
    <n v="280.30021299999999"/>
    <s v="Not outlier"/>
    <n v="0.96179999999999999"/>
    <s v="Not outlier"/>
    <n v="2426"/>
    <s v="Not outlier"/>
  </r>
  <r>
    <x v="1"/>
    <x v="0"/>
    <x v="2"/>
    <x v="4"/>
    <x v="4"/>
    <n v="8.3999999999999995E-3"/>
    <s v="Not outlier"/>
    <n v="3.2303649999999999"/>
    <s v="Not outlier"/>
    <n v="2.3999999999999998E-3"/>
    <s v="Not outlier"/>
    <n v="4"/>
    <s v="Not outlier"/>
  </r>
  <r>
    <x v="1"/>
    <x v="0"/>
    <x v="2"/>
    <x v="4"/>
    <x v="5"/>
    <n v="1.9300000000000001E-2"/>
    <s v="Not outlier"/>
    <n v="6.0866980000000002"/>
    <s v="Not outlier"/>
    <n v="5.7999999999999996E-3"/>
    <s v="Not outlier"/>
    <n v="14"/>
    <s v="Not outlier"/>
  </r>
  <r>
    <x v="0"/>
    <x v="0"/>
    <x v="0"/>
    <x v="27"/>
    <x v="2"/>
    <n v="0.24199999999999999"/>
    <s v="Not outlier"/>
    <n v="61.805145000000003"/>
    <s v="Not outlier"/>
    <n v="9.6799999999999997E-2"/>
    <s v="Not outlier"/>
    <n v="96"/>
    <s v="Not outlier"/>
  </r>
  <r>
    <x v="1"/>
    <x v="0"/>
    <x v="2"/>
    <x v="9"/>
    <x v="3"/>
    <n v="0.2676"/>
    <s v="Not outlier"/>
    <n v="46.087755999999999"/>
    <s v="Not outlier"/>
    <n v="4.8099999999999997E-2"/>
    <s v="Not outlier"/>
    <n v="0"/>
    <s v="Not outlier"/>
  </r>
  <r>
    <x v="2"/>
    <x v="11"/>
    <x v="0"/>
    <x v="34"/>
    <x v="2"/>
    <n v="0.38169999999999998"/>
    <s v="Not outlier"/>
    <n v="61.491981000000003"/>
    <s v="Not outlier"/>
    <n v="0.17369999999999999"/>
    <s v="Not outlier"/>
    <n v="0"/>
    <s v="Not outlier"/>
  </r>
  <r>
    <x v="1"/>
    <x v="4"/>
    <x v="0"/>
    <x v="0"/>
    <x v="0"/>
    <n v="11.107900000000001"/>
    <s v="Not outlier"/>
    <n v="729.82120099999997"/>
    <s v="Not outlier"/>
    <n v="2.3325999999999998"/>
    <s v="Not outlier"/>
    <n v="533"/>
    <s v="Not outlier"/>
  </r>
  <r>
    <x v="1"/>
    <x v="4"/>
    <x v="0"/>
    <x v="2"/>
    <x v="0"/>
    <n v="8.9300000000000004E-2"/>
    <s v="Not outlier"/>
    <n v="11.329055"/>
    <s v="Not outlier"/>
    <n v="1.78E-2"/>
    <s v="Not outlier"/>
    <n v="10"/>
    <s v="Not outlier"/>
  </r>
  <r>
    <x v="1"/>
    <x v="4"/>
    <x v="0"/>
    <x v="3"/>
    <x v="3"/>
    <n v="2.5137999999999998"/>
    <s v="Not outlier"/>
    <n v="284.824342"/>
    <s v="Not outlier"/>
    <n v="0.45250000000000001"/>
    <s v="Not outlier"/>
    <n v="202"/>
    <s v="Not outlier"/>
  </r>
  <r>
    <x v="1"/>
    <x v="4"/>
    <x v="0"/>
    <x v="4"/>
    <x v="4"/>
    <n v="9.2999999999999992E-3"/>
    <s v="Not outlier"/>
    <n v="2.9506860000000001"/>
    <s v="Not outlier"/>
    <n v="2.7000000000000001E-3"/>
    <s v="Not outlier"/>
    <n v="7"/>
    <s v="Not outlier"/>
  </r>
  <r>
    <x v="0"/>
    <x v="11"/>
    <x v="1"/>
    <x v="23"/>
    <x v="6"/>
    <n v="0.68120000000000003"/>
    <s v="Not outlier"/>
    <n v="60.933020999999997"/>
    <s v="Not outlier"/>
    <n v="0.2384"/>
    <s v="Not outlier"/>
    <n v="223"/>
    <s v="Not outlier"/>
  </r>
  <r>
    <x v="1"/>
    <x v="4"/>
    <x v="0"/>
    <x v="10"/>
    <x v="4"/>
    <n v="3.8999999999999998E-3"/>
    <s v="Not outlier"/>
    <n v="0.20893"/>
    <s v="Not outlier"/>
    <n v="1E-3"/>
    <s v="Not outlier"/>
    <n v="1"/>
    <s v="Not outlier"/>
  </r>
  <r>
    <x v="0"/>
    <x v="2"/>
    <x v="0"/>
    <x v="1"/>
    <x v="2"/>
    <n v="0.54859999999999998"/>
    <s v="Not outlier"/>
    <n v="60.611303999999997"/>
    <s v="Not outlier"/>
    <n v="0.24690000000000001"/>
    <s v="Not outlier"/>
    <n v="91"/>
    <s v="Not outlier"/>
  </r>
  <r>
    <x v="2"/>
    <x v="3"/>
    <x v="0"/>
    <x v="23"/>
    <x v="6"/>
    <n v="1.1016999999999999"/>
    <s v="Not outlier"/>
    <n v="60.192714000000002"/>
    <s v="Not outlier"/>
    <n v="0.3856"/>
    <s v="Not outlier"/>
    <n v="103"/>
    <s v="Not outlier"/>
  </r>
  <r>
    <x v="1"/>
    <x v="4"/>
    <x v="0"/>
    <x v="29"/>
    <x v="5"/>
    <n v="0.75270000000000004"/>
    <s v="Not outlier"/>
    <n v="74.063677999999996"/>
    <s v="Not outlier"/>
    <n v="0.2409"/>
    <s v="Not outlier"/>
    <n v="251"/>
    <s v="Not outlier"/>
  </r>
  <r>
    <x v="2"/>
    <x v="5"/>
    <x v="0"/>
    <x v="1"/>
    <x v="2"/>
    <n v="0.41339999999999999"/>
    <s v="Not outlier"/>
    <n v="59.907000999999994"/>
    <s v="Not outlier"/>
    <n v="0.186"/>
    <s v="Not outlier"/>
    <n v="148"/>
    <s v="Not outlier"/>
  </r>
  <r>
    <x v="2"/>
    <x v="9"/>
    <x v="1"/>
    <x v="1"/>
    <x v="2"/>
    <n v="0.78800000000000003"/>
    <s v="Not outlier"/>
    <n v="59.614590999999997"/>
    <s v="Not outlier"/>
    <n v="0.35460000000000003"/>
    <s v="Not outlier"/>
    <n v="397"/>
    <s v="Not outlier"/>
  </r>
  <r>
    <x v="1"/>
    <x v="4"/>
    <x v="0"/>
    <x v="5"/>
    <x v="3"/>
    <n v="0.19070000000000001"/>
    <s v="Not outlier"/>
    <n v="32.362732000000001"/>
    <s v="Not outlier"/>
    <n v="3.6200000000000003E-2"/>
    <s v="Not outlier"/>
    <n v="82"/>
    <s v="Not outlier"/>
  </r>
  <r>
    <x v="2"/>
    <x v="4"/>
    <x v="0"/>
    <x v="27"/>
    <x v="2"/>
    <n v="0.37630000000000002"/>
    <s v="Not outlier"/>
    <n v="59.318733999999999"/>
    <s v="Not outlier"/>
    <n v="0.15049999999999999"/>
    <s v="Not outlier"/>
    <n v="165"/>
    <s v="Not outlier"/>
  </r>
  <r>
    <x v="2"/>
    <x v="6"/>
    <x v="0"/>
    <x v="1"/>
    <x v="2"/>
    <n v="0.55410000000000004"/>
    <s v="Not outlier"/>
    <n v="59.119019999999999"/>
    <s v="Not outlier"/>
    <n v="0.24929999999999999"/>
    <s v="Not outlier"/>
    <n v="100"/>
    <s v="Not outlier"/>
  </r>
  <r>
    <x v="1"/>
    <x v="4"/>
    <x v="1"/>
    <x v="0"/>
    <x v="1"/>
    <n v="0.29289999999999999"/>
    <s v="Not outlier"/>
    <n v="47.309114000000001"/>
    <s v="Not outlier"/>
    <n v="0.21970000000000001"/>
    <s v="Not outlier"/>
    <n v="179"/>
    <s v="Not outlier"/>
  </r>
  <r>
    <x v="1"/>
    <x v="4"/>
    <x v="1"/>
    <x v="2"/>
    <x v="0"/>
    <n v="8.6300000000000002E-2"/>
    <s v="Not outlier"/>
    <n v="13.461722999999999"/>
    <s v="Not outlier"/>
    <n v="1.72E-2"/>
    <s v="Not outlier"/>
    <n v="22"/>
    <s v="Not outlier"/>
  </r>
  <r>
    <x v="0"/>
    <x v="2"/>
    <x v="1"/>
    <x v="6"/>
    <x v="2"/>
    <n v="0.17460000000000001"/>
    <s v="Not outlier"/>
    <n v="59.082552"/>
    <s v="Not outlier"/>
    <n v="6.9800000000000001E-2"/>
    <s v="Not outlier"/>
    <n v="74"/>
    <s v="Not outlier"/>
  </r>
  <r>
    <x v="1"/>
    <x v="4"/>
    <x v="1"/>
    <x v="10"/>
    <x v="4"/>
    <n v="0.96379999999999999"/>
    <s v="Not outlier"/>
    <n v="54.697266999999997"/>
    <s v="Not outlier"/>
    <n v="0.25059999999999999"/>
    <s v="Not outlier"/>
    <n v="153"/>
    <s v="Not outlier"/>
  </r>
  <r>
    <x v="2"/>
    <x v="7"/>
    <x v="0"/>
    <x v="1"/>
    <x v="2"/>
    <n v="0.71889999999999998"/>
    <s v="Not outlier"/>
    <n v="59.064648999999996"/>
    <s v="Not outlier"/>
    <n v="0.32350000000000001"/>
    <s v="Not outlier"/>
    <n v="68"/>
    <s v="Not outlier"/>
  </r>
  <r>
    <x v="1"/>
    <x v="4"/>
    <x v="1"/>
    <x v="3"/>
    <x v="3"/>
    <n v="5.7038000000000002"/>
    <s v="Not outlier"/>
    <n v="515.43810399999995"/>
    <s v="Not outlier"/>
    <n v="1.0266999999999999"/>
    <s v="Not outlier"/>
    <n v="2437"/>
    <s v="Not outlier"/>
  </r>
  <r>
    <x v="0"/>
    <x v="6"/>
    <x v="1"/>
    <x v="35"/>
    <x v="2"/>
    <n v="0.33460000000000001"/>
    <s v="Not outlier"/>
    <n v="58.388658999999997"/>
    <s v="Not outlier"/>
    <n v="0.1673"/>
    <s v="Not outlier"/>
    <n v="0"/>
    <s v="Not outlier"/>
  </r>
  <r>
    <x v="2"/>
    <x v="1"/>
    <x v="2"/>
    <x v="17"/>
    <x v="6"/>
    <n v="0.1336"/>
    <s v="Not outlier"/>
    <n v="58.314527999999996"/>
    <s v="Not outlier"/>
    <n v="4.6699999999999998E-2"/>
    <s v="Not outlier"/>
    <n v="89"/>
    <s v="Not outlier"/>
  </r>
  <r>
    <x v="1"/>
    <x v="4"/>
    <x v="1"/>
    <x v="4"/>
    <x v="4"/>
    <n v="2E-3"/>
    <s v="Not outlier"/>
    <n v="0.90885700000000003"/>
    <s v="Not outlier"/>
    <n v="5.9999999999999995E-4"/>
    <s v="Not outlier"/>
    <n v="0"/>
    <s v="Not outlier"/>
  </r>
  <r>
    <x v="1"/>
    <x v="4"/>
    <x v="1"/>
    <x v="4"/>
    <x v="5"/>
    <n v="4.4000000000000003E-3"/>
    <s v="Not outlier"/>
    <n v="1.373464"/>
    <s v="Not outlier"/>
    <n v="1.2999999999999999E-3"/>
    <s v="Not outlier"/>
    <n v="0"/>
    <s v="Not outlier"/>
  </r>
  <r>
    <x v="0"/>
    <x v="4"/>
    <x v="0"/>
    <x v="27"/>
    <x v="2"/>
    <n v="0.23449999999999999"/>
    <s v="Not outlier"/>
    <n v="57.967151000000001"/>
    <s v="Not outlier"/>
    <n v="9.3799999999999994E-2"/>
    <s v="Not outlier"/>
    <n v="93"/>
    <s v="Not outlier"/>
  </r>
  <r>
    <x v="1"/>
    <x v="4"/>
    <x v="1"/>
    <x v="29"/>
    <x v="5"/>
    <n v="1.6042000000000001"/>
    <s v="Not outlier"/>
    <n v="121.20178799999999"/>
    <s v="Not outlier"/>
    <n v="0.51329999999999998"/>
    <s v="Not outlier"/>
    <n v="1290"/>
    <s v="Not outlier"/>
  </r>
  <r>
    <x v="1"/>
    <x v="9"/>
    <x v="1"/>
    <x v="26"/>
    <x v="2"/>
    <n v="0.48020000000000002"/>
    <s v="Not outlier"/>
    <n v="56.659264"/>
    <s v="Not outlier"/>
    <n v="0.19209999999999999"/>
    <s v="Not outlier"/>
    <n v="0"/>
    <s v="Not outlier"/>
  </r>
  <r>
    <x v="1"/>
    <x v="4"/>
    <x v="1"/>
    <x v="1"/>
    <x v="0"/>
    <n v="1.1353"/>
    <s v="Not outlier"/>
    <n v="79.158237999999997"/>
    <s v="Not outlier"/>
    <n v="0.2611"/>
    <s v="Not outlier"/>
    <n v="359"/>
    <s v="Not outlier"/>
  </r>
  <r>
    <x v="1"/>
    <x v="2"/>
    <x v="0"/>
    <x v="21"/>
    <x v="6"/>
    <n v="1.0530999999999999"/>
    <s v="Not outlier"/>
    <n v="56.502913999999997"/>
    <s v="Not outlier"/>
    <n v="0.36859999999999998"/>
    <s v="Not outlier"/>
    <n v="0"/>
    <s v="Not outlier"/>
  </r>
  <r>
    <x v="0"/>
    <x v="7"/>
    <x v="1"/>
    <x v="4"/>
    <x v="2"/>
    <n v="0.51570000000000005"/>
    <s v="Not outlier"/>
    <n v="56.308770000000003"/>
    <s v="Not outlier"/>
    <n v="0.20630000000000001"/>
    <s v="Not outlier"/>
    <n v="338"/>
    <s v="Not outlier"/>
  </r>
  <r>
    <x v="0"/>
    <x v="2"/>
    <x v="1"/>
    <x v="4"/>
    <x v="2"/>
    <n v="0.47610000000000002"/>
    <s v="Not outlier"/>
    <n v="55.913784999999997"/>
    <s v="Not outlier"/>
    <n v="0.19040000000000001"/>
    <s v="Not outlier"/>
    <n v="334"/>
    <s v="Not outlier"/>
  </r>
  <r>
    <x v="1"/>
    <x v="4"/>
    <x v="2"/>
    <x v="0"/>
    <x v="1"/>
    <n v="1.52E-2"/>
    <s v="Not outlier"/>
    <n v="3.141648"/>
    <s v="Not outlier"/>
    <n v="1.14E-2"/>
    <s v="Not outlier"/>
    <n v="4"/>
    <s v="Not outlier"/>
  </r>
  <r>
    <x v="1"/>
    <x v="4"/>
    <x v="2"/>
    <x v="2"/>
    <x v="0"/>
    <n v="0.9859"/>
    <s v="Not outlier"/>
    <n v="118.79017"/>
    <s v="Not outlier"/>
    <n v="0.19719999999999999"/>
    <s v="Not outlier"/>
    <n v="276"/>
    <s v="Not outlier"/>
  </r>
  <r>
    <x v="1"/>
    <x v="4"/>
    <x v="2"/>
    <x v="10"/>
    <x v="4"/>
    <n v="2.2894999999999999"/>
    <s v="Not outlier"/>
    <n v="130.56964199999999"/>
    <s v="Not outlier"/>
    <n v="0.59519999999999995"/>
    <s v="Not outlier"/>
    <n v="321"/>
    <s v="Not outlier"/>
  </r>
  <r>
    <x v="1"/>
    <x v="4"/>
    <x v="2"/>
    <x v="4"/>
    <x v="4"/>
    <n v="1.14E-2"/>
    <s v="Not outlier"/>
    <n v="4.7138309999999999"/>
    <s v="Not outlier"/>
    <n v="3.2000000000000002E-3"/>
    <s v="Not outlier"/>
    <n v="5"/>
    <s v="Not outlier"/>
  </r>
  <r>
    <x v="1"/>
    <x v="4"/>
    <x v="2"/>
    <x v="4"/>
    <x v="5"/>
    <n v="7.7000000000000002E-3"/>
    <s v="Not outlier"/>
    <n v="2.390466"/>
    <s v="Not outlier"/>
    <n v="2.3E-3"/>
    <s v="Not outlier"/>
    <n v="7"/>
    <s v="Not outlier"/>
  </r>
  <r>
    <x v="0"/>
    <x v="6"/>
    <x v="1"/>
    <x v="27"/>
    <x v="2"/>
    <n v="0.21260000000000001"/>
    <s v="Not outlier"/>
    <n v="55.786411000000001"/>
    <s v="Not outlier"/>
    <n v="8.5099999999999995E-2"/>
    <s v="Not outlier"/>
    <n v="104"/>
    <s v="Not outlier"/>
  </r>
  <r>
    <x v="1"/>
    <x v="4"/>
    <x v="2"/>
    <x v="8"/>
    <x v="3"/>
    <n v="1.3058000000000001"/>
    <s v="Not outlier"/>
    <n v="401.38802099999998"/>
    <s v="Not outlier"/>
    <n v="0.24809999999999999"/>
    <s v="Not outlier"/>
    <n v="99"/>
    <s v="Not outlier"/>
  </r>
  <r>
    <x v="2"/>
    <x v="9"/>
    <x v="1"/>
    <x v="4"/>
    <x v="2"/>
    <n v="0.51359999999999995"/>
    <s v="Not outlier"/>
    <n v="55.714800000000004"/>
    <s v="Not outlier"/>
    <n v="0.20549999999999999"/>
    <s v="Not outlier"/>
    <n v="0"/>
    <s v="Not outlier"/>
  </r>
  <r>
    <x v="2"/>
    <x v="11"/>
    <x v="1"/>
    <x v="16"/>
    <x v="2"/>
    <n v="0.69650000000000001"/>
    <s v="Not outlier"/>
    <n v="55.380153"/>
    <s v="Not outlier"/>
    <n v="0.34129999999999999"/>
    <s v="Not outlier"/>
    <n v="408"/>
    <s v="Not outlier"/>
  </r>
  <r>
    <x v="2"/>
    <x v="2"/>
    <x v="2"/>
    <x v="17"/>
    <x v="6"/>
    <n v="0.1255"/>
    <s v="Not outlier"/>
    <n v="54.314748000000002"/>
    <s v="Not outlier"/>
    <n v="4.3900000000000002E-2"/>
    <s v="Not outlier"/>
    <n v="86"/>
    <s v="Not outlier"/>
  </r>
  <r>
    <x v="1"/>
    <x v="11"/>
    <x v="0"/>
    <x v="11"/>
    <x v="6"/>
    <n v="0.31440000000000001"/>
    <s v="Not outlier"/>
    <n v="53.442689999999999"/>
    <s v="Not outlier"/>
    <n v="0.1163"/>
    <s v="Not outlier"/>
    <n v="0"/>
    <s v="Not outlier"/>
  </r>
  <r>
    <x v="0"/>
    <x v="9"/>
    <x v="0"/>
    <x v="33"/>
    <x v="2"/>
    <n v="0.25180000000000002"/>
    <s v="Not outlier"/>
    <n v="52.956798999999997"/>
    <s v="Not outlier"/>
    <n v="0.1007"/>
    <s v="Not outlier"/>
    <n v="57"/>
    <s v="Not outlier"/>
  </r>
  <r>
    <x v="1"/>
    <x v="4"/>
    <x v="2"/>
    <x v="29"/>
    <x v="5"/>
    <n v="3.7242999999999999"/>
    <s v="Not outlier"/>
    <n v="298.288386"/>
    <s v="Not outlier"/>
    <n v="1.1918"/>
    <s v="Not outlier"/>
    <n v="2653"/>
    <s v="Not outlier"/>
  </r>
  <r>
    <x v="1"/>
    <x v="6"/>
    <x v="0"/>
    <x v="27"/>
    <x v="2"/>
    <n v="0.22070000000000001"/>
    <s v="Not outlier"/>
    <n v="52.923910999999997"/>
    <s v="Not outlier"/>
    <n v="8.8300000000000003E-2"/>
    <s v="Not outlier"/>
    <n v="125"/>
    <s v="Not outlier"/>
  </r>
  <r>
    <x v="1"/>
    <x v="5"/>
    <x v="0"/>
    <x v="0"/>
    <x v="0"/>
    <n v="14.1119"/>
    <s v="Not outlier"/>
    <n v="1000.988615"/>
    <s v="Not outlier"/>
    <n v="2.9634999999999998"/>
    <s v="Not outlier"/>
    <n v="478"/>
    <s v="Not outlier"/>
  </r>
  <r>
    <x v="1"/>
    <x v="5"/>
    <x v="0"/>
    <x v="2"/>
    <x v="0"/>
    <n v="3.0952999999999999"/>
    <s v="Not outlier"/>
    <n v="327.837154"/>
    <s v="Not outlier"/>
    <n v="0.61909999999999998"/>
    <s v="Not outlier"/>
    <n v="92"/>
    <s v="Not outlier"/>
  </r>
  <r>
    <x v="1"/>
    <x v="5"/>
    <x v="0"/>
    <x v="3"/>
    <x v="3"/>
    <n v="3.8064"/>
    <s v="Not outlier"/>
    <n v="424.69898000000001"/>
    <s v="Not outlier"/>
    <n v="0.68510000000000004"/>
    <s v="Not outlier"/>
    <n v="191"/>
    <s v="Not outlier"/>
  </r>
  <r>
    <x v="1"/>
    <x v="5"/>
    <x v="0"/>
    <x v="4"/>
    <x v="4"/>
    <n v="1.35E-2"/>
    <s v="Not outlier"/>
    <n v="4.1804649999999999"/>
    <s v="Not outlier"/>
    <n v="3.8E-3"/>
    <s v="Not outlier"/>
    <n v="8"/>
    <s v="Not outlier"/>
  </r>
  <r>
    <x v="2"/>
    <x v="0"/>
    <x v="1"/>
    <x v="9"/>
    <x v="6"/>
    <n v="0.2341"/>
    <s v="Not outlier"/>
    <n v="52.410370999999998"/>
    <s v="Not outlier"/>
    <n v="8.2000000000000003E-2"/>
    <s v="Not outlier"/>
    <n v="0"/>
    <s v="Not outlier"/>
  </r>
  <r>
    <x v="1"/>
    <x v="5"/>
    <x v="0"/>
    <x v="10"/>
    <x v="4"/>
    <n v="3.8E-3"/>
    <s v="Not outlier"/>
    <n v="0.20919599999999999"/>
    <s v="Not outlier"/>
    <n v="1E-3"/>
    <s v="Not outlier"/>
    <n v="2"/>
    <s v="Not outlier"/>
  </r>
  <r>
    <x v="0"/>
    <x v="1"/>
    <x v="0"/>
    <x v="33"/>
    <x v="2"/>
    <n v="0.3019"/>
    <s v="Not outlier"/>
    <n v="52.337632999999997"/>
    <s v="Not outlier"/>
    <n v="0.1207"/>
    <s v="Not outlier"/>
    <n v="57"/>
    <s v="Not outlier"/>
  </r>
  <r>
    <x v="1"/>
    <x v="1"/>
    <x v="1"/>
    <x v="22"/>
    <x v="6"/>
    <n v="1.3273999999999999"/>
    <s v="Not outlier"/>
    <n v="51.798101000000003"/>
    <s v="Not outlier"/>
    <n v="0.46460000000000001"/>
    <s v="Not outlier"/>
    <n v="435"/>
    <s v="Not outlier"/>
  </r>
  <r>
    <x v="1"/>
    <x v="5"/>
    <x v="0"/>
    <x v="29"/>
    <x v="5"/>
    <n v="1.2496"/>
    <s v="Not outlier"/>
    <n v="117.282172"/>
    <s v="Not outlier"/>
    <n v="0.39989999999999998"/>
    <s v="Not outlier"/>
    <n v="291"/>
    <s v="Not outlier"/>
  </r>
  <r>
    <x v="0"/>
    <x v="3"/>
    <x v="1"/>
    <x v="15"/>
    <x v="2"/>
    <n v="0.48580000000000001"/>
    <s v="Not outlier"/>
    <n v="51.738093999999997"/>
    <s v="Not outlier"/>
    <n v="0.2429"/>
    <s v="Not outlier"/>
    <n v="400"/>
    <s v="Not outlier"/>
  </r>
  <r>
    <x v="0"/>
    <x v="2"/>
    <x v="0"/>
    <x v="33"/>
    <x v="2"/>
    <n v="0.24199999999999999"/>
    <s v="Not outlier"/>
    <n v="51.531351000000001"/>
    <s v="Not outlier"/>
    <n v="9.6699999999999994E-2"/>
    <s v="Not outlier"/>
    <n v="47"/>
    <s v="Not outlier"/>
  </r>
  <r>
    <x v="1"/>
    <x v="1"/>
    <x v="0"/>
    <x v="11"/>
    <x v="6"/>
    <n v="0.28249999999999997"/>
    <s v="Not outlier"/>
    <n v="51.100825999999998"/>
    <s v="Not outlier"/>
    <n v="0.1046"/>
    <s v="Not outlier"/>
    <n v="0"/>
    <s v="Not outlier"/>
  </r>
  <r>
    <x v="0"/>
    <x v="8"/>
    <x v="1"/>
    <x v="9"/>
    <x v="6"/>
    <n v="0.2228"/>
    <s v="Not outlier"/>
    <n v="51.098505000000003"/>
    <s v="Not outlier"/>
    <n v="7.8E-2"/>
    <s v="Not outlier"/>
    <n v="0"/>
    <s v="Not outlier"/>
  </r>
  <r>
    <x v="1"/>
    <x v="5"/>
    <x v="1"/>
    <x v="0"/>
    <x v="1"/>
    <n v="0.31319999999999998"/>
    <s v="Not outlier"/>
    <n v="50.571637000000003"/>
    <s v="Not outlier"/>
    <n v="0.2349"/>
    <s v="Not outlier"/>
    <n v="179"/>
    <s v="Not outlier"/>
  </r>
  <r>
    <x v="1"/>
    <x v="5"/>
    <x v="1"/>
    <x v="2"/>
    <x v="0"/>
    <n v="0.62680000000000002"/>
    <s v="Not outlier"/>
    <n v="67.629071999999994"/>
    <s v="Not outlier"/>
    <n v="0.12540000000000001"/>
    <s v="Not outlier"/>
    <n v="64"/>
    <s v="Not outlier"/>
  </r>
  <r>
    <x v="1"/>
    <x v="5"/>
    <x v="1"/>
    <x v="10"/>
    <x v="4"/>
    <n v="1.1108"/>
    <s v="Not outlier"/>
    <n v="68.207659000000007"/>
    <s v="Not outlier"/>
    <n v="0.2888"/>
    <s v="Not outlier"/>
    <n v="136"/>
    <s v="Not outlier"/>
  </r>
  <r>
    <x v="2"/>
    <x v="3"/>
    <x v="0"/>
    <x v="1"/>
    <x v="2"/>
    <n v="0.52010000000000001"/>
    <s v="Not outlier"/>
    <n v="51.047383000000004"/>
    <s v="Not outlier"/>
    <n v="0.2341"/>
    <s v="Not outlier"/>
    <n v="66"/>
    <s v="Not outlier"/>
  </r>
  <r>
    <x v="1"/>
    <x v="5"/>
    <x v="1"/>
    <x v="3"/>
    <x v="3"/>
    <n v="5.4960000000000004"/>
    <s v="Not outlier"/>
    <n v="517.77055199999995"/>
    <s v="Not outlier"/>
    <n v="0.98929999999999996"/>
    <s v="Not outlier"/>
    <n v="2432"/>
    <s v="Not outlier"/>
  </r>
  <r>
    <x v="0"/>
    <x v="0"/>
    <x v="0"/>
    <x v="18"/>
    <x v="2"/>
    <n v="0.32100000000000001"/>
    <s v="Not outlier"/>
    <n v="50.769759999999998"/>
    <s v="Not outlier"/>
    <n v="0.12839999999999999"/>
    <s v="Not outlier"/>
    <n v="0"/>
    <s v="Not outlier"/>
  </r>
  <r>
    <x v="0"/>
    <x v="8"/>
    <x v="0"/>
    <x v="33"/>
    <x v="2"/>
    <n v="0.30549999999999999"/>
    <s v="Not outlier"/>
    <n v="50.607906999999997"/>
    <s v="Not outlier"/>
    <n v="0.1222"/>
    <s v="Not outlier"/>
    <n v="61"/>
    <s v="Not outlier"/>
  </r>
  <r>
    <x v="1"/>
    <x v="5"/>
    <x v="1"/>
    <x v="4"/>
    <x v="4"/>
    <n v="1.2999999999999999E-3"/>
    <s v="Not outlier"/>
    <n v="0.48920599999999997"/>
    <s v="Not outlier"/>
    <n v="4.0000000000000002E-4"/>
    <s v="Not outlier"/>
    <n v="3"/>
    <s v="Not outlier"/>
  </r>
  <r>
    <x v="1"/>
    <x v="5"/>
    <x v="1"/>
    <x v="4"/>
    <x v="5"/>
    <n v="6.1999999999999998E-3"/>
    <s v="Not outlier"/>
    <n v="1.9124000000000001"/>
    <s v="Not outlier"/>
    <n v="1.9E-3"/>
    <s v="Not outlier"/>
    <n v="5"/>
    <s v="Not outlier"/>
  </r>
  <r>
    <x v="0"/>
    <x v="6"/>
    <x v="1"/>
    <x v="4"/>
    <x v="2"/>
    <n v="0.46750000000000003"/>
    <s v="Not outlier"/>
    <n v="50.164253000000002"/>
    <s v="Not outlier"/>
    <n v="0.187"/>
    <s v="Not outlier"/>
    <n v="307"/>
    <s v="Not outlier"/>
  </r>
  <r>
    <x v="1"/>
    <x v="5"/>
    <x v="1"/>
    <x v="29"/>
    <x v="5"/>
    <n v="2.2679"/>
    <s v="Not outlier"/>
    <n v="163.897989"/>
    <s v="Not outlier"/>
    <n v="0.72570000000000001"/>
    <s v="Not outlier"/>
    <n v="1604"/>
    <s v="Not outlier"/>
  </r>
  <r>
    <x v="0"/>
    <x v="9"/>
    <x v="1"/>
    <x v="6"/>
    <x v="2"/>
    <n v="0.15840000000000001"/>
    <s v="Not outlier"/>
    <n v="50.113329999999998"/>
    <s v="Not outlier"/>
    <n v="6.3500000000000001E-2"/>
    <s v="Not outlier"/>
    <n v="0"/>
    <s v="Not outlier"/>
  </r>
  <r>
    <x v="2"/>
    <x v="7"/>
    <x v="0"/>
    <x v="16"/>
    <x v="2"/>
    <n v="0.66779999999999995"/>
    <s v="Not outlier"/>
    <n v="49.925815999999998"/>
    <s v="Not outlier"/>
    <n v="0.32719999999999999"/>
    <s v="Not outlier"/>
    <n v="108"/>
    <s v="Not outlier"/>
  </r>
  <r>
    <x v="2"/>
    <x v="11"/>
    <x v="2"/>
    <x v="17"/>
    <x v="6"/>
    <n v="0.104"/>
    <s v="Not outlier"/>
    <n v="49.401865999999998"/>
    <s v="Not outlier"/>
    <n v="3.6400000000000002E-2"/>
    <s v="Not outlier"/>
    <n v="0"/>
    <s v="Not outlier"/>
  </r>
  <r>
    <x v="1"/>
    <x v="5"/>
    <x v="2"/>
    <x v="0"/>
    <x v="1"/>
    <n v="1.6199999999999999E-2"/>
    <s v="Not outlier"/>
    <n v="3.358336"/>
    <s v="Not outlier"/>
    <n v="1.2200000000000001E-2"/>
    <s v="Not outlier"/>
    <n v="4"/>
    <s v="Not outlier"/>
  </r>
  <r>
    <x v="1"/>
    <x v="5"/>
    <x v="2"/>
    <x v="2"/>
    <x v="0"/>
    <n v="1.4625999999999999"/>
    <s v="Not outlier"/>
    <n v="186.26879400000001"/>
    <s v="Not outlier"/>
    <n v="0.29249999999999998"/>
    <s v="Not outlier"/>
    <n v="281"/>
    <s v="Not outlier"/>
  </r>
  <r>
    <x v="1"/>
    <x v="5"/>
    <x v="2"/>
    <x v="10"/>
    <x v="4"/>
    <n v="2.6452"/>
    <s v="Not outlier"/>
    <n v="160.44801799999999"/>
    <s v="Not outlier"/>
    <n v="0.68769999999999998"/>
    <s v="Not outlier"/>
    <n v="335"/>
    <s v="Not outlier"/>
  </r>
  <r>
    <x v="1"/>
    <x v="5"/>
    <x v="2"/>
    <x v="4"/>
    <x v="4"/>
    <n v="9.7000000000000003E-3"/>
    <s v="Not outlier"/>
    <n v="3.9300929999999998"/>
    <s v="Not outlier"/>
    <n v="2.7000000000000001E-3"/>
    <s v="Not outlier"/>
    <n v="8"/>
    <s v="Not outlier"/>
  </r>
  <r>
    <x v="1"/>
    <x v="5"/>
    <x v="2"/>
    <x v="4"/>
    <x v="5"/>
    <n v="4.2999999999999997E-2"/>
    <s v="Not outlier"/>
    <n v="13.459402000000001"/>
    <s v="Not outlier"/>
    <n v="1.29E-2"/>
    <s v="Not outlier"/>
    <n v="15"/>
    <s v="Not outlier"/>
  </r>
  <r>
    <x v="1"/>
    <x v="8"/>
    <x v="0"/>
    <x v="16"/>
    <x v="6"/>
    <n v="0.53910000000000002"/>
    <s v="Not outlier"/>
    <n v="49.349483999999997"/>
    <s v="Not outlier"/>
    <n v="0.20749999999999999"/>
    <s v="Not outlier"/>
    <n v="139"/>
    <s v="Not outlier"/>
  </r>
  <r>
    <x v="1"/>
    <x v="5"/>
    <x v="2"/>
    <x v="8"/>
    <x v="3"/>
    <n v="2.2362000000000002"/>
    <s v="Not outlier"/>
    <n v="709.715146"/>
    <s v="Not outlier"/>
    <n v="0.42480000000000001"/>
    <s v="Not outlier"/>
    <n v="116"/>
    <s v="Not outlier"/>
  </r>
  <r>
    <x v="2"/>
    <x v="4"/>
    <x v="1"/>
    <x v="9"/>
    <x v="6"/>
    <n v="0.2102"/>
    <s v="Not outlier"/>
    <n v="48.938783999999998"/>
    <s v="Not outlier"/>
    <n v="7.3499999999999996E-2"/>
    <s v="Not outlier"/>
    <n v="0"/>
    <s v="Not outlier"/>
  </r>
  <r>
    <x v="0"/>
    <x v="5"/>
    <x v="1"/>
    <x v="4"/>
    <x v="2"/>
    <n v="0.42"/>
    <s v="Not outlier"/>
    <n v="48.423850999999999"/>
    <s v="Not outlier"/>
    <n v="0.16800000000000001"/>
    <s v="Not outlier"/>
    <n v="292"/>
    <s v="Not outlier"/>
  </r>
  <r>
    <x v="2"/>
    <x v="9"/>
    <x v="0"/>
    <x v="11"/>
    <x v="6"/>
    <n v="0.31929999999999997"/>
    <s v="Not outlier"/>
    <n v="48.341631999999997"/>
    <s v="Not outlier"/>
    <n v="0.1182"/>
    <s v="Not outlier"/>
    <n v="33"/>
    <s v="Not outlier"/>
  </r>
  <r>
    <x v="1"/>
    <x v="7"/>
    <x v="0"/>
    <x v="27"/>
    <x v="2"/>
    <n v="0.20499999999999999"/>
    <s v="Not outlier"/>
    <n v="47.942005000000002"/>
    <s v="Not outlier"/>
    <n v="8.2000000000000003E-2"/>
    <s v="Not outlier"/>
    <n v="129"/>
    <s v="Not outlier"/>
  </r>
  <r>
    <x v="1"/>
    <x v="10"/>
    <x v="2"/>
    <x v="8"/>
    <x v="2"/>
    <n v="9.0899999999999995E-2"/>
    <s v="Not outlier"/>
    <n v="47.841617999999997"/>
    <s v="Not outlier"/>
    <n v="4.5499999999999999E-2"/>
    <s v="Not outlier"/>
    <n v="52"/>
    <s v="Not outlier"/>
  </r>
  <r>
    <x v="2"/>
    <x v="5"/>
    <x v="2"/>
    <x v="8"/>
    <x v="2"/>
    <n v="9.6500000000000002E-2"/>
    <s v="Not outlier"/>
    <n v="47.773322"/>
    <s v="Not outlier"/>
    <n v="4.8300000000000003E-2"/>
    <s v="Not outlier"/>
    <n v="62"/>
    <s v="Not outlier"/>
  </r>
  <r>
    <x v="1"/>
    <x v="6"/>
    <x v="0"/>
    <x v="0"/>
    <x v="0"/>
    <n v="11.337899999999999"/>
    <s v="Not outlier"/>
    <n v="820.41610800000001"/>
    <s v="Not outlier"/>
    <n v="2.3809"/>
    <s v="Not outlier"/>
    <n v="442"/>
    <s v="Not outlier"/>
  </r>
  <r>
    <x v="1"/>
    <x v="6"/>
    <x v="0"/>
    <x v="2"/>
    <x v="0"/>
    <n v="3.0257000000000001"/>
    <s v="Not outlier"/>
    <n v="318.20381099999997"/>
    <s v="Not outlier"/>
    <n v="0.60509999999999997"/>
    <s v="Not outlier"/>
    <n v="92"/>
    <s v="Not outlier"/>
  </r>
  <r>
    <x v="1"/>
    <x v="6"/>
    <x v="0"/>
    <x v="4"/>
    <x v="4"/>
    <n v="1.26E-2"/>
    <s v="Not outlier"/>
    <n v="3.8186330000000002"/>
    <s v="Not outlier"/>
    <n v="3.5000000000000001E-3"/>
    <s v="Not outlier"/>
    <n v="7"/>
    <s v="Not outlier"/>
  </r>
  <r>
    <x v="1"/>
    <x v="2"/>
    <x v="0"/>
    <x v="11"/>
    <x v="6"/>
    <n v="0.2482"/>
    <s v="Not outlier"/>
    <n v="47.686528000000003"/>
    <s v="Not outlier"/>
    <n v="9.1800000000000007E-2"/>
    <s v="Not outlier"/>
    <n v="0"/>
    <s v="Not outlier"/>
  </r>
  <r>
    <x v="1"/>
    <x v="6"/>
    <x v="0"/>
    <x v="3"/>
    <x v="3"/>
    <n v="1.7005999999999999"/>
    <s v="Not outlier"/>
    <n v="203.671087"/>
    <s v="Not outlier"/>
    <n v="0.30609999999999998"/>
    <s v="Not outlier"/>
    <n v="167"/>
    <s v="Not outlier"/>
  </r>
  <r>
    <x v="1"/>
    <x v="6"/>
    <x v="0"/>
    <x v="10"/>
    <x v="4"/>
    <n v="4.5999999999999999E-3"/>
    <s v="Not outlier"/>
    <n v="0.27464"/>
    <s v="Not outlier"/>
    <n v="1.1999999999999999E-3"/>
    <s v="Not outlier"/>
    <n v="1"/>
    <s v="Not outlier"/>
  </r>
  <r>
    <x v="2"/>
    <x v="5"/>
    <x v="1"/>
    <x v="4"/>
    <x v="2"/>
    <n v="0.43480000000000002"/>
    <s v="Not outlier"/>
    <n v="47.505247000000004"/>
    <s v="Not outlier"/>
    <n v="0.1739"/>
    <s v="Not outlier"/>
    <n v="256"/>
    <s v="Not outlier"/>
  </r>
  <r>
    <x v="0"/>
    <x v="3"/>
    <x v="0"/>
    <x v="33"/>
    <x v="2"/>
    <n v="0.22650000000000001"/>
    <s v="Not outlier"/>
    <n v="47.412948999999998"/>
    <s v="Not outlier"/>
    <n v="9.06E-2"/>
    <s v="Not outlier"/>
    <n v="57"/>
    <s v="Not outlier"/>
  </r>
  <r>
    <x v="0"/>
    <x v="7"/>
    <x v="1"/>
    <x v="36"/>
    <x v="2"/>
    <n v="0.53869999999999996"/>
    <s v="Not outlier"/>
    <n v="47.024197000000001"/>
    <s v="Not outlier"/>
    <n v="0.26929999999999998"/>
    <s v="Not outlier"/>
    <n v="121"/>
    <s v="Not outlier"/>
  </r>
  <r>
    <x v="1"/>
    <x v="1"/>
    <x v="0"/>
    <x v="16"/>
    <x v="6"/>
    <n v="0.49120000000000003"/>
    <s v="Not outlier"/>
    <n v="47.016438999999998"/>
    <s v="Not outlier"/>
    <n v="0.18909999999999999"/>
    <s v="Not outlier"/>
    <n v="137"/>
    <s v="Not outlier"/>
  </r>
  <r>
    <x v="1"/>
    <x v="6"/>
    <x v="0"/>
    <x v="29"/>
    <x v="5"/>
    <n v="0.48530000000000001"/>
    <s v="Not outlier"/>
    <n v="55.820227000000003"/>
    <s v="Not outlier"/>
    <n v="0.15529999999999999"/>
    <s v="Not outlier"/>
    <n v="245"/>
    <s v="Not outlier"/>
  </r>
  <r>
    <x v="0"/>
    <x v="3"/>
    <x v="1"/>
    <x v="6"/>
    <x v="2"/>
    <n v="0.1454"/>
    <s v="Not outlier"/>
    <n v="46.945756000000003"/>
    <s v="Not outlier"/>
    <n v="5.8200000000000002E-2"/>
    <s v="Not outlier"/>
    <n v="0"/>
    <s v="Not outlier"/>
  </r>
  <r>
    <x v="0"/>
    <x v="4"/>
    <x v="0"/>
    <x v="18"/>
    <x v="2"/>
    <n v="0.2888"/>
    <s v="Not outlier"/>
    <n v="46.506610999999999"/>
    <s v="Not outlier"/>
    <n v="0.11550000000000001"/>
    <s v="Not outlier"/>
    <n v="70"/>
    <s v="Not outlier"/>
  </r>
  <r>
    <x v="1"/>
    <x v="6"/>
    <x v="1"/>
    <x v="0"/>
    <x v="1"/>
    <n v="0.30299999999999999"/>
    <s v="Not outlier"/>
    <n v="48.940376000000001"/>
    <s v="Not outlier"/>
    <n v="0.2273"/>
    <s v="Not outlier"/>
    <n v="179"/>
    <s v="Not outlier"/>
  </r>
  <r>
    <x v="1"/>
    <x v="6"/>
    <x v="1"/>
    <x v="2"/>
    <x v="0"/>
    <n v="1.0727"/>
    <s v="Not outlier"/>
    <n v="113.266212"/>
    <s v="Not outlier"/>
    <n v="0.21460000000000001"/>
    <s v="Not outlier"/>
    <n v="73"/>
    <s v="Not outlier"/>
  </r>
  <r>
    <x v="1"/>
    <x v="6"/>
    <x v="1"/>
    <x v="10"/>
    <x v="4"/>
    <n v="1.0960000000000001"/>
    <s v="Not outlier"/>
    <n v="63.418239"/>
    <s v="Not outlier"/>
    <n v="0.28499999999999998"/>
    <s v="Not outlier"/>
    <n v="155"/>
    <s v="Not outlier"/>
  </r>
  <r>
    <x v="2"/>
    <x v="1"/>
    <x v="0"/>
    <x v="11"/>
    <x v="6"/>
    <n v="0.25650000000000001"/>
    <s v="Not outlier"/>
    <n v="46.124091999999997"/>
    <s v="Not outlier"/>
    <n v="9.4899999999999998E-2"/>
    <s v="Not outlier"/>
    <n v="36"/>
    <s v="Not outlier"/>
  </r>
  <r>
    <x v="1"/>
    <x v="6"/>
    <x v="1"/>
    <x v="3"/>
    <x v="3"/>
    <n v="4.4524999999999997"/>
    <s v="Not outlier"/>
    <n v="416.92419599999999"/>
    <s v="Not outlier"/>
    <n v="0.8014"/>
    <s v="Not outlier"/>
    <n v="1675"/>
    <s v="Not outlier"/>
  </r>
  <r>
    <x v="1"/>
    <x v="4"/>
    <x v="2"/>
    <x v="8"/>
    <x v="2"/>
    <n v="8.6900000000000005E-2"/>
    <s v="Not outlier"/>
    <n v="46.111162"/>
    <s v="Not outlier"/>
    <n v="4.3499999999999997E-2"/>
    <s v="Not outlier"/>
    <n v="42"/>
    <s v="Not outlier"/>
  </r>
  <r>
    <x v="2"/>
    <x v="6"/>
    <x v="0"/>
    <x v="27"/>
    <x v="2"/>
    <n v="0.25459999999999999"/>
    <s v="Not outlier"/>
    <n v="45.806486"/>
    <s v="Not outlier"/>
    <n v="0.1018"/>
    <s v="Not outlier"/>
    <n v="154"/>
    <s v="Not outlier"/>
  </r>
  <r>
    <x v="1"/>
    <x v="6"/>
    <x v="1"/>
    <x v="4"/>
    <x v="4"/>
    <n v="2E-3"/>
    <s v="Not outlier"/>
    <n v="0.89559599999999995"/>
    <s v="Not outlier"/>
    <n v="5.9999999999999995E-4"/>
    <s v="Not outlier"/>
    <n v="2"/>
    <s v="Not outlier"/>
  </r>
  <r>
    <x v="1"/>
    <x v="6"/>
    <x v="1"/>
    <x v="4"/>
    <x v="5"/>
    <n v="6.9999999999999999E-4"/>
    <s v="Not outlier"/>
    <n v="0.238702"/>
    <s v="Not outlier"/>
    <n v="2.0000000000000001E-4"/>
    <s v="Not outlier"/>
    <n v="2"/>
    <s v="Not outlier"/>
  </r>
  <r>
    <x v="2"/>
    <x v="2"/>
    <x v="0"/>
    <x v="11"/>
    <x v="6"/>
    <n v="0.28839999999999999"/>
    <s v="Not outlier"/>
    <n v="45.792495000000002"/>
    <s v="Not outlier"/>
    <n v="0.1067"/>
    <s v="Not outlier"/>
    <n v="36"/>
    <s v="Not outlier"/>
  </r>
  <r>
    <x v="1"/>
    <x v="10"/>
    <x v="0"/>
    <x v="27"/>
    <x v="2"/>
    <n v="0.1885"/>
    <s v="Not outlier"/>
    <n v="45.304416000000003"/>
    <s v="Not outlier"/>
    <n v="7.5399999999999995E-2"/>
    <s v="Not outlier"/>
    <n v="117"/>
    <s v="Not outlier"/>
  </r>
  <r>
    <x v="1"/>
    <x v="6"/>
    <x v="1"/>
    <x v="29"/>
    <x v="5"/>
    <n v="1.2133"/>
    <s v="Not outlier"/>
    <n v="95.999382999999995"/>
    <s v="Not outlier"/>
    <n v="0.38819999999999999"/>
    <s v="Not outlier"/>
    <n v="1026"/>
    <s v="Not outlier"/>
  </r>
  <r>
    <x v="0"/>
    <x v="11"/>
    <x v="1"/>
    <x v="9"/>
    <x v="6"/>
    <n v="0.1953"/>
    <s v="Not outlier"/>
    <n v="45.258333"/>
    <s v="Not outlier"/>
    <n v="6.8400000000000002E-2"/>
    <s v="Not outlier"/>
    <n v="0"/>
    <s v="Not outlier"/>
  </r>
  <r>
    <x v="1"/>
    <x v="6"/>
    <x v="1"/>
    <x v="1"/>
    <x v="0"/>
    <n v="1.2441"/>
    <s v="Not outlier"/>
    <n v="83.254228999999995"/>
    <s v="Not outlier"/>
    <n v="0.28620000000000001"/>
    <s v="Not outlier"/>
    <n v="0"/>
    <s v="Not outlier"/>
  </r>
  <r>
    <x v="2"/>
    <x v="11"/>
    <x v="2"/>
    <x v="16"/>
    <x v="2"/>
    <n v="0.58360000000000001"/>
    <s v="Not outlier"/>
    <n v="45.059480999999998"/>
    <s v="Not outlier"/>
    <n v="0.28599999999999998"/>
    <s v="Not outlier"/>
    <n v="483"/>
    <s v="Not outlier"/>
  </r>
  <r>
    <x v="0"/>
    <x v="5"/>
    <x v="0"/>
    <x v="18"/>
    <x v="2"/>
    <n v="0.28820000000000001"/>
    <s v="Not outlier"/>
    <n v="45.010945"/>
    <s v="Not outlier"/>
    <n v="0.1152"/>
    <s v="Not outlier"/>
    <n v="0"/>
    <s v="Not outlier"/>
  </r>
  <r>
    <x v="1"/>
    <x v="6"/>
    <x v="2"/>
    <x v="0"/>
    <x v="1"/>
    <n v="1.5699999999999999E-2"/>
    <s v="Not outlier"/>
    <n v="3.2499920000000002"/>
    <s v="Not outlier"/>
    <n v="1.18E-2"/>
    <s v="Not outlier"/>
    <n v="4"/>
    <s v="Not outlier"/>
  </r>
  <r>
    <x v="1"/>
    <x v="6"/>
    <x v="2"/>
    <x v="2"/>
    <x v="0"/>
    <n v="1.2804"/>
    <s v="Not outlier"/>
    <n v="166.170232"/>
    <s v="Not outlier"/>
    <n v="0.25609999999999999"/>
    <s v="Not outlier"/>
    <n v="230"/>
    <s v="Not outlier"/>
  </r>
  <r>
    <x v="1"/>
    <x v="6"/>
    <x v="2"/>
    <x v="10"/>
    <x v="4"/>
    <n v="2.6467000000000001"/>
    <s v="Not outlier"/>
    <n v="152.97903700000001"/>
    <s v="Not outlier"/>
    <n v="0.68810000000000004"/>
    <s v="Not outlier"/>
    <n v="337"/>
    <s v="Not outlier"/>
  </r>
  <r>
    <x v="1"/>
    <x v="6"/>
    <x v="2"/>
    <x v="4"/>
    <x v="4"/>
    <n v="5.1999999999999998E-3"/>
    <s v="Not outlier"/>
    <n v="2.054427"/>
    <s v="Not outlier"/>
    <n v="1.4E-3"/>
    <s v="Not outlier"/>
    <n v="4"/>
    <s v="Not outlier"/>
  </r>
  <r>
    <x v="1"/>
    <x v="6"/>
    <x v="2"/>
    <x v="4"/>
    <x v="5"/>
    <n v="7.7299999999999994E-2"/>
    <s v="Not outlier"/>
    <n v="23.693545"/>
    <s v="Not outlier"/>
    <n v="2.3199999999999998E-2"/>
    <s v="Not outlier"/>
    <n v="28"/>
    <s v="Not outlier"/>
  </r>
  <r>
    <x v="2"/>
    <x v="10"/>
    <x v="0"/>
    <x v="33"/>
    <x v="2"/>
    <n v="0.25380000000000003"/>
    <s v="Not outlier"/>
    <n v="44.394432000000002"/>
    <s v="Not outlier"/>
    <n v="0.10150000000000001"/>
    <s v="Not outlier"/>
    <n v="0"/>
    <s v="Not outlier"/>
  </r>
  <r>
    <x v="1"/>
    <x v="6"/>
    <x v="2"/>
    <x v="8"/>
    <x v="3"/>
    <n v="2.2896999999999998"/>
    <s v="Not outlier"/>
    <n v="723.54970800000001"/>
    <s v="Not outlier"/>
    <n v="0.435"/>
    <s v="Not outlier"/>
    <n v="122"/>
    <s v="Not outlier"/>
  </r>
  <r>
    <x v="1"/>
    <x v="11"/>
    <x v="0"/>
    <x v="16"/>
    <x v="6"/>
    <n v="0.40260000000000001"/>
    <s v="Not outlier"/>
    <n v="44.385877999999998"/>
    <s v="Not outlier"/>
    <n v="0.155"/>
    <s v="Not outlier"/>
    <n v="131"/>
    <s v="Not outlier"/>
  </r>
  <r>
    <x v="0"/>
    <x v="7"/>
    <x v="0"/>
    <x v="33"/>
    <x v="2"/>
    <n v="0.21099999999999999"/>
    <s v="Not outlier"/>
    <n v="44.131594"/>
    <s v="Not outlier"/>
    <n v="8.43E-2"/>
    <s v="Not outlier"/>
    <n v="0"/>
    <s v="Not outlier"/>
  </r>
  <r>
    <x v="1"/>
    <x v="6"/>
    <x v="2"/>
    <x v="3"/>
    <x v="3"/>
    <n v="6.2295999999999996"/>
    <s v="Not outlier"/>
    <n v="631.50654299999997"/>
    <s v="Not outlier"/>
    <n v="1.1213"/>
    <s v="Not outlier"/>
    <n v="2641"/>
    <s v="Not outlier"/>
  </r>
  <r>
    <x v="2"/>
    <x v="0"/>
    <x v="1"/>
    <x v="4"/>
    <x v="2"/>
    <n v="0.40050000000000002"/>
    <s v="Not outlier"/>
    <n v="44.008198999999998"/>
    <s v="Not outlier"/>
    <n v="0.16020000000000001"/>
    <s v="Not outlier"/>
    <n v="280"/>
    <s v="Not outlier"/>
  </r>
  <r>
    <x v="0"/>
    <x v="0"/>
    <x v="1"/>
    <x v="36"/>
    <x v="2"/>
    <n v="0.47989999999999999"/>
    <s v="Not outlier"/>
    <n v="43.137400999999997"/>
    <s v="Not outlier"/>
    <n v="0.24"/>
    <s v="Not outlier"/>
    <n v="0"/>
    <s v="Not outlier"/>
  </r>
  <r>
    <x v="1"/>
    <x v="6"/>
    <x v="2"/>
    <x v="16"/>
    <x v="2"/>
    <n v="0.46529999999999999"/>
    <s v="Not outlier"/>
    <n v="42.914679"/>
    <s v="Not outlier"/>
    <n v="0.22800000000000001"/>
    <s v="Not outlier"/>
    <n v="130"/>
    <s v="Not outlier"/>
  </r>
  <r>
    <x v="0"/>
    <x v="10"/>
    <x v="1"/>
    <x v="37"/>
    <x v="6"/>
    <n v="0.70879999999999999"/>
    <s v="Not outlier"/>
    <n v="42.527850000000001"/>
    <s v="Not outlier"/>
    <n v="0.24809999999999999"/>
    <s v="Not outlier"/>
    <n v="188"/>
    <s v="Not outlier"/>
  </r>
  <r>
    <x v="2"/>
    <x v="3"/>
    <x v="1"/>
    <x v="1"/>
    <x v="2"/>
    <n v="0.56310000000000004"/>
    <s v="Not outlier"/>
    <n v="42.496088999999998"/>
    <s v="Not outlier"/>
    <n v="0.25340000000000001"/>
    <s v="Not outlier"/>
    <n v="352"/>
    <s v="Not outlier"/>
  </r>
  <r>
    <x v="1"/>
    <x v="10"/>
    <x v="0"/>
    <x v="0"/>
    <x v="0"/>
    <n v="10.422700000000001"/>
    <s v="Not outlier"/>
    <n v="773.76654099999996"/>
    <s v="Not outlier"/>
    <n v="2.1888000000000001"/>
    <s v="Not outlier"/>
    <n v="423"/>
    <s v="Not outlier"/>
  </r>
  <r>
    <x v="1"/>
    <x v="10"/>
    <x v="0"/>
    <x v="2"/>
    <x v="0"/>
    <n v="1.3643000000000001"/>
    <s v="Not outlier"/>
    <n v="146.524473"/>
    <s v="Not outlier"/>
    <n v="0.27289999999999998"/>
    <s v="Not outlier"/>
    <n v="89"/>
    <s v="Not outlier"/>
  </r>
  <r>
    <x v="1"/>
    <x v="10"/>
    <x v="0"/>
    <x v="4"/>
    <x v="4"/>
    <n v="1.1900000000000001E-2"/>
    <s v="Not outlier"/>
    <n v="3.7430439999999998"/>
    <s v="Not outlier"/>
    <n v="3.3999999999999998E-3"/>
    <s v="Not outlier"/>
    <n v="9"/>
    <s v="Not outlier"/>
  </r>
  <r>
    <x v="2"/>
    <x v="6"/>
    <x v="0"/>
    <x v="33"/>
    <x v="2"/>
    <n v="0.21260000000000001"/>
    <s v="Not outlier"/>
    <n v="42.238225"/>
    <s v="Not outlier"/>
    <n v="8.5000000000000006E-2"/>
    <s v="Not outlier"/>
    <n v="0"/>
    <s v="Not outlier"/>
  </r>
  <r>
    <x v="1"/>
    <x v="10"/>
    <x v="0"/>
    <x v="3"/>
    <x v="3"/>
    <n v="1.6698999999999999"/>
    <s v="Not outlier"/>
    <n v="200.27634900000001"/>
    <s v="Not outlier"/>
    <n v="0.30059999999999998"/>
    <s v="Not outlier"/>
    <n v="159"/>
    <s v="Not outlier"/>
  </r>
  <r>
    <x v="1"/>
    <x v="10"/>
    <x v="0"/>
    <x v="10"/>
    <x v="4"/>
    <n v="6.1899999999999997E-2"/>
    <s v="Not outlier"/>
    <n v="3.6242230000000002"/>
    <s v="Not outlier"/>
    <n v="1.61E-2"/>
    <s v="Not outlier"/>
    <n v="6"/>
    <s v="Not outlier"/>
  </r>
  <r>
    <x v="2"/>
    <x v="5"/>
    <x v="0"/>
    <x v="33"/>
    <x v="2"/>
    <n v="0.2084"/>
    <s v="Not outlier"/>
    <n v="42.177222999999998"/>
    <s v="Not outlier"/>
    <n v="8.3299999999999999E-2"/>
    <s v="Not outlier"/>
    <n v="56"/>
    <s v="Not outlier"/>
  </r>
  <r>
    <x v="0"/>
    <x v="11"/>
    <x v="2"/>
    <x v="8"/>
    <x v="2"/>
    <n v="8.5599999999999996E-2"/>
    <s v="Not outlier"/>
    <n v="42.079687"/>
    <s v="Not outlier"/>
    <n v="4.2799999999999998E-2"/>
    <s v="Not outlier"/>
    <n v="56"/>
    <s v="Not outlier"/>
  </r>
  <r>
    <x v="0"/>
    <x v="11"/>
    <x v="0"/>
    <x v="33"/>
    <x v="2"/>
    <n v="0.2248"/>
    <s v="Not outlier"/>
    <n v="41.788139000000001"/>
    <s v="Not outlier"/>
    <n v="8.9899999999999994E-2"/>
    <s v="Not outlier"/>
    <n v="60"/>
    <s v="Not outlier"/>
  </r>
  <r>
    <x v="2"/>
    <x v="2"/>
    <x v="0"/>
    <x v="34"/>
    <x v="2"/>
    <n v="0.1827"/>
    <s v="Not outlier"/>
    <n v="41.747625999999997"/>
    <s v="Not outlier"/>
    <n v="8.3099999999999993E-2"/>
    <s v="Not outlier"/>
    <n v="0"/>
    <s v="Not outlier"/>
  </r>
  <r>
    <x v="1"/>
    <x v="10"/>
    <x v="0"/>
    <x v="29"/>
    <x v="5"/>
    <n v="0.45729999999999998"/>
    <s v="Not outlier"/>
    <n v="52.727248000000003"/>
    <s v="Not outlier"/>
    <n v="0.14630000000000001"/>
    <s v="Not outlier"/>
    <n v="234"/>
    <s v="Not outlier"/>
  </r>
  <r>
    <x v="1"/>
    <x v="11"/>
    <x v="1"/>
    <x v="25"/>
    <x v="2"/>
    <n v="0.19450000000000001"/>
    <s v="Not outlier"/>
    <n v="41.641204999999999"/>
    <s v="Not outlier"/>
    <n v="7.7799999999999994E-2"/>
    <s v="Not outlier"/>
    <n v="0"/>
    <s v="Not outlier"/>
  </r>
  <r>
    <x v="0"/>
    <x v="10"/>
    <x v="1"/>
    <x v="27"/>
    <x v="2"/>
    <n v="0.14530000000000001"/>
    <s v="Not outlier"/>
    <n v="41.459525999999997"/>
    <s v="Not outlier"/>
    <n v="5.8099999999999999E-2"/>
    <s v="Not outlier"/>
    <n v="0"/>
    <s v="Not outlier"/>
  </r>
  <r>
    <x v="1"/>
    <x v="10"/>
    <x v="1"/>
    <x v="0"/>
    <x v="1"/>
    <n v="0.29330000000000001"/>
    <s v="Not outlier"/>
    <n v="47.363750000000003"/>
    <s v="Not outlier"/>
    <n v="0.21990000000000001"/>
    <s v="Not outlier"/>
    <n v="168"/>
    <s v="Not outlier"/>
  </r>
  <r>
    <x v="1"/>
    <x v="10"/>
    <x v="1"/>
    <x v="2"/>
    <x v="0"/>
    <n v="0.5615"/>
    <s v="Not outlier"/>
    <n v="72.253720999999999"/>
    <s v="Not outlier"/>
    <n v="0.1123"/>
    <s v="Not outlier"/>
    <n v="72"/>
    <s v="Not outlier"/>
  </r>
  <r>
    <x v="1"/>
    <x v="10"/>
    <x v="1"/>
    <x v="10"/>
    <x v="4"/>
    <n v="1.0163"/>
    <s v="Not outlier"/>
    <n v="58.583002"/>
    <s v="Not outlier"/>
    <n v="0.26419999999999999"/>
    <s v="Not outlier"/>
    <n v="134"/>
    <s v="Not outlier"/>
  </r>
  <r>
    <x v="2"/>
    <x v="4"/>
    <x v="0"/>
    <x v="33"/>
    <x v="2"/>
    <n v="0.2056"/>
    <s v="Not outlier"/>
    <n v="41.075017000000003"/>
    <s v="Not outlier"/>
    <n v="8.2299999999999998E-2"/>
    <s v="Not outlier"/>
    <n v="62"/>
    <s v="Not outlier"/>
  </r>
  <r>
    <x v="0"/>
    <x v="4"/>
    <x v="1"/>
    <x v="4"/>
    <x v="2"/>
    <n v="0.3508"/>
    <s v="Not outlier"/>
    <n v="40.453398"/>
    <s v="Not outlier"/>
    <n v="0.14030000000000001"/>
    <s v="Not outlier"/>
    <n v="282"/>
    <s v="Not outlier"/>
  </r>
  <r>
    <x v="1"/>
    <x v="10"/>
    <x v="1"/>
    <x v="3"/>
    <x v="3"/>
    <n v="3.8740999999999999"/>
    <s v="Not outlier"/>
    <n v="350.53213"/>
    <s v="Not outlier"/>
    <n v="0.69730000000000003"/>
    <s v="Not outlier"/>
    <n v="1441"/>
    <s v="Not outlier"/>
  </r>
  <r>
    <x v="1"/>
    <x v="10"/>
    <x v="1"/>
    <x v="4"/>
    <x v="4"/>
    <n v="6.9999999999999999E-4"/>
    <s v="Not outlier"/>
    <n v="0.296985"/>
    <s v="Not outlier"/>
    <n v="2.0000000000000001E-4"/>
    <s v="Not outlier"/>
    <n v="2"/>
    <s v="Not outlier"/>
  </r>
  <r>
    <x v="1"/>
    <x v="10"/>
    <x v="1"/>
    <x v="4"/>
    <x v="5"/>
    <n v="9.1999999999999998E-3"/>
    <s v="Not outlier"/>
    <n v="2.8114439999999998"/>
    <s v="Not outlier"/>
    <n v="2.8E-3"/>
    <s v="Not outlier"/>
    <n v="11"/>
    <s v="Not outlier"/>
  </r>
  <r>
    <x v="0"/>
    <x v="5"/>
    <x v="2"/>
    <x v="8"/>
    <x v="2"/>
    <n v="8.1799999999999998E-2"/>
    <s v="Not outlier"/>
    <n v="39.988526"/>
    <s v="Not outlier"/>
    <n v="4.0800000000000003E-2"/>
    <s v="Not outlier"/>
    <n v="47"/>
    <s v="Not outlier"/>
  </r>
  <r>
    <x v="2"/>
    <x v="10"/>
    <x v="2"/>
    <x v="17"/>
    <x v="6"/>
    <n v="8.5300000000000001E-2"/>
    <s v="Not outlier"/>
    <n v="39.231243999999997"/>
    <s v="Not outlier"/>
    <n v="2.98E-2"/>
    <s v="Not outlier"/>
    <n v="0"/>
    <s v="Not outlier"/>
  </r>
  <r>
    <x v="1"/>
    <x v="0"/>
    <x v="0"/>
    <x v="27"/>
    <x v="2"/>
    <n v="0.1668"/>
    <s v="Not outlier"/>
    <n v="38.969667000000001"/>
    <s v="Not outlier"/>
    <n v="6.6699999999999995E-2"/>
    <s v="Not outlier"/>
    <n v="110"/>
    <s v="Not outlier"/>
  </r>
  <r>
    <x v="0"/>
    <x v="10"/>
    <x v="2"/>
    <x v="8"/>
    <x v="2"/>
    <n v="7.9000000000000001E-2"/>
    <s v="Not outlier"/>
    <n v="38.584693999999999"/>
    <s v="Not outlier"/>
    <n v="3.95E-2"/>
    <s v="Not outlier"/>
    <n v="48"/>
    <s v="Not outlier"/>
  </r>
  <r>
    <x v="1"/>
    <x v="10"/>
    <x v="1"/>
    <x v="29"/>
    <x v="5"/>
    <n v="1.3728"/>
    <s v="Not outlier"/>
    <n v="107.913191"/>
    <s v="Not outlier"/>
    <n v="0.43930000000000002"/>
    <s v="Not outlier"/>
    <n v="1203"/>
    <s v="Not outlier"/>
  </r>
  <r>
    <x v="2"/>
    <x v="6"/>
    <x v="2"/>
    <x v="17"/>
    <x v="6"/>
    <n v="8.3699999999999997E-2"/>
    <s v="Not outlier"/>
    <n v="38.515669000000003"/>
    <s v="Not outlier"/>
    <n v="2.93E-2"/>
    <s v="Not outlier"/>
    <n v="0"/>
    <s v="Not outlier"/>
  </r>
  <r>
    <x v="2"/>
    <x v="4"/>
    <x v="1"/>
    <x v="4"/>
    <x v="2"/>
    <n v="0.34960000000000002"/>
    <s v="Not outlier"/>
    <n v="38.380471"/>
    <s v="Not outlier"/>
    <n v="0.13980000000000001"/>
    <s v="Not outlier"/>
    <n v="206"/>
    <s v="Not outlier"/>
  </r>
  <r>
    <x v="1"/>
    <x v="10"/>
    <x v="2"/>
    <x v="0"/>
    <x v="1"/>
    <n v="1.7299999999999999E-2"/>
    <s v="Not outlier"/>
    <n v="3.582185"/>
    <s v="Not outlier"/>
    <n v="1.2999999999999999E-2"/>
    <s v="Not outlier"/>
    <n v="5"/>
    <s v="Not outlier"/>
  </r>
  <r>
    <x v="1"/>
    <x v="10"/>
    <x v="2"/>
    <x v="2"/>
    <x v="0"/>
    <n v="1.2907999999999999"/>
    <s v="Not outlier"/>
    <n v="183.721912"/>
    <s v="Not outlier"/>
    <n v="0.25819999999999999"/>
    <s v="Not outlier"/>
    <n v="293"/>
    <s v="Not outlier"/>
  </r>
  <r>
    <x v="1"/>
    <x v="10"/>
    <x v="2"/>
    <x v="10"/>
    <x v="4"/>
    <n v="2.7366000000000001"/>
    <s v="Not outlier"/>
    <n v="157.761561"/>
    <s v="Not outlier"/>
    <n v="0.71150000000000002"/>
    <s v="Not outlier"/>
    <n v="352"/>
    <s v="Not outlier"/>
  </r>
  <r>
    <x v="1"/>
    <x v="10"/>
    <x v="2"/>
    <x v="4"/>
    <x v="4"/>
    <n v="8.8000000000000005E-3"/>
    <s v="Not outlier"/>
    <n v="3.5453190000000001"/>
    <s v="Not outlier"/>
    <n v="2.5000000000000001E-3"/>
    <s v="Not outlier"/>
    <n v="6"/>
    <s v="Not outlier"/>
  </r>
  <r>
    <x v="1"/>
    <x v="10"/>
    <x v="2"/>
    <x v="4"/>
    <x v="5"/>
    <n v="5.8500000000000003E-2"/>
    <s v="Not outlier"/>
    <n v="17.701398999999999"/>
    <s v="Not outlier"/>
    <n v="1.7600000000000001E-2"/>
    <s v="Not outlier"/>
    <n v="33"/>
    <s v="Not outlier"/>
  </r>
  <r>
    <x v="1"/>
    <x v="1"/>
    <x v="1"/>
    <x v="16"/>
    <x v="6"/>
    <n v="0.5887"/>
    <s v="Not outlier"/>
    <n v="38.340356"/>
    <s v="Not outlier"/>
    <n v="0.2266"/>
    <s v="Not outlier"/>
    <n v="441"/>
    <s v="Not outlier"/>
  </r>
  <r>
    <x v="1"/>
    <x v="10"/>
    <x v="2"/>
    <x v="3"/>
    <x v="3"/>
    <n v="6.4932999999999996"/>
    <s v="Not outlier"/>
    <n v="637.88611500000002"/>
    <s v="Not outlier"/>
    <n v="1.1688000000000001"/>
    <s v="Not outlier"/>
    <n v="2563"/>
    <s v="Not outlier"/>
  </r>
  <r>
    <x v="1"/>
    <x v="10"/>
    <x v="2"/>
    <x v="8"/>
    <x v="3"/>
    <n v="1.5366"/>
    <s v="Not outlier"/>
    <n v="489.37299000000002"/>
    <s v="Not outlier"/>
    <n v="0.29189999999999999"/>
    <s v="Not outlier"/>
    <n v="121"/>
    <s v="Not outlier"/>
  </r>
  <r>
    <x v="2"/>
    <x v="4"/>
    <x v="1"/>
    <x v="6"/>
    <x v="2"/>
    <n v="9.5399999999999999E-2"/>
    <s v="Not outlier"/>
    <n v="37.051830000000002"/>
    <s v="Not outlier"/>
    <n v="3.8100000000000002E-2"/>
    <s v="Not outlier"/>
    <n v="0"/>
    <s v="Not outlier"/>
  </r>
  <r>
    <x v="1"/>
    <x v="10"/>
    <x v="2"/>
    <x v="16"/>
    <x v="2"/>
    <n v="0.39579999999999999"/>
    <s v="Not outlier"/>
    <n v="36.618056000000003"/>
    <s v="Not outlier"/>
    <n v="0.19389999999999999"/>
    <s v="Not outlier"/>
    <n v="125"/>
    <s v="Not outlier"/>
  </r>
  <r>
    <x v="1"/>
    <x v="3"/>
    <x v="0"/>
    <x v="21"/>
    <x v="6"/>
    <n v="0.60550000000000004"/>
    <s v="Not outlier"/>
    <n v="36.580792000000002"/>
    <s v="Not outlier"/>
    <n v="0.21190000000000001"/>
    <s v="Not outlier"/>
    <n v="0"/>
    <s v="Not outlier"/>
  </r>
  <r>
    <x v="2"/>
    <x v="4"/>
    <x v="2"/>
    <x v="8"/>
    <x v="2"/>
    <n v="7.3800000000000004E-2"/>
    <s v="Not outlier"/>
    <n v="36.475165999999994"/>
    <s v="Not outlier"/>
    <n v="3.6900000000000002E-2"/>
    <s v="Not outlier"/>
    <n v="54"/>
    <s v="Not outlier"/>
  </r>
  <r>
    <x v="1"/>
    <x v="3"/>
    <x v="2"/>
    <x v="16"/>
    <x v="2"/>
    <n v="0.40079999999999999"/>
    <s v="Not outlier"/>
    <n v="36.390825"/>
    <s v="Not outlier"/>
    <n v="0.19639999999999999"/>
    <s v="Not outlier"/>
    <n v="109"/>
    <s v="Not outlier"/>
  </r>
  <r>
    <x v="0"/>
    <x v="4"/>
    <x v="1"/>
    <x v="9"/>
    <x v="6"/>
    <n v="0.18310000000000001"/>
    <s v="Not outlier"/>
    <n v="36.294018000000001"/>
    <s v="Not outlier"/>
    <n v="6.4100000000000004E-2"/>
    <s v="Not outlier"/>
    <n v="0"/>
    <s v="Not outlier"/>
  </r>
  <r>
    <x v="2"/>
    <x v="6"/>
    <x v="2"/>
    <x v="8"/>
    <x v="2"/>
    <n v="7.2900000000000006E-2"/>
    <s v="Not outlier"/>
    <n v="36.270745000000005"/>
    <s v="Not outlier"/>
    <n v="3.6499999999999998E-2"/>
    <s v="Not outlier"/>
    <n v="49"/>
    <s v="Not outlier"/>
  </r>
  <r>
    <x v="1"/>
    <x v="7"/>
    <x v="0"/>
    <x v="0"/>
    <x v="0"/>
    <n v="7.5260999999999996"/>
    <s v="Not outlier"/>
    <n v="562.87664700000005"/>
    <s v="Not outlier"/>
    <n v="1.5805"/>
    <s v="Not outlier"/>
    <n v="403"/>
    <s v="Not outlier"/>
  </r>
  <r>
    <x v="1"/>
    <x v="7"/>
    <x v="0"/>
    <x v="2"/>
    <x v="0"/>
    <n v="1.1254999999999999"/>
    <s v="Not outlier"/>
    <n v="121.08747700000001"/>
    <s v="Not outlier"/>
    <n v="0.22509999999999999"/>
    <s v="Not outlier"/>
    <n v="85"/>
    <s v="Not outlier"/>
  </r>
  <r>
    <x v="1"/>
    <x v="7"/>
    <x v="0"/>
    <x v="4"/>
    <x v="4"/>
    <n v="9.4999999999999998E-3"/>
    <s v="Not outlier"/>
    <n v="2.8811979999999999"/>
    <s v="Not outlier"/>
    <n v="2.7000000000000001E-3"/>
    <s v="Not outlier"/>
    <n v="8"/>
    <s v="Not outlier"/>
  </r>
  <r>
    <x v="0"/>
    <x v="0"/>
    <x v="2"/>
    <x v="8"/>
    <x v="2"/>
    <n v="7.3400000000000007E-2"/>
    <s v="Not outlier"/>
    <n v="36.070234999999997"/>
    <s v="Not outlier"/>
    <n v="3.6700000000000003E-2"/>
    <s v="Not outlier"/>
    <n v="50"/>
    <s v="Not outlier"/>
  </r>
  <r>
    <x v="1"/>
    <x v="7"/>
    <x v="0"/>
    <x v="3"/>
    <x v="3"/>
    <n v="1.9762999999999999"/>
    <s v="Not outlier"/>
    <n v="231.50842900000001"/>
    <s v="Not outlier"/>
    <n v="0.35570000000000002"/>
    <s v="Not outlier"/>
    <n v="189"/>
    <s v="Not outlier"/>
  </r>
  <r>
    <x v="1"/>
    <x v="7"/>
    <x v="0"/>
    <x v="10"/>
    <x v="4"/>
    <n v="4.3200000000000002E-2"/>
    <s v="Not outlier"/>
    <n v="2.4590269999999999"/>
    <s v="Not outlier"/>
    <n v="1.12E-2"/>
    <s v="Not outlier"/>
    <n v="5"/>
    <s v="Not outlier"/>
  </r>
  <r>
    <x v="2"/>
    <x v="11"/>
    <x v="0"/>
    <x v="27"/>
    <x v="2"/>
    <n v="0.1827"/>
    <s v="Not outlier"/>
    <n v="36.021500000000003"/>
    <s v="Not outlier"/>
    <n v="7.3099999999999998E-2"/>
    <s v="Not outlier"/>
    <n v="118"/>
    <s v="Not outlier"/>
  </r>
  <r>
    <x v="2"/>
    <x v="2"/>
    <x v="1"/>
    <x v="1"/>
    <x v="2"/>
    <n v="0.42749999999999999"/>
    <s v="Not outlier"/>
    <n v="35.983108999999999"/>
    <s v="Not outlier"/>
    <n v="0.19239999999999999"/>
    <s v="Not outlier"/>
    <n v="320"/>
    <s v="Not outlier"/>
  </r>
  <r>
    <x v="0"/>
    <x v="11"/>
    <x v="1"/>
    <x v="4"/>
    <x v="2"/>
    <n v="0.3372"/>
    <s v="Not outlier"/>
    <n v="35.861902000000001"/>
    <s v="Not outlier"/>
    <n v="0.13489999999999999"/>
    <s v="Not outlier"/>
    <n v="212"/>
    <s v="Not outlier"/>
  </r>
  <r>
    <x v="0"/>
    <x v="11"/>
    <x v="1"/>
    <x v="38"/>
    <x v="6"/>
    <n v="0.51149999999999995"/>
    <s v="Not outlier"/>
    <n v="35.519098999999997"/>
    <s v="Not outlier"/>
    <n v="0.1867"/>
    <s v="Not outlier"/>
    <n v="0"/>
    <s v="Not outlier"/>
  </r>
  <r>
    <x v="0"/>
    <x v="10"/>
    <x v="0"/>
    <x v="33"/>
    <x v="2"/>
    <n v="0.1731"/>
    <s v="Not outlier"/>
    <n v="35.477459000000003"/>
    <s v="Not outlier"/>
    <n v="6.93E-2"/>
    <s v="Not outlier"/>
    <n v="46"/>
    <s v="Not outlier"/>
  </r>
  <r>
    <x v="2"/>
    <x v="5"/>
    <x v="1"/>
    <x v="9"/>
    <x v="6"/>
    <n v="0.15709999999999999"/>
    <s v="Not outlier"/>
    <n v="35.343786000000001"/>
    <s v="Not outlier"/>
    <n v="5.5E-2"/>
    <s v="Not outlier"/>
    <n v="0"/>
    <s v="Not outlier"/>
  </r>
  <r>
    <x v="2"/>
    <x v="0"/>
    <x v="2"/>
    <x v="8"/>
    <x v="2"/>
    <n v="7.1199999999999999E-2"/>
    <s v="Not outlier"/>
    <n v="35.072660999999997"/>
    <s v="Not outlier"/>
    <n v="3.56E-2"/>
    <s v="Not outlier"/>
    <n v="48"/>
    <s v="Not outlier"/>
  </r>
  <r>
    <x v="1"/>
    <x v="7"/>
    <x v="1"/>
    <x v="0"/>
    <x v="1"/>
    <n v="0.2838"/>
    <s v="Not outlier"/>
    <n v="45.835925000000003"/>
    <s v="Not outlier"/>
    <n v="0.21279999999999999"/>
    <s v="Not outlier"/>
    <n v="168"/>
    <s v="Not outlier"/>
  </r>
  <r>
    <x v="1"/>
    <x v="7"/>
    <x v="1"/>
    <x v="2"/>
    <x v="0"/>
    <n v="0.41360000000000002"/>
    <s v="Not outlier"/>
    <n v="55.049286000000002"/>
    <s v="Not outlier"/>
    <n v="8.2699999999999996E-2"/>
    <s v="Not outlier"/>
    <n v="79"/>
    <s v="Not outlier"/>
  </r>
  <r>
    <x v="0"/>
    <x v="8"/>
    <x v="2"/>
    <x v="8"/>
    <x v="2"/>
    <n v="7.1199999999999999E-2"/>
    <s v="Not outlier"/>
    <n v="35.070207000000003"/>
    <s v="Not outlier"/>
    <n v="3.56E-2"/>
    <s v="Not outlier"/>
    <n v="50"/>
    <s v="Not outlier"/>
  </r>
  <r>
    <x v="1"/>
    <x v="7"/>
    <x v="1"/>
    <x v="10"/>
    <x v="4"/>
    <n v="0.7601"/>
    <s v="Not outlier"/>
    <n v="47.310042000000003"/>
    <s v="Not outlier"/>
    <n v="0.19769999999999999"/>
    <s v="Not outlier"/>
    <n v="132"/>
    <s v="Not outlier"/>
  </r>
  <r>
    <x v="1"/>
    <x v="4"/>
    <x v="0"/>
    <x v="27"/>
    <x v="2"/>
    <n v="0.157"/>
    <s v="Not outlier"/>
    <n v="34.985402000000001"/>
    <s v="Not outlier"/>
    <n v="6.2799999999999995E-2"/>
    <s v="Not outlier"/>
    <n v="108"/>
    <s v="Not outlier"/>
  </r>
  <r>
    <x v="1"/>
    <x v="7"/>
    <x v="1"/>
    <x v="3"/>
    <x v="3"/>
    <n v="3.7427000000000001"/>
    <s v="Not outlier"/>
    <n v="338.56308899999999"/>
    <s v="Not outlier"/>
    <n v="0.67369999999999997"/>
    <s v="Not outlier"/>
    <n v="1548"/>
    <s v="Not outlier"/>
  </r>
  <r>
    <x v="2"/>
    <x v="2"/>
    <x v="0"/>
    <x v="35"/>
    <x v="2"/>
    <n v="0.1928"/>
    <s v="Not outlier"/>
    <n v="34.859684999999999"/>
    <s v="Not outlier"/>
    <n v="9.64E-2"/>
    <s v="Not outlier"/>
    <n v="0"/>
    <s v="Not outlier"/>
  </r>
  <r>
    <x v="1"/>
    <x v="0"/>
    <x v="2"/>
    <x v="16"/>
    <x v="2"/>
    <n v="0.41749999999999998"/>
    <s v="Not outlier"/>
    <n v="34.83502"/>
    <s v="Not outlier"/>
    <n v="0.2046"/>
    <s v="Not outlier"/>
    <n v="201"/>
    <s v="Not outlier"/>
  </r>
  <r>
    <x v="2"/>
    <x v="3"/>
    <x v="2"/>
    <x v="17"/>
    <x v="6"/>
    <n v="7.4099999999999999E-2"/>
    <s v="Not outlier"/>
    <n v="34.415036999999998"/>
    <s v="Not outlier"/>
    <n v="2.5899999999999999E-2"/>
    <s v="Not outlier"/>
    <n v="0"/>
    <s v="Not outlier"/>
  </r>
  <r>
    <x v="1"/>
    <x v="7"/>
    <x v="1"/>
    <x v="4"/>
    <x v="4"/>
    <n v="1.2999999999999999E-3"/>
    <s v="Not outlier"/>
    <n v="0.43669200000000002"/>
    <s v="Not outlier"/>
    <n v="4.0000000000000002E-4"/>
    <s v="Not outlier"/>
    <n v="0"/>
    <s v="Not outlier"/>
  </r>
  <r>
    <x v="1"/>
    <x v="7"/>
    <x v="1"/>
    <x v="4"/>
    <x v="5"/>
    <n v="5.7000000000000002E-3"/>
    <s v="Not outlier"/>
    <n v="1.798287"/>
    <s v="Not outlier"/>
    <n v="1.6999999999999999E-3"/>
    <s v="Not outlier"/>
    <n v="0"/>
    <s v="Not outlier"/>
  </r>
  <r>
    <x v="1"/>
    <x v="4"/>
    <x v="0"/>
    <x v="33"/>
    <x v="2"/>
    <n v="0.20200000000000001"/>
    <s v="Not outlier"/>
    <n v="33.859988999999999"/>
    <s v="Not outlier"/>
    <n v="8.0799999999999997E-2"/>
    <s v="Not outlier"/>
    <n v="0"/>
    <s v="Not outlier"/>
  </r>
  <r>
    <x v="2"/>
    <x v="9"/>
    <x v="2"/>
    <x v="8"/>
    <x v="2"/>
    <n v="6.5199999999999994E-2"/>
    <s v="Not outlier"/>
    <n v="33.784533000000003"/>
    <s v="Not outlier"/>
    <n v="3.2599999999999997E-2"/>
    <s v="Not outlier"/>
    <n v="47"/>
    <s v="Not outlier"/>
  </r>
  <r>
    <x v="1"/>
    <x v="7"/>
    <x v="1"/>
    <x v="29"/>
    <x v="5"/>
    <n v="0.77680000000000005"/>
    <s v="Not outlier"/>
    <n v="77.288938000000002"/>
    <s v="Not outlier"/>
    <n v="0.24859999999999999"/>
    <s v="Not outlier"/>
    <n v="548"/>
    <s v="Not outlier"/>
  </r>
  <r>
    <x v="1"/>
    <x v="7"/>
    <x v="1"/>
    <x v="1"/>
    <x v="0"/>
    <n v="1.1194"/>
    <s v="Not outlier"/>
    <n v="73.262568000000002"/>
    <s v="Not outlier"/>
    <n v="0.25750000000000001"/>
    <s v="Not outlier"/>
    <n v="0"/>
    <s v="Not outlier"/>
  </r>
  <r>
    <x v="0"/>
    <x v="4"/>
    <x v="2"/>
    <x v="8"/>
    <x v="2"/>
    <n v="6.8500000000000005E-2"/>
    <s v="Not outlier"/>
    <n v="33.706556999999997"/>
    <s v="Not outlier"/>
    <n v="3.4200000000000001E-2"/>
    <s v="Not outlier"/>
    <n v="40"/>
    <s v="Not outlier"/>
  </r>
  <r>
    <x v="1"/>
    <x v="9"/>
    <x v="2"/>
    <x v="16"/>
    <x v="2"/>
    <n v="0.36830000000000002"/>
    <s v="Not outlier"/>
    <n v="33.449024000000001"/>
    <s v="Not outlier"/>
    <n v="0.1804"/>
    <s v="Not outlier"/>
    <n v="120"/>
    <s v="Not outlier"/>
  </r>
  <r>
    <x v="1"/>
    <x v="7"/>
    <x v="2"/>
    <x v="0"/>
    <x v="1"/>
    <n v="1.6799999999999999E-2"/>
    <s v="Not outlier"/>
    <n v="3.4666800000000002"/>
    <s v="Not outlier"/>
    <n v="1.26E-2"/>
    <s v="Not outlier"/>
    <n v="5"/>
    <s v="Not outlier"/>
  </r>
  <r>
    <x v="1"/>
    <x v="7"/>
    <x v="2"/>
    <x v="2"/>
    <x v="0"/>
    <n v="1.5531999999999999"/>
    <s v="Not outlier"/>
    <n v="186.21826899999999"/>
    <s v="Not outlier"/>
    <n v="0.31059999999999999"/>
    <s v="Not outlier"/>
    <n v="276"/>
    <s v="Not outlier"/>
  </r>
  <r>
    <x v="1"/>
    <x v="7"/>
    <x v="2"/>
    <x v="10"/>
    <x v="4"/>
    <n v="2.2017000000000002"/>
    <s v="Not outlier"/>
    <n v="135.54107200000001"/>
    <s v="Not outlier"/>
    <n v="0.57240000000000002"/>
    <s v="Not outlier"/>
    <n v="359"/>
    <s v="Not outlier"/>
  </r>
  <r>
    <x v="0"/>
    <x v="11"/>
    <x v="2"/>
    <x v="17"/>
    <x v="6"/>
    <n v="8.4000000000000005E-2"/>
    <s v="Not outlier"/>
    <n v="33.376418999999999"/>
    <s v="Not outlier"/>
    <n v="2.9399999999999999E-2"/>
    <s v="Not outlier"/>
    <n v="0"/>
    <s v="Not outlier"/>
  </r>
  <r>
    <x v="1"/>
    <x v="7"/>
    <x v="2"/>
    <x v="4"/>
    <x v="4"/>
    <n v="4.0000000000000001E-3"/>
    <s v="Not outlier"/>
    <n v="1.783766"/>
    <s v="Not outlier"/>
    <n v="1.1000000000000001E-3"/>
    <s v="Not outlier"/>
    <n v="3"/>
    <s v="Not outlier"/>
  </r>
  <r>
    <x v="1"/>
    <x v="7"/>
    <x v="2"/>
    <x v="4"/>
    <x v="5"/>
    <n v="4.3700000000000003E-2"/>
    <s v="Not outlier"/>
    <n v="12.487819"/>
    <s v="Not outlier"/>
    <n v="1.3100000000000001E-2"/>
    <s v="Not outlier"/>
    <n v="31"/>
    <s v="Not outlier"/>
  </r>
  <r>
    <x v="2"/>
    <x v="1"/>
    <x v="0"/>
    <x v="33"/>
    <x v="2"/>
    <n v="0.18029999999999999"/>
    <s v="Not outlier"/>
    <n v="33.354405"/>
    <s v="Not outlier"/>
    <n v="7.2099999999999997E-2"/>
    <s v="Not outlier"/>
    <n v="54"/>
    <s v="Not outlier"/>
  </r>
  <r>
    <x v="1"/>
    <x v="7"/>
    <x v="2"/>
    <x v="3"/>
    <x v="3"/>
    <n v="5.4622999999999999"/>
    <s v="Not outlier"/>
    <n v="528.67610999999999"/>
    <s v="Not outlier"/>
    <n v="0.98329999999999995"/>
    <s v="Not outlier"/>
    <n v="2267"/>
    <s v="Not outlier"/>
  </r>
  <r>
    <x v="0"/>
    <x v="2"/>
    <x v="2"/>
    <x v="8"/>
    <x v="2"/>
    <n v="6.6000000000000003E-2"/>
    <s v="Not outlier"/>
    <n v="32.461528000000001"/>
    <s v="Not outlier"/>
    <n v="3.3000000000000002E-2"/>
    <s v="Not outlier"/>
    <n v="53"/>
    <s v="Not outlier"/>
  </r>
  <r>
    <x v="1"/>
    <x v="0"/>
    <x v="0"/>
    <x v="34"/>
    <x v="2"/>
    <n v="0.19020000000000001"/>
    <s v="Not outlier"/>
    <n v="32.450189000000002"/>
    <s v="Not outlier"/>
    <n v="8.6499999999999994E-2"/>
    <s v="Not outlier"/>
    <n v="0"/>
    <s v="Not outlier"/>
  </r>
  <r>
    <x v="1"/>
    <x v="7"/>
    <x v="2"/>
    <x v="8"/>
    <x v="3"/>
    <n v="1.1775"/>
    <s v="Not outlier"/>
    <n v="383.185945"/>
    <s v="Not outlier"/>
    <n v="0.22370000000000001"/>
    <s v="Not outlier"/>
    <n v="106"/>
    <s v="Not outlier"/>
  </r>
  <r>
    <x v="1"/>
    <x v="0"/>
    <x v="2"/>
    <x v="8"/>
    <x v="2"/>
    <n v="6.0299999999999999E-2"/>
    <s v="Not outlier"/>
    <n v="31.900511999999999"/>
    <s v="Not outlier"/>
    <n v="3.0200000000000001E-2"/>
    <s v="Not outlier"/>
    <n v="44"/>
    <s v="Not outlier"/>
  </r>
  <r>
    <x v="2"/>
    <x v="8"/>
    <x v="0"/>
    <x v="34"/>
    <x v="2"/>
    <n v="0.15529999999999999"/>
    <s v="Not outlier"/>
    <n v="31.865634999999997"/>
    <s v="Not outlier"/>
    <n v="7.0699999999999999E-2"/>
    <s v="Not outlier"/>
    <n v="0"/>
    <s v="Not outlier"/>
  </r>
  <r>
    <x v="1"/>
    <x v="7"/>
    <x v="2"/>
    <x v="16"/>
    <x v="2"/>
    <n v="0.3579"/>
    <s v="Not outlier"/>
    <n v="31.427351999999999"/>
    <s v="Not outlier"/>
    <n v="0.1754"/>
    <s v="Not outlier"/>
    <n v="112"/>
    <s v="Not outlier"/>
  </r>
  <r>
    <x v="0"/>
    <x v="6"/>
    <x v="2"/>
    <x v="8"/>
    <x v="2"/>
    <n v="6.3899999999999998E-2"/>
    <s v="Not outlier"/>
    <n v="31.154171000000002"/>
    <s v="Not outlier"/>
    <n v="3.1899999999999998E-2"/>
    <s v="Not outlier"/>
    <n v="54"/>
    <s v="Not outlier"/>
  </r>
  <r>
    <x v="0"/>
    <x v="1"/>
    <x v="2"/>
    <x v="17"/>
    <x v="6"/>
    <n v="6.7400000000000002E-2"/>
    <s v="Not outlier"/>
    <n v="31.004518000000001"/>
    <s v="Not outlier"/>
    <n v="2.35E-2"/>
    <s v="Not outlier"/>
    <n v="0"/>
    <s v="Not outlier"/>
  </r>
  <r>
    <x v="1"/>
    <x v="3"/>
    <x v="0"/>
    <x v="0"/>
    <x v="0"/>
    <n v="7.9512"/>
    <s v="Not outlier"/>
    <n v="593.09145999999998"/>
    <s v="Not outlier"/>
    <n v="1.6698"/>
    <s v="Not outlier"/>
    <n v="431"/>
    <s v="Not outlier"/>
  </r>
  <r>
    <x v="1"/>
    <x v="3"/>
    <x v="0"/>
    <x v="2"/>
    <x v="0"/>
    <n v="1.2669999999999999"/>
    <s v="Not outlier"/>
    <n v="121.73906700000001"/>
    <s v="Not outlier"/>
    <n v="0.25340000000000001"/>
    <s v="Not outlier"/>
    <n v="81"/>
    <s v="Not outlier"/>
  </r>
  <r>
    <x v="1"/>
    <x v="3"/>
    <x v="0"/>
    <x v="4"/>
    <x v="4"/>
    <n v="4.8999999999999998E-3"/>
    <s v="Not outlier"/>
    <n v="1.5916110000000001"/>
    <s v="Not outlier"/>
    <n v="1.4E-3"/>
    <s v="Not outlier"/>
    <n v="6"/>
    <s v="Not outlier"/>
  </r>
  <r>
    <x v="2"/>
    <x v="1"/>
    <x v="0"/>
    <x v="35"/>
    <x v="2"/>
    <n v="0.17879999999999999"/>
    <s v="Not outlier"/>
    <n v="30.823634999999999"/>
    <s v="Not outlier"/>
    <n v="8.9399999999999993E-2"/>
    <s v="Not outlier"/>
    <n v="0"/>
    <s v="Not outlier"/>
  </r>
  <r>
    <x v="1"/>
    <x v="3"/>
    <x v="0"/>
    <x v="3"/>
    <x v="3"/>
    <n v="2.3359999999999999"/>
    <s v="Not outlier"/>
    <n v="263.524314"/>
    <s v="Not outlier"/>
    <n v="0.42049999999999998"/>
    <s v="Not outlier"/>
    <n v="176"/>
    <s v="Not outlier"/>
  </r>
  <r>
    <x v="1"/>
    <x v="3"/>
    <x v="0"/>
    <x v="10"/>
    <x v="4"/>
    <n v="6.0499999999999998E-2"/>
    <s v="Not outlier"/>
    <n v="3.3097340000000002"/>
    <s v="Not outlier"/>
    <n v="1.5699999999999999E-2"/>
    <s v="Not outlier"/>
    <n v="6"/>
    <s v="Not outlier"/>
  </r>
  <r>
    <x v="0"/>
    <x v="8"/>
    <x v="2"/>
    <x v="17"/>
    <x v="6"/>
    <n v="7.1099999999999997E-2"/>
    <s v="Not outlier"/>
    <n v="30.765021000000001"/>
    <s v="Not outlier"/>
    <n v="2.4899999999999999E-2"/>
    <s v="Not outlier"/>
    <n v="0"/>
    <s v="Not outlier"/>
  </r>
  <r>
    <x v="0"/>
    <x v="6"/>
    <x v="0"/>
    <x v="18"/>
    <x v="2"/>
    <n v="0.22370000000000001"/>
    <s v="Not outlier"/>
    <n v="30.341988000000001"/>
    <s v="Not outlier"/>
    <n v="8.9499999999999996E-2"/>
    <s v="Not outlier"/>
    <n v="0"/>
    <s v="Not outlier"/>
  </r>
  <r>
    <x v="1"/>
    <x v="11"/>
    <x v="2"/>
    <x v="8"/>
    <x v="2"/>
    <n v="5.74E-2"/>
    <s v="Not outlier"/>
    <n v="30.069205"/>
    <s v="Not outlier"/>
    <n v="2.87E-2"/>
    <s v="Not outlier"/>
    <n v="43"/>
    <s v="Not outlier"/>
  </r>
  <r>
    <x v="0"/>
    <x v="10"/>
    <x v="2"/>
    <x v="17"/>
    <x v="6"/>
    <n v="6.54E-2"/>
    <s v="Not outlier"/>
    <n v="29.755378"/>
    <s v="Not outlier"/>
    <n v="2.29E-2"/>
    <s v="Not outlier"/>
    <n v="0"/>
    <s v="Not outlier"/>
  </r>
  <r>
    <x v="2"/>
    <x v="9"/>
    <x v="0"/>
    <x v="1"/>
    <x v="2"/>
    <n v="0.2233"/>
    <s v="Not outlier"/>
    <n v="29.563620999999998"/>
    <s v="Not outlier"/>
    <n v="0.10050000000000001"/>
    <s v="Not outlier"/>
    <n v="54"/>
    <s v="Not outlier"/>
  </r>
  <r>
    <x v="2"/>
    <x v="2"/>
    <x v="2"/>
    <x v="8"/>
    <x v="2"/>
    <n v="5.6599999999999998E-2"/>
    <s v="Not outlier"/>
    <n v="29.526422999999998"/>
    <s v="Not outlier"/>
    <n v="2.8299999999999999E-2"/>
    <s v="Not outlier"/>
    <n v="47"/>
    <s v="Not outlier"/>
  </r>
  <r>
    <x v="1"/>
    <x v="8"/>
    <x v="2"/>
    <x v="8"/>
    <x v="2"/>
    <n v="5.4600000000000003E-2"/>
    <s v="Not outlier"/>
    <n v="29.143439000000001"/>
    <s v="Not outlier"/>
    <n v="2.7300000000000001E-2"/>
    <s v="Not outlier"/>
    <n v="42"/>
    <s v="Not outlier"/>
  </r>
  <r>
    <x v="1"/>
    <x v="3"/>
    <x v="1"/>
    <x v="0"/>
    <x v="1"/>
    <n v="0.29330000000000001"/>
    <s v="Not outlier"/>
    <n v="47.363750000000003"/>
    <s v="Not outlier"/>
    <n v="0.21990000000000001"/>
    <s v="Not outlier"/>
    <n v="168"/>
    <s v="Not outlier"/>
  </r>
  <r>
    <x v="1"/>
    <x v="3"/>
    <x v="1"/>
    <x v="2"/>
    <x v="0"/>
    <n v="0.48599999999999999"/>
    <s v="Not outlier"/>
    <n v="65.735039"/>
    <s v="Not outlier"/>
    <n v="9.7199999999999995E-2"/>
    <s v="Not outlier"/>
    <n v="83"/>
    <s v="Not outlier"/>
  </r>
  <r>
    <x v="2"/>
    <x v="11"/>
    <x v="2"/>
    <x v="8"/>
    <x v="2"/>
    <n v="5.5100000000000003E-2"/>
    <s v="Not outlier"/>
    <n v="28.912295999999998"/>
    <s v="Not outlier"/>
    <n v="2.76E-2"/>
    <s v="Not outlier"/>
    <n v="44"/>
    <s v="Not outlier"/>
  </r>
  <r>
    <x v="1"/>
    <x v="3"/>
    <x v="1"/>
    <x v="10"/>
    <x v="4"/>
    <n v="1.0439000000000001"/>
    <s v="Not outlier"/>
    <n v="59.966875999999999"/>
    <s v="Not outlier"/>
    <n v="0.27150000000000002"/>
    <s v="Not outlier"/>
    <n v="133"/>
    <s v="Not outlier"/>
  </r>
  <r>
    <x v="2"/>
    <x v="5"/>
    <x v="2"/>
    <x v="17"/>
    <x v="6"/>
    <n v="6.1899999999999997E-2"/>
    <s v="Not outlier"/>
    <n v="28.385295999999997"/>
    <s v="Not outlier"/>
    <n v="2.1600000000000001E-2"/>
    <s v="Not outlier"/>
    <n v="0"/>
    <s v="Not outlier"/>
  </r>
  <r>
    <x v="1"/>
    <x v="3"/>
    <x v="1"/>
    <x v="3"/>
    <x v="3"/>
    <n v="3.7982999999999998"/>
    <s v="Not outlier"/>
    <n v="348.84576700000002"/>
    <s v="Not outlier"/>
    <n v="0.68369999999999997"/>
    <s v="Not outlier"/>
    <n v="1365"/>
    <s v="Not outlier"/>
  </r>
  <r>
    <x v="0"/>
    <x v="2"/>
    <x v="2"/>
    <x v="17"/>
    <x v="6"/>
    <n v="6.1899999999999997E-2"/>
    <s v="Not outlier"/>
    <n v="28.234317000000001"/>
    <s v="Not outlier"/>
    <n v="2.1600000000000001E-2"/>
    <s v="Not outlier"/>
    <n v="0"/>
    <s v="Not outlier"/>
  </r>
  <r>
    <x v="2"/>
    <x v="9"/>
    <x v="2"/>
    <x v="17"/>
    <x v="6"/>
    <n v="6.1499999999999999E-2"/>
    <s v="Not outlier"/>
    <n v="28.180940999999997"/>
    <s v="Not outlier"/>
    <n v="2.1499999999999998E-2"/>
    <s v="Not outlier"/>
    <n v="0"/>
    <s v="Not outlier"/>
  </r>
  <r>
    <x v="1"/>
    <x v="4"/>
    <x v="2"/>
    <x v="16"/>
    <x v="2"/>
    <n v="0.2908"/>
    <s v="Not outlier"/>
    <n v="28.097594000000001"/>
    <s v="Not outlier"/>
    <n v="0.14249999999999999"/>
    <s v="Not outlier"/>
    <n v="145"/>
    <s v="Not outlier"/>
  </r>
  <r>
    <x v="0"/>
    <x v="1"/>
    <x v="2"/>
    <x v="8"/>
    <x v="2"/>
    <n v="5.7099999999999998E-2"/>
    <s v="Not outlier"/>
    <n v="27.713615000000001"/>
    <s v="Not outlier"/>
    <n v="2.86E-2"/>
    <s v="Not outlier"/>
    <n v="47"/>
    <s v="Not outlier"/>
  </r>
  <r>
    <x v="1"/>
    <x v="1"/>
    <x v="2"/>
    <x v="8"/>
    <x v="2"/>
    <n v="5.2200000000000003E-2"/>
    <s v="Not outlier"/>
    <n v="27.388981000000001"/>
    <s v="Not outlier"/>
    <n v="2.6100000000000002E-2"/>
    <s v="Not outlier"/>
    <n v="39"/>
    <s v="Not outlier"/>
  </r>
  <r>
    <x v="1"/>
    <x v="3"/>
    <x v="1"/>
    <x v="4"/>
    <x v="4"/>
    <n v="6.9999999999999999E-4"/>
    <s v="Not outlier"/>
    <n v="0.279082"/>
    <s v="Not outlier"/>
    <n v="2.0000000000000001E-4"/>
    <s v="Not outlier"/>
    <n v="0"/>
    <s v="Not outlier"/>
  </r>
  <r>
    <x v="1"/>
    <x v="3"/>
    <x v="1"/>
    <x v="4"/>
    <x v="5"/>
    <n v="3.8999999999999998E-3"/>
    <s v="Not outlier"/>
    <n v="1.31538"/>
    <s v="Not outlier"/>
    <n v="1.1999999999999999E-3"/>
    <s v="Not outlier"/>
    <n v="0"/>
    <s v="Not outlier"/>
  </r>
  <r>
    <x v="0"/>
    <x v="7"/>
    <x v="2"/>
    <x v="8"/>
    <x v="2"/>
    <n v="5.5800000000000002E-2"/>
    <s v="Not outlier"/>
    <n v="27.373598000000001"/>
    <s v="Not outlier"/>
    <n v="2.7900000000000001E-2"/>
    <s v="Not outlier"/>
    <n v="43"/>
    <s v="Not outlier"/>
  </r>
  <r>
    <x v="1"/>
    <x v="3"/>
    <x v="1"/>
    <x v="1"/>
    <x v="0"/>
    <n v="1.2142999999999999"/>
    <s v="Not outlier"/>
    <n v="80.504517000000007"/>
    <s v="Not outlier"/>
    <n v="0.27929999999999999"/>
    <s v="Not outlier"/>
    <n v="0"/>
    <s v="Not outlier"/>
  </r>
  <r>
    <x v="0"/>
    <x v="6"/>
    <x v="2"/>
    <x v="17"/>
    <x v="6"/>
    <n v="5.9700000000000003E-2"/>
    <s v="Not outlier"/>
    <n v="27.194769999999998"/>
    <s v="Not outlier"/>
    <n v="2.0899999999999998E-2"/>
    <s v="Not outlier"/>
    <n v="0"/>
    <s v="Not outlier"/>
  </r>
  <r>
    <x v="2"/>
    <x v="0"/>
    <x v="2"/>
    <x v="17"/>
    <x v="6"/>
    <n v="5.7700000000000001E-2"/>
    <s v="Not outlier"/>
    <n v="27.053737000000002"/>
    <s v="Not outlier"/>
    <n v="2.0199999999999999E-2"/>
    <s v="Not outlier"/>
    <n v="0"/>
    <s v="Not outlier"/>
  </r>
  <r>
    <x v="1"/>
    <x v="3"/>
    <x v="2"/>
    <x v="0"/>
    <x v="1"/>
    <n v="1.7299999999999999E-2"/>
    <s v="Not outlier"/>
    <n v="3.582185"/>
    <s v="Not outlier"/>
    <n v="1.2999999999999999E-2"/>
    <s v="Not outlier"/>
    <n v="5"/>
    <s v="Not outlier"/>
  </r>
  <r>
    <x v="1"/>
    <x v="3"/>
    <x v="2"/>
    <x v="2"/>
    <x v="0"/>
    <n v="1.0061"/>
    <s v="Not outlier"/>
    <n v="141.81813500000001"/>
    <s v="Not outlier"/>
    <n v="0.20119999999999999"/>
    <s v="Not outlier"/>
    <n v="224"/>
    <s v="Not outlier"/>
  </r>
  <r>
    <x v="1"/>
    <x v="3"/>
    <x v="2"/>
    <x v="10"/>
    <x v="4"/>
    <n v="2.8408000000000002"/>
    <s v="Not outlier"/>
    <n v="162.03147300000001"/>
    <s v="Not outlier"/>
    <n v="0.73860000000000003"/>
    <s v="Not outlier"/>
    <n v="357"/>
    <s v="Not outlier"/>
  </r>
  <r>
    <x v="1"/>
    <x v="3"/>
    <x v="2"/>
    <x v="4"/>
    <x v="4"/>
    <n v="1.4E-3"/>
    <s v="Not outlier"/>
    <n v="0.52587300000000003"/>
    <s v="Not outlier"/>
    <n v="4.0000000000000002E-4"/>
    <s v="Not outlier"/>
    <n v="2"/>
    <s v="Not outlier"/>
  </r>
  <r>
    <x v="1"/>
    <x v="3"/>
    <x v="2"/>
    <x v="4"/>
    <x v="5"/>
    <n v="2.3099999999999999E-2"/>
    <s v="Not outlier"/>
    <n v="7.314819"/>
    <s v="Not outlier"/>
    <n v="7.0000000000000001E-3"/>
    <s v="Not outlier"/>
    <n v="29"/>
    <s v="Not outlier"/>
  </r>
  <r>
    <x v="2"/>
    <x v="8"/>
    <x v="0"/>
    <x v="33"/>
    <x v="2"/>
    <n v="0.14430000000000001"/>
    <s v="Not outlier"/>
    <n v="26.838242999999999"/>
    <s v="Not outlier"/>
    <n v="5.7700000000000001E-2"/>
    <s v="Not outlier"/>
    <n v="53"/>
    <s v="Not outlier"/>
  </r>
  <r>
    <x v="1"/>
    <x v="3"/>
    <x v="2"/>
    <x v="3"/>
    <x v="3"/>
    <n v="5.2210000000000001"/>
    <s v="Not outlier"/>
    <n v="520.67634899999996"/>
    <s v="Not outlier"/>
    <n v="0.93979999999999997"/>
    <s v="Not outlier"/>
    <n v="2169"/>
    <s v="Not outlier"/>
  </r>
  <r>
    <x v="0"/>
    <x v="9"/>
    <x v="2"/>
    <x v="8"/>
    <x v="2"/>
    <n v="5.3999999999999999E-2"/>
    <s v="Not outlier"/>
    <n v="26.511486000000001"/>
    <s v="Not outlier"/>
    <n v="2.7E-2"/>
    <s v="Not outlier"/>
    <n v="41"/>
    <s v="Not outlier"/>
  </r>
  <r>
    <x v="0"/>
    <x v="5"/>
    <x v="2"/>
    <x v="17"/>
    <x v="6"/>
    <n v="5.7700000000000001E-2"/>
    <s v="Not outlier"/>
    <n v="25.981501999999999"/>
    <s v="Not outlier"/>
    <n v="2.0199999999999999E-2"/>
    <s v="Not outlier"/>
    <n v="0"/>
    <s v="Not outlier"/>
  </r>
  <r>
    <x v="1"/>
    <x v="3"/>
    <x v="2"/>
    <x v="8"/>
    <x v="3"/>
    <n v="0.97009999999999996"/>
    <s v="Not outlier"/>
    <n v="318.702764"/>
    <s v="Not outlier"/>
    <n v="0.18429999999999999"/>
    <s v="Not outlier"/>
    <n v="99"/>
    <s v="Not outlier"/>
  </r>
  <r>
    <x v="2"/>
    <x v="7"/>
    <x v="2"/>
    <x v="8"/>
    <x v="2"/>
    <n v="5.0200000000000002E-2"/>
    <s v="Not outlier"/>
    <n v="25.818787"/>
    <s v="Not outlier"/>
    <n v="2.5100000000000001E-2"/>
    <s v="Not outlier"/>
    <n v="44"/>
    <s v="Not outlier"/>
  </r>
  <r>
    <x v="1"/>
    <x v="5"/>
    <x v="2"/>
    <x v="16"/>
    <x v="2"/>
    <n v="0.27129999999999999"/>
    <s v="Not outlier"/>
    <n v="25.76972"/>
    <s v="Not outlier"/>
    <n v="0.13289999999999999"/>
    <s v="Not outlier"/>
    <n v="135"/>
    <s v="Not outlier"/>
  </r>
  <r>
    <x v="2"/>
    <x v="3"/>
    <x v="2"/>
    <x v="8"/>
    <x v="2"/>
    <n v="4.9299999999999997E-2"/>
    <s v="Not outlier"/>
    <n v="25.549583999999999"/>
    <s v="Not outlier"/>
    <n v="2.46E-2"/>
    <s v="Not outlier"/>
    <n v="34"/>
    <s v="Not outlier"/>
  </r>
  <r>
    <x v="2"/>
    <x v="4"/>
    <x v="2"/>
    <x v="17"/>
    <x v="6"/>
    <n v="5.5100000000000003E-2"/>
    <s v="Not outlier"/>
    <n v="25.322153999999998"/>
    <s v="Not outlier"/>
    <n v="1.9300000000000001E-2"/>
    <s v="Not outlier"/>
    <n v="0"/>
    <s v="Not outlier"/>
  </r>
  <r>
    <x v="1"/>
    <x v="9"/>
    <x v="0"/>
    <x v="0"/>
    <x v="0"/>
    <n v="8.0892999999999997"/>
    <s v="Not outlier"/>
    <n v="594.58878300000003"/>
    <s v="Not outlier"/>
    <n v="1.6988000000000001"/>
    <s v="Not outlier"/>
    <n v="408"/>
    <s v="Not outlier"/>
  </r>
  <r>
    <x v="1"/>
    <x v="9"/>
    <x v="0"/>
    <x v="2"/>
    <x v="0"/>
    <n v="0.46550000000000002"/>
    <s v="Not outlier"/>
    <n v="39.605674999999998"/>
    <s v="Not outlier"/>
    <n v="9.3200000000000005E-2"/>
    <s v="Not outlier"/>
    <n v="65"/>
    <s v="Not outlier"/>
  </r>
  <r>
    <x v="1"/>
    <x v="9"/>
    <x v="0"/>
    <x v="4"/>
    <x v="4"/>
    <n v="2.7000000000000001E-3"/>
    <s v="Not outlier"/>
    <n v="0.85083900000000001"/>
    <s v="Not outlier"/>
    <n v="6.9999999999999999E-4"/>
    <s v="Not outlier"/>
    <n v="4"/>
    <s v="Not outlier"/>
  </r>
  <r>
    <x v="0"/>
    <x v="0"/>
    <x v="2"/>
    <x v="17"/>
    <x v="6"/>
    <n v="5.5399999999999998E-2"/>
    <s v="Not outlier"/>
    <n v="25.307236"/>
    <s v="Not outlier"/>
    <n v="1.9400000000000001E-2"/>
    <s v="Not outlier"/>
    <n v="0"/>
    <s v="Not outlier"/>
  </r>
  <r>
    <x v="1"/>
    <x v="9"/>
    <x v="0"/>
    <x v="3"/>
    <x v="3"/>
    <n v="3.3197000000000001"/>
    <s v="Not outlier"/>
    <n v="345.17924099999999"/>
    <s v="Not outlier"/>
    <n v="0.59760000000000002"/>
    <s v="Not outlier"/>
    <n v="166"/>
    <s v="Not outlier"/>
  </r>
  <r>
    <x v="1"/>
    <x v="9"/>
    <x v="0"/>
    <x v="10"/>
    <x v="4"/>
    <n v="4.1399999999999999E-2"/>
    <s v="Not outlier"/>
    <n v="2.1983779999999999"/>
    <s v="Not outlier"/>
    <n v="1.0699999999999999E-2"/>
    <s v="Not outlier"/>
    <n v="4"/>
    <s v="Not outlier"/>
  </r>
  <r>
    <x v="1"/>
    <x v="7"/>
    <x v="2"/>
    <x v="8"/>
    <x v="2"/>
    <n v="4.6399999999999997E-2"/>
    <s v="Not outlier"/>
    <n v="24.763261"/>
    <s v="Not outlier"/>
    <n v="2.3199999999999998E-2"/>
    <s v="Not outlier"/>
    <n v="37"/>
    <s v="Not outlier"/>
  </r>
  <r>
    <x v="1"/>
    <x v="9"/>
    <x v="0"/>
    <x v="39"/>
    <x v="4"/>
    <n v="2.399"/>
    <s v="Not outlier"/>
    <n v="145.440369"/>
    <s v="Not outlier"/>
    <n v="0.59970000000000001"/>
    <s v="Not outlier"/>
    <n v="0"/>
    <s v="Not outlier"/>
  </r>
  <r>
    <x v="2"/>
    <x v="10"/>
    <x v="2"/>
    <x v="8"/>
    <x v="2"/>
    <n v="4.9299999999999997E-2"/>
    <s v="Not outlier"/>
    <n v="24.562617999999997"/>
    <s v="Not outlier"/>
    <n v="2.46E-2"/>
    <s v="Not outlier"/>
    <n v="44"/>
    <s v="Not outlier"/>
  </r>
  <r>
    <x v="1"/>
    <x v="7"/>
    <x v="1"/>
    <x v="16"/>
    <x v="2"/>
    <n v="0.3448"/>
    <s v="Not outlier"/>
    <n v="24.544915"/>
    <s v="Not outlier"/>
    <n v="0.16889999999999999"/>
    <s v="Not outlier"/>
    <n v="139"/>
    <s v="Not outlier"/>
  </r>
  <r>
    <x v="2"/>
    <x v="8"/>
    <x v="2"/>
    <x v="8"/>
    <x v="2"/>
    <n v="4.6600000000000003E-2"/>
    <s v="Not outlier"/>
    <n v="24.183679000000001"/>
    <s v="Not outlier"/>
    <n v="2.3300000000000001E-2"/>
    <s v="Not outlier"/>
    <n v="39"/>
    <s v="Not outlier"/>
  </r>
  <r>
    <x v="1"/>
    <x v="10"/>
    <x v="1"/>
    <x v="16"/>
    <x v="2"/>
    <n v="0.33839999999999998"/>
    <s v="Not outlier"/>
    <n v="24.139054999999999"/>
    <s v="Not outlier"/>
    <n v="0.1658"/>
    <s v="Not outlier"/>
    <n v="144"/>
    <s v="Not outlier"/>
  </r>
  <r>
    <x v="0"/>
    <x v="4"/>
    <x v="2"/>
    <x v="17"/>
    <x v="6"/>
    <n v="5.2600000000000001E-2"/>
    <s v="Not outlier"/>
    <n v="24.106432999999999"/>
    <s v="Not outlier"/>
    <n v="1.84E-2"/>
    <s v="Not outlier"/>
    <n v="0"/>
    <s v="Not outlier"/>
  </r>
  <r>
    <x v="1"/>
    <x v="9"/>
    <x v="1"/>
    <x v="0"/>
    <x v="1"/>
    <n v="0.29330000000000001"/>
    <s v="Not outlier"/>
    <n v="47.363750000000003"/>
    <s v="Not outlier"/>
    <n v="0.21990000000000001"/>
    <s v="Not outlier"/>
    <n v="168"/>
    <s v="Not outlier"/>
  </r>
  <r>
    <x v="1"/>
    <x v="9"/>
    <x v="1"/>
    <x v="2"/>
    <x v="0"/>
    <n v="0.64800000000000002"/>
    <s v="Not outlier"/>
    <n v="79.544736999999998"/>
    <s v="Not outlier"/>
    <n v="0.12959999999999999"/>
    <s v="Not outlier"/>
    <n v="163"/>
    <s v="Not outlier"/>
  </r>
  <r>
    <x v="2"/>
    <x v="1"/>
    <x v="2"/>
    <x v="8"/>
    <x v="2"/>
    <n v="4.6699999999999998E-2"/>
    <s v="Not outlier"/>
    <n v="23.810641"/>
    <s v="Not outlier"/>
    <n v="2.3300000000000001E-2"/>
    <s v="Not outlier"/>
    <n v="36"/>
    <s v="Not outlier"/>
  </r>
  <r>
    <x v="1"/>
    <x v="9"/>
    <x v="1"/>
    <x v="10"/>
    <x v="4"/>
    <n v="1.0464"/>
    <s v="Not outlier"/>
    <n v="61.849902"/>
    <s v="Not outlier"/>
    <n v="0.27210000000000001"/>
    <s v="Not outlier"/>
    <n v="200"/>
    <s v="Not outlier"/>
  </r>
  <r>
    <x v="1"/>
    <x v="3"/>
    <x v="2"/>
    <x v="8"/>
    <x v="2"/>
    <n v="4.1799999999999997E-2"/>
    <s v="Not outlier"/>
    <n v="22.339708000000002"/>
    <s v="Not outlier"/>
    <n v="2.1000000000000001E-2"/>
    <s v="Not outlier"/>
    <n v="36"/>
    <s v="Not outlier"/>
  </r>
  <r>
    <x v="1"/>
    <x v="9"/>
    <x v="1"/>
    <x v="3"/>
    <x v="3"/>
    <n v="4.0218999999999996"/>
    <s v="Not outlier"/>
    <n v="357.342625"/>
    <s v="Not outlier"/>
    <n v="0.72389999999999999"/>
    <s v="Not outlier"/>
    <n v="1354"/>
    <s v="Not outlier"/>
  </r>
  <r>
    <x v="1"/>
    <x v="3"/>
    <x v="1"/>
    <x v="16"/>
    <x v="2"/>
    <n v="0.31780000000000003"/>
    <s v="Not outlier"/>
    <n v="22.29946"/>
    <s v="Not outlier"/>
    <n v="0.15570000000000001"/>
    <s v="Not outlier"/>
    <n v="146"/>
    <s v="Not outlier"/>
  </r>
  <r>
    <x v="1"/>
    <x v="5"/>
    <x v="2"/>
    <x v="8"/>
    <x v="6"/>
    <n v="5.0999999999999997E-2"/>
    <s v="Not outlier"/>
    <n v="22.146691000000001"/>
    <s v="Not outlier"/>
    <n v="1.7999999999999999E-2"/>
    <s v="Not outlier"/>
    <n v="6"/>
    <s v="Not outlier"/>
  </r>
  <r>
    <x v="1"/>
    <x v="9"/>
    <x v="1"/>
    <x v="4"/>
    <x v="4"/>
    <n v="4.1999999999999997E-3"/>
    <s v="Not outlier"/>
    <n v="1.3345419999999999"/>
    <s v="Not outlier"/>
    <n v="1.1999999999999999E-3"/>
    <s v="Not outlier"/>
    <n v="3"/>
    <s v="Not outlier"/>
  </r>
  <r>
    <x v="1"/>
    <x v="9"/>
    <x v="1"/>
    <x v="4"/>
    <x v="5"/>
    <n v="2.3999999999999998E-3"/>
    <s v="Not outlier"/>
    <n v="0.80237000000000003"/>
    <s v="Not outlier"/>
    <n v="6.9999999999999999E-4"/>
    <s v="Not outlier"/>
    <n v="6"/>
    <s v="Not outlier"/>
  </r>
  <r>
    <x v="0"/>
    <x v="3"/>
    <x v="2"/>
    <x v="8"/>
    <x v="2"/>
    <n v="4.5199999999999997E-2"/>
    <s v="Not outlier"/>
    <n v="22.065598000000001"/>
    <s v="Not outlier"/>
    <n v="2.2599999999999999E-2"/>
    <s v="Not outlier"/>
    <n v="46"/>
    <s v="Not outlier"/>
  </r>
  <r>
    <x v="1"/>
    <x v="4"/>
    <x v="1"/>
    <x v="16"/>
    <x v="2"/>
    <n v="0.25559999999999999"/>
    <s v="Not outlier"/>
    <n v="21.533491999999999"/>
    <s v="Not outlier"/>
    <n v="0.12529999999999999"/>
    <s v="Not outlier"/>
    <n v="180"/>
    <s v="Not outlier"/>
  </r>
  <r>
    <x v="0"/>
    <x v="9"/>
    <x v="2"/>
    <x v="17"/>
    <x v="6"/>
    <n v="4.9099999999999998E-2"/>
    <s v="Not outlier"/>
    <n v="21.178290000000001"/>
    <s v="Not outlier"/>
    <n v="1.72E-2"/>
    <s v="Not outlier"/>
    <n v="0"/>
    <s v="Not outlier"/>
  </r>
  <r>
    <x v="0"/>
    <x v="3"/>
    <x v="2"/>
    <x v="17"/>
    <x v="6"/>
    <n v="4.58E-2"/>
    <s v="Not outlier"/>
    <n v="20.850142000000002"/>
    <s v="Not outlier"/>
    <n v="1.6E-2"/>
    <s v="Not outlier"/>
    <n v="0"/>
    <s v="Not outlier"/>
  </r>
  <r>
    <x v="1"/>
    <x v="9"/>
    <x v="1"/>
    <x v="29"/>
    <x v="5"/>
    <n v="0.51549999999999996"/>
    <s v="Not outlier"/>
    <n v="52.392999000000003"/>
    <s v="Not outlier"/>
    <n v="0.16500000000000001"/>
    <s v="Not outlier"/>
    <n v="424"/>
    <s v="Not outlier"/>
  </r>
  <r>
    <x v="1"/>
    <x v="9"/>
    <x v="2"/>
    <x v="0"/>
    <x v="5"/>
    <n v="6.9999999999999999E-4"/>
    <s v="Not outlier"/>
    <n v="4.6413999999999997E-2"/>
    <s v="Not outlier"/>
    <n v="2.0000000000000001E-4"/>
    <s v="Not outlier"/>
    <n v="1"/>
    <s v="Not outlier"/>
  </r>
  <r>
    <x v="2"/>
    <x v="9"/>
    <x v="0"/>
    <x v="16"/>
    <x v="2"/>
    <n v="0.40289999999999998"/>
    <s v="Not outlier"/>
    <n v="20.786090000000002"/>
    <s v="Not outlier"/>
    <n v="0.19750000000000001"/>
    <s v="Not outlier"/>
    <n v="48"/>
    <s v="Not outlier"/>
  </r>
  <r>
    <x v="1"/>
    <x v="9"/>
    <x v="2"/>
    <x v="0"/>
    <x v="1"/>
    <n v="1.7299999999999999E-2"/>
    <s v="Not outlier"/>
    <n v="3.582185"/>
    <s v="Not outlier"/>
    <n v="1.2999999999999999E-2"/>
    <s v="Not outlier"/>
    <n v="5"/>
    <s v="Not outlier"/>
  </r>
  <r>
    <x v="1"/>
    <x v="9"/>
    <x v="2"/>
    <x v="2"/>
    <x v="0"/>
    <n v="1.6218999999999999"/>
    <s v="Not outlier"/>
    <n v="225.96517600000001"/>
    <s v="Not outlier"/>
    <n v="0.32440000000000002"/>
    <s v="Not outlier"/>
    <n v="262"/>
    <s v="Not outlier"/>
  </r>
  <r>
    <x v="1"/>
    <x v="9"/>
    <x v="2"/>
    <x v="10"/>
    <x v="4"/>
    <n v="2.8089"/>
    <s v="Not outlier"/>
    <n v="160.881395"/>
    <s v="Not outlier"/>
    <n v="0.73029999999999995"/>
    <s v="Not outlier"/>
    <n v="350"/>
    <s v="Not outlier"/>
  </r>
  <r>
    <x v="1"/>
    <x v="2"/>
    <x v="2"/>
    <x v="8"/>
    <x v="2"/>
    <n v="3.8100000000000002E-2"/>
    <s v="Not outlier"/>
    <n v="20.303315999999999"/>
    <s v="Not outlier"/>
    <n v="1.9E-2"/>
    <s v="Not outlier"/>
    <n v="28"/>
    <s v="Not outlier"/>
  </r>
  <r>
    <x v="1"/>
    <x v="9"/>
    <x v="2"/>
    <x v="4"/>
    <x v="4"/>
    <n v="3.8999999999999998E-3"/>
    <s v="Not outlier"/>
    <n v="1.7209080000000001"/>
    <s v="Not outlier"/>
    <n v="1.1000000000000001E-3"/>
    <s v="Not outlier"/>
    <n v="5"/>
    <s v="Not outlier"/>
  </r>
  <r>
    <x v="1"/>
    <x v="9"/>
    <x v="2"/>
    <x v="4"/>
    <x v="5"/>
    <n v="2.29E-2"/>
    <s v="Not outlier"/>
    <n v="7.5275290000000004"/>
    <s v="Not outlier"/>
    <n v="6.8999999999999999E-3"/>
    <s v="Not outlier"/>
    <n v="20"/>
    <s v="Not outlier"/>
  </r>
  <r>
    <x v="1"/>
    <x v="9"/>
    <x v="2"/>
    <x v="8"/>
    <x v="2"/>
    <n v="3.7499999999999999E-2"/>
    <s v="Not outlier"/>
    <n v="20.010375"/>
    <s v="Not outlier"/>
    <n v="1.8800000000000001E-2"/>
    <s v="Not outlier"/>
    <n v="35"/>
    <s v="Not outlier"/>
  </r>
  <r>
    <x v="1"/>
    <x v="9"/>
    <x v="2"/>
    <x v="3"/>
    <x v="3"/>
    <n v="5.577"/>
    <s v="Not outlier"/>
    <n v="506.79238900000001"/>
    <s v="Not outlier"/>
    <n v="1.0039"/>
    <s v="Not outlier"/>
    <n v="2265"/>
    <s v="Not outlier"/>
  </r>
  <r>
    <x v="1"/>
    <x v="9"/>
    <x v="2"/>
    <x v="8"/>
    <x v="3"/>
    <n v="1.0411999999999999"/>
    <s v="Not outlier"/>
    <n v="345.81836499999997"/>
    <s v="Not outlier"/>
    <n v="0.1978"/>
    <s v="Not outlier"/>
    <n v="106"/>
    <s v="Not outlier"/>
  </r>
  <r>
    <x v="1"/>
    <x v="2"/>
    <x v="2"/>
    <x v="16"/>
    <x v="2"/>
    <n v="0.16789999999999999"/>
    <s v="Not outlier"/>
    <n v="19.158144"/>
    <s v="Not outlier"/>
    <n v="8.2299999999999998E-2"/>
    <s v="Not outlier"/>
    <n v="78"/>
    <s v="Not outlier"/>
  </r>
  <r>
    <x v="2"/>
    <x v="1"/>
    <x v="1"/>
    <x v="1"/>
    <x v="2"/>
    <n v="0.20899999999999999"/>
    <s v="Not outlier"/>
    <n v="18.574318999999999"/>
    <s v="Not outlier"/>
    <n v="9.4E-2"/>
    <s v="Not outlier"/>
    <n v="193"/>
    <s v="Not outlier"/>
  </r>
  <r>
    <x v="2"/>
    <x v="3"/>
    <x v="0"/>
    <x v="16"/>
    <x v="6"/>
    <n v="0.24929999999999999"/>
    <s v="Not outlier"/>
    <n v="18.507283000000001"/>
    <s v="Not outlier"/>
    <n v="9.6000000000000002E-2"/>
    <s v="Not outlier"/>
    <n v="37"/>
    <s v="Not outlier"/>
  </r>
  <r>
    <x v="1"/>
    <x v="8"/>
    <x v="2"/>
    <x v="16"/>
    <x v="2"/>
    <n v="0.1152"/>
    <s v="Not outlier"/>
    <n v="16.475532999999999"/>
    <s v="Not outlier"/>
    <n v="5.6399999999999999E-2"/>
    <s v="Not outlier"/>
    <n v="74"/>
    <s v="Not outlier"/>
  </r>
  <r>
    <x v="2"/>
    <x v="9"/>
    <x v="0"/>
    <x v="16"/>
    <x v="6"/>
    <n v="0.2014"/>
    <s v="Not outlier"/>
    <n v="14.455451999999999"/>
    <s v="Not outlier"/>
    <n v="7.7499999999999999E-2"/>
    <s v="Not outlier"/>
    <n v="32"/>
    <s v="Not outlier"/>
  </r>
  <r>
    <x v="1"/>
    <x v="9"/>
    <x v="2"/>
    <x v="9"/>
    <x v="3"/>
    <n v="0.32879999999999998"/>
    <s v="Not outlier"/>
    <n v="83.087602000000004"/>
    <s v="Not outlier"/>
    <n v="5.9200000000000003E-2"/>
    <s v="Not outlier"/>
    <n v="0"/>
    <s v="Not outlier"/>
  </r>
  <r>
    <x v="1"/>
    <x v="2"/>
    <x v="1"/>
    <x v="16"/>
    <x v="2"/>
    <n v="0.15820000000000001"/>
    <s v="Not outlier"/>
    <n v="14.157007999999999"/>
    <s v="Not outlier"/>
    <n v="7.7499999999999999E-2"/>
    <s v="Not outlier"/>
    <n v="110"/>
    <s v="Not outlier"/>
  </r>
  <r>
    <x v="1"/>
    <x v="2"/>
    <x v="0"/>
    <x v="2"/>
    <x v="0"/>
    <n v="0.2591"/>
    <s v="Not outlier"/>
    <n v="21.931858999999999"/>
    <s v="Not outlier"/>
    <n v="5.1799999999999999E-2"/>
    <s v="Not outlier"/>
    <n v="32"/>
    <s v="Not outlier"/>
  </r>
  <r>
    <x v="1"/>
    <x v="2"/>
    <x v="0"/>
    <x v="0"/>
    <x v="0"/>
    <n v="4.4724000000000004"/>
    <s v="Not outlier"/>
    <n v="372.44873799999999"/>
    <s v="Not outlier"/>
    <n v="0.93920000000000003"/>
    <s v="Not outlier"/>
    <n v="337"/>
    <s v="Not outlier"/>
  </r>
  <r>
    <x v="1"/>
    <x v="2"/>
    <x v="0"/>
    <x v="4"/>
    <x v="4"/>
    <n v="5.4999999999999997E-3"/>
    <s v="Not outlier"/>
    <n v="1.1916530000000001"/>
    <s v="Not outlier"/>
    <n v="1.5E-3"/>
    <s v="Not outlier"/>
    <n v="2"/>
    <s v="Not outlier"/>
  </r>
  <r>
    <x v="1"/>
    <x v="9"/>
    <x v="1"/>
    <x v="16"/>
    <x v="2"/>
    <n v="0.14849999999999999"/>
    <s v="Not outlier"/>
    <n v="13.757581"/>
    <s v="Not outlier"/>
    <n v="7.2700000000000001E-2"/>
    <s v="Not outlier"/>
    <n v="101"/>
    <s v="Not outlier"/>
  </r>
  <r>
    <x v="1"/>
    <x v="2"/>
    <x v="0"/>
    <x v="3"/>
    <x v="3"/>
    <n v="2.8967999999999998"/>
    <s v="Not outlier"/>
    <n v="309.26137699999998"/>
    <s v="Not outlier"/>
    <n v="0.52139999999999997"/>
    <s v="Not outlier"/>
    <n v="156"/>
    <s v="Not outlier"/>
  </r>
  <r>
    <x v="1"/>
    <x v="2"/>
    <x v="0"/>
    <x v="10"/>
    <x v="4"/>
    <n v="5.3800000000000001E-2"/>
    <s v="Not outlier"/>
    <n v="3.2104729999999999"/>
    <s v="Not outlier"/>
    <n v="1.4E-2"/>
    <s v="Not outlier"/>
    <n v="4"/>
    <s v="Not outlier"/>
  </r>
  <r>
    <x v="0"/>
    <x v="5"/>
    <x v="2"/>
    <x v="8"/>
    <x v="6"/>
    <n v="4.1200000000000001E-2"/>
    <s v="Not outlier"/>
    <n v="13.251863999999999"/>
    <s v="Not outlier"/>
    <n v="1.4500000000000001E-2"/>
    <s v="Not outlier"/>
    <n v="6"/>
    <s v="Not outlier"/>
  </r>
  <r>
    <x v="1"/>
    <x v="1"/>
    <x v="2"/>
    <x v="16"/>
    <x v="2"/>
    <n v="0.1046"/>
    <s v="Not outlier"/>
    <n v="13.200875"/>
    <s v="Not outlier"/>
    <n v="5.1299999999999998E-2"/>
    <s v="Not outlier"/>
    <n v="69"/>
    <s v="Not outlier"/>
  </r>
  <r>
    <x v="1"/>
    <x v="1"/>
    <x v="1"/>
    <x v="16"/>
    <x v="2"/>
    <n v="0.1517"/>
    <s v="Not outlier"/>
    <n v="13.152670000000001"/>
    <s v="Not outlier"/>
    <n v="7.4300000000000005E-2"/>
    <s v="Not outlier"/>
    <n v="103"/>
    <s v="Not outlier"/>
  </r>
  <r>
    <x v="1"/>
    <x v="2"/>
    <x v="0"/>
    <x v="39"/>
    <x v="4"/>
    <n v="1.1431"/>
    <s v="Not outlier"/>
    <n v="75.358834999999999"/>
    <s v="Not outlier"/>
    <n v="0.2858"/>
    <s v="Not outlier"/>
    <n v="0"/>
    <s v="Not outlier"/>
  </r>
  <r>
    <x v="0"/>
    <x v="4"/>
    <x v="2"/>
    <x v="8"/>
    <x v="6"/>
    <n v="3.9699999999999999E-2"/>
    <s v="Not outlier"/>
    <n v="13.110632000000001"/>
    <s v="Not outlier"/>
    <n v="1.4E-2"/>
    <s v="Not outlier"/>
    <n v="8"/>
    <s v="Not outlier"/>
  </r>
  <r>
    <x v="1"/>
    <x v="0"/>
    <x v="1"/>
    <x v="16"/>
    <x v="2"/>
    <n v="0.1416"/>
    <s v="Not outlier"/>
    <n v="12.006769"/>
    <s v="Not outlier"/>
    <n v="6.9400000000000003E-2"/>
    <s v="Not outlier"/>
    <n v="56"/>
    <s v="Not outlier"/>
  </r>
  <r>
    <x v="1"/>
    <x v="10"/>
    <x v="2"/>
    <x v="8"/>
    <x v="6"/>
    <n v="2.53E-2"/>
    <s v="Not outlier"/>
    <n v="11.949414000000001"/>
    <s v="Not outlier"/>
    <n v="8.9999999999999993E-3"/>
    <s v="Not outlier"/>
    <n v="6"/>
    <s v="Not outlier"/>
  </r>
  <r>
    <x v="1"/>
    <x v="2"/>
    <x v="1"/>
    <x v="0"/>
    <x v="1"/>
    <n v="0.2838"/>
    <s v="Not outlier"/>
    <n v="45.835925000000003"/>
    <s v="Not outlier"/>
    <n v="0.21279999999999999"/>
    <s v="Not outlier"/>
    <n v="168"/>
    <s v="Not outlier"/>
  </r>
  <r>
    <x v="1"/>
    <x v="2"/>
    <x v="1"/>
    <x v="2"/>
    <x v="0"/>
    <n v="0.70309999999999995"/>
    <s v="Not outlier"/>
    <n v="83.168761000000003"/>
    <s v="Not outlier"/>
    <n v="0.1406"/>
    <s v="Not outlier"/>
    <n v="202"/>
    <s v="Not outlier"/>
  </r>
  <r>
    <x v="2"/>
    <x v="6"/>
    <x v="2"/>
    <x v="8"/>
    <x v="6"/>
    <n v="3.0700000000000002E-2"/>
    <s v="Not outlier"/>
    <n v="11.345499"/>
    <s v="Not outlier"/>
    <n v="1.09E-2"/>
    <s v="Not outlier"/>
    <n v="7"/>
    <s v="Not outlier"/>
  </r>
  <r>
    <x v="1"/>
    <x v="2"/>
    <x v="1"/>
    <x v="10"/>
    <x v="4"/>
    <n v="0.78269999999999995"/>
    <s v="Not outlier"/>
    <n v="48.973263000000003"/>
    <s v="Not outlier"/>
    <n v="0.20349999999999999"/>
    <s v="Not outlier"/>
    <n v="191"/>
    <s v="Not outlier"/>
  </r>
  <r>
    <x v="2"/>
    <x v="0"/>
    <x v="2"/>
    <x v="8"/>
    <x v="6"/>
    <n v="3.4299999999999997E-2"/>
    <s v="Not outlier"/>
    <n v="10.777786000000001"/>
    <s v="Not outlier"/>
    <n v="1.21E-2"/>
    <s v="Not outlier"/>
    <n v="8"/>
    <s v="Not outlier"/>
  </r>
  <r>
    <x v="1"/>
    <x v="2"/>
    <x v="1"/>
    <x v="3"/>
    <x v="3"/>
    <n v="3.8073999999999999"/>
    <s v="Not outlier"/>
    <n v="297.966205"/>
    <s v="Not outlier"/>
    <n v="0.68530000000000002"/>
    <s v="Not outlier"/>
    <n v="1396"/>
    <s v="Not outlier"/>
  </r>
  <r>
    <x v="1"/>
    <x v="6"/>
    <x v="2"/>
    <x v="8"/>
    <x v="6"/>
    <n v="2.4E-2"/>
    <s v="Not outlier"/>
    <n v="10.674282"/>
    <s v="Not outlier"/>
    <n v="8.6E-3"/>
    <s v="Not outlier"/>
    <n v="6"/>
    <s v="Not outlier"/>
  </r>
  <r>
    <x v="1"/>
    <x v="2"/>
    <x v="1"/>
    <x v="39"/>
    <x v="4"/>
    <n v="1.3413999999999999"/>
    <s v="Not outlier"/>
    <n v="127.422027"/>
    <s v="Not outlier"/>
    <n v="0.33539999999999998"/>
    <s v="Not outlier"/>
    <n v="825"/>
    <s v="Not outlier"/>
  </r>
  <r>
    <x v="1"/>
    <x v="2"/>
    <x v="1"/>
    <x v="4"/>
    <x v="4"/>
    <n v="4.4000000000000003E-3"/>
    <s v="Not outlier"/>
    <n v="1.132441"/>
    <s v="Not outlier"/>
    <n v="1.1999999999999999E-3"/>
    <s v="Not outlier"/>
    <n v="1"/>
    <s v="Not outlier"/>
  </r>
  <r>
    <x v="1"/>
    <x v="2"/>
    <x v="1"/>
    <x v="4"/>
    <x v="5"/>
    <n v="2E-3"/>
    <s v="Not outlier"/>
    <n v="0.67433299999999996"/>
    <s v="Not outlier"/>
    <n v="5.9999999999999995E-4"/>
    <s v="Not outlier"/>
    <n v="3"/>
    <s v="Not outlier"/>
  </r>
  <r>
    <x v="0"/>
    <x v="0"/>
    <x v="2"/>
    <x v="8"/>
    <x v="6"/>
    <n v="3.1399999999999997E-2"/>
    <s v="Not outlier"/>
    <n v="10.497775000000001"/>
    <s v="Not outlier"/>
    <n v="1.0999999999999999E-2"/>
    <s v="Not outlier"/>
    <n v="7"/>
    <s v="Not outlier"/>
  </r>
  <r>
    <x v="1"/>
    <x v="5"/>
    <x v="1"/>
    <x v="16"/>
    <x v="2"/>
    <n v="0.1235"/>
    <s v="Not outlier"/>
    <n v="10.237458"/>
    <s v="Not outlier"/>
    <n v="6.0499999999999998E-2"/>
    <s v="Not outlier"/>
    <n v="147"/>
    <s v="Not outlier"/>
  </r>
  <r>
    <x v="2"/>
    <x v="8"/>
    <x v="1"/>
    <x v="1"/>
    <x v="2"/>
    <n v="0.1111"/>
    <s v="Not outlier"/>
    <n v="9.8325270000000007"/>
    <s v="Not outlier"/>
    <n v="0.05"/>
    <s v="Not outlier"/>
    <n v="111"/>
    <s v="Not outlier"/>
  </r>
  <r>
    <x v="0"/>
    <x v="3"/>
    <x v="2"/>
    <x v="8"/>
    <x v="6"/>
    <n v="4.4999999999999998E-2"/>
    <s v="Not outlier"/>
    <n v="9.6203470000000006"/>
    <s v="Not outlier"/>
    <n v="1.5800000000000002E-2"/>
    <s v="Not outlier"/>
    <n v="7"/>
    <s v="Not outlier"/>
  </r>
  <r>
    <x v="1"/>
    <x v="2"/>
    <x v="1"/>
    <x v="29"/>
    <x v="5"/>
    <n v="0.60770000000000002"/>
    <s v="Not outlier"/>
    <n v="63.000511000000003"/>
    <s v="Not outlier"/>
    <n v="0.19450000000000001"/>
    <s v="Not outlier"/>
    <n v="426"/>
    <s v="Not outlier"/>
  </r>
  <r>
    <x v="1"/>
    <x v="2"/>
    <x v="2"/>
    <x v="0"/>
    <x v="1"/>
    <n v="1.6799999999999999E-2"/>
    <s v="Not outlier"/>
    <n v="3.4666800000000002"/>
    <s v="Not outlier"/>
    <n v="1.26E-2"/>
    <s v="Not outlier"/>
    <n v="5"/>
    <s v="Not outlier"/>
  </r>
  <r>
    <x v="1"/>
    <x v="2"/>
    <x v="2"/>
    <x v="2"/>
    <x v="0"/>
    <n v="1.0855999999999999"/>
    <s v="Not outlier"/>
    <n v="141.04062999999999"/>
    <s v="Not outlier"/>
    <n v="0.21709999999999999"/>
    <s v="Not outlier"/>
    <n v="251"/>
    <s v="Not outlier"/>
  </r>
  <r>
    <x v="1"/>
    <x v="2"/>
    <x v="2"/>
    <x v="10"/>
    <x v="4"/>
    <n v="2.4691999999999998"/>
    <s v="Not outlier"/>
    <n v="153.16091499999999"/>
    <s v="Not outlier"/>
    <n v="0.64200000000000002"/>
    <s v="Not outlier"/>
    <n v="338"/>
    <s v="Not outlier"/>
  </r>
  <r>
    <x v="1"/>
    <x v="2"/>
    <x v="2"/>
    <x v="3"/>
    <x v="3"/>
    <n v="6.7737999999999996"/>
    <s v="Not outlier"/>
    <n v="517.05504299999996"/>
    <s v="Not outlier"/>
    <n v="1.2192000000000001"/>
    <s v="Not outlier"/>
    <n v="2145"/>
    <s v="Not outlier"/>
  </r>
  <r>
    <x v="1"/>
    <x v="2"/>
    <x v="2"/>
    <x v="4"/>
    <x v="4"/>
    <n v="1.2999999999999999E-3"/>
    <s v="Not outlier"/>
    <n v="0.68620099999999995"/>
    <s v="Not outlier"/>
    <n v="4.0000000000000002E-4"/>
    <s v="Not outlier"/>
    <n v="2"/>
    <s v="Not outlier"/>
  </r>
  <r>
    <x v="1"/>
    <x v="2"/>
    <x v="2"/>
    <x v="4"/>
    <x v="5"/>
    <n v="1.03E-2"/>
    <s v="Not outlier"/>
    <n v="3.4660829999999998"/>
    <s v="Not outlier"/>
    <n v="3.0999999999999999E-3"/>
    <s v="Not outlier"/>
    <n v="12"/>
    <s v="Not outlier"/>
  </r>
  <r>
    <x v="2"/>
    <x v="7"/>
    <x v="0"/>
    <x v="16"/>
    <x v="6"/>
    <n v="0.12709999999999999"/>
    <s v="Not outlier"/>
    <n v="9.6023119999999995"/>
    <s v="Not outlier"/>
    <n v="4.8899999999999999E-2"/>
    <s v="Not outlier"/>
    <n v="18"/>
    <s v="Not outlier"/>
  </r>
  <r>
    <x v="1"/>
    <x v="2"/>
    <x v="2"/>
    <x v="8"/>
    <x v="3"/>
    <n v="1.1708000000000001"/>
    <s v="Not outlier"/>
    <n v="382.11987599999998"/>
    <s v="Not outlier"/>
    <n v="0.2225"/>
    <s v="Not outlier"/>
    <n v="101"/>
    <s v="Not outlier"/>
  </r>
  <r>
    <x v="0"/>
    <x v="9"/>
    <x v="0"/>
    <x v="18"/>
    <x v="2"/>
    <n v="8.0199999999999994E-2"/>
    <s v="Not outlier"/>
    <n v="9.5779779999999999"/>
    <s v="Not outlier"/>
    <n v="3.2099999999999997E-2"/>
    <s v="Not outlier"/>
    <n v="40"/>
    <s v="Not outlier"/>
  </r>
  <r>
    <x v="0"/>
    <x v="2"/>
    <x v="2"/>
    <x v="8"/>
    <x v="6"/>
    <n v="3.56E-2"/>
    <s v="Not outlier"/>
    <n v="9.5244020000000003"/>
    <s v="Not outlier"/>
    <n v="1.2500000000000001E-2"/>
    <s v="Not outlier"/>
    <n v="8"/>
    <s v="Not outlier"/>
  </r>
  <r>
    <x v="0"/>
    <x v="9"/>
    <x v="2"/>
    <x v="8"/>
    <x v="6"/>
    <n v="3.0800000000000001E-2"/>
    <s v="Not outlier"/>
    <n v="9.3602290000000004"/>
    <s v="Not outlier"/>
    <n v="1.09E-2"/>
    <s v="Not outlier"/>
    <n v="6"/>
    <s v="Not outlier"/>
  </r>
  <r>
    <x v="1"/>
    <x v="9"/>
    <x v="2"/>
    <x v="8"/>
    <x v="6"/>
    <n v="2.0199999999999999E-2"/>
    <s v="Not outlier"/>
    <n v="9.1996350000000007"/>
    <s v="Not outlier"/>
    <n v="7.1999999999999998E-3"/>
    <s v="Not outlier"/>
    <n v="7"/>
    <s v="Not outlier"/>
  </r>
  <r>
    <x v="0"/>
    <x v="10"/>
    <x v="2"/>
    <x v="8"/>
    <x v="6"/>
    <n v="2.6700000000000002E-2"/>
    <s v="Not outlier"/>
    <n v="8.9621270000000006"/>
    <s v="Not outlier"/>
    <n v="9.2999999999999992E-3"/>
    <s v="Not outlier"/>
    <n v="5"/>
    <s v="Not outlier"/>
  </r>
  <r>
    <x v="1"/>
    <x v="2"/>
    <x v="2"/>
    <x v="9"/>
    <x v="3"/>
    <n v="0.2399"/>
    <s v="Not outlier"/>
    <n v="62.670107999999999"/>
    <s v="Not outlier"/>
    <n v="4.3200000000000002E-2"/>
    <s v="Not outlier"/>
    <n v="0"/>
    <s v="Not outlier"/>
  </r>
  <r>
    <x v="2"/>
    <x v="11"/>
    <x v="2"/>
    <x v="8"/>
    <x v="6"/>
    <n v="2.01E-2"/>
    <s v="Not outlier"/>
    <n v="8.7732209999999995"/>
    <s v="Not outlier"/>
    <n v="7.1999999999999998E-3"/>
    <s v="Not outlier"/>
    <n v="6"/>
    <s v="Not outlier"/>
  </r>
  <r>
    <x v="1"/>
    <x v="1"/>
    <x v="0"/>
    <x v="0"/>
    <x v="0"/>
    <n v="8.1066000000000003"/>
    <s v="Not outlier"/>
    <n v="618.48177699999997"/>
    <s v="Not outlier"/>
    <n v="1.7023999999999999"/>
    <s v="Not outlier"/>
    <n v="392"/>
    <s v="Not outlier"/>
  </r>
  <r>
    <x v="1"/>
    <x v="1"/>
    <x v="0"/>
    <x v="2"/>
    <x v="0"/>
    <n v="0.1794"/>
    <s v="Not outlier"/>
    <n v="17.551945"/>
    <s v="Not outlier"/>
    <n v="3.5900000000000001E-2"/>
    <s v="Not outlier"/>
    <n v="20"/>
    <s v="Not outlier"/>
  </r>
  <r>
    <x v="1"/>
    <x v="1"/>
    <x v="0"/>
    <x v="4"/>
    <x v="4"/>
    <n v="2E-3"/>
    <s v="Not outlier"/>
    <n v="0.47594500000000001"/>
    <s v="Not outlier"/>
    <n v="5.0000000000000001E-4"/>
    <s v="Not outlier"/>
    <n v="1"/>
    <s v="Not outlier"/>
  </r>
  <r>
    <x v="2"/>
    <x v="10"/>
    <x v="1"/>
    <x v="16"/>
    <x v="2"/>
    <n v="8.9300000000000004E-2"/>
    <s v="Not outlier"/>
    <n v="8.5145610000000005"/>
    <s v="Not outlier"/>
    <n v="4.3799999999999999E-2"/>
    <s v="Not outlier"/>
    <n v="138"/>
    <s v="Not outlier"/>
  </r>
  <r>
    <x v="1"/>
    <x v="1"/>
    <x v="0"/>
    <x v="3"/>
    <x v="3"/>
    <n v="2.3938000000000001"/>
    <s v="Not outlier"/>
    <n v="280.43919"/>
    <s v="Not outlier"/>
    <n v="0.43090000000000001"/>
    <s v="Not outlier"/>
    <n v="135"/>
    <s v="Not outlier"/>
  </r>
  <r>
    <x v="1"/>
    <x v="1"/>
    <x v="0"/>
    <x v="10"/>
    <x v="4"/>
    <n v="3.9300000000000002E-2"/>
    <s v="Not outlier"/>
    <n v="2.3331119999999999"/>
    <s v="Not outlier"/>
    <n v="1.0200000000000001E-2"/>
    <s v="Not outlier"/>
    <n v="4"/>
    <s v="Not outlier"/>
  </r>
  <r>
    <x v="0"/>
    <x v="7"/>
    <x v="2"/>
    <x v="8"/>
    <x v="6"/>
    <n v="2.4500000000000001E-2"/>
    <s v="Not outlier"/>
    <n v="7.8485170000000002"/>
    <s v="Not outlier"/>
    <n v="8.6999999999999994E-3"/>
    <s v="Not outlier"/>
    <n v="6"/>
    <s v="Not outlier"/>
  </r>
  <r>
    <x v="1"/>
    <x v="8"/>
    <x v="2"/>
    <x v="8"/>
    <x v="6"/>
    <n v="1.66E-2"/>
    <s v="Not outlier"/>
    <n v="7.83141"/>
    <s v="Not outlier"/>
    <n v="5.7999999999999996E-3"/>
    <s v="Not outlier"/>
    <n v="6"/>
    <s v="Not outlier"/>
  </r>
  <r>
    <x v="2"/>
    <x v="11"/>
    <x v="1"/>
    <x v="1"/>
    <x v="2"/>
    <n v="8.8700000000000001E-2"/>
    <s v="Not outlier"/>
    <n v="7.7540969999999998"/>
    <s v="Not outlier"/>
    <n v="3.9800000000000002E-2"/>
    <s v="Not outlier"/>
    <n v="134"/>
    <s v="Not outlier"/>
  </r>
  <r>
    <x v="1"/>
    <x v="1"/>
    <x v="0"/>
    <x v="39"/>
    <x v="4"/>
    <n v="1.3633"/>
    <s v="Not outlier"/>
    <n v="66.180682000000004"/>
    <s v="Not outlier"/>
    <n v="0.34079999999999999"/>
    <s v="Not outlier"/>
    <n v="67"/>
    <s v="Not outlier"/>
  </r>
  <r>
    <x v="0"/>
    <x v="8"/>
    <x v="2"/>
    <x v="8"/>
    <x v="6"/>
    <n v="3.3799999999999997E-2"/>
    <s v="Not outlier"/>
    <n v="7.7383160000000002"/>
    <s v="Not outlier"/>
    <n v="1.1900000000000001E-2"/>
    <s v="Not outlier"/>
    <n v="8"/>
    <s v="Not outlier"/>
  </r>
  <r>
    <x v="2"/>
    <x v="1"/>
    <x v="2"/>
    <x v="8"/>
    <x v="6"/>
    <n v="1.7600000000000001E-2"/>
    <s v="Not outlier"/>
    <n v="7.4601620000000004"/>
    <s v="Not outlier"/>
    <n v="6.1999999999999998E-3"/>
    <s v="Not outlier"/>
    <n v="4"/>
    <s v="Not outlier"/>
  </r>
  <r>
    <x v="2"/>
    <x v="7"/>
    <x v="2"/>
    <x v="8"/>
    <x v="6"/>
    <n v="1.7600000000000001E-2"/>
    <s v="Not outlier"/>
    <n v="7.4547910000000002"/>
    <s v="Not outlier"/>
    <n v="6.1999999999999998E-3"/>
    <s v="Not outlier"/>
    <n v="5"/>
    <s v="Not outlier"/>
  </r>
  <r>
    <x v="1"/>
    <x v="1"/>
    <x v="1"/>
    <x v="0"/>
    <x v="1"/>
    <n v="0.29680000000000001"/>
    <s v="Not outlier"/>
    <n v="47.929870999999999"/>
    <s v="Not outlier"/>
    <n v="0.22259999999999999"/>
    <s v="Not outlier"/>
    <n v="170"/>
    <s v="Not outlier"/>
  </r>
  <r>
    <x v="1"/>
    <x v="1"/>
    <x v="1"/>
    <x v="2"/>
    <x v="0"/>
    <n v="0.67889999999999995"/>
    <s v="Not outlier"/>
    <n v="87.049256999999997"/>
    <s v="Not outlier"/>
    <n v="0.1358"/>
    <s v="Not outlier"/>
    <n v="209"/>
    <s v="Not outlier"/>
  </r>
  <r>
    <x v="1"/>
    <x v="1"/>
    <x v="1"/>
    <x v="10"/>
    <x v="4"/>
    <n v="0.84799999999999998"/>
    <s v="Not outlier"/>
    <n v="53.446204000000002"/>
    <s v="Not outlier"/>
    <n v="0.2205"/>
    <s v="Not outlier"/>
    <n v="193"/>
    <s v="Not outlier"/>
  </r>
  <r>
    <x v="0"/>
    <x v="6"/>
    <x v="2"/>
    <x v="8"/>
    <x v="6"/>
    <n v="2.3199999999999998E-2"/>
    <s v="Not outlier"/>
    <n v="7.4160680000000001"/>
    <s v="Not outlier"/>
    <n v="8.2000000000000007E-3"/>
    <s v="Not outlier"/>
    <n v="6"/>
    <s v="Not outlier"/>
  </r>
  <r>
    <x v="1"/>
    <x v="1"/>
    <x v="1"/>
    <x v="3"/>
    <x v="3"/>
    <n v="3.58"/>
    <s v="Not outlier"/>
    <n v="285.06291099999999"/>
    <s v="Not outlier"/>
    <n v="0.64439999999999997"/>
    <s v="Not outlier"/>
    <n v="1455"/>
    <s v="Not outlier"/>
  </r>
  <r>
    <x v="1"/>
    <x v="0"/>
    <x v="1"/>
    <x v="1"/>
    <x v="2"/>
    <n v="7.9500000000000001E-2"/>
    <s v="Not outlier"/>
    <n v="7.2062099999999996"/>
    <s v="Not outlier"/>
    <n v="3.5799999999999998E-2"/>
    <s v="Not outlier"/>
    <n v="97"/>
    <s v="Not outlier"/>
  </r>
  <r>
    <x v="2"/>
    <x v="8"/>
    <x v="2"/>
    <x v="8"/>
    <x v="6"/>
    <n v="1.6799999999999999E-2"/>
    <s v="Not outlier"/>
    <n v="7.1706029999999998"/>
    <s v="Not outlier"/>
    <n v="6.0000000000000001E-3"/>
    <s v="Not outlier"/>
    <n v="5"/>
    <s v="Not outlier"/>
  </r>
  <r>
    <x v="1"/>
    <x v="1"/>
    <x v="1"/>
    <x v="4"/>
    <x v="4"/>
    <n v="8.0000000000000002E-3"/>
    <s v="Not outlier"/>
    <n v="2.6375890000000002"/>
    <s v="Not outlier"/>
    <n v="2.3E-3"/>
    <s v="Not outlier"/>
    <n v="2"/>
    <s v="Not outlier"/>
  </r>
  <r>
    <x v="1"/>
    <x v="1"/>
    <x v="1"/>
    <x v="4"/>
    <x v="5"/>
    <n v="2E-3"/>
    <s v="Not outlier"/>
    <n v="0.673736"/>
    <s v="Not outlier"/>
    <n v="5.9999999999999995E-4"/>
    <s v="Not outlier"/>
    <n v="3"/>
    <s v="Not outlier"/>
  </r>
  <r>
    <x v="2"/>
    <x v="3"/>
    <x v="2"/>
    <x v="8"/>
    <x v="6"/>
    <n v="1.66E-2"/>
    <s v="Not outlier"/>
    <n v="6.9438370000000003"/>
    <s v="Not outlier"/>
    <n v="5.8999999999999999E-3"/>
    <s v="Not outlier"/>
    <n v="5"/>
    <s v="Not outlier"/>
  </r>
  <r>
    <x v="1"/>
    <x v="2"/>
    <x v="2"/>
    <x v="8"/>
    <x v="6"/>
    <n v="1.41E-2"/>
    <s v="Not outlier"/>
    <n v="6.9241440000000001"/>
    <s v="Not outlier"/>
    <n v="5.0000000000000001E-3"/>
    <s v="Not outlier"/>
    <n v="6"/>
    <s v="Not outlier"/>
  </r>
  <r>
    <x v="2"/>
    <x v="4"/>
    <x v="2"/>
    <x v="8"/>
    <x v="6"/>
    <n v="2.06E-2"/>
    <s v="Not outlier"/>
    <n v="6.7927250000000008"/>
    <s v="Not outlier"/>
    <n v="7.3000000000000001E-3"/>
    <s v="Not outlier"/>
    <n v="7"/>
    <s v="Not outlier"/>
  </r>
  <r>
    <x v="1"/>
    <x v="1"/>
    <x v="2"/>
    <x v="8"/>
    <x v="6"/>
    <n v="1.4500000000000001E-2"/>
    <s v="Not outlier"/>
    <n v="6.7097100000000003"/>
    <s v="Not outlier"/>
    <n v="5.1999999999999998E-3"/>
    <s v="Not outlier"/>
    <n v="5"/>
    <s v="Not outlier"/>
  </r>
  <r>
    <x v="1"/>
    <x v="11"/>
    <x v="2"/>
    <x v="8"/>
    <x v="6"/>
    <n v="1.2999999999999999E-2"/>
    <s v="Not outlier"/>
    <n v="6.659516"/>
    <s v="Not outlier"/>
    <n v="4.4999999999999997E-3"/>
    <s v="Not outlier"/>
    <n v="4"/>
    <s v="Not outlier"/>
  </r>
  <r>
    <x v="1"/>
    <x v="1"/>
    <x v="2"/>
    <x v="0"/>
    <x v="1"/>
    <n v="2.4899999999999999E-2"/>
    <s v="Not outlier"/>
    <n v="5.1493950000000002"/>
    <s v="Not outlier"/>
    <n v="1.8700000000000001E-2"/>
    <s v="Not outlier"/>
    <n v="6"/>
    <s v="Not outlier"/>
  </r>
  <r>
    <x v="1"/>
    <x v="1"/>
    <x v="2"/>
    <x v="2"/>
    <x v="0"/>
    <n v="1.2179"/>
    <s v="Not outlier"/>
    <n v="171.42359500000001"/>
    <s v="Not outlier"/>
    <n v="0.24360000000000001"/>
    <s v="Not outlier"/>
    <n v="317"/>
    <s v="Not outlier"/>
  </r>
  <r>
    <x v="1"/>
    <x v="1"/>
    <x v="2"/>
    <x v="10"/>
    <x v="4"/>
    <n v="2.7494999999999998"/>
    <s v="Not outlier"/>
    <n v="170.62845300000001"/>
    <s v="Not outlier"/>
    <n v="0.71489999999999998"/>
    <s v="Not outlier"/>
    <n v="340"/>
    <s v="Not outlier"/>
  </r>
  <r>
    <x v="1"/>
    <x v="7"/>
    <x v="2"/>
    <x v="8"/>
    <x v="6"/>
    <n v="1.41E-2"/>
    <s v="Not outlier"/>
    <n v="6.649438"/>
    <s v="Not outlier"/>
    <n v="4.8999999999999998E-3"/>
    <s v="Not outlier"/>
    <n v="4"/>
    <s v="Not outlier"/>
  </r>
  <r>
    <x v="1"/>
    <x v="1"/>
    <x v="2"/>
    <x v="4"/>
    <x v="4"/>
    <n v="1.9800000000000002E-2"/>
    <s v="Not outlier"/>
    <n v="3.0197769999999999"/>
    <s v="Not outlier"/>
    <n v="5.5999999999999999E-3"/>
    <s v="Not outlier"/>
    <n v="2"/>
    <s v="Not outlier"/>
  </r>
  <r>
    <x v="1"/>
    <x v="1"/>
    <x v="2"/>
    <x v="4"/>
    <x v="5"/>
    <n v="1.7000000000000001E-2"/>
    <s v="Not outlier"/>
    <n v="5.180294"/>
    <s v="Not outlier"/>
    <n v="5.1000000000000004E-3"/>
    <s v="Not outlier"/>
    <n v="13"/>
    <s v="Not outlier"/>
  </r>
  <r>
    <x v="1"/>
    <x v="4"/>
    <x v="2"/>
    <x v="8"/>
    <x v="6"/>
    <n v="1.44E-2"/>
    <s v="Not outlier"/>
    <n v="6.543679"/>
    <s v="Not outlier"/>
    <n v="5.1000000000000004E-3"/>
    <s v="Not outlier"/>
    <n v="3"/>
    <s v="Not outlier"/>
  </r>
  <r>
    <x v="1"/>
    <x v="1"/>
    <x v="2"/>
    <x v="3"/>
    <x v="3"/>
    <n v="5.8049999999999997"/>
    <s v="Not outlier"/>
    <n v="475.92512499999998"/>
    <s v="Not outlier"/>
    <n v="1.0448999999999999"/>
    <s v="Not outlier"/>
    <n v="1957"/>
    <s v="Not outlier"/>
  </r>
  <r>
    <x v="1"/>
    <x v="1"/>
    <x v="2"/>
    <x v="8"/>
    <x v="3"/>
    <n v="1.0773999999999999"/>
    <s v="Not outlier"/>
    <n v="357.692522"/>
    <s v="Not outlier"/>
    <n v="0.2046"/>
    <s v="Not outlier"/>
    <n v="103"/>
    <s v="Not outlier"/>
  </r>
  <r>
    <x v="2"/>
    <x v="5"/>
    <x v="2"/>
    <x v="8"/>
    <x v="6"/>
    <n v="1.9E-2"/>
    <s v="Not outlier"/>
    <n v="6.1212439999999999"/>
    <s v="Not outlier"/>
    <n v="6.7000000000000002E-3"/>
    <s v="Not outlier"/>
    <n v="8"/>
    <s v="Not outlier"/>
  </r>
  <r>
    <x v="0"/>
    <x v="11"/>
    <x v="2"/>
    <x v="8"/>
    <x v="6"/>
    <n v="2.1499999999999998E-2"/>
    <s v="Not outlier"/>
    <n v="5.8394430000000002"/>
    <s v="Not outlier"/>
    <n v="7.4999999999999997E-3"/>
    <s v="Not outlier"/>
    <n v="8"/>
    <s v="Not outlier"/>
  </r>
  <r>
    <x v="0"/>
    <x v="1"/>
    <x v="2"/>
    <x v="8"/>
    <x v="6"/>
    <n v="1.9300000000000001E-2"/>
    <s v="Not outlier"/>
    <n v="5.6711580000000001"/>
    <s v="Not outlier"/>
    <n v="6.7000000000000002E-3"/>
    <s v="Not outlier"/>
    <n v="7"/>
    <s v="Not outlier"/>
  </r>
  <r>
    <x v="2"/>
    <x v="9"/>
    <x v="2"/>
    <x v="8"/>
    <x v="6"/>
    <n v="1.26E-2"/>
    <s v="Not outlier"/>
    <n v="5.401491"/>
    <s v="Not outlier"/>
    <n v="4.4000000000000003E-3"/>
    <s v="Not outlier"/>
    <n v="4"/>
    <s v="Not outlier"/>
  </r>
  <r>
    <x v="1"/>
    <x v="0"/>
    <x v="2"/>
    <x v="8"/>
    <x v="6"/>
    <n v="1.18E-2"/>
    <s v="Not outlier"/>
    <n v="5.1717409999999999"/>
    <s v="Not outlier"/>
    <n v="4.1999999999999997E-3"/>
    <s v="Not outlier"/>
    <n v="5"/>
    <s v="Not outlier"/>
  </r>
  <r>
    <x v="1"/>
    <x v="1"/>
    <x v="2"/>
    <x v="9"/>
    <x v="3"/>
    <n v="0.21579999999999999"/>
    <s v="Not outlier"/>
    <n v="60.715271999999999"/>
    <s v="Not outlier"/>
    <n v="3.8899999999999997E-2"/>
    <s v="Not outlier"/>
    <n v="0"/>
    <s v="Not outlier"/>
  </r>
  <r>
    <x v="1"/>
    <x v="4"/>
    <x v="1"/>
    <x v="1"/>
    <x v="2"/>
    <n v="5.3100000000000001E-2"/>
    <s v="Not outlier"/>
    <n v="5.0842169999999998"/>
    <s v="Not outlier"/>
    <n v="2.3900000000000001E-2"/>
    <s v="Not outlier"/>
    <n v="52"/>
    <s v="Not outlier"/>
  </r>
  <r>
    <x v="1"/>
    <x v="8"/>
    <x v="0"/>
    <x v="2"/>
    <x v="0"/>
    <n v="0.16009999999999999"/>
    <s v="Not outlier"/>
    <n v="16.871047999999998"/>
    <s v="Not outlier"/>
    <n v="3.2000000000000001E-2"/>
    <s v="Not outlier"/>
    <n v="15"/>
    <s v="Not outlier"/>
  </r>
  <r>
    <x v="1"/>
    <x v="8"/>
    <x v="0"/>
    <x v="0"/>
    <x v="0"/>
    <n v="6.0646000000000004"/>
    <s v="Not outlier"/>
    <n v="496.74595900000003"/>
    <s v="Not outlier"/>
    <n v="1.2735000000000001"/>
    <s v="Not outlier"/>
    <n v="408"/>
    <s v="Not outlier"/>
  </r>
  <r>
    <x v="1"/>
    <x v="8"/>
    <x v="0"/>
    <x v="4"/>
    <x v="4"/>
    <n v="2.7000000000000001E-3"/>
    <s v="Not outlier"/>
    <n v="0.74899300000000002"/>
    <s v="Not outlier"/>
    <n v="6.9999999999999999E-4"/>
    <s v="Not outlier"/>
    <n v="3"/>
    <s v="Not outlier"/>
  </r>
  <r>
    <x v="2"/>
    <x v="10"/>
    <x v="2"/>
    <x v="16"/>
    <x v="2"/>
    <n v="4.3999999999999997E-2"/>
    <s v="Not outlier"/>
    <n v="4.9994110000000003"/>
    <s v="Not outlier"/>
    <n v="2.1499999999999998E-2"/>
    <s v="Not outlier"/>
    <n v="72"/>
    <s v="Not outlier"/>
  </r>
  <r>
    <x v="1"/>
    <x v="8"/>
    <x v="0"/>
    <x v="3"/>
    <x v="3"/>
    <n v="2.2650999999999999"/>
    <s v="Not outlier"/>
    <n v="272.690067"/>
    <s v="Not outlier"/>
    <n v="0.40770000000000001"/>
    <s v="Not outlier"/>
    <n v="134"/>
    <s v="Not outlier"/>
  </r>
  <r>
    <x v="1"/>
    <x v="8"/>
    <x v="0"/>
    <x v="10"/>
    <x v="4"/>
    <n v="3.4700000000000002E-2"/>
    <s v="Not outlier"/>
    <n v="2.1055489999999999"/>
    <s v="Not outlier"/>
    <n v="8.9999999999999993E-3"/>
    <s v="Not outlier"/>
    <n v="5"/>
    <s v="Not outlier"/>
  </r>
  <r>
    <x v="2"/>
    <x v="2"/>
    <x v="2"/>
    <x v="8"/>
    <x v="6"/>
    <n v="1.15E-2"/>
    <s v="Not outlier"/>
    <n v="4.9720930000000001"/>
    <s v="Not outlier"/>
    <n v="4.1999999999999997E-3"/>
    <s v="Not outlier"/>
    <n v="5"/>
    <s v="Not outlier"/>
  </r>
  <r>
    <x v="2"/>
    <x v="10"/>
    <x v="2"/>
    <x v="8"/>
    <x v="6"/>
    <n v="1.1299999999999999E-2"/>
    <s v="Not outlier"/>
    <n v="4.8052010000000003"/>
    <s v="Not outlier"/>
    <n v="4.0000000000000001E-3"/>
    <s v="Not outlier"/>
    <n v="4"/>
    <s v="Not outlier"/>
  </r>
  <r>
    <x v="1"/>
    <x v="3"/>
    <x v="2"/>
    <x v="8"/>
    <x v="6"/>
    <n v="7.7000000000000002E-3"/>
    <s v="Not outlier"/>
    <n v="3.731573"/>
    <s v="Not outlier"/>
    <n v="2.7000000000000001E-3"/>
    <s v="Not outlier"/>
    <n v="3"/>
    <s v="Not outlier"/>
  </r>
  <r>
    <x v="2"/>
    <x v="0"/>
    <x v="0"/>
    <x v="18"/>
    <x v="2"/>
    <n v="1.9699999999999999E-2"/>
    <s v="Not outlier"/>
    <n v="3.0813090000000001"/>
    <s v="Not outlier"/>
    <n v="7.9000000000000008E-3"/>
    <s v="Not outlier"/>
    <n v="11"/>
    <s v="Not outlier"/>
  </r>
  <r>
    <x v="0"/>
    <x v="4"/>
    <x v="1"/>
    <x v="12"/>
    <x v="2"/>
    <n v="2.9499999999999998E-2"/>
    <s v="Not outlier"/>
    <n v="2.7168909999999999"/>
    <s v="Not outlier"/>
    <n v="1.18E-2"/>
    <s v="Not outlier"/>
    <n v="0"/>
    <s v="Not outlier"/>
  </r>
  <r>
    <x v="1"/>
    <x v="8"/>
    <x v="0"/>
    <x v="39"/>
    <x v="4"/>
    <n v="1.3554999999999999"/>
    <s v="Not outlier"/>
    <n v="43.217829999999999"/>
    <s v="Not outlier"/>
    <n v="0.33889999999999998"/>
    <s v="Not outlier"/>
    <n v="0"/>
    <s v="Not outlier"/>
  </r>
  <r>
    <x v="1"/>
    <x v="8"/>
    <x v="1"/>
    <x v="2"/>
    <x v="0"/>
    <n v="0.72570000000000001"/>
    <s v="Not outlier"/>
    <n v="88.458725000000001"/>
    <s v="Not outlier"/>
    <n v="0.14510000000000001"/>
    <s v="Not outlier"/>
    <n v="211"/>
    <s v="Not outlier"/>
  </r>
  <r>
    <x v="1"/>
    <x v="8"/>
    <x v="1"/>
    <x v="10"/>
    <x v="4"/>
    <n v="0.94530000000000003"/>
    <s v="Not outlier"/>
    <n v="61.275691000000002"/>
    <s v="Not outlier"/>
    <n v="0.2457"/>
    <s v="Not outlier"/>
    <n v="143"/>
    <s v="Not outlier"/>
  </r>
  <r>
    <x v="2"/>
    <x v="6"/>
    <x v="0"/>
    <x v="18"/>
    <x v="2"/>
    <n v="1.7399999999999999E-2"/>
    <s v="Not outlier"/>
    <n v="2.096333"/>
    <s v="Not outlier"/>
    <n v="7.0000000000000001E-3"/>
    <s v="Not outlier"/>
    <n v="6"/>
    <s v="Not outlier"/>
  </r>
  <r>
    <x v="2"/>
    <x v="4"/>
    <x v="0"/>
    <x v="18"/>
    <x v="2"/>
    <n v="1.06E-2"/>
    <s v="Not outlier"/>
    <n v="1.650026"/>
    <s v="Not outlier"/>
    <n v="4.1999999999999997E-3"/>
    <s v="Not outlier"/>
    <n v="8"/>
    <s v="Not outlier"/>
  </r>
  <r>
    <x v="1"/>
    <x v="8"/>
    <x v="1"/>
    <x v="3"/>
    <x v="3"/>
    <n v="2.4805999999999999"/>
    <s v="Not outlier"/>
    <n v="168.139456"/>
    <s v="Not outlier"/>
    <n v="0.44650000000000001"/>
    <s v="Not outlier"/>
    <n v="1008"/>
    <s v="Not outlier"/>
  </r>
  <r>
    <x v="2"/>
    <x v="5"/>
    <x v="0"/>
    <x v="18"/>
    <x v="2"/>
    <n v="1.0999999999999999E-2"/>
    <s v="Not outlier"/>
    <n v="1.6126959999999999"/>
    <s v="Not outlier"/>
    <n v="4.4000000000000003E-3"/>
    <s v="Not outlier"/>
    <n v="6"/>
    <s v="Not outlier"/>
  </r>
  <r>
    <x v="1"/>
    <x v="8"/>
    <x v="1"/>
    <x v="4"/>
    <x v="4"/>
    <n v="1.4E-3"/>
    <s v="Not outlier"/>
    <n v="0.84991099999999997"/>
    <s v="Not outlier"/>
    <n v="4.0000000000000002E-4"/>
    <s v="Not outlier"/>
    <n v="2"/>
    <s v="Not outlier"/>
  </r>
  <r>
    <x v="1"/>
    <x v="8"/>
    <x v="1"/>
    <x v="4"/>
    <x v="5"/>
    <n v="6.9999999999999999E-4"/>
    <s v="Not outlier"/>
    <n v="0.22941900000000001"/>
    <s v="Not outlier"/>
    <n v="2.0000000000000001E-4"/>
    <s v="Not outlier"/>
    <n v="1"/>
    <s v="Not outlier"/>
  </r>
  <r>
    <x v="0"/>
    <x v="1"/>
    <x v="2"/>
    <x v="6"/>
    <x v="6"/>
    <n v="3.3E-3"/>
    <s v="Not outlier"/>
    <n v="1.2797069999999999"/>
    <s v="Not outlier"/>
    <n v="1.1999999999999999E-3"/>
    <s v="Not outlier"/>
    <n v="2"/>
    <s v="Not outlier"/>
  </r>
  <r>
    <x v="1"/>
    <x v="6"/>
    <x v="1"/>
    <x v="1"/>
    <x v="2"/>
    <n v="7.6E-3"/>
    <s v="Not outlier"/>
    <n v="1.0291360000000001"/>
    <s v="Not outlier"/>
    <n v="3.3999999999999998E-3"/>
    <s v="Not outlier"/>
    <n v="0"/>
    <s v="Not outlier"/>
  </r>
  <r>
    <x v="1"/>
    <x v="8"/>
    <x v="1"/>
    <x v="39"/>
    <x v="4"/>
    <n v="1.0662"/>
    <s v="Not outlier"/>
    <n v="94.908581999999996"/>
    <s v="Not outlier"/>
    <n v="0.2666"/>
    <s v="Not outlier"/>
    <n v="624"/>
    <s v="Not outlier"/>
  </r>
  <r>
    <x v="0"/>
    <x v="8"/>
    <x v="2"/>
    <x v="6"/>
    <x v="6"/>
    <n v="1.8E-3"/>
    <s v="Not outlier"/>
    <n v="0.694689"/>
    <s v="Not outlier"/>
    <n v="5.9999999999999995E-4"/>
    <s v="Not outlier"/>
    <n v="1"/>
    <s v="Not outlier"/>
  </r>
  <r>
    <x v="1"/>
    <x v="8"/>
    <x v="2"/>
    <x v="0"/>
    <x v="1"/>
    <n v="2.41E-2"/>
    <s v="Not outlier"/>
    <n v="4.9832989999999997"/>
    <s v="Not outlier"/>
    <n v="1.7999999999999999E-2"/>
    <s v="Not outlier"/>
    <n v="6"/>
    <s v="Not outlier"/>
  </r>
  <r>
    <x v="1"/>
    <x v="8"/>
    <x v="2"/>
    <x v="2"/>
    <x v="0"/>
    <n v="1.3379000000000001"/>
    <s v="Not outlier"/>
    <n v="183.44634400000001"/>
    <s v="Not outlier"/>
    <n v="0.26750000000000002"/>
    <s v="Not outlier"/>
    <n v="343"/>
    <s v="Not outlier"/>
  </r>
  <r>
    <x v="1"/>
    <x v="8"/>
    <x v="2"/>
    <x v="10"/>
    <x v="4"/>
    <n v="2.8355000000000001"/>
    <s v="Not outlier"/>
    <n v="186.03771800000001"/>
    <s v="Not outlier"/>
    <n v="0.73729999999999996"/>
    <s v="Not outlier"/>
    <n v="357"/>
    <s v="Not outlier"/>
  </r>
  <r>
    <x v="1"/>
    <x v="8"/>
    <x v="2"/>
    <x v="4"/>
    <x v="4"/>
    <n v="6.0000000000000001E-3"/>
    <s v="Not outlier"/>
    <n v="1.1382099999999999"/>
    <s v="Not outlier"/>
    <n v="1.6999999999999999E-3"/>
    <s v="Not outlier"/>
    <n v="2"/>
    <s v="Not outlier"/>
  </r>
  <r>
    <x v="1"/>
    <x v="8"/>
    <x v="2"/>
    <x v="4"/>
    <x v="5"/>
    <n v="1.3299999999999999E-2"/>
    <s v="Not outlier"/>
    <n v="3.815782"/>
    <s v="Not outlier"/>
    <n v="4.0000000000000001E-3"/>
    <s v="Not outlier"/>
    <n v="18"/>
    <s v="Not outlier"/>
  </r>
  <r>
    <x v="0"/>
    <x v="11"/>
    <x v="0"/>
    <x v="5"/>
    <x v="6"/>
    <n v="5.0000000000000001E-3"/>
    <s v="Not outlier"/>
    <n v="0.61836999999999998"/>
    <s v="Not outlier"/>
    <n v="2E-3"/>
    <s v="Not outlier"/>
    <n v="0"/>
    <s v="Not outlier"/>
  </r>
  <r>
    <x v="1"/>
    <x v="8"/>
    <x v="2"/>
    <x v="8"/>
    <x v="3"/>
    <n v="1.2791999999999999"/>
    <s v="Not outlier"/>
    <n v="430.25821300000001"/>
    <s v="Not outlier"/>
    <n v="0.24310000000000001"/>
    <s v="Not outlier"/>
    <n v="102"/>
    <s v="Not outlier"/>
  </r>
  <r>
    <x v="2"/>
    <x v="0"/>
    <x v="2"/>
    <x v="6"/>
    <x v="6"/>
    <n v="1.2999999999999999E-3"/>
    <s v="Not outlier"/>
    <n v="0.51188299999999998"/>
    <s v="Not outlier"/>
    <n v="5.0000000000000001E-4"/>
    <s v="Not outlier"/>
    <n v="1"/>
    <s v="Not outlier"/>
  </r>
  <r>
    <x v="2"/>
    <x v="2"/>
    <x v="0"/>
    <x v="18"/>
    <x v="2"/>
    <n v="2.7000000000000001E-3"/>
    <s v="Not outlier"/>
    <n v="0.44929000000000002"/>
    <s v="Not outlier"/>
    <n v="1.1000000000000001E-3"/>
    <s v="Not outlier"/>
    <n v="2"/>
    <s v="Not outlier"/>
  </r>
  <r>
    <x v="1"/>
    <x v="8"/>
    <x v="2"/>
    <x v="3"/>
    <x v="3"/>
    <n v="6.0726000000000004"/>
    <s v="Not outlier"/>
    <n v="460.24659100000002"/>
    <s v="Not outlier"/>
    <n v="1.0931"/>
    <s v="Not outlier"/>
    <n v="2059"/>
    <s v="Not outlier"/>
  </r>
  <r>
    <x v="1"/>
    <x v="8"/>
    <x v="2"/>
    <x v="9"/>
    <x v="3"/>
    <n v="0.2316"/>
    <s v="Not outlier"/>
    <n v="68.187832999999998"/>
    <s v="Not outlier"/>
    <n v="4.1599999999999998E-2"/>
    <s v="Not outlier"/>
    <n v="0"/>
    <s v="Not outlier"/>
  </r>
  <r>
    <x v="0"/>
    <x v="7"/>
    <x v="0"/>
    <x v="8"/>
    <x v="6"/>
    <n v="1.2999999999999999E-3"/>
    <s v="Not outlier"/>
    <n v="0.42528700000000003"/>
    <s v="Not outlier"/>
    <n v="5.0000000000000001E-4"/>
    <s v="Not outlier"/>
    <n v="1"/>
    <s v="Not outlier"/>
  </r>
  <r>
    <x v="1"/>
    <x v="7"/>
    <x v="1"/>
    <x v="1"/>
    <x v="2"/>
    <n v="2.7000000000000001E-3"/>
    <s v="Not outlier"/>
    <n v="0.42409400000000003"/>
    <s v="Not outlier"/>
    <n v="1.1999999999999999E-3"/>
    <s v="Not outlier"/>
    <n v="0"/>
    <s v="Not outlier"/>
  </r>
  <r>
    <x v="1"/>
    <x v="4"/>
    <x v="0"/>
    <x v="5"/>
    <x v="6"/>
    <n v="4.4000000000000003E-3"/>
    <s v="Not outlier"/>
    <n v="0.40546199999999999"/>
    <s v="Not outlier"/>
    <n v="1.6999999999999999E-3"/>
    <s v="Not outlier"/>
    <n v="2"/>
    <s v="Not outlier"/>
  </r>
  <r>
    <x v="0"/>
    <x v="8"/>
    <x v="0"/>
    <x v="5"/>
    <x v="6"/>
    <n v="2.3E-3"/>
    <s v="Not outlier"/>
    <n v="0.327685"/>
    <s v="Not outlier"/>
    <n v="8.9999999999999998E-4"/>
    <s v="Not outlier"/>
    <n v="0"/>
    <s v="Not outlier"/>
  </r>
  <r>
    <x v="1"/>
    <x v="11"/>
    <x v="0"/>
    <x v="2"/>
    <x v="0"/>
    <n v="9.7199999999999995E-2"/>
    <s v="Not outlier"/>
    <n v="12.649938000000001"/>
    <s v="Not outlier"/>
    <n v="1.9400000000000001E-2"/>
    <s v="Not outlier"/>
    <n v="14"/>
    <s v="Not outlier"/>
  </r>
  <r>
    <x v="1"/>
    <x v="11"/>
    <x v="0"/>
    <x v="0"/>
    <x v="0"/>
    <n v="5.7782999999999998"/>
    <s v="Not outlier"/>
    <n v="479.59158500000001"/>
    <s v="Not outlier"/>
    <n v="1.2135"/>
    <s v="Not outlier"/>
    <n v="389"/>
    <s v="Not outlier"/>
  </r>
  <r>
    <x v="1"/>
    <x v="11"/>
    <x v="0"/>
    <x v="3"/>
    <x v="3"/>
    <n v="2.4055"/>
    <s v="Not outlier"/>
    <n v="288.65046699999999"/>
    <s v="Not outlier"/>
    <n v="0.433"/>
    <s v="Not outlier"/>
    <n v="119"/>
    <s v="Not outlier"/>
  </r>
  <r>
    <x v="0"/>
    <x v="2"/>
    <x v="2"/>
    <x v="6"/>
    <x v="6"/>
    <n v="6.9999999999999999E-4"/>
    <s v="Not outlier"/>
    <n v="0.25594099999999997"/>
    <s v="Not outlier"/>
    <n v="2.0000000000000001E-4"/>
    <s v="Not outlier"/>
    <n v="1"/>
    <s v="Not outlier"/>
  </r>
  <r>
    <x v="1"/>
    <x v="11"/>
    <x v="0"/>
    <x v="10"/>
    <x v="4"/>
    <n v="3.5499999999999997E-2"/>
    <s v="Not outlier"/>
    <n v="2.0761090000000002"/>
    <s v="Not outlier"/>
    <n v="9.1999999999999998E-3"/>
    <s v="Not outlier"/>
    <n v="5"/>
    <s v="Not outlier"/>
  </r>
  <r>
    <x v="0"/>
    <x v="6"/>
    <x v="2"/>
    <x v="6"/>
    <x v="6"/>
    <n v="6.9999999999999999E-4"/>
    <s v="Not outlier"/>
    <n v="0.250637"/>
    <s v="Not outlier"/>
    <n v="2.0000000000000001E-4"/>
    <s v="Not outlier"/>
    <n v="1"/>
    <s v="Not outlier"/>
  </r>
  <r>
    <x v="0"/>
    <x v="3"/>
    <x v="2"/>
    <x v="6"/>
    <x v="6"/>
    <n v="6.9999999999999999E-4"/>
    <s v="Not outlier"/>
    <n v="0.24201700000000001"/>
    <s v="Not outlier"/>
    <n v="2.0000000000000001E-4"/>
    <s v="Not outlier"/>
    <n v="1"/>
    <s v="Not outlier"/>
  </r>
  <r>
    <x v="0"/>
    <x v="1"/>
    <x v="0"/>
    <x v="5"/>
    <x v="6"/>
    <n v="1.2999999999999999E-3"/>
    <s v="Not outlier"/>
    <n v="0.18559100000000001"/>
    <s v="Not outlier"/>
    <n v="5.0000000000000001E-4"/>
    <s v="Not outlier"/>
    <n v="0"/>
    <s v="Not outlier"/>
  </r>
  <r>
    <x v="0"/>
    <x v="9"/>
    <x v="2"/>
    <x v="6"/>
    <x v="6"/>
    <n v="6.9999999999999999E-4"/>
    <s v="Not outlier"/>
    <n v="0.183668"/>
    <s v="Not outlier"/>
    <n v="2.0000000000000001E-4"/>
    <s v="Not outlier"/>
    <n v="1"/>
    <s v="Not outlier"/>
  </r>
  <r>
    <x v="0"/>
    <x v="2"/>
    <x v="0"/>
    <x v="5"/>
    <x v="6"/>
    <n v="1.2999999999999999E-3"/>
    <s v="Not outlier"/>
    <n v="0.175645"/>
    <s v="Not outlier"/>
    <n v="5.0000000000000001E-4"/>
    <s v="Not outlier"/>
    <n v="0"/>
    <s v="Not outlier"/>
  </r>
  <r>
    <x v="1"/>
    <x v="11"/>
    <x v="0"/>
    <x v="40"/>
    <x v="3"/>
    <n v="0.58179999999999998"/>
    <s v="Not outlier"/>
    <n v="34.264124000000002"/>
    <s v="Not outlier"/>
    <n v="6.9800000000000001E-2"/>
    <s v="Not outlier"/>
    <n v="75"/>
    <s v="Not outlier"/>
  </r>
  <r>
    <x v="1"/>
    <x v="11"/>
    <x v="1"/>
    <x v="0"/>
    <x v="0"/>
    <n v="14.025399999999999"/>
    <s v="Not outlier"/>
    <n v="1104.6946849999999"/>
    <s v="Not outlier"/>
    <n v="2.9453"/>
    <s v="Not outlier"/>
    <n v="2688"/>
    <s v="Not outlier"/>
  </r>
  <r>
    <x v="1"/>
    <x v="11"/>
    <x v="1"/>
    <x v="2"/>
    <x v="0"/>
    <n v="0.55920000000000003"/>
    <s v="Not outlier"/>
    <n v="70.359689000000003"/>
    <s v="Not outlier"/>
    <n v="0.1119"/>
    <s v="Not outlier"/>
    <n v="229"/>
    <s v="Not outlier"/>
  </r>
  <r>
    <x v="1"/>
    <x v="11"/>
    <x v="1"/>
    <x v="10"/>
    <x v="4"/>
    <n v="1.1649"/>
    <s v="Not outlier"/>
    <n v="74.095637999999994"/>
    <s v="Not outlier"/>
    <n v="0.3029"/>
    <s v="Not outlier"/>
    <n v="120"/>
    <s v="Not outlier"/>
  </r>
  <r>
    <x v="2"/>
    <x v="0"/>
    <x v="0"/>
    <x v="5"/>
    <x v="6"/>
    <n v="1.1000000000000001E-3"/>
    <s v="Not outlier"/>
    <n v="0.15628299999999998"/>
    <s v="Not outlier"/>
    <n v="4.0000000000000002E-4"/>
    <s v="Not outlier"/>
    <n v="0"/>
    <s v="Not outlier"/>
  </r>
  <r>
    <x v="0"/>
    <x v="3"/>
    <x v="0"/>
    <x v="5"/>
    <x v="6"/>
    <n v="1.1000000000000001E-3"/>
    <s v="Not outlier"/>
    <n v="0.14985200000000001"/>
    <s v="Not outlier"/>
    <n v="4.0000000000000002E-4"/>
    <s v="Not outlier"/>
    <n v="0"/>
    <s v="Not outlier"/>
  </r>
  <r>
    <x v="2"/>
    <x v="9"/>
    <x v="0"/>
    <x v="18"/>
    <x v="2"/>
    <n v="1.2999999999999999E-3"/>
    <s v="Not outlier"/>
    <n v="0.14441499999999999"/>
    <s v="Not outlier"/>
    <n v="5.0000000000000001E-4"/>
    <s v="Not outlier"/>
    <n v="1"/>
    <s v="Not outlier"/>
  </r>
  <r>
    <x v="1"/>
    <x v="0"/>
    <x v="0"/>
    <x v="5"/>
    <x v="6"/>
    <n v="1.4E-3"/>
    <s v="Not outlier"/>
    <n v="0.14202799999999999"/>
    <s v="Not outlier"/>
    <n v="5.0000000000000001E-4"/>
    <s v="Not outlier"/>
    <n v="1"/>
    <s v="Not outlier"/>
  </r>
  <r>
    <x v="1"/>
    <x v="11"/>
    <x v="1"/>
    <x v="3"/>
    <x v="3"/>
    <n v="1.9166000000000001"/>
    <s v="Not outlier"/>
    <n v="127.604833"/>
    <s v="Not outlier"/>
    <n v="0.34489999999999998"/>
    <s v="Not outlier"/>
    <n v="946"/>
    <s v="Not outlier"/>
  </r>
  <r>
    <x v="0"/>
    <x v="10"/>
    <x v="0"/>
    <x v="5"/>
    <x v="6"/>
    <n v="1.1000000000000001E-3"/>
    <s v="Not outlier"/>
    <n v="0.119351"/>
    <s v="Not outlier"/>
    <n v="4.0000000000000002E-4"/>
    <s v="Not outlier"/>
    <n v="0"/>
    <s v="Not outlier"/>
  </r>
  <r>
    <x v="1"/>
    <x v="11"/>
    <x v="1"/>
    <x v="39"/>
    <x v="4"/>
    <n v="0.98160000000000003"/>
    <s v="Not outlier"/>
    <n v="92.915289000000001"/>
    <s v="Not outlier"/>
    <n v="0.24540000000000001"/>
    <s v="Not outlier"/>
    <n v="547"/>
    <s v="Not outlier"/>
  </r>
  <r>
    <x v="1"/>
    <x v="3"/>
    <x v="1"/>
    <x v="1"/>
    <x v="2"/>
    <n v="6.9999999999999999E-4"/>
    <s v="Not outlier"/>
    <n v="0.10602300000000001"/>
    <s v="Not outlier"/>
    <n v="2.9999999999999997E-4"/>
    <s v="Not outlier"/>
    <n v="0"/>
    <s v="Not outlier"/>
  </r>
  <r>
    <x v="1"/>
    <x v="11"/>
    <x v="2"/>
    <x v="0"/>
    <x v="1"/>
    <n v="2.4899999999999999E-2"/>
    <s v="Not outlier"/>
    <n v="5.1493950000000002"/>
    <s v="Not outlier"/>
    <n v="1.8700000000000001E-2"/>
    <s v="Not outlier"/>
    <n v="6"/>
    <s v="Not outlier"/>
  </r>
  <r>
    <x v="1"/>
    <x v="11"/>
    <x v="2"/>
    <x v="2"/>
    <x v="0"/>
    <n v="1.3947000000000001"/>
    <s v="Not outlier"/>
    <n v="182.29401100000001"/>
    <s v="Not outlier"/>
    <n v="0.27889999999999998"/>
    <s v="Not outlier"/>
    <n v="295"/>
    <s v="Not outlier"/>
  </r>
  <r>
    <x v="1"/>
    <x v="11"/>
    <x v="2"/>
    <x v="10"/>
    <x v="4"/>
    <n v="3.4786999999999999"/>
    <s v="Not outlier"/>
    <n v="220.70644100000001"/>
    <s v="Not outlier"/>
    <n v="0.90449999999999997"/>
    <s v="Not outlier"/>
    <n v="354"/>
    <s v="Not outlier"/>
  </r>
  <r>
    <x v="1"/>
    <x v="11"/>
    <x v="2"/>
    <x v="4"/>
    <x v="5"/>
    <n v="1.55E-2"/>
    <s v="Not outlier"/>
    <n v="4.6194110000000004"/>
    <s v="Not outlier"/>
    <n v="4.5999999999999999E-3"/>
    <s v="Not outlier"/>
    <n v="14"/>
    <s v="Not outlier"/>
  </r>
  <r>
    <x v="0"/>
    <x v="5"/>
    <x v="0"/>
    <x v="5"/>
    <x v="6"/>
    <n v="6.9999999999999999E-4"/>
    <s v="Not outlier"/>
    <n v="9.4486000000000001E-2"/>
    <s v="Not outlier"/>
    <n v="2.9999999999999997E-4"/>
    <s v="Not outlier"/>
    <n v="0"/>
    <s v="Not outlier"/>
  </r>
  <r>
    <x v="1"/>
    <x v="11"/>
    <x v="2"/>
    <x v="8"/>
    <x v="3"/>
    <n v="1.3492"/>
    <s v="Not outlier"/>
    <n v="434.61664400000001"/>
    <s v="Not outlier"/>
    <n v="0.25629999999999997"/>
    <s v="Not outlier"/>
    <n v="108"/>
    <s v="Not outlier"/>
  </r>
  <r>
    <x v="2"/>
    <x v="11"/>
    <x v="0"/>
    <x v="5"/>
    <x v="6"/>
    <n v="6.9999999999999999E-4"/>
    <s v="Not outlier"/>
    <n v="8.6132E-2"/>
    <s v="Not outlier"/>
    <n v="2.9999999999999997E-4"/>
    <s v="Not outlier"/>
    <n v="2"/>
    <s v="Not outlier"/>
  </r>
  <r>
    <x v="0"/>
    <x v="11"/>
    <x v="2"/>
    <x v="6"/>
    <x v="6"/>
    <n v="2.0000000000000001E-4"/>
    <s v="Not outlier"/>
    <n v="7.3136000000000007E-2"/>
    <s v="Not outlier"/>
    <n v="1E-4"/>
    <s v="Not outlier"/>
    <n v="1"/>
    <s v="Not outlier"/>
  </r>
  <r>
    <x v="1"/>
    <x v="11"/>
    <x v="2"/>
    <x v="3"/>
    <x v="3"/>
    <n v="5.3833000000000002"/>
    <s v="Not outlier"/>
    <n v="408.10701399999999"/>
    <s v="Not outlier"/>
    <n v="0.96899999999999997"/>
    <s v="Not outlier"/>
    <n v="1679"/>
    <s v="Not outlier"/>
  </r>
  <r>
    <x v="2"/>
    <x v="8"/>
    <x v="0"/>
    <x v="5"/>
    <x v="6"/>
    <n v="6.9999999999999999E-4"/>
    <s v="Not outlier"/>
    <n v="6.9620999999999988E-2"/>
    <s v="Not outlier"/>
    <n v="2.9999999999999997E-4"/>
    <s v="Not outlier"/>
    <n v="2"/>
    <s v="Not outlier"/>
  </r>
  <r>
    <x v="2"/>
    <x v="5"/>
    <x v="0"/>
    <x v="5"/>
    <x v="6"/>
    <n v="6.9999999999999999E-4"/>
    <s v="Not outlier"/>
    <n v="6.9555000000000006E-2"/>
    <s v="Not outlier"/>
    <n v="2.9999999999999997E-4"/>
    <s v="Not outlier"/>
    <n v="2"/>
    <s v="Not outlier"/>
  </r>
  <r>
    <x v="1"/>
    <x v="11"/>
    <x v="2"/>
    <x v="9"/>
    <x v="3"/>
    <n v="0.2321"/>
    <s v="Not outlier"/>
    <n v="71.738721999999996"/>
    <s v="Not outlier"/>
    <n v="4.1799999999999997E-2"/>
    <s v="Not outlier"/>
    <n v="0"/>
    <s v="Not outlier"/>
  </r>
  <r>
    <x v="2"/>
    <x v="1"/>
    <x v="0"/>
    <x v="18"/>
    <x v="2"/>
    <n v="4.0000000000000002E-4"/>
    <s v="Not outlier"/>
    <n v="5.7619999999999998E-2"/>
    <s v="Not outlier"/>
    <n v="1E-4"/>
    <s v="Not outlier"/>
    <n v="0"/>
    <s v="Not outlier"/>
  </r>
  <r>
    <x v="1"/>
    <x v="0"/>
    <x v="0"/>
    <x v="0"/>
    <x v="7"/>
    <n v="10.053699999999999"/>
    <s v="Not outlier"/>
    <n v="732.97979999999995"/>
    <s v="Not outlier"/>
    <n v="2.0106999999999999"/>
    <s v="Not outlier"/>
    <n v="411"/>
    <s v="Not outlier"/>
  </r>
  <r>
    <x v="1"/>
    <x v="0"/>
    <x v="1"/>
    <x v="0"/>
    <x v="7"/>
    <n v="6.1787999999999998"/>
    <s v="Not outlier"/>
    <n v="460.20650000000001"/>
    <s v="Not outlier"/>
    <n v="1.2358"/>
    <s v="Not outlier"/>
    <n v="1101"/>
    <s v="Not outlier"/>
  </r>
  <r>
    <x v="1"/>
    <x v="0"/>
    <x v="2"/>
    <x v="0"/>
    <x v="7"/>
    <n v="17.2088"/>
    <s v="Not outlier"/>
    <n v="1310.1595"/>
    <s v="Not outlier"/>
    <n v="3.4417"/>
    <s v="Not outlier"/>
    <n v="1929"/>
    <s v="Not outlier"/>
  </r>
  <r>
    <x v="1"/>
    <x v="4"/>
    <x v="0"/>
    <x v="0"/>
    <x v="7"/>
    <n v="9.7912999999999997"/>
    <s v="Not outlier"/>
    <n v="666.1454"/>
    <s v="Not outlier"/>
    <n v="1.9583999999999999"/>
    <s v="Not outlier"/>
    <n v="392"/>
    <s v="Not outlier"/>
  </r>
  <r>
    <x v="1"/>
    <x v="4"/>
    <x v="1"/>
    <x v="0"/>
    <x v="7"/>
    <n v="4.6616"/>
    <s v="Not outlier"/>
    <n v="367.68819999999999"/>
    <s v="Not outlier"/>
    <n v="0.93240000000000001"/>
    <s v="Not outlier"/>
    <n v="843"/>
    <s v="Not outlier"/>
  </r>
  <r>
    <x v="1"/>
    <x v="4"/>
    <x v="2"/>
    <x v="0"/>
    <x v="7"/>
    <n v="12.1234"/>
    <s v="Not outlier"/>
    <n v="992.17550000000006"/>
    <s v="Not outlier"/>
    <n v="2.4245999999999999"/>
    <s v="Not outlier"/>
    <n v="1624"/>
    <s v="Not outlier"/>
  </r>
  <r>
    <x v="1"/>
    <x v="5"/>
    <x v="0"/>
    <x v="0"/>
    <x v="7"/>
    <n v="16.243300000000001"/>
    <s v="Not outlier"/>
    <n v="1111.4856"/>
    <s v="Not outlier"/>
    <n v="3.2486000000000002"/>
    <s v="Not outlier"/>
    <n v="339"/>
    <s v="Not outlier"/>
  </r>
  <r>
    <x v="1"/>
    <x v="5"/>
    <x v="1"/>
    <x v="0"/>
    <x v="7"/>
    <n v="3.9952000000000001"/>
    <s v="Not outlier"/>
    <n v="333.67649999999998"/>
    <s v="Not outlier"/>
    <n v="0.79890000000000005"/>
    <s v="Not outlier"/>
    <n v="791"/>
    <s v="Not outlier"/>
  </r>
  <r>
    <x v="1"/>
    <x v="5"/>
    <x v="2"/>
    <x v="0"/>
    <x v="7"/>
    <n v="18.528300000000002"/>
    <s v="Not outlier"/>
    <n v="1307.2"/>
    <s v="Not outlier"/>
    <n v="3.7056"/>
    <s v="Not outlier"/>
    <n v="1466"/>
    <s v="Not outlier"/>
  </r>
  <r>
    <x v="1"/>
    <x v="6"/>
    <x v="0"/>
    <x v="0"/>
    <x v="7"/>
    <n v="7.3804999999999996"/>
    <s v="Not outlier"/>
    <n v="577.65989999999999"/>
    <s v="Not outlier"/>
    <n v="1.4761"/>
    <s v="Not outlier"/>
    <n v="310"/>
    <s v="Not outlier"/>
  </r>
  <r>
    <x v="1"/>
    <x v="6"/>
    <x v="1"/>
    <x v="0"/>
    <x v="7"/>
    <n v="4.2591000000000001"/>
    <s v="Not outlier"/>
    <n v="348.50400000000002"/>
    <s v="Not outlier"/>
    <n v="0.85189999999999999"/>
    <s v="Not outlier"/>
    <n v="778"/>
    <s v="Not outlier"/>
  </r>
  <r>
    <x v="1"/>
    <x v="10"/>
    <x v="0"/>
    <x v="0"/>
    <x v="7"/>
    <n v="6.8372999999999999"/>
    <s v="Not outlier"/>
    <n v="551.19290000000001"/>
    <s v="Not outlier"/>
    <n v="1.3674999999999999"/>
    <s v="Not outlier"/>
    <n v="312"/>
    <s v="Not outlier"/>
  </r>
  <r>
    <x v="1"/>
    <x v="10"/>
    <x v="1"/>
    <x v="0"/>
    <x v="7"/>
    <n v="5.7554999999999996"/>
    <s v="Not outlier"/>
    <n v="467.64339999999999"/>
    <s v="Not outlier"/>
    <n v="1.151"/>
    <s v="Not outlier"/>
    <n v="820"/>
    <s v="Not outlier"/>
  </r>
  <r>
    <x v="1"/>
    <x v="10"/>
    <x v="2"/>
    <x v="0"/>
    <x v="7"/>
    <n v="14.3789"/>
    <s v="Not outlier"/>
    <n v="1050.2044000000001"/>
    <s v="Not outlier"/>
    <n v="2.8757999999999999"/>
    <s v="Not outlier"/>
    <n v="1236"/>
    <s v="Not outlier"/>
  </r>
  <r>
    <x v="1"/>
    <x v="7"/>
    <x v="0"/>
    <x v="0"/>
    <x v="7"/>
    <n v="5.7480000000000002"/>
    <s v="Not outlier"/>
    <n v="460.81889999999999"/>
    <s v="Not outlier"/>
    <n v="1.1496"/>
    <s v="Not outlier"/>
    <n v="315"/>
    <s v="Not outlier"/>
  </r>
  <r>
    <x v="1"/>
    <x v="7"/>
    <x v="1"/>
    <x v="0"/>
    <x v="7"/>
    <n v="5.8023999999999996"/>
    <s v="Not outlier"/>
    <n v="436.7045"/>
    <s v="Not outlier"/>
    <n v="1.1605000000000001"/>
    <s v="Not outlier"/>
    <n v="846"/>
    <s v="Not outlier"/>
  </r>
  <r>
    <x v="1"/>
    <x v="7"/>
    <x v="2"/>
    <x v="0"/>
    <x v="7"/>
    <n v="13.5144"/>
    <s v="Not outlier"/>
    <n v="1010.165"/>
    <s v="Not outlier"/>
    <n v="2.7029000000000001"/>
    <s v="Not outlier"/>
    <n v="1255"/>
    <s v="Not outlier"/>
  </r>
  <r>
    <x v="1"/>
    <x v="3"/>
    <x v="0"/>
    <x v="0"/>
    <x v="7"/>
    <n v="5.6314000000000002"/>
    <s v="Not outlier"/>
    <n v="432.37329999999997"/>
    <s v="Not outlier"/>
    <n v="1.1262000000000001"/>
    <s v="Not outlier"/>
    <n v="301"/>
    <s v="Not outlier"/>
  </r>
  <r>
    <x v="1"/>
    <x v="3"/>
    <x v="1"/>
    <x v="0"/>
    <x v="7"/>
    <n v="3.7073999999999998"/>
    <s v="Not outlier"/>
    <n v="311.91520000000003"/>
    <s v="Not outlier"/>
    <n v="0.74139999999999995"/>
    <s v="Not outlier"/>
    <n v="589"/>
    <s v="Not outlier"/>
  </r>
  <r>
    <x v="1"/>
    <x v="3"/>
    <x v="2"/>
    <x v="0"/>
    <x v="7"/>
    <n v="11.843500000000001"/>
    <s v="Not outlier"/>
    <n v="894.30610000000001"/>
    <s v="Not outlier"/>
    <n v="2.3685999999999998"/>
    <s v="Not outlier"/>
    <n v="1201"/>
    <s v="Not outlier"/>
  </r>
  <r>
    <x v="1"/>
    <x v="9"/>
    <x v="0"/>
    <x v="0"/>
    <x v="7"/>
    <n v="4.9946999999999999"/>
    <s v="Not outlier"/>
    <n v="350.64789999999999"/>
    <s v="Not outlier"/>
    <n v="0.99890000000000001"/>
    <s v="Not outlier"/>
    <n v="295"/>
    <s v="Not outlier"/>
  </r>
  <r>
    <x v="1"/>
    <x v="9"/>
    <x v="1"/>
    <x v="0"/>
    <x v="7"/>
    <n v="3.7602000000000002"/>
    <s v="Not outlier"/>
    <n v="312.31299999999999"/>
    <s v="Not outlier"/>
    <n v="0.75190000000000001"/>
    <s v="Not outlier"/>
    <n v="813"/>
    <s v="Not outlier"/>
  </r>
  <r>
    <x v="1"/>
    <x v="9"/>
    <x v="2"/>
    <x v="0"/>
    <x v="7"/>
    <n v="9.8409999999999993"/>
    <s v="Not outlier"/>
    <n v="794.33199999999999"/>
    <s v="Not outlier"/>
    <n v="1.9681999999999999"/>
    <s v="Not outlier"/>
    <n v="1201"/>
    <s v="Not outlier"/>
  </r>
  <r>
    <x v="1"/>
    <x v="2"/>
    <x v="0"/>
    <x v="0"/>
    <x v="7"/>
    <n v="2.8003999999999998"/>
    <s v="Not outlier"/>
    <n v="175.3501"/>
    <s v="Not outlier"/>
    <n v="0.56010000000000004"/>
    <s v="Not outlier"/>
    <n v="154"/>
    <s v="Not outlier"/>
  </r>
  <r>
    <x v="1"/>
    <x v="2"/>
    <x v="1"/>
    <x v="0"/>
    <x v="7"/>
    <n v="1.9584999999999999"/>
    <s v="Not outlier"/>
    <n v="150.93379999999999"/>
    <s v="Not outlier"/>
    <n v="0.39169999999999999"/>
    <s v="Not outlier"/>
    <n v="311"/>
    <s v="Not outlier"/>
  </r>
  <r>
    <x v="1"/>
    <x v="2"/>
    <x v="2"/>
    <x v="0"/>
    <x v="7"/>
    <n v="7.5782999999999996"/>
    <s v="Not outlier"/>
    <n v="633.95069999999998"/>
    <s v="Not outlier"/>
    <n v="1.5157"/>
    <s v="Not outlier"/>
    <n v="1050"/>
    <s v="Not outlier"/>
  </r>
  <r>
    <x v="1"/>
    <x v="1"/>
    <x v="0"/>
    <x v="0"/>
    <x v="7"/>
    <n v="0.5806"/>
    <s v="Not outlier"/>
    <n v="42.938899999999997"/>
    <s v="Not outlier"/>
    <n v="0.11609999999999999"/>
    <s v="Not outlier"/>
    <n v="46"/>
    <s v="Not outlier"/>
  </r>
  <r>
    <x v="1"/>
    <x v="1"/>
    <x v="1"/>
    <x v="0"/>
    <x v="7"/>
    <n v="1.4260999999999999"/>
    <s v="Not outlier"/>
    <n v="96.634600000000006"/>
    <s v="Not outlier"/>
    <n v="0.28520000000000001"/>
    <s v="Not outlier"/>
    <n v="404"/>
    <s v="Not outlier"/>
  </r>
  <r>
    <x v="1"/>
    <x v="1"/>
    <x v="2"/>
    <x v="0"/>
    <x v="7"/>
    <n v="5.1253000000000002"/>
    <s v="Not outlier"/>
    <n v="461.78949999999998"/>
    <s v="Not outlier"/>
    <n v="1.0251999999999999"/>
    <s v="Not outlier"/>
    <n v="858"/>
    <s v="Not outlier"/>
  </r>
  <r>
    <x v="1"/>
    <x v="8"/>
    <x v="0"/>
    <x v="0"/>
    <x v="7"/>
    <n v="0.52729999999999999"/>
    <s v="Not outlier"/>
    <n v="37.752800000000001"/>
    <s v="Not outlier"/>
    <n v="0.10539999999999999"/>
    <s v="Not outlier"/>
    <n v="36"/>
    <s v="Not outlier"/>
  </r>
  <r>
    <x v="1"/>
    <x v="8"/>
    <x v="1"/>
    <x v="0"/>
    <x v="7"/>
    <n v="1.1739999999999999"/>
    <s v="Not outlier"/>
    <n v="97.2256"/>
    <s v="Not outlier"/>
    <n v="0.23480000000000001"/>
    <s v="Not outlier"/>
    <n v="187"/>
    <s v="Not outlier"/>
  </r>
  <r>
    <x v="1"/>
    <x v="8"/>
    <x v="2"/>
    <x v="0"/>
    <x v="7"/>
    <n v="4.2365000000000004"/>
    <s v="Not outlier"/>
    <n v="353.291"/>
    <s v="Not outlier"/>
    <n v="0.84730000000000005"/>
    <s v="Not outlier"/>
    <n v="778"/>
    <s v="Not outlier"/>
  </r>
  <r>
    <x v="1"/>
    <x v="11"/>
    <x v="0"/>
    <x v="0"/>
    <x v="7"/>
    <n v="0.1749"/>
    <s v="Not outlier"/>
    <n v="14.3406"/>
    <s v="Not outlier"/>
    <n v="3.5000000000000003E-2"/>
    <s v="Not outlier"/>
    <n v="22"/>
    <s v="Not outlier"/>
  </r>
  <r>
    <x v="1"/>
    <x v="11"/>
    <x v="1"/>
    <x v="0"/>
    <x v="7"/>
    <n v="2.0994999999999999"/>
    <s v="Not outlier"/>
    <n v="123.60080000000001"/>
    <s v="Not outlier"/>
    <n v="0.42"/>
    <s v="Not outlier"/>
    <n v="200"/>
    <s v="Not outlier"/>
  </r>
  <r>
    <x v="1"/>
    <x v="11"/>
    <x v="2"/>
    <x v="0"/>
    <x v="7"/>
    <n v="2.5091999999999999"/>
    <s v="Not outlier"/>
    <n v="223.1901"/>
    <s v="Not outlier"/>
    <n v="0.50180000000000002"/>
    <s v="Not outlier"/>
    <n v="514"/>
    <s v="Not outli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1249F-8A78-694E-B878-30F10593FCB7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Каналы">
  <location ref="A81:B84" firstHeaderRow="1" firstDataRow="1" firstDataCol="1"/>
  <pivotFields count="17"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showAll="0">
      <items count="42">
        <item x="24"/>
        <item x="1"/>
        <item x="2"/>
        <item x="39"/>
        <item x="18"/>
        <item x="34"/>
        <item x="28"/>
        <item x="31"/>
        <item x="8"/>
        <item x="15"/>
        <item x="17"/>
        <item x="14"/>
        <item x="23"/>
        <item x="0"/>
        <item x="30"/>
        <item x="32"/>
        <item x="26"/>
        <item x="33"/>
        <item x="25"/>
        <item x="20"/>
        <item x="29"/>
        <item x="36"/>
        <item x="13"/>
        <item x="4"/>
        <item x="6"/>
        <item x="7"/>
        <item x="19"/>
        <item x="5"/>
        <item x="40"/>
        <item x="27"/>
        <item x="11"/>
        <item x="21"/>
        <item x="16"/>
        <item x="38"/>
        <item x="35"/>
        <item x="22"/>
        <item x="37"/>
        <item x="12"/>
        <item x="9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Сумма по полю оффтейк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9F5AC-EE15-468A-91C5-2FF032F1296F}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>
  <location ref="A126:B127" firstHeaderRow="1" firstDataRow="2" firstDataCol="1" rowPageCount="3" colPageCount="1"/>
  <pivotFields count="17">
    <pivotField axis="axisPage" multipleItemSelectionAllowed="1" showAll="0" defaultSubtotal="0">
      <items count="3">
        <item h="1" x="0"/>
        <item h="1" x="2"/>
        <item x="1"/>
      </items>
    </pivotField>
    <pivotField axis="axisRow" showAll="0" defaultSubtotal="0">
      <items count="12">
        <item x="0"/>
        <item x="4"/>
        <item x="5"/>
        <item x="6"/>
        <item x="10"/>
        <item x="7"/>
        <item x="3"/>
        <item x="9"/>
        <item x="2"/>
        <item x="1"/>
        <item x="8"/>
        <item x="11"/>
      </items>
    </pivotField>
    <pivotField axis="axisPage" showAll="0" defaultSubtotal="0">
      <items count="3">
        <item x="0"/>
        <item x="1"/>
        <item x="2"/>
      </items>
    </pivotField>
    <pivotField axis="axisCol" showAll="0" defaultSubtotal="0">
      <items count="41">
        <item h="1" x="24"/>
        <item h="1" x="1"/>
        <item x="2"/>
        <item h="1" x="39"/>
        <item h="1" x="18"/>
        <item h="1" x="34"/>
        <item h="1" x="28"/>
        <item h="1" x="31"/>
        <item h="1" x="8"/>
        <item h="1" x="15"/>
        <item h="1" x="17"/>
        <item h="1" x="14"/>
        <item h="1" x="23"/>
        <item x="0"/>
        <item h="1" x="30"/>
        <item h="1" x="32"/>
        <item h="1" x="26"/>
        <item h="1" x="33"/>
        <item h="1" x="25"/>
        <item h="1" x="20"/>
        <item h="1" x="29"/>
        <item h="1" x="36"/>
        <item h="1" x="13"/>
        <item h="1" x="4"/>
        <item h="1" x="6"/>
        <item h="1" x="7"/>
        <item h="1" x="19"/>
        <item h="1" x="5"/>
        <item h="1" x="40"/>
        <item h="1" x="27"/>
        <item h="1" x="11"/>
        <item h="1" x="21"/>
        <item h="1" x="16"/>
        <item h="1" x="38"/>
        <item h="1" x="35"/>
        <item h="1" x="22"/>
        <item h="1" x="37"/>
        <item h="1" x="12"/>
        <item h="1" x="9"/>
        <item h="1" x="3"/>
        <item h="1" x="10"/>
      </items>
    </pivotField>
    <pivotField axis="axisPage" multipleItemSelectionAllowed="1" showAll="0" defaultSubtotal="0">
      <items count="8">
        <item h="1" x="3"/>
        <item h="1" x="7"/>
        <item h="1" x="0"/>
        <item h="1" x="4"/>
        <item h="1" x="5"/>
        <item x="6"/>
        <item x="2"/>
        <item h="1" x="1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ubtotalTop="0" dragToRow="0" dragToCol="0" dragToPage="0" showAll="0" defaultSubtotal="0"/>
  </pivotFields>
  <rowFields count="1">
    <field x="1"/>
  </rowFields>
  <colFields count="1">
    <field x="3"/>
  </colFields>
  <pageFields count="3">
    <pageField fld="0" hier="-1"/>
    <pageField fld="2" item="0" hier="-1"/>
    <pageField fld="4" hier="-1"/>
  </pageFields>
  <dataFields count="1">
    <dataField name="Сумма по полю Value (in 1000 rub)" fld="7" baseField="0" baseItem="0"/>
  </dataFields>
  <formats count="1"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8DB2-0A3A-4003-AC0B-1BAC46EE5C6A}" name="Сводная таблица18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>
  <location ref="A114:B115" firstHeaderRow="1" firstDataRow="2" firstDataCol="1" rowPageCount="3" colPageCount="1"/>
  <pivotFields count="17">
    <pivotField axis="axisPage" multipleItemSelectionAllowed="1" showAll="0" defaultSubtotal="0">
      <items count="3">
        <item h="1" x="0"/>
        <item h="1" x="2"/>
        <item x="1"/>
      </items>
    </pivotField>
    <pivotField axis="axisRow" showAll="0" defaultSubtotal="0">
      <items count="12">
        <item x="0"/>
        <item x="4"/>
        <item x="5"/>
        <item x="6"/>
        <item x="10"/>
        <item x="7"/>
        <item x="3"/>
        <item x="9"/>
        <item x="2"/>
        <item x="1"/>
        <item x="8"/>
        <item x="11"/>
      </items>
    </pivotField>
    <pivotField axis="axisPage" showAll="0" defaultSubtotal="0">
      <items count="3">
        <item x="0"/>
        <item x="1"/>
        <item x="2"/>
      </items>
    </pivotField>
    <pivotField axis="axisCol" showAll="0" defaultSubtotal="0">
      <items count="41">
        <item h="1" x="24"/>
        <item h="1" x="1"/>
        <item x="2"/>
        <item h="1" x="39"/>
        <item h="1" x="18"/>
        <item h="1" x="34"/>
        <item h="1" x="28"/>
        <item h="1" x="31"/>
        <item h="1" x="8"/>
        <item h="1" x="15"/>
        <item h="1" x="17"/>
        <item h="1" x="14"/>
        <item h="1" x="23"/>
        <item x="0"/>
        <item h="1" x="30"/>
        <item h="1" x="32"/>
        <item h="1" x="26"/>
        <item h="1" x="33"/>
        <item h="1" x="25"/>
        <item h="1" x="20"/>
        <item h="1" x="29"/>
        <item h="1" x="36"/>
        <item h="1" x="13"/>
        <item h="1" x="4"/>
        <item h="1" x="6"/>
        <item h="1" x="7"/>
        <item h="1" x="19"/>
        <item h="1" x="5"/>
        <item h="1" x="40"/>
        <item h="1" x="27"/>
        <item h="1" x="11"/>
        <item h="1" x="21"/>
        <item h="1" x="16"/>
        <item h="1" x="38"/>
        <item h="1" x="35"/>
        <item h="1" x="22"/>
        <item h="1" x="37"/>
        <item h="1" x="12"/>
        <item h="1" x="9"/>
        <item h="1" x="3"/>
        <item h="1" x="10"/>
      </items>
    </pivotField>
    <pivotField axis="axisPage" multipleItemSelectionAllowed="1" showAll="0" defaultSubtotal="0">
      <items count="8">
        <item h="1" x="3"/>
        <item h="1" x="7"/>
        <item h="1" x="0"/>
        <item h="1" x="4"/>
        <item h="1" x="5"/>
        <item x="6"/>
        <item x="2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ubtotalTop="0" dragToRow="0" dragToCol="0" dragToPage="0" showAll="0" defaultSubtotal="0"/>
  </pivotFields>
  <rowFields count="1">
    <field x="1"/>
  </rowFields>
  <colFields count="1">
    <field x="3"/>
  </colFields>
  <pageFields count="3">
    <pageField fld="0" hier="-1"/>
    <pageField fld="2" item="0" hier="-1"/>
    <pageField fld="4" hier="-1"/>
  </pageFields>
  <dataFields count="1">
    <dataField name="Сумма по полю оффтейк" fld="13" baseField="0" baseItem="0"/>
  </dataFields>
  <formats count="1"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2ACF7-86EF-4843-B5DE-4A224D35F06C}" name="Сводная таблица1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Каналы">
  <location ref="A155:D161" firstHeaderRow="1" firstDataRow="2" firstDataCol="1"/>
  <pivotFields count="17">
    <pivotField showAll="0"/>
    <pivotField showAll="0"/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42">
        <item h="1" x="24"/>
        <item x="1"/>
        <item x="2"/>
        <item h="1" x="39"/>
        <item h="1" x="18"/>
        <item h="1" x="34"/>
        <item h="1" x="28"/>
        <item h="1" x="31"/>
        <item h="1" x="8"/>
        <item h="1" x="15"/>
        <item h="1" x="17"/>
        <item h="1" x="14"/>
        <item h="1" x="23"/>
        <item x="0"/>
        <item h="1" x="30"/>
        <item h="1" x="32"/>
        <item h="1" x="26"/>
        <item h="1" x="33"/>
        <item h="1" x="25"/>
        <item h="1" x="20"/>
        <item h="1" x="29"/>
        <item h="1" x="36"/>
        <item h="1" x="13"/>
        <item h="1" x="4"/>
        <item h="1" x="6"/>
        <item h="1" x="7"/>
        <item h="1" x="19"/>
        <item h="1" x="5"/>
        <item h="1" x="40"/>
        <item h="1" x="27"/>
        <item x="11"/>
        <item h="1" x="21"/>
        <item h="1" x="16"/>
        <item h="1" x="38"/>
        <item h="1" x="35"/>
        <item h="1" x="22"/>
        <item h="1" x="37"/>
        <item h="1" x="12"/>
        <item h="1" x="9"/>
        <item h="1"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9">
        <item x="3"/>
        <item x="7"/>
        <item x="0"/>
        <item x="4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 v="13"/>
    </i>
    <i>
      <x v="1"/>
    </i>
    <i>
      <x v="40"/>
    </i>
    <i>
      <x v="2"/>
    </i>
    <i>
      <x v="30"/>
    </i>
  </rowItems>
  <colFields count="1">
    <field x="2"/>
  </colFields>
  <colItems count="3">
    <i>
      <x v="1"/>
    </i>
    <i>
      <x v="2"/>
    </i>
    <i>
      <x/>
    </i>
  </colItems>
  <dataFields count="1">
    <dataField name="Сумма по полю Number of stor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1AFBF-8064-EA48-B589-60BF35784846}" name="Сводная таблица1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Весовые категории" colHeaderCaption="Каналы">
  <location ref="A129:B132" firstHeaderRow="1" firstDataRow="1" firstDataCol="1"/>
  <pivotFields count="17">
    <pivotField showAll="0"/>
    <pivotField showAll="0"/>
    <pivotField showAll="0" sortType="descending">
      <items count="4">
        <item x="2"/>
        <item x="1"/>
        <item x="0"/>
        <item t="default"/>
      </items>
    </pivotField>
    <pivotField showAll="0">
      <items count="42">
        <item x="24"/>
        <item x="1"/>
        <item x="2"/>
        <item x="39"/>
        <item x="18"/>
        <item x="34"/>
        <item x="28"/>
        <item x="31"/>
        <item x="8"/>
        <item x="15"/>
        <item x="17"/>
        <item x="14"/>
        <item x="23"/>
        <item x="0"/>
        <item x="30"/>
        <item x="32"/>
        <item x="26"/>
        <item x="33"/>
        <item x="25"/>
        <item x="20"/>
        <item x="29"/>
        <item x="36"/>
        <item x="13"/>
        <item x="4"/>
        <item x="6"/>
        <item x="7"/>
        <item x="19"/>
        <item x="5"/>
        <item x="40"/>
        <item x="27"/>
        <item x="11"/>
        <item x="21"/>
        <item x="16"/>
        <item x="38"/>
        <item x="35"/>
        <item x="22"/>
        <item x="37"/>
        <item x="12"/>
        <item x="9"/>
        <item x="3"/>
        <item x="10"/>
        <item t="default"/>
      </items>
    </pivotField>
    <pivotField axis="axisRow" multipleItemSelectionAllowed="1" showAll="0">
      <items count="9">
        <item x="3"/>
        <item x="7"/>
        <item h="1" x="0"/>
        <item h="1" x="4"/>
        <item h="1" x="5"/>
        <item h="1" x="6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>
      <x v="7"/>
    </i>
  </rowItems>
  <colItems count="1">
    <i/>
  </colItems>
  <dataFields count="1">
    <dataField name="Средняя цена за кг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510E3-101A-8D49-8B3D-4ADAD634C990}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Каналы">
  <location ref="D109:E112" firstHeaderRow="1" firstDataRow="1" firstDataCol="1"/>
  <pivotFields count="17"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dataField="1" showAll="0">
      <items count="42">
        <item x="24"/>
        <item x="1"/>
        <item x="2"/>
        <item x="39"/>
        <item x="18"/>
        <item x="34"/>
        <item x="28"/>
        <item x="31"/>
        <item x="8"/>
        <item x="15"/>
        <item x="17"/>
        <item x="14"/>
        <item x="23"/>
        <item x="0"/>
        <item x="30"/>
        <item x="32"/>
        <item x="26"/>
        <item x="33"/>
        <item x="25"/>
        <item x="20"/>
        <item x="29"/>
        <item x="36"/>
        <item x="13"/>
        <item x="4"/>
        <item x="6"/>
        <item x="7"/>
        <item x="19"/>
        <item x="5"/>
        <item x="40"/>
        <item x="27"/>
        <item x="11"/>
        <item x="21"/>
        <item x="16"/>
        <item x="38"/>
        <item x="35"/>
        <item x="22"/>
        <item x="37"/>
        <item x="12"/>
        <item x="9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Количество по полю Bran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DEB39-D7CD-234E-BFA9-98866F69930B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Каналы">
  <location ref="A109:B112" firstHeaderRow="1" firstDataRow="1" firstDataCol="1"/>
  <pivotFields count="17"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showAll="0">
      <items count="42">
        <item x="24"/>
        <item x="1"/>
        <item x="2"/>
        <item x="39"/>
        <item x="18"/>
        <item x="34"/>
        <item x="28"/>
        <item x="31"/>
        <item x="8"/>
        <item x="15"/>
        <item x="17"/>
        <item x="14"/>
        <item x="23"/>
        <item x="0"/>
        <item x="30"/>
        <item x="32"/>
        <item x="26"/>
        <item x="33"/>
        <item x="25"/>
        <item x="20"/>
        <item x="29"/>
        <item x="36"/>
        <item x="13"/>
        <item x="4"/>
        <item x="6"/>
        <item x="7"/>
        <item x="19"/>
        <item x="5"/>
        <item x="40"/>
        <item x="27"/>
        <item x="11"/>
        <item x="21"/>
        <item x="16"/>
        <item x="38"/>
        <item x="35"/>
        <item x="22"/>
        <item x="37"/>
        <item x="12"/>
        <item x="9"/>
        <item x="3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Средная цена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D13D1-5386-C140-9CED-9EBEF2D4323C}" name="Сводная таблица16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Год">
  <location ref="A202:C208" firstHeaderRow="1" firstDataRow="2" firstDataCol="1"/>
  <pivotFields count="17">
    <pivotField axis="axisCol" showAll="0">
      <items count="4">
        <item h="1" x="0"/>
        <item x="2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multipleItemSelectionAllowed="1" showAll="0" sortType="descending">
      <items count="42">
        <item h="1" x="24"/>
        <item x="1"/>
        <item x="2"/>
        <item h="1" x="39"/>
        <item h="1" x="18"/>
        <item h="1" x="34"/>
        <item h="1" x="28"/>
        <item h="1" x="31"/>
        <item h="1" x="8"/>
        <item h="1" x="15"/>
        <item h="1" x="17"/>
        <item h="1" x="14"/>
        <item h="1" x="23"/>
        <item x="0"/>
        <item h="1" x="30"/>
        <item h="1" x="32"/>
        <item h="1" x="26"/>
        <item h="1" x="33"/>
        <item h="1" x="25"/>
        <item h="1" x="20"/>
        <item h="1" x="29"/>
        <item h="1" x="36"/>
        <item h="1" x="13"/>
        <item h="1" x="4"/>
        <item h="1" x="6"/>
        <item h="1" x="7"/>
        <item h="1" x="19"/>
        <item h="1" x="5"/>
        <item h="1" x="40"/>
        <item h="1" x="27"/>
        <item x="11"/>
        <item h="1" x="21"/>
        <item h="1" x="16"/>
        <item h="1" x="38"/>
        <item h="1" x="35"/>
        <item h="1" x="22"/>
        <item h="1" x="37"/>
        <item h="1" x="12"/>
        <item h="1" x="9"/>
        <item h="1"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ascending">
      <items count="9">
        <item x="3"/>
        <item x="7"/>
        <item x="0"/>
        <item x="4"/>
        <item x="5"/>
        <item x="6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 v="13"/>
    </i>
    <i>
      <x v="2"/>
    </i>
    <i>
      <x v="40"/>
    </i>
    <i>
      <x v="30"/>
    </i>
    <i>
      <x v="1"/>
    </i>
  </rowItems>
  <colFields count="1">
    <field x="0"/>
  </colFields>
  <colItems count="2">
    <i>
      <x v="1"/>
    </i>
    <i>
      <x v="2"/>
    </i>
  </colItems>
  <dataFields count="1">
    <dataField name="Среднее по полю Value (in 1000 rub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BB4AF-0BE6-ED45-92FC-66976E5C50AB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Каналы" colHeaderCaption="Каналы">
  <location ref="A15:B18" firstHeaderRow="1" firstDataRow="1" firstDataCol="1"/>
  <pivotFields count="17"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42">
        <item x="24"/>
        <item x="1"/>
        <item x="2"/>
        <item x="39"/>
        <item x="18"/>
        <item x="34"/>
        <item x="28"/>
        <item x="31"/>
        <item x="8"/>
        <item x="15"/>
        <item x="17"/>
        <item x="14"/>
        <item x="23"/>
        <item x="0"/>
        <item x="30"/>
        <item x="32"/>
        <item x="26"/>
        <item x="33"/>
        <item x="25"/>
        <item x="20"/>
        <item x="29"/>
        <item x="36"/>
        <item x="13"/>
        <item x="4"/>
        <item x="6"/>
        <item x="7"/>
        <item x="19"/>
        <item x="5"/>
        <item x="40"/>
        <item x="27"/>
        <item x="11"/>
        <item x="21"/>
        <item x="16"/>
        <item x="38"/>
        <item x="35"/>
        <item x="22"/>
        <item x="37"/>
        <item x="12"/>
        <item x="9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 v="2"/>
    </i>
    <i>
      <x v="1"/>
    </i>
    <i>
      <x/>
    </i>
  </rowItems>
  <colItems count="1">
    <i/>
  </colItems>
  <dataFields count="1">
    <dataField name="Сумма продаж" fld="7" baseField="0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0DDB-C8E6-D444-9A1A-E793A54AD13C}" name="Сводная таблица14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Каналы">
  <location ref="A177:F185" firstHeaderRow="1" firstDataRow="2" firstDataCol="1"/>
  <pivotFields count="17">
    <pivotField showAll="0"/>
    <pivotField showAll="0"/>
    <pivotField showAll="0">
      <items count="4">
        <item x="0"/>
        <item x="1"/>
        <item x="2"/>
        <item t="default"/>
      </items>
    </pivotField>
    <pivotField axis="axisCol" multipleItemSelectionAllowed="1" showAll="0" sortType="descending">
      <items count="42">
        <item h="1" x="24"/>
        <item x="1"/>
        <item x="2"/>
        <item h="1" x="39"/>
        <item h="1" x="18"/>
        <item h="1" x="34"/>
        <item h="1" x="28"/>
        <item h="1" x="31"/>
        <item h="1" x="8"/>
        <item h="1" x="15"/>
        <item h="1" x="17"/>
        <item h="1" x="14"/>
        <item h="1" x="23"/>
        <item x="0"/>
        <item h="1" x="30"/>
        <item h="1" x="32"/>
        <item h="1" x="26"/>
        <item h="1" x="33"/>
        <item h="1" x="25"/>
        <item h="1" x="20"/>
        <item h="1" x="29"/>
        <item h="1" x="36"/>
        <item h="1" x="13"/>
        <item h="1" x="4"/>
        <item h="1" x="6"/>
        <item h="1" x="7"/>
        <item h="1" x="19"/>
        <item h="1" x="5"/>
        <item h="1" x="40"/>
        <item h="1" x="27"/>
        <item x="11"/>
        <item h="1" x="21"/>
        <item h="1" x="16"/>
        <item h="1" x="38"/>
        <item h="1" x="35"/>
        <item h="1" x="22"/>
        <item h="1" x="37"/>
        <item h="1" x="12"/>
        <item h="1" x="9"/>
        <item h="1"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ascending">
      <items count="9">
        <item x="3"/>
        <item x="7"/>
        <item x="0"/>
        <item x="4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5">
    <i>
      <x v="13"/>
    </i>
    <i>
      <x v="40"/>
    </i>
    <i>
      <x v="1"/>
    </i>
    <i>
      <x v="2"/>
    </i>
    <i>
      <x v="30"/>
    </i>
  </colItems>
  <dataFields count="1">
    <dataField name="Сумма по полю Volume (in 1000 kg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0132-6D42-3F4A-8451-A53696287CB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8" indent="0" outline="1" outlineData="1" multipleFieldFilters="0" rowHeaderCaption="Бренды" colHeaderCaption="Каналы">
  <location ref="A6:D12" firstHeaderRow="1" firstDataRow="2" firstDataCol="1"/>
  <pivotFields count="17">
    <pivotField showAll="0"/>
    <pivotField showAll="0"/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42">
        <item x="24"/>
        <item x="1"/>
        <item x="2"/>
        <item x="39"/>
        <item x="18"/>
        <item x="34"/>
        <item x="28"/>
        <item x="31"/>
        <item x="8"/>
        <item x="15"/>
        <item x="17"/>
        <item x="14"/>
        <item x="23"/>
        <item x="0"/>
        <item x="30"/>
        <item x="32"/>
        <item x="26"/>
        <item x="33"/>
        <item x="25"/>
        <item x="20"/>
        <item x="29"/>
        <item x="36"/>
        <item x="13"/>
        <item x="4"/>
        <item x="6"/>
        <item x="7"/>
        <item x="19"/>
        <item x="5"/>
        <item x="40"/>
        <item x="27"/>
        <item x="11"/>
        <item x="21"/>
        <item x="16"/>
        <item x="38"/>
        <item x="35"/>
        <item x="22"/>
        <item x="37"/>
        <item x="12"/>
        <item x="9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 v="13"/>
    </i>
    <i>
      <x v="2"/>
    </i>
    <i>
      <x v="40"/>
    </i>
    <i>
      <x v="1"/>
    </i>
    <i>
      <x v="30"/>
    </i>
  </rowItems>
  <colFields count="1">
    <field x="2"/>
  </colFields>
  <colItems count="3">
    <i>
      <x v="1"/>
    </i>
    <i>
      <x v="2"/>
    </i>
    <i>
      <x/>
    </i>
  </colItems>
  <dataFields count="1">
    <dataField name="Сумма продаж" fld="7" baseField="0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9AA2A829-CBDB-3342-AD1E-72EE36242B3A}" autoFormatId="16" applyNumberFormats="0" applyBorderFormats="0" applyFontFormats="0" applyPatternFormats="0" applyAlignmentFormats="0" applyWidthHeightFormats="0">
  <queryTableRefresh nextId="12">
    <queryTableFields count="9">
      <queryTableField id="1" name="Year" tableColumnId="1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  <queryTableDeletedFields count="1">
      <deletedField name="Value (in rub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25BFBF09-D311-1F41-84C3-AA77488794BD}" autoFormatId="16" applyNumberFormats="0" applyBorderFormats="0" applyFontFormats="0" applyPatternFormats="0" applyAlignmentFormats="0" applyWidthHeightFormats="0">
  <queryTableRefresh nextId="14">
    <queryTableFields count="9">
      <queryTableField id="1" name="Year" tableColumnId="1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7" name="Value (in 1000 rub)" tableColumnId="7"/>
      <queryTableField id="8" name="Volume (in 1000 kg)" tableColumnId="8"/>
      <queryTableField id="9" name="Number of stores" tableColumnId="9"/>
    </queryTableFields>
    <queryTableDeletedFields count="1">
      <deletedField name="Value (in rub)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F656989-1597-3B4A-AB44-84E0BE17BCB5}" autoFormatId="16" applyNumberFormats="0" applyBorderFormats="0" applyFontFormats="0" applyPatternFormats="0" applyAlignmentFormats="0" applyWidthHeightFormats="0">
  <queryTableRefresh nextId="16" unboundColumnsRight="1">
    <queryTableFields count="13">
      <queryTableField id="1" name="Year" tableColumnId="1"/>
      <queryTableField id="2" name="Month" tableColumnId="2"/>
      <queryTableField id="3" name="Channel" tableColumnId="3"/>
      <queryTableField id="4" name="Brand" tableColumnId="4"/>
      <queryTableField id="5" name="Weight range" tableColumnId="5"/>
      <queryTableField id="6" name="Units (in 1000)" tableColumnId="6"/>
      <queryTableField id="12" dataBound="0" tableColumnId="11"/>
      <queryTableField id="7" name="Value (in 1000 rub)" tableColumnId="7"/>
      <queryTableField id="13" dataBound="0" tableColumnId="12"/>
      <queryTableField id="8" name="Volume (in 1000 kg)" tableColumnId="8"/>
      <queryTableField id="14" dataBound="0" tableColumnId="13"/>
      <queryTableField id="9" name="Number of stores" tableColumnId="9"/>
      <queryTableField id="15" dataBound="0" tableColumnId="14"/>
    </queryTableFields>
    <queryTableDeletedFields count="1">
      <deletedField name="Value (in rub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20B4BE-2B6C-A14A-89CA-EB0CFF3F5621}" name="Добавление" displayName="Добавление" ref="A1:I2009" tableType="queryTable" totalsRowShown="0">
  <autoFilter ref="A1:I2009" xr:uid="{2C20B4BE-2B6C-A14A-89CA-EB0CFF3F5621}"/>
  <tableColumns count="9">
    <tableColumn id="1" xr3:uid="{88D15E60-858F-0E48-9EC1-641FDB79CC6D}" uniqueName="1" name="Year" queryTableFieldId="1"/>
    <tableColumn id="2" xr3:uid="{6B164932-7316-DD49-9D9F-ADAFBB956C86}" uniqueName="2" name="Month" queryTableFieldId="2"/>
    <tableColumn id="3" xr3:uid="{FC0920E4-7FE2-984C-BBA4-3F9AAB26D2C4}" uniqueName="3" name="Channel" queryTableFieldId="3" dataDxfId="5"/>
    <tableColumn id="4" xr3:uid="{6E55C4BB-20D0-1C46-96AE-E1C5748A68A9}" uniqueName="4" name="Brand" queryTableFieldId="4" dataDxfId="4"/>
    <tableColumn id="5" xr3:uid="{E703D14E-48E2-B644-9CAB-79C5B4E0A9DF}" uniqueName="5" name="Weight range" queryTableFieldId="5" dataDxfId="3"/>
    <tableColumn id="6" xr3:uid="{D9B811E4-919A-9B40-A4AF-ED7E5075776B}" uniqueName="6" name="Units (in 1000)" queryTableFieldId="6" dataDxfId="2"/>
    <tableColumn id="7" xr3:uid="{9C89BFF5-C287-7443-BC74-50FECEB84810}" uniqueName="7" name="Value (in 1000 rub)" queryTableFieldId="7" dataDxfId="1"/>
    <tableColumn id="8" xr3:uid="{D55974D2-BE22-4149-8444-885280DB1624}" uniqueName="8" name="Volume (in 1000 kg)" queryTableFieldId="8" dataDxfId="0"/>
    <tableColumn id="9" xr3:uid="{DA03C43F-7CEE-B246-8C9D-B6EC99293772}" uniqueName="9" name="Number of store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6E771-19E4-B443-A042-AD039715A921}" name="Добавление2" displayName="Добавление2" ref="A1:I2009" tableType="queryTable" totalsRowShown="0">
  <autoFilter ref="A1:I2009" xr:uid="{CA86E771-19E4-B443-A042-AD039715A921}"/>
  <tableColumns count="9">
    <tableColumn id="1" xr3:uid="{C74C5EAC-33A0-9D40-B394-DD53EEA171CE}" uniqueName="1" name="Year" queryTableFieldId="1" dataDxfId="13"/>
    <tableColumn id="2" xr3:uid="{51C9A759-7128-D045-9F7C-956AB41E8A1E}" uniqueName="2" name="Month" queryTableFieldId="2" dataDxfId="12"/>
    <tableColumn id="3" xr3:uid="{49E86291-266A-4541-B3EF-B826880CF3F0}" uniqueName="3" name="Channel" queryTableFieldId="3" dataDxfId="11"/>
    <tableColumn id="4" xr3:uid="{A4607E98-63B3-ED45-AE16-DD516D13023F}" uniqueName="4" name="Brand" queryTableFieldId="4" dataDxfId="10"/>
    <tableColumn id="5" xr3:uid="{E033F178-700F-B34A-A708-ECF842AE62E6}" uniqueName="5" name="Weight range" queryTableFieldId="5" dataDxfId="9"/>
    <tableColumn id="6" xr3:uid="{FA271E89-01BF-0543-841C-82CF0BABDD77}" uniqueName="6" name="Units (in 1000)" queryTableFieldId="6" dataDxfId="8"/>
    <tableColumn id="7" xr3:uid="{4C0AC657-BECD-A14A-BF3B-6A0FAE7DC949}" uniqueName="7" name="Value (in 1000 rub)" queryTableFieldId="7" dataDxfId="7"/>
    <tableColumn id="8" xr3:uid="{65D4BFFF-4D53-2946-B7BF-2AFC24BEEF8E}" uniqueName="8" name="Volume (in 1000 kg)" queryTableFieldId="8" dataDxfId="6"/>
    <tableColumn id="9" xr3:uid="{21F9A5F6-C32F-C547-AF99-153C3C0E8EB2}" uniqueName="9" name="Number of stores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CADB9-8932-E14B-8A71-E60A2B55C09C}" name="Добавление3" displayName="Добавление3" ref="A1:M1600" tableType="queryTable" totalsRowShown="0">
  <autoFilter ref="A1:M1600" xr:uid="{6F8CADB9-8932-E14B-8A71-E60A2B55C09C}"/>
  <tableColumns count="13">
    <tableColumn id="1" xr3:uid="{7480F134-2626-7E4C-90AC-D842BA1267F7}" uniqueName="1" name="Year" queryTableFieldId="1"/>
    <tableColumn id="2" xr3:uid="{0C43F870-5E48-894B-93BB-DBAB1BD5043A}" uniqueName="2" name="Month" queryTableFieldId="2"/>
    <tableColumn id="3" xr3:uid="{117A33E5-57D1-1842-8B2D-1008100835C7}" uniqueName="3" name="Channel" queryTableFieldId="3" dataDxfId="23"/>
    <tableColumn id="4" xr3:uid="{6FEAB479-AA0A-7645-9244-9CC66C12B5D9}" uniqueName="4" name="Brand" queryTableFieldId="4" dataDxfId="22"/>
    <tableColumn id="5" xr3:uid="{25A1BD9D-2C3E-2C42-B187-6C9681B84DF6}" uniqueName="5" name="Weight range" queryTableFieldId="5" dataDxfId="21"/>
    <tableColumn id="6" xr3:uid="{FDB4FCA1-0183-F24F-8A92-EF02C998CC3D}" uniqueName="6" name="Units (in 1000)" queryTableFieldId="6" dataDxfId="20"/>
    <tableColumn id="11" xr3:uid="{37C20BE9-58AB-6B4D-A8E9-C653A72AF34D}" uniqueName="11" name="unit outlier" queryTableFieldId="12" dataDxfId="19"/>
    <tableColumn id="7" xr3:uid="{00E69E6F-D999-5247-B901-7DB2CEDB01A9}" uniqueName="7" name="Value (in 1000 rub)" queryTableFieldId="7" dataDxfId="18"/>
    <tableColumn id="12" xr3:uid="{9C3E8CFE-BBEA-3D4B-90D0-7B982F998070}" uniqueName="12" name="value outlier" queryTableFieldId="13" dataDxfId="17"/>
    <tableColumn id="8" xr3:uid="{ADDA8577-FA86-014E-A951-5AE6DB63F7A3}" uniqueName="8" name="Volume (in 1000 kg)" queryTableFieldId="8" dataDxfId="16"/>
    <tableColumn id="13" xr3:uid="{6C946FE5-720A-314D-AB8B-6811A2641EC1}" uniqueName="13" name="volume outlier" queryTableFieldId="14" dataDxfId="15"/>
    <tableColumn id="9" xr3:uid="{7FB1A731-2711-B44D-817D-A2C6DC74FF72}" uniqueName="9" name="Number of stores" queryTableFieldId="9"/>
    <tableColumn id="14" xr3:uid="{270DF3AE-F9B2-5C40-AC3D-94CF7DD33AE2}" uniqueName="14" name="num st outlier" queryTableFieldId="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2A8E-72AD-E44F-9EE2-6CC51E463B3A}">
  <dimension ref="A1:I2009"/>
  <sheetViews>
    <sheetView topLeftCell="A2" zoomScale="107" workbookViewId="0">
      <selection activeCell="J19" sqref="J19"/>
    </sheetView>
  </sheetViews>
  <sheetFormatPr baseColWidth="10" defaultColWidth="11.5" defaultRowHeight="15" x14ac:dyDescent="0.2"/>
  <cols>
    <col min="1" max="1" width="7.1640625" bestFit="1" customWidth="1"/>
    <col min="2" max="2" width="12" customWidth="1"/>
    <col min="3" max="3" width="14.6640625" customWidth="1"/>
    <col min="4" max="4" width="12.1640625" customWidth="1"/>
    <col min="5" max="5" width="16.6640625" customWidth="1"/>
    <col min="6" max="6" width="17.33203125" customWidth="1"/>
    <col min="7" max="7" width="21.33203125" customWidth="1"/>
    <col min="8" max="8" width="21.83203125" customWidth="1"/>
    <col min="9" max="9" width="21.6640625" customWidth="1"/>
    <col min="10" max="10" width="27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2020</v>
      </c>
      <c r="B2">
        <v>1</v>
      </c>
      <c r="C2" t="s">
        <v>9</v>
      </c>
      <c r="D2" t="s">
        <v>10</v>
      </c>
      <c r="E2" t="s">
        <v>11</v>
      </c>
      <c r="F2">
        <v>16.3202</v>
      </c>
      <c r="G2">
        <v>936.80341299999998</v>
      </c>
      <c r="H2">
        <v>3.4272</v>
      </c>
      <c r="I2">
        <v>477</v>
      </c>
    </row>
    <row r="3" spans="1:9" x14ac:dyDescent="0.2">
      <c r="A3">
        <v>2020</v>
      </c>
      <c r="B3">
        <v>1</v>
      </c>
      <c r="C3" t="s">
        <v>9</v>
      </c>
      <c r="D3" t="s">
        <v>10</v>
      </c>
      <c r="E3" t="s">
        <v>12</v>
      </c>
      <c r="F3">
        <v>87.863399999999999</v>
      </c>
      <c r="G3">
        <v>7019.1165080000001</v>
      </c>
      <c r="H3">
        <v>30.752199999999998</v>
      </c>
      <c r="I3">
        <v>754</v>
      </c>
    </row>
    <row r="4" spans="1:9" x14ac:dyDescent="0.2">
      <c r="A4">
        <v>2020</v>
      </c>
      <c r="B4">
        <v>1</v>
      </c>
      <c r="C4" t="s">
        <v>9</v>
      </c>
      <c r="D4" t="s">
        <v>10</v>
      </c>
      <c r="E4" t="s">
        <v>13</v>
      </c>
      <c r="F4">
        <v>35.718200000000003</v>
      </c>
      <c r="G4">
        <v>4166.4537879999998</v>
      </c>
      <c r="H4">
        <v>17.859200000000001</v>
      </c>
      <c r="I4">
        <v>629</v>
      </c>
    </row>
    <row r="5" spans="1:9" x14ac:dyDescent="0.2">
      <c r="A5">
        <v>2020</v>
      </c>
      <c r="B5">
        <v>1</v>
      </c>
      <c r="C5" t="s">
        <v>9</v>
      </c>
      <c r="D5" t="s">
        <v>10</v>
      </c>
      <c r="E5" t="s">
        <v>14</v>
      </c>
      <c r="F5">
        <v>0.35799999999999998</v>
      </c>
      <c r="G5">
        <v>66.387690000000006</v>
      </c>
      <c r="H5">
        <v>0.26850000000000002</v>
      </c>
      <c r="I5">
        <v>29</v>
      </c>
    </row>
    <row r="6" spans="1:9" x14ac:dyDescent="0.2">
      <c r="A6">
        <v>2020</v>
      </c>
      <c r="B6">
        <v>1</v>
      </c>
      <c r="C6" t="s">
        <v>9</v>
      </c>
      <c r="D6" t="s">
        <v>15</v>
      </c>
      <c r="E6" t="s">
        <v>13</v>
      </c>
      <c r="F6">
        <v>16.8368</v>
      </c>
      <c r="G6">
        <v>3227.9926559999999</v>
      </c>
      <c r="H6">
        <v>6.7346000000000004</v>
      </c>
      <c r="I6">
        <v>663</v>
      </c>
    </row>
    <row r="7" spans="1:9" x14ac:dyDescent="0.2">
      <c r="A7">
        <v>2020</v>
      </c>
      <c r="B7">
        <v>1</v>
      </c>
      <c r="C7" t="s">
        <v>9</v>
      </c>
      <c r="D7" t="s">
        <v>16</v>
      </c>
      <c r="E7" t="s">
        <v>11</v>
      </c>
      <c r="F7">
        <v>10.0639</v>
      </c>
      <c r="G7">
        <v>573.12875799999995</v>
      </c>
      <c r="H7">
        <v>2.3147000000000002</v>
      </c>
      <c r="I7">
        <v>547</v>
      </c>
    </row>
    <row r="8" spans="1:9" x14ac:dyDescent="0.2">
      <c r="A8">
        <v>2020</v>
      </c>
      <c r="B8">
        <v>1</v>
      </c>
      <c r="C8" t="s">
        <v>9</v>
      </c>
      <c r="D8" t="s">
        <v>16</v>
      </c>
      <c r="E8" t="s">
        <v>13</v>
      </c>
      <c r="F8">
        <v>5.1222000000000003</v>
      </c>
      <c r="G8">
        <v>559.44437900000003</v>
      </c>
      <c r="H8">
        <v>2.3050000000000002</v>
      </c>
      <c r="I8">
        <v>325</v>
      </c>
    </row>
    <row r="9" spans="1:9" x14ac:dyDescent="0.2">
      <c r="A9">
        <v>2020</v>
      </c>
      <c r="B9">
        <v>1</v>
      </c>
      <c r="C9" t="s">
        <v>9</v>
      </c>
      <c r="D9" t="s">
        <v>17</v>
      </c>
      <c r="E9" t="s">
        <v>18</v>
      </c>
      <c r="F9">
        <v>3.4855999999999998</v>
      </c>
      <c r="G9">
        <v>328.75562600000001</v>
      </c>
      <c r="H9">
        <v>0.62739999999999996</v>
      </c>
      <c r="I9">
        <v>96</v>
      </c>
    </row>
    <row r="10" spans="1:9" x14ac:dyDescent="0.2">
      <c r="A10">
        <v>2020</v>
      </c>
      <c r="B10">
        <v>1</v>
      </c>
      <c r="C10" t="s">
        <v>9</v>
      </c>
      <c r="D10" t="s">
        <v>19</v>
      </c>
      <c r="E10" t="s">
        <v>12</v>
      </c>
      <c r="F10">
        <v>1.6929000000000001</v>
      </c>
      <c r="G10">
        <v>253.64291900000001</v>
      </c>
      <c r="H10">
        <v>0.62639999999999996</v>
      </c>
      <c r="I10">
        <v>95</v>
      </c>
    </row>
    <row r="11" spans="1:9" x14ac:dyDescent="0.2">
      <c r="A11">
        <v>2020</v>
      </c>
      <c r="B11">
        <v>1</v>
      </c>
      <c r="C11" t="s">
        <v>9</v>
      </c>
      <c r="D11" t="s">
        <v>20</v>
      </c>
      <c r="E11" t="s">
        <v>12</v>
      </c>
      <c r="F11">
        <v>2.8313000000000001</v>
      </c>
      <c r="G11">
        <v>200.763102</v>
      </c>
      <c r="H11">
        <v>1.0193000000000001</v>
      </c>
      <c r="I11">
        <v>191</v>
      </c>
    </row>
    <row r="12" spans="1:9" x14ac:dyDescent="0.2">
      <c r="A12">
        <v>2020</v>
      </c>
      <c r="B12">
        <v>1</v>
      </c>
      <c r="C12" t="s">
        <v>9</v>
      </c>
      <c r="D12" t="s">
        <v>21</v>
      </c>
      <c r="E12" t="s">
        <v>22</v>
      </c>
      <c r="F12">
        <v>6.7999999999999996E-3</v>
      </c>
      <c r="G12">
        <v>2.200698</v>
      </c>
      <c r="H12">
        <v>1.9E-3</v>
      </c>
      <c r="I12">
        <v>4</v>
      </c>
    </row>
    <row r="13" spans="1:9" x14ac:dyDescent="0.2">
      <c r="A13">
        <v>2020</v>
      </c>
      <c r="B13">
        <v>1</v>
      </c>
      <c r="C13" t="s">
        <v>9</v>
      </c>
      <c r="D13" t="s">
        <v>21</v>
      </c>
      <c r="E13" t="s">
        <v>13</v>
      </c>
      <c r="F13">
        <v>0.56479999999999997</v>
      </c>
      <c r="G13">
        <v>71.031833000000006</v>
      </c>
      <c r="H13">
        <v>0.22589999999999999</v>
      </c>
      <c r="I13">
        <v>78</v>
      </c>
    </row>
    <row r="14" spans="1:9" x14ac:dyDescent="0.2">
      <c r="A14">
        <v>2020</v>
      </c>
      <c r="B14">
        <v>1</v>
      </c>
      <c r="C14" t="s">
        <v>9</v>
      </c>
      <c r="D14" t="s">
        <v>23</v>
      </c>
      <c r="E14" t="s">
        <v>13</v>
      </c>
      <c r="F14">
        <v>0.24199999999999999</v>
      </c>
      <c r="G14">
        <v>61.805145000000003</v>
      </c>
      <c r="H14">
        <v>9.6799999999999997E-2</v>
      </c>
      <c r="I14">
        <v>96</v>
      </c>
    </row>
    <row r="15" spans="1:9" x14ac:dyDescent="0.2">
      <c r="A15">
        <v>2020</v>
      </c>
      <c r="B15">
        <v>1</v>
      </c>
      <c r="C15" t="s">
        <v>9</v>
      </c>
      <c r="D15" t="s">
        <v>24</v>
      </c>
      <c r="E15" t="s">
        <v>18</v>
      </c>
      <c r="F15">
        <v>0.37069999999999997</v>
      </c>
      <c r="G15">
        <v>56.153613999999997</v>
      </c>
      <c r="H15">
        <v>7.0400000000000004E-2</v>
      </c>
      <c r="I15">
        <v>0</v>
      </c>
    </row>
    <row r="16" spans="1:9" x14ac:dyDescent="0.2">
      <c r="A16">
        <v>2020</v>
      </c>
      <c r="B16">
        <v>1</v>
      </c>
      <c r="C16" t="s">
        <v>9</v>
      </c>
      <c r="D16" t="s">
        <v>25</v>
      </c>
      <c r="E16" t="s">
        <v>13</v>
      </c>
      <c r="F16">
        <v>0.32100000000000001</v>
      </c>
      <c r="G16">
        <v>50.769759999999998</v>
      </c>
      <c r="H16">
        <v>0.12839999999999999</v>
      </c>
      <c r="I16">
        <v>0</v>
      </c>
    </row>
    <row r="17" spans="1:9" x14ac:dyDescent="0.2">
      <c r="A17">
        <v>2020</v>
      </c>
      <c r="B17">
        <v>1</v>
      </c>
      <c r="C17" t="s">
        <v>26</v>
      </c>
      <c r="D17" t="s">
        <v>10</v>
      </c>
      <c r="E17" t="s">
        <v>11</v>
      </c>
      <c r="F17">
        <v>66.722499999999997</v>
      </c>
      <c r="G17">
        <v>4050.03638</v>
      </c>
      <c r="H17">
        <v>14.011699999999999</v>
      </c>
      <c r="I17">
        <v>7561</v>
      </c>
    </row>
    <row r="18" spans="1:9" x14ac:dyDescent="0.2">
      <c r="A18">
        <v>2020</v>
      </c>
      <c r="B18">
        <v>1</v>
      </c>
      <c r="C18" t="s">
        <v>26</v>
      </c>
      <c r="D18" t="s">
        <v>10</v>
      </c>
      <c r="E18" t="s">
        <v>27</v>
      </c>
      <c r="F18">
        <v>1.2999999999999999E-3</v>
      </c>
      <c r="G18">
        <v>0.13499900000000001</v>
      </c>
      <c r="H18">
        <v>4.0000000000000002E-4</v>
      </c>
      <c r="I18">
        <v>1</v>
      </c>
    </row>
    <row r="19" spans="1:9" x14ac:dyDescent="0.2">
      <c r="A19">
        <v>2020</v>
      </c>
      <c r="B19">
        <v>1</v>
      </c>
      <c r="C19" t="s">
        <v>26</v>
      </c>
      <c r="D19" t="s">
        <v>10</v>
      </c>
      <c r="E19" t="s">
        <v>12</v>
      </c>
      <c r="F19">
        <v>77.969800000000006</v>
      </c>
      <c r="G19">
        <v>7036.2551679999997</v>
      </c>
      <c r="H19">
        <v>27.289400000000001</v>
      </c>
      <c r="I19">
        <v>8754</v>
      </c>
    </row>
    <row r="20" spans="1:9" x14ac:dyDescent="0.2">
      <c r="A20">
        <v>2020</v>
      </c>
      <c r="B20">
        <v>1</v>
      </c>
      <c r="C20" t="s">
        <v>26</v>
      </c>
      <c r="D20" t="s">
        <v>10</v>
      </c>
      <c r="E20" t="s">
        <v>13</v>
      </c>
      <c r="F20">
        <v>7.8609999999999998</v>
      </c>
      <c r="G20">
        <v>1087.9695099999999</v>
      </c>
      <c r="H20">
        <v>3.9304000000000001</v>
      </c>
      <c r="I20">
        <v>1426</v>
      </c>
    </row>
    <row r="21" spans="1:9" x14ac:dyDescent="0.2">
      <c r="A21">
        <v>2020</v>
      </c>
      <c r="B21">
        <v>1</v>
      </c>
      <c r="C21" t="s">
        <v>26</v>
      </c>
      <c r="D21" t="s">
        <v>10</v>
      </c>
      <c r="E21" t="s">
        <v>14</v>
      </c>
      <c r="F21">
        <v>0.60250000000000004</v>
      </c>
      <c r="G21">
        <v>109.493529</v>
      </c>
      <c r="H21">
        <v>0.45179999999999998</v>
      </c>
      <c r="I21">
        <v>277</v>
      </c>
    </row>
    <row r="22" spans="1:9" x14ac:dyDescent="0.2">
      <c r="A22">
        <v>2020</v>
      </c>
      <c r="B22">
        <v>1</v>
      </c>
      <c r="C22" t="s">
        <v>26</v>
      </c>
      <c r="D22" t="s">
        <v>20</v>
      </c>
      <c r="E22" t="s">
        <v>12</v>
      </c>
      <c r="F22">
        <v>52.790100000000002</v>
      </c>
      <c r="G22">
        <v>3000.9626050000002</v>
      </c>
      <c r="H22">
        <v>19.0044</v>
      </c>
      <c r="I22">
        <v>5948</v>
      </c>
    </row>
    <row r="23" spans="1:9" x14ac:dyDescent="0.2">
      <c r="A23">
        <v>2020</v>
      </c>
      <c r="B23">
        <v>1</v>
      </c>
      <c r="C23" t="s">
        <v>26</v>
      </c>
      <c r="D23" t="s">
        <v>15</v>
      </c>
      <c r="E23" t="s">
        <v>13</v>
      </c>
      <c r="F23">
        <v>14.2126</v>
      </c>
      <c r="G23">
        <v>2169.3090109999998</v>
      </c>
      <c r="H23">
        <v>5.6848999999999998</v>
      </c>
      <c r="I23">
        <v>1776</v>
      </c>
    </row>
    <row r="24" spans="1:9" x14ac:dyDescent="0.2">
      <c r="A24">
        <v>2020</v>
      </c>
      <c r="B24">
        <v>1</v>
      </c>
      <c r="C24" t="s">
        <v>26</v>
      </c>
      <c r="D24" t="s">
        <v>16</v>
      </c>
      <c r="E24" t="s">
        <v>11</v>
      </c>
      <c r="F24">
        <v>4.3365999999999998</v>
      </c>
      <c r="G24">
        <v>319.95177100000001</v>
      </c>
      <c r="H24">
        <v>0.99739999999999995</v>
      </c>
      <c r="I24">
        <v>1627</v>
      </c>
    </row>
    <row r="25" spans="1:9" x14ac:dyDescent="0.2">
      <c r="A25">
        <v>2020</v>
      </c>
      <c r="B25">
        <v>1</v>
      </c>
      <c r="C25" t="s">
        <v>26</v>
      </c>
      <c r="D25" t="s">
        <v>16</v>
      </c>
      <c r="E25" t="s">
        <v>13</v>
      </c>
      <c r="F25">
        <v>1.6089</v>
      </c>
      <c r="G25">
        <v>234.200456</v>
      </c>
      <c r="H25">
        <v>0.72389999999999999</v>
      </c>
      <c r="I25">
        <v>514</v>
      </c>
    </row>
    <row r="26" spans="1:9" x14ac:dyDescent="0.2">
      <c r="A26">
        <v>2020</v>
      </c>
      <c r="B26">
        <v>1</v>
      </c>
      <c r="C26" t="s">
        <v>26</v>
      </c>
      <c r="D26" t="s">
        <v>19</v>
      </c>
      <c r="E26" t="s">
        <v>12</v>
      </c>
      <c r="F26">
        <v>1.2559</v>
      </c>
      <c r="G26">
        <v>207.23231899999999</v>
      </c>
      <c r="H26">
        <v>0.46479999999999999</v>
      </c>
      <c r="I26">
        <v>355</v>
      </c>
    </row>
    <row r="27" spans="1:9" x14ac:dyDescent="0.2">
      <c r="A27">
        <v>2020</v>
      </c>
      <c r="B27">
        <v>1</v>
      </c>
      <c r="C27" t="s">
        <v>26</v>
      </c>
      <c r="D27" t="s">
        <v>17</v>
      </c>
      <c r="E27" t="s">
        <v>18</v>
      </c>
      <c r="F27">
        <v>2.0960999999999999</v>
      </c>
      <c r="G27">
        <v>177.535357</v>
      </c>
      <c r="H27">
        <v>0.37730000000000002</v>
      </c>
      <c r="I27">
        <v>298</v>
      </c>
    </row>
    <row r="28" spans="1:9" x14ac:dyDescent="0.2">
      <c r="A28">
        <v>2020</v>
      </c>
      <c r="B28">
        <v>1</v>
      </c>
      <c r="C28" t="s">
        <v>26</v>
      </c>
      <c r="D28" t="s">
        <v>28</v>
      </c>
      <c r="E28" t="s">
        <v>12</v>
      </c>
      <c r="F28">
        <v>0.52439999999999998</v>
      </c>
      <c r="G28">
        <v>119.596253</v>
      </c>
      <c r="H28">
        <v>0.1835</v>
      </c>
      <c r="I28">
        <v>71</v>
      </c>
    </row>
    <row r="29" spans="1:9" x14ac:dyDescent="0.2">
      <c r="A29">
        <v>2020</v>
      </c>
      <c r="B29">
        <v>1</v>
      </c>
      <c r="C29" t="s">
        <v>26</v>
      </c>
      <c r="D29" t="s">
        <v>29</v>
      </c>
      <c r="E29" t="s">
        <v>18</v>
      </c>
      <c r="F29">
        <v>2.2000000000000001E-3</v>
      </c>
      <c r="G29">
        <v>0.93014200000000002</v>
      </c>
      <c r="H29">
        <v>4.0000000000000002E-4</v>
      </c>
      <c r="I29">
        <v>2</v>
      </c>
    </row>
    <row r="30" spans="1:9" x14ac:dyDescent="0.2">
      <c r="A30">
        <v>2020</v>
      </c>
      <c r="B30">
        <v>1</v>
      </c>
      <c r="C30" t="s">
        <v>26</v>
      </c>
      <c r="D30" t="s">
        <v>29</v>
      </c>
      <c r="E30" t="s">
        <v>13</v>
      </c>
      <c r="F30">
        <v>0.34160000000000001</v>
      </c>
      <c r="G30">
        <v>108.540446</v>
      </c>
      <c r="H30">
        <v>0.13669999999999999</v>
      </c>
      <c r="I30">
        <v>49</v>
      </c>
    </row>
    <row r="31" spans="1:9" x14ac:dyDescent="0.2">
      <c r="A31">
        <v>2020</v>
      </c>
      <c r="B31">
        <v>1</v>
      </c>
      <c r="C31" t="s">
        <v>26</v>
      </c>
      <c r="D31" t="s">
        <v>30</v>
      </c>
      <c r="E31" t="s">
        <v>22</v>
      </c>
      <c r="F31">
        <v>1.0783</v>
      </c>
      <c r="G31">
        <v>51.908766</v>
      </c>
      <c r="H31">
        <v>0.30199999999999999</v>
      </c>
      <c r="I31">
        <v>613</v>
      </c>
    </row>
    <row r="32" spans="1:9" x14ac:dyDescent="0.2">
      <c r="A32">
        <v>2020</v>
      </c>
      <c r="B32">
        <v>1</v>
      </c>
      <c r="C32" t="s">
        <v>26</v>
      </c>
      <c r="D32" t="s">
        <v>31</v>
      </c>
      <c r="E32" t="s">
        <v>13</v>
      </c>
      <c r="F32">
        <v>0.47989999999999999</v>
      </c>
      <c r="G32">
        <v>43.137400999999997</v>
      </c>
      <c r="H32">
        <v>0.24</v>
      </c>
      <c r="I32">
        <v>0</v>
      </c>
    </row>
    <row r="33" spans="1:9" x14ac:dyDescent="0.2">
      <c r="A33">
        <v>2020</v>
      </c>
      <c r="B33">
        <v>1</v>
      </c>
      <c r="C33" t="s">
        <v>32</v>
      </c>
      <c r="D33" t="s">
        <v>10</v>
      </c>
      <c r="E33" t="s">
        <v>11</v>
      </c>
      <c r="F33">
        <v>173.1694</v>
      </c>
      <c r="G33">
        <v>8930.8731939999998</v>
      </c>
      <c r="H33">
        <v>36.365499999999997</v>
      </c>
      <c r="I33">
        <v>10568</v>
      </c>
    </row>
    <row r="34" spans="1:9" x14ac:dyDescent="0.2">
      <c r="A34">
        <v>2020</v>
      </c>
      <c r="B34">
        <v>1</v>
      </c>
      <c r="C34" t="s">
        <v>32</v>
      </c>
      <c r="D34" t="s">
        <v>10</v>
      </c>
      <c r="E34" t="s">
        <v>12</v>
      </c>
      <c r="F34">
        <v>109.4041</v>
      </c>
      <c r="G34">
        <v>9457.3964120000001</v>
      </c>
      <c r="H34">
        <v>38.291400000000003</v>
      </c>
      <c r="I34">
        <v>8553</v>
      </c>
    </row>
    <row r="35" spans="1:9" x14ac:dyDescent="0.2">
      <c r="A35">
        <v>2020</v>
      </c>
      <c r="B35">
        <v>1</v>
      </c>
      <c r="C35" t="s">
        <v>32</v>
      </c>
      <c r="D35" t="s">
        <v>10</v>
      </c>
      <c r="E35" t="s">
        <v>13</v>
      </c>
      <c r="F35">
        <v>41.831800000000001</v>
      </c>
      <c r="G35">
        <v>4901.0809179999997</v>
      </c>
      <c r="H35">
        <v>20.916</v>
      </c>
      <c r="I35">
        <v>2638</v>
      </c>
    </row>
    <row r="36" spans="1:9" x14ac:dyDescent="0.2">
      <c r="A36">
        <v>2020</v>
      </c>
      <c r="B36">
        <v>1</v>
      </c>
      <c r="C36" t="s">
        <v>32</v>
      </c>
      <c r="D36" t="s">
        <v>10</v>
      </c>
      <c r="E36" t="s">
        <v>14</v>
      </c>
      <c r="F36">
        <v>8.0699999999999994E-2</v>
      </c>
      <c r="G36">
        <v>15.311662</v>
      </c>
      <c r="H36">
        <v>6.0499999999999998E-2</v>
      </c>
      <c r="I36">
        <v>53</v>
      </c>
    </row>
    <row r="37" spans="1:9" x14ac:dyDescent="0.2">
      <c r="A37">
        <v>2020</v>
      </c>
      <c r="B37">
        <v>1</v>
      </c>
      <c r="C37" t="s">
        <v>32</v>
      </c>
      <c r="D37" t="s">
        <v>15</v>
      </c>
      <c r="E37" t="s">
        <v>13</v>
      </c>
      <c r="F37">
        <v>66.142200000000003</v>
      </c>
      <c r="G37">
        <v>9564.4037960000005</v>
      </c>
      <c r="H37">
        <v>26.456900000000001</v>
      </c>
      <c r="I37">
        <v>5157</v>
      </c>
    </row>
    <row r="38" spans="1:9" x14ac:dyDescent="0.2">
      <c r="A38">
        <v>2020</v>
      </c>
      <c r="B38">
        <v>1</v>
      </c>
      <c r="C38" t="s">
        <v>32</v>
      </c>
      <c r="D38" t="s">
        <v>20</v>
      </c>
      <c r="E38" t="s">
        <v>12</v>
      </c>
      <c r="F38">
        <v>55.337499999999999</v>
      </c>
      <c r="G38">
        <v>3197.0532509999998</v>
      </c>
      <c r="H38">
        <v>19.921500000000002</v>
      </c>
      <c r="I38">
        <v>6724</v>
      </c>
    </row>
    <row r="39" spans="1:9" x14ac:dyDescent="0.2">
      <c r="A39">
        <v>2020</v>
      </c>
      <c r="B39">
        <v>1</v>
      </c>
      <c r="C39" t="s">
        <v>32</v>
      </c>
      <c r="D39" t="s">
        <v>16</v>
      </c>
      <c r="E39" t="s">
        <v>11</v>
      </c>
      <c r="F39">
        <v>19.5669</v>
      </c>
      <c r="G39">
        <v>1090.341146</v>
      </c>
      <c r="H39">
        <v>4.5003000000000002</v>
      </c>
      <c r="I39">
        <v>3312</v>
      </c>
    </row>
    <row r="40" spans="1:9" x14ac:dyDescent="0.2">
      <c r="A40">
        <v>2020</v>
      </c>
      <c r="B40">
        <v>1</v>
      </c>
      <c r="C40" t="s">
        <v>32</v>
      </c>
      <c r="D40" t="s">
        <v>16</v>
      </c>
      <c r="E40" t="s">
        <v>13</v>
      </c>
      <c r="F40">
        <v>7.0743</v>
      </c>
      <c r="G40">
        <v>918.30978900000002</v>
      </c>
      <c r="H40">
        <v>3.1833999999999998</v>
      </c>
      <c r="I40">
        <v>1018</v>
      </c>
    </row>
    <row r="41" spans="1:9" x14ac:dyDescent="0.2">
      <c r="A41">
        <v>2020</v>
      </c>
      <c r="B41">
        <v>1</v>
      </c>
      <c r="C41" t="s">
        <v>32</v>
      </c>
      <c r="D41" t="s">
        <v>19</v>
      </c>
      <c r="E41" t="s">
        <v>12</v>
      </c>
      <c r="F41">
        <v>5.5746000000000002</v>
      </c>
      <c r="G41">
        <v>811.85141999999996</v>
      </c>
      <c r="H41">
        <v>2.0626000000000002</v>
      </c>
      <c r="I41">
        <v>709</v>
      </c>
    </row>
    <row r="42" spans="1:9" x14ac:dyDescent="0.2">
      <c r="A42">
        <v>2020</v>
      </c>
      <c r="B42">
        <v>1</v>
      </c>
      <c r="C42" t="s">
        <v>32</v>
      </c>
      <c r="D42" t="s">
        <v>29</v>
      </c>
      <c r="E42" t="s">
        <v>18</v>
      </c>
      <c r="F42">
        <v>8.8000000000000005E-3</v>
      </c>
      <c r="G42">
        <v>3.021369</v>
      </c>
      <c r="H42">
        <v>1.6999999999999999E-3</v>
      </c>
      <c r="I42">
        <v>10</v>
      </c>
    </row>
    <row r="43" spans="1:9" x14ac:dyDescent="0.2">
      <c r="A43">
        <v>2020</v>
      </c>
      <c r="B43">
        <v>1</v>
      </c>
      <c r="C43" t="s">
        <v>32</v>
      </c>
      <c r="D43" t="s">
        <v>29</v>
      </c>
      <c r="E43" t="s">
        <v>13</v>
      </c>
      <c r="F43">
        <v>1.7346999999999999</v>
      </c>
      <c r="G43">
        <v>489.01997599999999</v>
      </c>
      <c r="H43">
        <v>0.69379999999999997</v>
      </c>
      <c r="I43">
        <v>223</v>
      </c>
    </row>
    <row r="44" spans="1:9" x14ac:dyDescent="0.2">
      <c r="A44">
        <v>2020</v>
      </c>
      <c r="B44">
        <v>1</v>
      </c>
      <c r="C44" t="s">
        <v>32</v>
      </c>
      <c r="D44" t="s">
        <v>33</v>
      </c>
      <c r="E44" t="s">
        <v>18</v>
      </c>
      <c r="F44">
        <v>1.3486</v>
      </c>
      <c r="G44">
        <v>387.53728100000001</v>
      </c>
      <c r="H44">
        <v>0.25629999999999997</v>
      </c>
      <c r="I44">
        <v>100</v>
      </c>
    </row>
    <row r="45" spans="1:9" x14ac:dyDescent="0.2">
      <c r="A45">
        <v>2020</v>
      </c>
      <c r="B45">
        <v>1</v>
      </c>
      <c r="C45" t="s">
        <v>32</v>
      </c>
      <c r="D45" t="s">
        <v>33</v>
      </c>
      <c r="E45" t="s">
        <v>12</v>
      </c>
      <c r="F45">
        <v>3.1399999999999997E-2</v>
      </c>
      <c r="G45">
        <v>10.497775000000001</v>
      </c>
      <c r="H45">
        <v>1.0999999999999999E-2</v>
      </c>
      <c r="I45">
        <v>7</v>
      </c>
    </row>
    <row r="46" spans="1:9" x14ac:dyDescent="0.2">
      <c r="A46">
        <v>2020</v>
      </c>
      <c r="B46">
        <v>1</v>
      </c>
      <c r="C46" t="s">
        <v>32</v>
      </c>
      <c r="D46" t="s">
        <v>33</v>
      </c>
      <c r="E46" t="s">
        <v>13</v>
      </c>
      <c r="F46">
        <v>7.3400000000000007E-2</v>
      </c>
      <c r="G46">
        <v>36.070234999999997</v>
      </c>
      <c r="H46">
        <v>3.6700000000000003E-2</v>
      </c>
      <c r="I46">
        <v>50</v>
      </c>
    </row>
    <row r="47" spans="1:9" x14ac:dyDescent="0.2">
      <c r="A47">
        <v>2020</v>
      </c>
      <c r="B47">
        <v>1</v>
      </c>
      <c r="C47" t="s">
        <v>32</v>
      </c>
      <c r="D47" t="s">
        <v>17</v>
      </c>
      <c r="E47" t="s">
        <v>18</v>
      </c>
      <c r="F47">
        <v>3.1911999999999998</v>
      </c>
      <c r="G47">
        <v>241.683626</v>
      </c>
      <c r="H47">
        <v>0.57440000000000002</v>
      </c>
      <c r="I47">
        <v>179</v>
      </c>
    </row>
    <row r="48" spans="1:9" x14ac:dyDescent="0.2">
      <c r="A48">
        <v>2020</v>
      </c>
      <c r="B48">
        <v>1</v>
      </c>
      <c r="C48" t="s">
        <v>32</v>
      </c>
      <c r="D48" t="s">
        <v>34</v>
      </c>
      <c r="E48" t="s">
        <v>12</v>
      </c>
      <c r="F48">
        <v>5.5399999999999998E-2</v>
      </c>
      <c r="G48">
        <v>25.307236</v>
      </c>
      <c r="H48">
        <v>1.9400000000000001E-2</v>
      </c>
      <c r="I48">
        <v>0</v>
      </c>
    </row>
    <row r="49" spans="1:9" x14ac:dyDescent="0.2">
      <c r="A49">
        <v>2020</v>
      </c>
      <c r="B49">
        <v>1</v>
      </c>
      <c r="C49" t="s">
        <v>32</v>
      </c>
      <c r="D49" t="s">
        <v>34</v>
      </c>
      <c r="E49" t="s">
        <v>13</v>
      </c>
      <c r="F49">
        <v>0.31940000000000002</v>
      </c>
      <c r="G49">
        <v>174.92429000000001</v>
      </c>
      <c r="H49">
        <v>0.1341</v>
      </c>
      <c r="I49">
        <v>0</v>
      </c>
    </row>
    <row r="50" spans="1:9" x14ac:dyDescent="0.2">
      <c r="A50">
        <v>2020</v>
      </c>
      <c r="B50">
        <v>1</v>
      </c>
      <c r="C50" t="s">
        <v>32</v>
      </c>
      <c r="D50" t="s">
        <v>35</v>
      </c>
      <c r="E50" t="s">
        <v>18</v>
      </c>
      <c r="F50">
        <v>0.34050000000000002</v>
      </c>
      <c r="G50">
        <v>46.280242000000001</v>
      </c>
      <c r="H50">
        <v>6.13E-2</v>
      </c>
      <c r="I50">
        <v>63</v>
      </c>
    </row>
    <row r="51" spans="1:9" x14ac:dyDescent="0.2">
      <c r="A51">
        <v>2020</v>
      </c>
      <c r="B51">
        <v>1</v>
      </c>
      <c r="C51" t="s">
        <v>32</v>
      </c>
      <c r="D51" t="s">
        <v>35</v>
      </c>
      <c r="E51" t="s">
        <v>12</v>
      </c>
      <c r="F51">
        <v>0.74890000000000001</v>
      </c>
      <c r="G51">
        <v>144.09554900000001</v>
      </c>
      <c r="H51">
        <v>0.26219999999999999</v>
      </c>
      <c r="I51">
        <v>67</v>
      </c>
    </row>
    <row r="52" spans="1:9" x14ac:dyDescent="0.2">
      <c r="A52">
        <v>2020</v>
      </c>
      <c r="B52">
        <v>2</v>
      </c>
      <c r="C52" t="s">
        <v>9</v>
      </c>
      <c r="D52" t="s">
        <v>10</v>
      </c>
      <c r="E52" t="s">
        <v>11</v>
      </c>
      <c r="F52">
        <v>15.4443</v>
      </c>
      <c r="G52">
        <v>902.02130599999998</v>
      </c>
      <c r="H52">
        <v>3.2433000000000001</v>
      </c>
      <c r="I52">
        <v>479</v>
      </c>
    </row>
    <row r="53" spans="1:9" x14ac:dyDescent="0.2">
      <c r="A53">
        <v>2020</v>
      </c>
      <c r="B53">
        <v>2</v>
      </c>
      <c r="C53" t="s">
        <v>9</v>
      </c>
      <c r="D53" t="s">
        <v>10</v>
      </c>
      <c r="E53" t="s">
        <v>12</v>
      </c>
      <c r="F53">
        <v>61.994500000000002</v>
      </c>
      <c r="G53">
        <v>5267.6876940000002</v>
      </c>
      <c r="H53">
        <v>21.6982</v>
      </c>
      <c r="I53">
        <v>771</v>
      </c>
    </row>
    <row r="54" spans="1:9" x14ac:dyDescent="0.2">
      <c r="A54">
        <v>2020</v>
      </c>
      <c r="B54">
        <v>2</v>
      </c>
      <c r="C54" t="s">
        <v>9</v>
      </c>
      <c r="D54" t="s">
        <v>10</v>
      </c>
      <c r="E54" t="s">
        <v>13</v>
      </c>
      <c r="F54">
        <v>52.065300000000001</v>
      </c>
      <c r="G54">
        <v>5737.7989699999998</v>
      </c>
      <c r="H54">
        <v>26.032800000000002</v>
      </c>
      <c r="I54">
        <v>648</v>
      </c>
    </row>
    <row r="55" spans="1:9" x14ac:dyDescent="0.2">
      <c r="A55">
        <v>2020</v>
      </c>
      <c r="B55">
        <v>2</v>
      </c>
      <c r="C55" t="s">
        <v>9</v>
      </c>
      <c r="D55" t="s">
        <v>10</v>
      </c>
      <c r="E55" t="s">
        <v>14</v>
      </c>
      <c r="F55">
        <v>0.32700000000000001</v>
      </c>
      <c r="G55">
        <v>61.337885999999997</v>
      </c>
      <c r="H55">
        <v>0.24529999999999999</v>
      </c>
      <c r="I55">
        <v>23</v>
      </c>
    </row>
    <row r="56" spans="1:9" x14ac:dyDescent="0.2">
      <c r="A56">
        <v>2020</v>
      </c>
      <c r="B56">
        <v>2</v>
      </c>
      <c r="C56" t="s">
        <v>9</v>
      </c>
      <c r="D56" t="s">
        <v>15</v>
      </c>
      <c r="E56" t="s">
        <v>13</v>
      </c>
      <c r="F56">
        <v>15.797800000000001</v>
      </c>
      <c r="G56">
        <v>3177.9073079999998</v>
      </c>
      <c r="H56">
        <v>6.319</v>
      </c>
      <c r="I56">
        <v>668</v>
      </c>
    </row>
    <row r="57" spans="1:9" x14ac:dyDescent="0.2">
      <c r="A57">
        <v>2020</v>
      </c>
      <c r="B57">
        <v>2</v>
      </c>
      <c r="C57" t="s">
        <v>9</v>
      </c>
      <c r="D57" t="s">
        <v>16</v>
      </c>
      <c r="E57" t="s">
        <v>11</v>
      </c>
      <c r="F57">
        <v>16.149899999999999</v>
      </c>
      <c r="G57">
        <v>874.32413499999996</v>
      </c>
      <c r="H57">
        <v>3.7145000000000001</v>
      </c>
      <c r="I57">
        <v>525</v>
      </c>
    </row>
    <row r="58" spans="1:9" x14ac:dyDescent="0.2">
      <c r="A58">
        <v>2020</v>
      </c>
      <c r="B58">
        <v>2</v>
      </c>
      <c r="C58" t="s">
        <v>9</v>
      </c>
      <c r="D58" t="s">
        <v>16</v>
      </c>
      <c r="E58" t="s">
        <v>13</v>
      </c>
      <c r="F58">
        <v>3.4373999999999998</v>
      </c>
      <c r="G58">
        <v>443.55682300000001</v>
      </c>
      <c r="H58">
        <v>1.5468</v>
      </c>
      <c r="I58">
        <v>319</v>
      </c>
    </row>
    <row r="59" spans="1:9" x14ac:dyDescent="0.2">
      <c r="A59">
        <v>2020</v>
      </c>
      <c r="B59">
        <v>2</v>
      </c>
      <c r="C59" t="s">
        <v>9</v>
      </c>
      <c r="D59" t="s">
        <v>17</v>
      </c>
      <c r="E59" t="s">
        <v>18</v>
      </c>
      <c r="F59">
        <v>3.1436000000000002</v>
      </c>
      <c r="G59">
        <v>306.87880100000001</v>
      </c>
      <c r="H59">
        <v>0.56589999999999996</v>
      </c>
      <c r="I59">
        <v>89</v>
      </c>
    </row>
    <row r="60" spans="1:9" x14ac:dyDescent="0.2">
      <c r="A60">
        <v>2020</v>
      </c>
      <c r="B60">
        <v>2</v>
      </c>
      <c r="C60" t="s">
        <v>9</v>
      </c>
      <c r="D60" t="s">
        <v>19</v>
      </c>
      <c r="E60" t="s">
        <v>12</v>
      </c>
      <c r="F60">
        <v>1.8528</v>
      </c>
      <c r="G60">
        <v>281.485434</v>
      </c>
      <c r="H60">
        <v>0.6855</v>
      </c>
      <c r="I60">
        <v>93</v>
      </c>
    </row>
    <row r="61" spans="1:9" x14ac:dyDescent="0.2">
      <c r="A61">
        <v>2020</v>
      </c>
      <c r="B61">
        <v>2</v>
      </c>
      <c r="C61" t="s">
        <v>9</v>
      </c>
      <c r="D61" t="s">
        <v>20</v>
      </c>
      <c r="E61" t="s">
        <v>12</v>
      </c>
      <c r="F61">
        <v>2.4809999999999999</v>
      </c>
      <c r="G61">
        <v>184.941745</v>
      </c>
      <c r="H61">
        <v>0.8931</v>
      </c>
      <c r="I61">
        <v>168</v>
      </c>
    </row>
    <row r="62" spans="1:9" x14ac:dyDescent="0.2">
      <c r="A62">
        <v>2020</v>
      </c>
      <c r="B62">
        <v>2</v>
      </c>
      <c r="C62" t="s">
        <v>9</v>
      </c>
      <c r="D62" t="s">
        <v>21</v>
      </c>
      <c r="E62" t="s">
        <v>22</v>
      </c>
      <c r="F62">
        <v>6.1999999999999998E-3</v>
      </c>
      <c r="G62">
        <v>2.0046979999999999</v>
      </c>
      <c r="H62">
        <v>1.6999999999999999E-3</v>
      </c>
      <c r="I62">
        <v>4</v>
      </c>
    </row>
    <row r="63" spans="1:9" x14ac:dyDescent="0.2">
      <c r="A63">
        <v>2020</v>
      </c>
      <c r="B63">
        <v>2</v>
      </c>
      <c r="C63" t="s">
        <v>9</v>
      </c>
      <c r="D63" t="s">
        <v>21</v>
      </c>
      <c r="E63" t="s">
        <v>13</v>
      </c>
      <c r="F63">
        <v>0.87439999999999996</v>
      </c>
      <c r="G63">
        <v>106.29976499999999</v>
      </c>
      <c r="H63">
        <v>0.3498</v>
      </c>
      <c r="I63">
        <v>108</v>
      </c>
    </row>
    <row r="64" spans="1:9" x14ac:dyDescent="0.2">
      <c r="A64">
        <v>2020</v>
      </c>
      <c r="B64">
        <v>2</v>
      </c>
      <c r="C64" t="s">
        <v>9</v>
      </c>
      <c r="D64" t="s">
        <v>23</v>
      </c>
      <c r="E64" t="s">
        <v>13</v>
      </c>
      <c r="F64">
        <v>0.23449999999999999</v>
      </c>
      <c r="G64">
        <v>57.967151000000001</v>
      </c>
      <c r="H64">
        <v>9.3799999999999994E-2</v>
      </c>
      <c r="I64">
        <v>93</v>
      </c>
    </row>
    <row r="65" spans="1:9" x14ac:dyDescent="0.2">
      <c r="A65">
        <v>2020</v>
      </c>
      <c r="B65">
        <v>2</v>
      </c>
      <c r="C65" t="s">
        <v>9</v>
      </c>
      <c r="D65" t="s">
        <v>24</v>
      </c>
      <c r="E65" t="s">
        <v>18</v>
      </c>
      <c r="F65">
        <v>0.33189999999999997</v>
      </c>
      <c r="G65">
        <v>50.762267000000001</v>
      </c>
      <c r="H65">
        <v>6.3100000000000003E-2</v>
      </c>
      <c r="I65">
        <v>0</v>
      </c>
    </row>
    <row r="66" spans="1:9" x14ac:dyDescent="0.2">
      <c r="A66">
        <v>2020</v>
      </c>
      <c r="B66">
        <v>2</v>
      </c>
      <c r="C66" t="s">
        <v>9</v>
      </c>
      <c r="D66" t="s">
        <v>25</v>
      </c>
      <c r="E66" t="s">
        <v>13</v>
      </c>
      <c r="F66">
        <v>0.2888</v>
      </c>
      <c r="G66">
        <v>46.506610999999999</v>
      </c>
      <c r="H66">
        <v>0.11550000000000001</v>
      </c>
      <c r="I66">
        <v>70</v>
      </c>
    </row>
    <row r="67" spans="1:9" x14ac:dyDescent="0.2">
      <c r="A67">
        <v>2020</v>
      </c>
      <c r="B67">
        <v>2</v>
      </c>
      <c r="C67" t="s">
        <v>26</v>
      </c>
      <c r="D67" t="s">
        <v>10</v>
      </c>
      <c r="E67" t="s">
        <v>11</v>
      </c>
      <c r="F67">
        <v>67.519499999999994</v>
      </c>
      <c r="G67">
        <v>3973.2431459999998</v>
      </c>
      <c r="H67">
        <v>14.1791</v>
      </c>
      <c r="I67">
        <v>8031</v>
      </c>
    </row>
    <row r="68" spans="1:9" x14ac:dyDescent="0.2">
      <c r="A68">
        <v>2020</v>
      </c>
      <c r="B68">
        <v>2</v>
      </c>
      <c r="C68" t="s">
        <v>26</v>
      </c>
      <c r="D68" t="s">
        <v>10</v>
      </c>
      <c r="E68" t="s">
        <v>27</v>
      </c>
      <c r="F68">
        <v>3.2599999999999997E-2</v>
      </c>
      <c r="G68">
        <v>2.7249140000000001</v>
      </c>
      <c r="H68">
        <v>1.04E-2</v>
      </c>
      <c r="I68">
        <v>16</v>
      </c>
    </row>
    <row r="69" spans="1:9" x14ac:dyDescent="0.2">
      <c r="A69">
        <v>2020</v>
      </c>
      <c r="B69">
        <v>2</v>
      </c>
      <c r="C69" t="s">
        <v>26</v>
      </c>
      <c r="D69" t="s">
        <v>10</v>
      </c>
      <c r="E69" t="s">
        <v>12</v>
      </c>
      <c r="F69">
        <v>74.313699999999997</v>
      </c>
      <c r="G69">
        <v>6994.827867</v>
      </c>
      <c r="H69">
        <v>26.009699999999999</v>
      </c>
      <c r="I69">
        <v>9400</v>
      </c>
    </row>
    <row r="70" spans="1:9" x14ac:dyDescent="0.2">
      <c r="A70">
        <v>2020</v>
      </c>
      <c r="B70">
        <v>2</v>
      </c>
      <c r="C70" t="s">
        <v>26</v>
      </c>
      <c r="D70" t="s">
        <v>10</v>
      </c>
      <c r="E70" t="s">
        <v>13</v>
      </c>
      <c r="F70">
        <v>6.0307000000000004</v>
      </c>
      <c r="G70">
        <v>839.26486799999998</v>
      </c>
      <c r="H70">
        <v>3.0152999999999999</v>
      </c>
      <c r="I70">
        <v>1291</v>
      </c>
    </row>
    <row r="71" spans="1:9" x14ac:dyDescent="0.2">
      <c r="A71">
        <v>2020</v>
      </c>
      <c r="B71">
        <v>2</v>
      </c>
      <c r="C71" t="s">
        <v>26</v>
      </c>
      <c r="D71" t="s">
        <v>10</v>
      </c>
      <c r="E71" t="s">
        <v>14</v>
      </c>
      <c r="F71">
        <v>0.43280000000000002</v>
      </c>
      <c r="G71">
        <v>79.266847999999996</v>
      </c>
      <c r="H71">
        <v>0.3246</v>
      </c>
      <c r="I71">
        <v>279</v>
      </c>
    </row>
    <row r="72" spans="1:9" x14ac:dyDescent="0.2">
      <c r="A72">
        <v>2020</v>
      </c>
      <c r="B72">
        <v>2</v>
      </c>
      <c r="C72" t="s">
        <v>26</v>
      </c>
      <c r="D72" t="s">
        <v>20</v>
      </c>
      <c r="E72" t="s">
        <v>12</v>
      </c>
      <c r="F72">
        <v>39.954599999999999</v>
      </c>
      <c r="G72">
        <v>2210.363738</v>
      </c>
      <c r="H72">
        <v>14.383599999999999</v>
      </c>
      <c r="I72">
        <v>5524</v>
      </c>
    </row>
    <row r="73" spans="1:9" x14ac:dyDescent="0.2">
      <c r="A73">
        <v>2020</v>
      </c>
      <c r="B73">
        <v>2</v>
      </c>
      <c r="C73" t="s">
        <v>26</v>
      </c>
      <c r="D73" t="s">
        <v>15</v>
      </c>
      <c r="E73" t="s">
        <v>13</v>
      </c>
      <c r="F73">
        <v>11.616</v>
      </c>
      <c r="G73">
        <v>1969.5568780000001</v>
      </c>
      <c r="H73">
        <v>4.6464999999999996</v>
      </c>
      <c r="I73">
        <v>1919</v>
      </c>
    </row>
    <row r="74" spans="1:9" x14ac:dyDescent="0.2">
      <c r="A74">
        <v>2020</v>
      </c>
      <c r="B74">
        <v>2</v>
      </c>
      <c r="C74" t="s">
        <v>26</v>
      </c>
      <c r="D74" t="s">
        <v>16</v>
      </c>
      <c r="E74" t="s">
        <v>11</v>
      </c>
      <c r="F74">
        <v>2.6972</v>
      </c>
      <c r="G74">
        <v>195.33986200000001</v>
      </c>
      <c r="H74">
        <v>0.62039999999999995</v>
      </c>
      <c r="I74">
        <v>1549</v>
      </c>
    </row>
    <row r="75" spans="1:9" x14ac:dyDescent="0.2">
      <c r="A75">
        <v>2020</v>
      </c>
      <c r="B75">
        <v>2</v>
      </c>
      <c r="C75" t="s">
        <v>26</v>
      </c>
      <c r="D75" t="s">
        <v>16</v>
      </c>
      <c r="E75" t="s">
        <v>13</v>
      </c>
      <c r="F75">
        <v>1.1556999999999999</v>
      </c>
      <c r="G75">
        <v>203.56771599999999</v>
      </c>
      <c r="H75">
        <v>0.52010000000000001</v>
      </c>
      <c r="I75">
        <v>518</v>
      </c>
    </row>
    <row r="76" spans="1:9" x14ac:dyDescent="0.2">
      <c r="A76">
        <v>2020</v>
      </c>
      <c r="B76">
        <v>2</v>
      </c>
      <c r="C76" t="s">
        <v>26</v>
      </c>
      <c r="D76" t="s">
        <v>19</v>
      </c>
      <c r="E76" t="s">
        <v>12</v>
      </c>
      <c r="F76">
        <v>1.0449999999999999</v>
      </c>
      <c r="G76">
        <v>178.409536</v>
      </c>
      <c r="H76">
        <v>0.3866</v>
      </c>
      <c r="I76">
        <v>253</v>
      </c>
    </row>
    <row r="77" spans="1:9" x14ac:dyDescent="0.2">
      <c r="A77">
        <v>2020</v>
      </c>
      <c r="B77">
        <v>2</v>
      </c>
      <c r="C77" t="s">
        <v>26</v>
      </c>
      <c r="D77" t="s">
        <v>29</v>
      </c>
      <c r="E77" t="s">
        <v>18</v>
      </c>
      <c r="F77">
        <v>6.7000000000000004E-2</v>
      </c>
      <c r="G77">
        <v>22.854507999999999</v>
      </c>
      <c r="H77">
        <v>1.2699999999999999E-2</v>
      </c>
      <c r="I77">
        <v>51</v>
      </c>
    </row>
    <row r="78" spans="1:9" x14ac:dyDescent="0.2">
      <c r="A78">
        <v>2020</v>
      </c>
      <c r="B78">
        <v>2</v>
      </c>
      <c r="C78" t="s">
        <v>26</v>
      </c>
      <c r="D78" t="s">
        <v>29</v>
      </c>
      <c r="E78" t="s">
        <v>13</v>
      </c>
      <c r="F78">
        <v>0.41860000000000003</v>
      </c>
      <c r="G78">
        <v>131.38103000000001</v>
      </c>
      <c r="H78">
        <v>0.16739999999999999</v>
      </c>
      <c r="I78">
        <v>84</v>
      </c>
    </row>
    <row r="79" spans="1:9" x14ac:dyDescent="0.2">
      <c r="A79">
        <v>2020</v>
      </c>
      <c r="B79">
        <v>2</v>
      </c>
      <c r="C79" t="s">
        <v>26</v>
      </c>
      <c r="D79" t="s">
        <v>17</v>
      </c>
      <c r="E79" t="s">
        <v>18</v>
      </c>
      <c r="F79">
        <v>1.0259</v>
      </c>
      <c r="G79">
        <v>91.413190999999998</v>
      </c>
      <c r="H79">
        <v>0.1847</v>
      </c>
      <c r="I79">
        <v>233</v>
      </c>
    </row>
    <row r="80" spans="1:9" x14ac:dyDescent="0.2">
      <c r="A80">
        <v>2020</v>
      </c>
      <c r="B80">
        <v>2</v>
      </c>
      <c r="C80" t="s">
        <v>26</v>
      </c>
      <c r="D80" t="s">
        <v>21</v>
      </c>
      <c r="E80" t="s">
        <v>13</v>
      </c>
      <c r="F80">
        <v>0.3508</v>
      </c>
      <c r="G80">
        <v>40.453398</v>
      </c>
      <c r="H80">
        <v>0.14030000000000001</v>
      </c>
      <c r="I80">
        <v>282</v>
      </c>
    </row>
    <row r="81" spans="1:9" x14ac:dyDescent="0.2">
      <c r="A81">
        <v>2020</v>
      </c>
      <c r="B81">
        <v>2</v>
      </c>
      <c r="C81" t="s">
        <v>26</v>
      </c>
      <c r="D81" t="s">
        <v>35</v>
      </c>
      <c r="E81" t="s">
        <v>18</v>
      </c>
      <c r="F81">
        <v>2.2700000000000001E-2</v>
      </c>
      <c r="G81">
        <v>3.238388</v>
      </c>
      <c r="H81">
        <v>4.1000000000000003E-3</v>
      </c>
      <c r="I81">
        <v>0</v>
      </c>
    </row>
    <row r="82" spans="1:9" x14ac:dyDescent="0.2">
      <c r="A82">
        <v>2020</v>
      </c>
      <c r="B82">
        <v>2</v>
      </c>
      <c r="C82" t="s">
        <v>26</v>
      </c>
      <c r="D82" t="s">
        <v>35</v>
      </c>
      <c r="E82" t="s">
        <v>12</v>
      </c>
      <c r="F82">
        <v>0.18310000000000001</v>
      </c>
      <c r="G82">
        <v>36.294018000000001</v>
      </c>
      <c r="H82">
        <v>6.4100000000000004E-2</v>
      </c>
      <c r="I82">
        <v>0</v>
      </c>
    </row>
    <row r="83" spans="1:9" x14ac:dyDescent="0.2">
      <c r="A83">
        <v>2020</v>
      </c>
      <c r="B83">
        <v>2</v>
      </c>
      <c r="C83" t="s">
        <v>26</v>
      </c>
      <c r="D83" t="s">
        <v>36</v>
      </c>
      <c r="E83" t="s">
        <v>27</v>
      </c>
      <c r="F83">
        <v>0.1532</v>
      </c>
      <c r="G83">
        <v>27.976054999999999</v>
      </c>
      <c r="H83">
        <v>4.9099999999999998E-2</v>
      </c>
      <c r="I83">
        <v>0</v>
      </c>
    </row>
    <row r="84" spans="1:9" x14ac:dyDescent="0.2">
      <c r="A84">
        <v>2020</v>
      </c>
      <c r="B84">
        <v>2</v>
      </c>
      <c r="C84" t="s">
        <v>26</v>
      </c>
      <c r="D84" t="s">
        <v>36</v>
      </c>
      <c r="E84" t="s">
        <v>13</v>
      </c>
      <c r="F84">
        <v>2.9499999999999998E-2</v>
      </c>
      <c r="G84">
        <v>2.7168909999999999</v>
      </c>
      <c r="H84">
        <v>1.18E-2</v>
      </c>
      <c r="I84">
        <v>0</v>
      </c>
    </row>
    <row r="85" spans="1:9" x14ac:dyDescent="0.2">
      <c r="A85">
        <v>2020</v>
      </c>
      <c r="B85">
        <v>2</v>
      </c>
      <c r="C85" t="s">
        <v>32</v>
      </c>
      <c r="D85" t="s">
        <v>10</v>
      </c>
      <c r="E85" t="s">
        <v>11</v>
      </c>
      <c r="F85">
        <v>124.2706</v>
      </c>
      <c r="G85">
        <v>6261.8328600000004</v>
      </c>
      <c r="H85">
        <v>26.096900000000002</v>
      </c>
      <c r="I85">
        <v>9957</v>
      </c>
    </row>
    <row r="86" spans="1:9" x14ac:dyDescent="0.2">
      <c r="A86">
        <v>2020</v>
      </c>
      <c r="B86">
        <v>2</v>
      </c>
      <c r="C86" t="s">
        <v>32</v>
      </c>
      <c r="D86" t="s">
        <v>10</v>
      </c>
      <c r="E86" t="s">
        <v>12</v>
      </c>
      <c r="F86">
        <v>112.8185</v>
      </c>
      <c r="G86">
        <v>10193.829322</v>
      </c>
      <c r="H86">
        <v>39.486499999999999</v>
      </c>
      <c r="I86">
        <v>8768</v>
      </c>
    </row>
    <row r="87" spans="1:9" x14ac:dyDescent="0.2">
      <c r="A87">
        <v>2020</v>
      </c>
      <c r="B87">
        <v>2</v>
      </c>
      <c r="C87" t="s">
        <v>32</v>
      </c>
      <c r="D87" t="s">
        <v>10</v>
      </c>
      <c r="E87" t="s">
        <v>13</v>
      </c>
      <c r="F87">
        <v>25.190799999999999</v>
      </c>
      <c r="G87">
        <v>3303.8635730000001</v>
      </c>
      <c r="H87">
        <v>12.5954</v>
      </c>
      <c r="I87">
        <v>2630</v>
      </c>
    </row>
    <row r="88" spans="1:9" x14ac:dyDescent="0.2">
      <c r="A88">
        <v>2020</v>
      </c>
      <c r="B88">
        <v>2</v>
      </c>
      <c r="C88" t="s">
        <v>32</v>
      </c>
      <c r="D88" t="s">
        <v>10</v>
      </c>
      <c r="E88" t="s">
        <v>14</v>
      </c>
      <c r="F88">
        <v>8.43E-2</v>
      </c>
      <c r="G88">
        <v>16.051770999999999</v>
      </c>
      <c r="H88">
        <v>6.3299999999999995E-2</v>
      </c>
      <c r="I88">
        <v>53</v>
      </c>
    </row>
    <row r="89" spans="1:9" x14ac:dyDescent="0.2">
      <c r="A89">
        <v>2020</v>
      </c>
      <c r="B89">
        <v>2</v>
      </c>
      <c r="C89" t="s">
        <v>32</v>
      </c>
      <c r="D89" t="s">
        <v>15</v>
      </c>
      <c r="E89" t="s">
        <v>13</v>
      </c>
      <c r="F89">
        <v>30.866900000000001</v>
      </c>
      <c r="G89">
        <v>5580.4851070000004</v>
      </c>
      <c r="H89">
        <v>12.3467</v>
      </c>
      <c r="I89">
        <v>3891</v>
      </c>
    </row>
    <row r="90" spans="1:9" x14ac:dyDescent="0.2">
      <c r="A90">
        <v>2020</v>
      </c>
      <c r="B90">
        <v>2</v>
      </c>
      <c r="C90" t="s">
        <v>32</v>
      </c>
      <c r="D90" t="s">
        <v>20</v>
      </c>
      <c r="E90" t="s">
        <v>12</v>
      </c>
      <c r="F90">
        <v>43.391399999999997</v>
      </c>
      <c r="G90">
        <v>2388.3426169999998</v>
      </c>
      <c r="H90">
        <v>15.620900000000001</v>
      </c>
      <c r="I90">
        <v>6043</v>
      </c>
    </row>
    <row r="91" spans="1:9" x14ac:dyDescent="0.2">
      <c r="A91">
        <v>2020</v>
      </c>
      <c r="B91">
        <v>2</v>
      </c>
      <c r="C91" t="s">
        <v>32</v>
      </c>
      <c r="D91" t="s">
        <v>16</v>
      </c>
      <c r="E91" t="s">
        <v>11</v>
      </c>
      <c r="F91">
        <v>9.44</v>
      </c>
      <c r="G91">
        <v>564.161924</v>
      </c>
      <c r="H91">
        <v>2.1711999999999998</v>
      </c>
      <c r="I91">
        <v>2546</v>
      </c>
    </row>
    <row r="92" spans="1:9" x14ac:dyDescent="0.2">
      <c r="A92">
        <v>2020</v>
      </c>
      <c r="B92">
        <v>2</v>
      </c>
      <c r="C92" t="s">
        <v>32</v>
      </c>
      <c r="D92" t="s">
        <v>16</v>
      </c>
      <c r="E92" t="s">
        <v>13</v>
      </c>
      <c r="F92">
        <v>5.2153</v>
      </c>
      <c r="G92">
        <v>824.08276799999999</v>
      </c>
      <c r="H92">
        <v>2.3468</v>
      </c>
      <c r="I92">
        <v>1093</v>
      </c>
    </row>
    <row r="93" spans="1:9" x14ac:dyDescent="0.2">
      <c r="A93">
        <v>2020</v>
      </c>
      <c r="B93">
        <v>2</v>
      </c>
      <c r="C93" t="s">
        <v>32</v>
      </c>
      <c r="D93" t="s">
        <v>19</v>
      </c>
      <c r="E93" t="s">
        <v>12</v>
      </c>
      <c r="F93">
        <v>10.983700000000001</v>
      </c>
      <c r="G93">
        <v>1386.7354989999999</v>
      </c>
      <c r="H93">
        <v>4.0640000000000001</v>
      </c>
      <c r="I93">
        <v>919</v>
      </c>
    </row>
    <row r="94" spans="1:9" x14ac:dyDescent="0.2">
      <c r="A94">
        <v>2020</v>
      </c>
      <c r="B94">
        <v>2</v>
      </c>
      <c r="C94" t="s">
        <v>32</v>
      </c>
      <c r="D94" t="s">
        <v>29</v>
      </c>
      <c r="E94" t="s">
        <v>18</v>
      </c>
      <c r="F94">
        <v>1.7500000000000002E-2</v>
      </c>
      <c r="G94">
        <v>6.4333460000000002</v>
      </c>
      <c r="H94">
        <v>3.3E-3</v>
      </c>
      <c r="I94">
        <v>13</v>
      </c>
    </row>
    <row r="95" spans="1:9" x14ac:dyDescent="0.2">
      <c r="A95">
        <v>2020</v>
      </c>
      <c r="B95">
        <v>2</v>
      </c>
      <c r="C95" t="s">
        <v>32</v>
      </c>
      <c r="D95" t="s">
        <v>29</v>
      </c>
      <c r="E95" t="s">
        <v>13</v>
      </c>
      <c r="F95">
        <v>1.8029999999999999</v>
      </c>
      <c r="G95">
        <v>520.28328699999997</v>
      </c>
      <c r="H95">
        <v>0.72109999999999996</v>
      </c>
      <c r="I95">
        <v>238</v>
      </c>
    </row>
    <row r="96" spans="1:9" x14ac:dyDescent="0.2">
      <c r="A96">
        <v>2020</v>
      </c>
      <c r="B96">
        <v>2</v>
      </c>
      <c r="C96" t="s">
        <v>32</v>
      </c>
      <c r="D96" t="s">
        <v>33</v>
      </c>
      <c r="E96" t="s">
        <v>18</v>
      </c>
      <c r="F96">
        <v>1.7384999999999999</v>
      </c>
      <c r="G96">
        <v>457.74386800000002</v>
      </c>
      <c r="H96">
        <v>0.33029999999999998</v>
      </c>
      <c r="I96">
        <v>108</v>
      </c>
    </row>
    <row r="97" spans="1:9" x14ac:dyDescent="0.2">
      <c r="A97">
        <v>2020</v>
      </c>
      <c r="B97">
        <v>2</v>
      </c>
      <c r="C97" t="s">
        <v>32</v>
      </c>
      <c r="D97" t="s">
        <v>33</v>
      </c>
      <c r="E97" t="s">
        <v>12</v>
      </c>
      <c r="F97">
        <v>3.9699999999999999E-2</v>
      </c>
      <c r="G97">
        <v>13.110632000000001</v>
      </c>
      <c r="H97">
        <v>1.4E-2</v>
      </c>
      <c r="I97">
        <v>8</v>
      </c>
    </row>
    <row r="98" spans="1:9" x14ac:dyDescent="0.2">
      <c r="A98">
        <v>2020</v>
      </c>
      <c r="B98">
        <v>2</v>
      </c>
      <c r="C98" t="s">
        <v>32</v>
      </c>
      <c r="D98" t="s">
        <v>33</v>
      </c>
      <c r="E98" t="s">
        <v>13</v>
      </c>
      <c r="F98">
        <v>6.8500000000000005E-2</v>
      </c>
      <c r="G98">
        <v>33.706556999999997</v>
      </c>
      <c r="H98">
        <v>3.4200000000000001E-2</v>
      </c>
      <c r="I98">
        <v>40</v>
      </c>
    </row>
    <row r="99" spans="1:9" x14ac:dyDescent="0.2">
      <c r="A99">
        <v>2020</v>
      </c>
      <c r="B99">
        <v>2</v>
      </c>
      <c r="C99" t="s">
        <v>32</v>
      </c>
      <c r="D99" t="s">
        <v>37</v>
      </c>
      <c r="E99" t="s">
        <v>18</v>
      </c>
      <c r="F99">
        <v>1.6000000000000001E-3</v>
      </c>
      <c r="G99">
        <v>0.21092</v>
      </c>
      <c r="H99">
        <v>2.9999999999999997E-4</v>
      </c>
      <c r="I99">
        <v>4</v>
      </c>
    </row>
    <row r="100" spans="1:9" x14ac:dyDescent="0.2">
      <c r="A100">
        <v>2020</v>
      </c>
      <c r="B100">
        <v>2</v>
      </c>
      <c r="C100" t="s">
        <v>32</v>
      </c>
      <c r="D100" t="s">
        <v>37</v>
      </c>
      <c r="E100" t="s">
        <v>12</v>
      </c>
      <c r="F100">
        <v>2.2326000000000001</v>
      </c>
      <c r="G100">
        <v>287.86845399999999</v>
      </c>
      <c r="H100">
        <v>0.78149999999999997</v>
      </c>
      <c r="I100">
        <v>150</v>
      </c>
    </row>
    <row r="101" spans="1:9" x14ac:dyDescent="0.2">
      <c r="A101">
        <v>2020</v>
      </c>
      <c r="B101">
        <v>2</v>
      </c>
      <c r="C101" t="s">
        <v>32</v>
      </c>
      <c r="D101" t="s">
        <v>34</v>
      </c>
      <c r="E101" t="s">
        <v>12</v>
      </c>
      <c r="F101">
        <v>5.2600000000000001E-2</v>
      </c>
      <c r="G101">
        <v>24.106432999999999</v>
      </c>
      <c r="H101">
        <v>1.84E-2</v>
      </c>
      <c r="I101">
        <v>0</v>
      </c>
    </row>
    <row r="102" spans="1:9" x14ac:dyDescent="0.2">
      <c r="A102">
        <v>2020</v>
      </c>
      <c r="B102">
        <v>2</v>
      </c>
      <c r="C102" t="s">
        <v>32</v>
      </c>
      <c r="D102" t="s">
        <v>34</v>
      </c>
      <c r="E102" t="s">
        <v>13</v>
      </c>
      <c r="F102">
        <v>0.39760000000000001</v>
      </c>
      <c r="G102">
        <v>205.54900699999999</v>
      </c>
      <c r="H102">
        <v>0.16700000000000001</v>
      </c>
      <c r="I102">
        <v>0</v>
      </c>
    </row>
    <row r="103" spans="1:9" x14ac:dyDescent="0.2">
      <c r="A103">
        <v>2020</v>
      </c>
      <c r="B103">
        <v>2</v>
      </c>
      <c r="C103" t="s">
        <v>32</v>
      </c>
      <c r="D103" t="s">
        <v>38</v>
      </c>
      <c r="E103" t="s">
        <v>27</v>
      </c>
      <c r="F103">
        <v>0.1842</v>
      </c>
      <c r="G103">
        <v>34.832101999999999</v>
      </c>
      <c r="H103">
        <v>6.08E-2</v>
      </c>
      <c r="I103">
        <v>0</v>
      </c>
    </row>
    <row r="104" spans="1:9" x14ac:dyDescent="0.2">
      <c r="A104">
        <v>2020</v>
      </c>
      <c r="B104">
        <v>2</v>
      </c>
      <c r="C104" t="s">
        <v>32</v>
      </c>
      <c r="D104" t="s">
        <v>38</v>
      </c>
      <c r="E104" t="s">
        <v>13</v>
      </c>
      <c r="F104">
        <v>0.31929999999999997</v>
      </c>
      <c r="G104">
        <v>146.807534</v>
      </c>
      <c r="H104">
        <v>0.15970000000000001</v>
      </c>
      <c r="I104">
        <v>0</v>
      </c>
    </row>
    <row r="105" spans="1:9" x14ac:dyDescent="0.2">
      <c r="A105">
        <v>2020</v>
      </c>
      <c r="B105">
        <v>3</v>
      </c>
      <c r="C105" t="s">
        <v>9</v>
      </c>
      <c r="D105" t="s">
        <v>10</v>
      </c>
      <c r="E105" t="s">
        <v>11</v>
      </c>
      <c r="F105">
        <v>15.7516</v>
      </c>
      <c r="G105">
        <v>928.92665</v>
      </c>
      <c r="H105">
        <v>3.3079000000000001</v>
      </c>
      <c r="I105">
        <v>480</v>
      </c>
    </row>
    <row r="106" spans="1:9" x14ac:dyDescent="0.2">
      <c r="A106">
        <v>2020</v>
      </c>
      <c r="B106">
        <v>3</v>
      </c>
      <c r="C106" t="s">
        <v>9</v>
      </c>
      <c r="D106" t="s">
        <v>10</v>
      </c>
      <c r="E106" t="s">
        <v>12</v>
      </c>
      <c r="F106">
        <v>116.75060000000001</v>
      </c>
      <c r="G106">
        <v>9105.2074269999994</v>
      </c>
      <c r="H106">
        <v>40.8628</v>
      </c>
      <c r="I106">
        <v>776</v>
      </c>
    </row>
    <row r="107" spans="1:9" x14ac:dyDescent="0.2">
      <c r="A107">
        <v>2020</v>
      </c>
      <c r="B107">
        <v>3</v>
      </c>
      <c r="C107" t="s">
        <v>9</v>
      </c>
      <c r="D107" t="s">
        <v>10</v>
      </c>
      <c r="E107" t="s">
        <v>13</v>
      </c>
      <c r="F107">
        <v>44.650199999999998</v>
      </c>
      <c r="G107">
        <v>5049.8208759999998</v>
      </c>
      <c r="H107">
        <v>22.325099999999999</v>
      </c>
      <c r="I107">
        <v>664</v>
      </c>
    </row>
    <row r="108" spans="1:9" x14ac:dyDescent="0.2">
      <c r="A108">
        <v>2020</v>
      </c>
      <c r="B108">
        <v>3</v>
      </c>
      <c r="C108" t="s">
        <v>9</v>
      </c>
      <c r="D108" t="s">
        <v>10</v>
      </c>
      <c r="E108" t="s">
        <v>14</v>
      </c>
      <c r="F108">
        <v>0.30759999999999998</v>
      </c>
      <c r="G108">
        <v>58.307366999999999</v>
      </c>
      <c r="H108">
        <v>0.23069999999999999</v>
      </c>
      <c r="I108">
        <v>23</v>
      </c>
    </row>
    <row r="109" spans="1:9" x14ac:dyDescent="0.2">
      <c r="A109">
        <v>2020</v>
      </c>
      <c r="B109">
        <v>3</v>
      </c>
      <c r="C109" t="s">
        <v>9</v>
      </c>
      <c r="D109" t="s">
        <v>15</v>
      </c>
      <c r="E109" t="s">
        <v>13</v>
      </c>
      <c r="F109">
        <v>17.3306</v>
      </c>
      <c r="G109">
        <v>3529.6090760000002</v>
      </c>
      <c r="H109">
        <v>6.9321999999999999</v>
      </c>
      <c r="I109">
        <v>668</v>
      </c>
    </row>
    <row r="110" spans="1:9" x14ac:dyDescent="0.2">
      <c r="A110">
        <v>2020</v>
      </c>
      <c r="B110">
        <v>3</v>
      </c>
      <c r="C110" t="s">
        <v>9</v>
      </c>
      <c r="D110" t="s">
        <v>16</v>
      </c>
      <c r="E110" t="s">
        <v>11</v>
      </c>
      <c r="F110">
        <v>11.618499999999999</v>
      </c>
      <c r="G110">
        <v>677.017966</v>
      </c>
      <c r="H110">
        <v>2.6722999999999999</v>
      </c>
      <c r="I110">
        <v>503</v>
      </c>
    </row>
    <row r="111" spans="1:9" x14ac:dyDescent="0.2">
      <c r="A111">
        <v>2020</v>
      </c>
      <c r="B111">
        <v>3</v>
      </c>
      <c r="C111" t="s">
        <v>9</v>
      </c>
      <c r="D111" t="s">
        <v>16</v>
      </c>
      <c r="E111" t="s">
        <v>27</v>
      </c>
      <c r="F111">
        <v>5.9999999999999995E-4</v>
      </c>
      <c r="G111">
        <v>4.2303E-2</v>
      </c>
      <c r="H111">
        <v>2.0000000000000001E-4</v>
      </c>
      <c r="I111">
        <v>2</v>
      </c>
    </row>
    <row r="112" spans="1:9" x14ac:dyDescent="0.2">
      <c r="A112">
        <v>2020</v>
      </c>
      <c r="B112">
        <v>3</v>
      </c>
      <c r="C112" t="s">
        <v>9</v>
      </c>
      <c r="D112" t="s">
        <v>16</v>
      </c>
      <c r="E112" t="s">
        <v>13</v>
      </c>
      <c r="F112">
        <v>2.8369</v>
      </c>
      <c r="G112">
        <v>433.00613600000003</v>
      </c>
      <c r="H112">
        <v>1.2766</v>
      </c>
      <c r="I112">
        <v>301</v>
      </c>
    </row>
    <row r="113" spans="1:9" x14ac:dyDescent="0.2">
      <c r="A113">
        <v>2020</v>
      </c>
      <c r="B113">
        <v>3</v>
      </c>
      <c r="C113" t="s">
        <v>9</v>
      </c>
      <c r="D113" t="s">
        <v>16</v>
      </c>
      <c r="E113" t="s">
        <v>14</v>
      </c>
      <c r="F113">
        <v>5.9999999999999995E-4</v>
      </c>
      <c r="G113">
        <v>9.6673999999999996E-2</v>
      </c>
      <c r="H113">
        <v>2.9999999999999997E-4</v>
      </c>
      <c r="I113">
        <v>1</v>
      </c>
    </row>
    <row r="114" spans="1:9" x14ac:dyDescent="0.2">
      <c r="A114">
        <v>2020</v>
      </c>
      <c r="B114">
        <v>3</v>
      </c>
      <c r="C114" t="s">
        <v>9</v>
      </c>
      <c r="D114" t="s">
        <v>17</v>
      </c>
      <c r="E114" t="s">
        <v>18</v>
      </c>
      <c r="F114">
        <v>3.3967999999999998</v>
      </c>
      <c r="G114">
        <v>329.87308200000001</v>
      </c>
      <c r="H114">
        <v>0.61140000000000005</v>
      </c>
      <c r="I114">
        <v>93</v>
      </c>
    </row>
    <row r="115" spans="1:9" x14ac:dyDescent="0.2">
      <c r="A115">
        <v>2020</v>
      </c>
      <c r="B115">
        <v>3</v>
      </c>
      <c r="C115" t="s">
        <v>9</v>
      </c>
      <c r="D115" t="s">
        <v>19</v>
      </c>
      <c r="E115" t="s">
        <v>12</v>
      </c>
      <c r="F115">
        <v>2.1223000000000001</v>
      </c>
      <c r="G115">
        <v>317.591342</v>
      </c>
      <c r="H115">
        <v>0.7853</v>
      </c>
      <c r="I115">
        <v>95</v>
      </c>
    </row>
    <row r="116" spans="1:9" x14ac:dyDescent="0.2">
      <c r="A116">
        <v>2020</v>
      </c>
      <c r="B116">
        <v>3</v>
      </c>
      <c r="C116" t="s">
        <v>9</v>
      </c>
      <c r="D116" t="s">
        <v>20</v>
      </c>
      <c r="E116" t="s">
        <v>12</v>
      </c>
      <c r="F116">
        <v>2.6175999999999999</v>
      </c>
      <c r="G116">
        <v>197.90961999999999</v>
      </c>
      <c r="H116">
        <v>0.94230000000000003</v>
      </c>
      <c r="I116">
        <v>128</v>
      </c>
    </row>
    <row r="117" spans="1:9" x14ac:dyDescent="0.2">
      <c r="A117">
        <v>2020</v>
      </c>
      <c r="B117">
        <v>3</v>
      </c>
      <c r="C117" t="s">
        <v>9</v>
      </c>
      <c r="D117" t="s">
        <v>21</v>
      </c>
      <c r="E117" t="s">
        <v>22</v>
      </c>
      <c r="F117">
        <v>9.9000000000000008E-3</v>
      </c>
      <c r="G117">
        <v>3.2036440000000002</v>
      </c>
      <c r="H117">
        <v>2.7000000000000001E-3</v>
      </c>
      <c r="I117">
        <v>2</v>
      </c>
    </row>
    <row r="118" spans="1:9" x14ac:dyDescent="0.2">
      <c r="A118">
        <v>2020</v>
      </c>
      <c r="B118">
        <v>3</v>
      </c>
      <c r="C118" t="s">
        <v>9</v>
      </c>
      <c r="D118" t="s">
        <v>21</v>
      </c>
      <c r="E118" t="s">
        <v>13</v>
      </c>
      <c r="F118">
        <v>1.0074000000000001</v>
      </c>
      <c r="G118">
        <v>121.778651</v>
      </c>
      <c r="H118">
        <v>0.40289999999999998</v>
      </c>
      <c r="I118">
        <v>114</v>
      </c>
    </row>
    <row r="119" spans="1:9" x14ac:dyDescent="0.2">
      <c r="A119">
        <v>2020</v>
      </c>
      <c r="B119">
        <v>3</v>
      </c>
      <c r="C119" t="s">
        <v>9</v>
      </c>
      <c r="D119" t="s">
        <v>23</v>
      </c>
      <c r="E119" t="s">
        <v>13</v>
      </c>
      <c r="F119">
        <v>0.3357</v>
      </c>
      <c r="G119">
        <v>78.294403000000003</v>
      </c>
      <c r="H119">
        <v>0.1343</v>
      </c>
      <c r="I119">
        <v>96</v>
      </c>
    </row>
    <row r="120" spans="1:9" x14ac:dyDescent="0.2">
      <c r="A120">
        <v>2020</v>
      </c>
      <c r="B120">
        <v>3</v>
      </c>
      <c r="C120" t="s">
        <v>9</v>
      </c>
      <c r="D120" t="s">
        <v>24</v>
      </c>
      <c r="E120" t="s">
        <v>18</v>
      </c>
      <c r="F120">
        <v>0.3775</v>
      </c>
      <c r="G120">
        <v>58.161957999999998</v>
      </c>
      <c r="H120">
        <v>7.17E-2</v>
      </c>
      <c r="I120">
        <v>0</v>
      </c>
    </row>
    <row r="121" spans="1:9" x14ac:dyDescent="0.2">
      <c r="A121">
        <v>2020</v>
      </c>
      <c r="B121">
        <v>3</v>
      </c>
      <c r="C121" t="s">
        <v>9</v>
      </c>
      <c r="D121" t="s">
        <v>24</v>
      </c>
      <c r="E121" t="s">
        <v>12</v>
      </c>
      <c r="F121">
        <v>6.9999999999999999E-4</v>
      </c>
      <c r="G121">
        <v>9.4486000000000001E-2</v>
      </c>
      <c r="H121">
        <v>2.9999999999999997E-4</v>
      </c>
      <c r="I121">
        <v>0</v>
      </c>
    </row>
    <row r="122" spans="1:9" x14ac:dyDescent="0.2">
      <c r="A122">
        <v>2020</v>
      </c>
      <c r="B122">
        <v>3</v>
      </c>
      <c r="C122" t="s">
        <v>9</v>
      </c>
      <c r="D122" t="s">
        <v>25</v>
      </c>
      <c r="E122" t="s">
        <v>13</v>
      </c>
      <c r="F122">
        <v>0.28820000000000001</v>
      </c>
      <c r="G122">
        <v>45.010945</v>
      </c>
      <c r="H122">
        <v>0.1152</v>
      </c>
      <c r="I122">
        <v>0</v>
      </c>
    </row>
    <row r="123" spans="1:9" x14ac:dyDescent="0.2">
      <c r="A123">
        <v>2020</v>
      </c>
      <c r="B123">
        <v>3</v>
      </c>
      <c r="C123" t="s">
        <v>26</v>
      </c>
      <c r="D123" t="s">
        <v>10</v>
      </c>
      <c r="E123" t="s">
        <v>11</v>
      </c>
      <c r="F123">
        <v>59.918100000000003</v>
      </c>
      <c r="G123">
        <v>3925.894315</v>
      </c>
      <c r="H123">
        <v>12.582800000000001</v>
      </c>
      <c r="I123">
        <v>7797</v>
      </c>
    </row>
    <row r="124" spans="1:9" x14ac:dyDescent="0.2">
      <c r="A124">
        <v>2020</v>
      </c>
      <c r="B124">
        <v>3</v>
      </c>
      <c r="C124" t="s">
        <v>26</v>
      </c>
      <c r="D124" t="s">
        <v>10</v>
      </c>
      <c r="E124" t="s">
        <v>27</v>
      </c>
      <c r="F124">
        <v>2.5000000000000001E-3</v>
      </c>
      <c r="G124">
        <v>0.239033</v>
      </c>
      <c r="H124">
        <v>8.0000000000000004E-4</v>
      </c>
      <c r="I124">
        <v>3</v>
      </c>
    </row>
    <row r="125" spans="1:9" x14ac:dyDescent="0.2">
      <c r="A125">
        <v>2020</v>
      </c>
      <c r="B125">
        <v>3</v>
      </c>
      <c r="C125" t="s">
        <v>26</v>
      </c>
      <c r="D125" t="s">
        <v>10</v>
      </c>
      <c r="E125" t="s">
        <v>12</v>
      </c>
      <c r="F125">
        <v>69.861099999999993</v>
      </c>
      <c r="G125">
        <v>6958.6258809999999</v>
      </c>
      <c r="H125">
        <v>24.4513</v>
      </c>
      <c r="I125">
        <v>8564</v>
      </c>
    </row>
    <row r="126" spans="1:9" x14ac:dyDescent="0.2">
      <c r="A126">
        <v>2020</v>
      </c>
      <c r="B126">
        <v>3</v>
      </c>
      <c r="C126" t="s">
        <v>26</v>
      </c>
      <c r="D126" t="s">
        <v>10</v>
      </c>
      <c r="E126" t="s">
        <v>13</v>
      </c>
      <c r="F126">
        <v>8.2565000000000008</v>
      </c>
      <c r="G126">
        <v>1088.4688610000001</v>
      </c>
      <c r="H126">
        <v>4.1283000000000003</v>
      </c>
      <c r="I126">
        <v>1297</v>
      </c>
    </row>
    <row r="127" spans="1:9" x14ac:dyDescent="0.2">
      <c r="A127">
        <v>2020</v>
      </c>
      <c r="B127">
        <v>3</v>
      </c>
      <c r="C127" t="s">
        <v>26</v>
      </c>
      <c r="D127" t="s">
        <v>10</v>
      </c>
      <c r="E127" t="s">
        <v>14</v>
      </c>
      <c r="F127">
        <v>0.36559999999999998</v>
      </c>
      <c r="G127">
        <v>62.655918</v>
      </c>
      <c r="H127">
        <v>0.2742</v>
      </c>
      <c r="I127">
        <v>283</v>
      </c>
    </row>
    <row r="128" spans="1:9" x14ac:dyDescent="0.2">
      <c r="A128">
        <v>2020</v>
      </c>
      <c r="B128">
        <v>3</v>
      </c>
      <c r="C128" t="s">
        <v>26</v>
      </c>
      <c r="D128" t="s">
        <v>15</v>
      </c>
      <c r="E128" t="s">
        <v>13</v>
      </c>
      <c r="F128">
        <v>10.6065</v>
      </c>
      <c r="G128">
        <v>1949.093433</v>
      </c>
      <c r="H128">
        <v>4.2427000000000001</v>
      </c>
      <c r="I128">
        <v>1612</v>
      </c>
    </row>
    <row r="129" spans="1:9" x14ac:dyDescent="0.2">
      <c r="A129">
        <v>2020</v>
      </c>
      <c r="B129">
        <v>3</v>
      </c>
      <c r="C129" t="s">
        <v>26</v>
      </c>
      <c r="D129" t="s">
        <v>20</v>
      </c>
      <c r="E129" t="s">
        <v>12</v>
      </c>
      <c r="F129">
        <v>15.8856</v>
      </c>
      <c r="G129">
        <v>1072.2208250000001</v>
      </c>
      <c r="H129">
        <v>5.7187999999999999</v>
      </c>
      <c r="I129">
        <v>3521</v>
      </c>
    </row>
    <row r="130" spans="1:9" x14ac:dyDescent="0.2">
      <c r="A130">
        <v>2020</v>
      </c>
      <c r="B130">
        <v>3</v>
      </c>
      <c r="C130" t="s">
        <v>26</v>
      </c>
      <c r="D130" t="s">
        <v>16</v>
      </c>
      <c r="E130" t="s">
        <v>11</v>
      </c>
      <c r="F130">
        <v>4.2058</v>
      </c>
      <c r="G130">
        <v>285.33204799999999</v>
      </c>
      <c r="H130">
        <v>0.96730000000000005</v>
      </c>
      <c r="I130">
        <v>1440</v>
      </c>
    </row>
    <row r="131" spans="1:9" x14ac:dyDescent="0.2">
      <c r="A131">
        <v>2020</v>
      </c>
      <c r="B131">
        <v>3</v>
      </c>
      <c r="C131" t="s">
        <v>26</v>
      </c>
      <c r="D131" t="s">
        <v>16</v>
      </c>
      <c r="E131" t="s">
        <v>13</v>
      </c>
      <c r="F131">
        <v>1.0539000000000001</v>
      </c>
      <c r="G131">
        <v>177.54775599999999</v>
      </c>
      <c r="H131">
        <v>0.47439999999999999</v>
      </c>
      <c r="I131">
        <v>434</v>
      </c>
    </row>
    <row r="132" spans="1:9" x14ac:dyDescent="0.2">
      <c r="A132">
        <v>2020</v>
      </c>
      <c r="B132">
        <v>3</v>
      </c>
      <c r="C132" t="s">
        <v>26</v>
      </c>
      <c r="D132" t="s">
        <v>39</v>
      </c>
      <c r="E132" t="s">
        <v>13</v>
      </c>
      <c r="F132">
        <v>2.5053000000000001</v>
      </c>
      <c r="G132">
        <v>321.67500000000001</v>
      </c>
      <c r="H132">
        <v>1.2526999999999999</v>
      </c>
      <c r="I132">
        <v>976</v>
      </c>
    </row>
    <row r="133" spans="1:9" x14ac:dyDescent="0.2">
      <c r="A133">
        <v>2020</v>
      </c>
      <c r="B133">
        <v>3</v>
      </c>
      <c r="C133" t="s">
        <v>26</v>
      </c>
      <c r="D133" t="s">
        <v>19</v>
      </c>
      <c r="E133" t="s">
        <v>12</v>
      </c>
      <c r="F133">
        <v>0.74860000000000004</v>
      </c>
      <c r="G133">
        <v>124.803203</v>
      </c>
      <c r="H133">
        <v>0.27700000000000002</v>
      </c>
      <c r="I133">
        <v>253</v>
      </c>
    </row>
    <row r="134" spans="1:9" x14ac:dyDescent="0.2">
      <c r="A134">
        <v>2020</v>
      </c>
      <c r="B134">
        <v>3</v>
      </c>
      <c r="C134" t="s">
        <v>26</v>
      </c>
      <c r="D134" t="s">
        <v>28</v>
      </c>
      <c r="E134" t="s">
        <v>12</v>
      </c>
      <c r="F134">
        <v>0.51239999999999997</v>
      </c>
      <c r="G134">
        <v>123.330744</v>
      </c>
      <c r="H134">
        <v>0.1794</v>
      </c>
      <c r="I134">
        <v>72</v>
      </c>
    </row>
    <row r="135" spans="1:9" x14ac:dyDescent="0.2">
      <c r="A135">
        <v>2020</v>
      </c>
      <c r="B135">
        <v>3</v>
      </c>
      <c r="C135" t="s">
        <v>26</v>
      </c>
      <c r="D135" t="s">
        <v>17</v>
      </c>
      <c r="E135" t="s">
        <v>18</v>
      </c>
      <c r="F135">
        <v>1.1978</v>
      </c>
      <c r="G135">
        <v>108.865611</v>
      </c>
      <c r="H135">
        <v>0.21560000000000001</v>
      </c>
      <c r="I135">
        <v>239</v>
      </c>
    </row>
    <row r="136" spans="1:9" x14ac:dyDescent="0.2">
      <c r="A136">
        <v>2020</v>
      </c>
      <c r="B136">
        <v>3</v>
      </c>
      <c r="C136" t="s">
        <v>26</v>
      </c>
      <c r="D136" t="s">
        <v>29</v>
      </c>
      <c r="E136" t="s">
        <v>18</v>
      </c>
      <c r="F136">
        <v>5.7999999999999996E-3</v>
      </c>
      <c r="G136">
        <v>1.6053360000000001</v>
      </c>
      <c r="H136">
        <v>1.1000000000000001E-3</v>
      </c>
      <c r="I136">
        <v>0</v>
      </c>
    </row>
    <row r="137" spans="1:9" x14ac:dyDescent="0.2">
      <c r="A137">
        <v>2020</v>
      </c>
      <c r="B137">
        <v>3</v>
      </c>
      <c r="C137" t="s">
        <v>26</v>
      </c>
      <c r="D137" t="s">
        <v>29</v>
      </c>
      <c r="E137" t="s">
        <v>13</v>
      </c>
      <c r="F137">
        <v>0.30649999999999999</v>
      </c>
      <c r="G137">
        <v>93.23621</v>
      </c>
      <c r="H137">
        <v>0.1226</v>
      </c>
      <c r="I137">
        <v>0</v>
      </c>
    </row>
    <row r="138" spans="1:9" x14ac:dyDescent="0.2">
      <c r="A138">
        <v>2020</v>
      </c>
      <c r="B138">
        <v>3</v>
      </c>
      <c r="C138" t="s">
        <v>26</v>
      </c>
      <c r="D138" t="s">
        <v>21</v>
      </c>
      <c r="E138" t="s">
        <v>13</v>
      </c>
      <c r="F138">
        <v>0.42</v>
      </c>
      <c r="G138">
        <v>48.423850999999999</v>
      </c>
      <c r="H138">
        <v>0.16800000000000001</v>
      </c>
      <c r="I138">
        <v>292</v>
      </c>
    </row>
    <row r="139" spans="1:9" x14ac:dyDescent="0.2">
      <c r="A139">
        <v>2020</v>
      </c>
      <c r="B139">
        <v>3</v>
      </c>
      <c r="C139" t="s">
        <v>32</v>
      </c>
      <c r="D139" t="s">
        <v>10</v>
      </c>
      <c r="E139" t="s">
        <v>11</v>
      </c>
      <c r="F139">
        <v>80.834900000000005</v>
      </c>
      <c r="G139">
        <v>4860.2618430000002</v>
      </c>
      <c r="H139">
        <v>16.975300000000001</v>
      </c>
      <c r="I139">
        <v>10268</v>
      </c>
    </row>
    <row r="140" spans="1:9" x14ac:dyDescent="0.2">
      <c r="A140">
        <v>2020</v>
      </c>
      <c r="B140">
        <v>3</v>
      </c>
      <c r="C140" t="s">
        <v>32</v>
      </c>
      <c r="D140" t="s">
        <v>10</v>
      </c>
      <c r="E140" t="s">
        <v>12</v>
      </c>
      <c r="F140">
        <v>98.055300000000003</v>
      </c>
      <c r="G140">
        <v>9525.2732039999992</v>
      </c>
      <c r="H140">
        <v>34.319400000000002</v>
      </c>
      <c r="I140">
        <v>8169</v>
      </c>
    </row>
    <row r="141" spans="1:9" x14ac:dyDescent="0.2">
      <c r="A141">
        <v>2020</v>
      </c>
      <c r="B141">
        <v>3</v>
      </c>
      <c r="C141" t="s">
        <v>32</v>
      </c>
      <c r="D141" t="s">
        <v>10</v>
      </c>
      <c r="E141" t="s">
        <v>13</v>
      </c>
      <c r="F141">
        <v>41.277500000000003</v>
      </c>
      <c r="G141">
        <v>5053.812038</v>
      </c>
      <c r="H141">
        <v>20.6387</v>
      </c>
      <c r="I141">
        <v>2632</v>
      </c>
    </row>
    <row r="142" spans="1:9" x14ac:dyDescent="0.2">
      <c r="A142">
        <v>2020</v>
      </c>
      <c r="B142">
        <v>3</v>
      </c>
      <c r="C142" t="s">
        <v>32</v>
      </c>
      <c r="D142" t="s">
        <v>10</v>
      </c>
      <c r="E142" t="s">
        <v>14</v>
      </c>
      <c r="F142">
        <v>8.4400000000000003E-2</v>
      </c>
      <c r="G142">
        <v>13.352451</v>
      </c>
      <c r="H142">
        <v>6.3299999999999995E-2</v>
      </c>
      <c r="I142">
        <v>65</v>
      </c>
    </row>
    <row r="143" spans="1:9" x14ac:dyDescent="0.2">
      <c r="A143">
        <v>2020</v>
      </c>
      <c r="B143">
        <v>3</v>
      </c>
      <c r="C143" t="s">
        <v>32</v>
      </c>
      <c r="D143" t="s">
        <v>15</v>
      </c>
      <c r="E143" t="s">
        <v>13</v>
      </c>
      <c r="F143">
        <v>22.785900000000002</v>
      </c>
      <c r="G143">
        <v>4874.6838100000004</v>
      </c>
      <c r="H143">
        <v>9.1143999999999998</v>
      </c>
      <c r="I143">
        <v>2764</v>
      </c>
    </row>
    <row r="144" spans="1:9" x14ac:dyDescent="0.2">
      <c r="A144">
        <v>2020</v>
      </c>
      <c r="B144">
        <v>3</v>
      </c>
      <c r="C144" t="s">
        <v>32</v>
      </c>
      <c r="D144" t="s">
        <v>16</v>
      </c>
      <c r="E144" t="s">
        <v>11</v>
      </c>
      <c r="F144">
        <v>8.6386000000000003</v>
      </c>
      <c r="G144">
        <v>518.47326399999997</v>
      </c>
      <c r="H144">
        <v>1.9869000000000001</v>
      </c>
      <c r="I144">
        <v>1801</v>
      </c>
    </row>
    <row r="145" spans="1:9" x14ac:dyDescent="0.2">
      <c r="A145">
        <v>2020</v>
      </c>
      <c r="B145">
        <v>3</v>
      </c>
      <c r="C145" t="s">
        <v>32</v>
      </c>
      <c r="D145" t="s">
        <v>16</v>
      </c>
      <c r="E145" t="s">
        <v>13</v>
      </c>
      <c r="F145">
        <v>4.9756999999999998</v>
      </c>
      <c r="G145">
        <v>855.17175999999995</v>
      </c>
      <c r="H145">
        <v>2.2391000000000001</v>
      </c>
      <c r="I145">
        <v>1471</v>
      </c>
    </row>
    <row r="146" spans="1:9" x14ac:dyDescent="0.2">
      <c r="A146">
        <v>2020</v>
      </c>
      <c r="B146">
        <v>3</v>
      </c>
      <c r="C146" t="s">
        <v>32</v>
      </c>
      <c r="D146" t="s">
        <v>20</v>
      </c>
      <c r="E146" t="s">
        <v>12</v>
      </c>
      <c r="F146">
        <v>20.995999999999999</v>
      </c>
      <c r="G146">
        <v>1306.620265</v>
      </c>
      <c r="H146">
        <v>7.5586000000000002</v>
      </c>
      <c r="I146">
        <v>3778</v>
      </c>
    </row>
    <row r="147" spans="1:9" x14ac:dyDescent="0.2">
      <c r="A147">
        <v>2020</v>
      </c>
      <c r="B147">
        <v>3</v>
      </c>
      <c r="C147" t="s">
        <v>32</v>
      </c>
      <c r="D147" t="s">
        <v>19</v>
      </c>
      <c r="E147" t="s">
        <v>12</v>
      </c>
      <c r="F147">
        <v>8.5074000000000005</v>
      </c>
      <c r="G147">
        <v>1124.5899529999999</v>
      </c>
      <c r="H147">
        <v>3.1476999999999999</v>
      </c>
      <c r="I147">
        <v>869</v>
      </c>
    </row>
    <row r="148" spans="1:9" x14ac:dyDescent="0.2">
      <c r="A148">
        <v>2020</v>
      </c>
      <c r="B148">
        <v>3</v>
      </c>
      <c r="C148" t="s">
        <v>32</v>
      </c>
      <c r="D148" t="s">
        <v>39</v>
      </c>
      <c r="E148" t="s">
        <v>13</v>
      </c>
      <c r="F148">
        <v>6.3936999999999999</v>
      </c>
      <c r="G148">
        <v>811.186105</v>
      </c>
      <c r="H148">
        <v>3.1968999999999999</v>
      </c>
      <c r="I148">
        <v>2485</v>
      </c>
    </row>
    <row r="149" spans="1:9" x14ac:dyDescent="0.2">
      <c r="A149">
        <v>2020</v>
      </c>
      <c r="B149">
        <v>3</v>
      </c>
      <c r="C149" t="s">
        <v>32</v>
      </c>
      <c r="D149" t="s">
        <v>33</v>
      </c>
      <c r="E149" t="s">
        <v>18</v>
      </c>
      <c r="F149">
        <v>2.5575999999999999</v>
      </c>
      <c r="G149">
        <v>700.96811600000001</v>
      </c>
      <c r="H149">
        <v>0.4859</v>
      </c>
      <c r="I149">
        <v>111</v>
      </c>
    </row>
    <row r="150" spans="1:9" x14ac:dyDescent="0.2">
      <c r="A150">
        <v>2020</v>
      </c>
      <c r="B150">
        <v>3</v>
      </c>
      <c r="C150" t="s">
        <v>32</v>
      </c>
      <c r="D150" t="s">
        <v>33</v>
      </c>
      <c r="E150" t="s">
        <v>12</v>
      </c>
      <c r="F150">
        <v>4.1200000000000001E-2</v>
      </c>
      <c r="G150">
        <v>13.251863999999999</v>
      </c>
      <c r="H150">
        <v>1.4500000000000001E-2</v>
      </c>
      <c r="I150">
        <v>6</v>
      </c>
    </row>
    <row r="151" spans="1:9" x14ac:dyDescent="0.2">
      <c r="A151">
        <v>2020</v>
      </c>
      <c r="B151">
        <v>3</v>
      </c>
      <c r="C151" t="s">
        <v>32</v>
      </c>
      <c r="D151" t="s">
        <v>33</v>
      </c>
      <c r="E151" t="s">
        <v>13</v>
      </c>
      <c r="F151">
        <v>8.1799999999999998E-2</v>
      </c>
      <c r="G151">
        <v>39.988526</v>
      </c>
      <c r="H151">
        <v>4.0800000000000003E-2</v>
      </c>
      <c r="I151">
        <v>47</v>
      </c>
    </row>
    <row r="152" spans="1:9" x14ac:dyDescent="0.2">
      <c r="A152">
        <v>2020</v>
      </c>
      <c r="B152">
        <v>3</v>
      </c>
      <c r="C152" t="s">
        <v>32</v>
      </c>
      <c r="D152" t="s">
        <v>29</v>
      </c>
      <c r="E152" t="s">
        <v>18</v>
      </c>
      <c r="F152">
        <v>3.2199999999999999E-2</v>
      </c>
      <c r="G152">
        <v>7.8845869999999998</v>
      </c>
      <c r="H152">
        <v>6.1000000000000004E-3</v>
      </c>
      <c r="I152">
        <v>21</v>
      </c>
    </row>
    <row r="153" spans="1:9" x14ac:dyDescent="0.2">
      <c r="A153">
        <v>2020</v>
      </c>
      <c r="B153">
        <v>3</v>
      </c>
      <c r="C153" t="s">
        <v>32</v>
      </c>
      <c r="D153" t="s">
        <v>29</v>
      </c>
      <c r="E153" t="s">
        <v>13</v>
      </c>
      <c r="F153">
        <v>2.1444999999999999</v>
      </c>
      <c r="G153">
        <v>603.62510699999996</v>
      </c>
      <c r="H153">
        <v>0.85770000000000002</v>
      </c>
      <c r="I153">
        <v>257</v>
      </c>
    </row>
    <row r="154" spans="1:9" x14ac:dyDescent="0.2">
      <c r="A154">
        <v>2020</v>
      </c>
      <c r="B154">
        <v>3</v>
      </c>
      <c r="C154" t="s">
        <v>32</v>
      </c>
      <c r="D154" t="s">
        <v>34</v>
      </c>
      <c r="E154" t="s">
        <v>12</v>
      </c>
      <c r="F154">
        <v>5.7700000000000001E-2</v>
      </c>
      <c r="G154">
        <v>25.981501999999999</v>
      </c>
      <c r="H154">
        <v>2.0199999999999999E-2</v>
      </c>
      <c r="I154">
        <v>0</v>
      </c>
    </row>
    <row r="155" spans="1:9" x14ac:dyDescent="0.2">
      <c r="A155">
        <v>2020</v>
      </c>
      <c r="B155">
        <v>3</v>
      </c>
      <c r="C155" t="s">
        <v>32</v>
      </c>
      <c r="D155" t="s">
        <v>34</v>
      </c>
      <c r="E155" t="s">
        <v>13</v>
      </c>
      <c r="F155">
        <v>0.54579999999999995</v>
      </c>
      <c r="G155">
        <v>290.24293999999998</v>
      </c>
      <c r="H155">
        <v>0.22919999999999999</v>
      </c>
      <c r="I155">
        <v>0</v>
      </c>
    </row>
    <row r="156" spans="1:9" x14ac:dyDescent="0.2">
      <c r="A156">
        <v>2020</v>
      </c>
      <c r="B156">
        <v>3</v>
      </c>
      <c r="C156" t="s">
        <v>32</v>
      </c>
      <c r="D156" t="s">
        <v>37</v>
      </c>
      <c r="E156" t="s">
        <v>18</v>
      </c>
      <c r="F156">
        <v>4.0000000000000002E-4</v>
      </c>
      <c r="G156">
        <v>4.9662999999999999E-2</v>
      </c>
      <c r="H156">
        <v>1E-4</v>
      </c>
      <c r="I156">
        <v>1</v>
      </c>
    </row>
    <row r="157" spans="1:9" x14ac:dyDescent="0.2">
      <c r="A157">
        <v>2020</v>
      </c>
      <c r="B157">
        <v>3</v>
      </c>
      <c r="C157" t="s">
        <v>32</v>
      </c>
      <c r="D157" t="s">
        <v>37</v>
      </c>
      <c r="E157" t="s">
        <v>12</v>
      </c>
      <c r="F157">
        <v>1.3841000000000001</v>
      </c>
      <c r="G157">
        <v>238.90414200000001</v>
      </c>
      <c r="H157">
        <v>0.4844</v>
      </c>
      <c r="I157">
        <v>158</v>
      </c>
    </row>
    <row r="158" spans="1:9" x14ac:dyDescent="0.2">
      <c r="A158">
        <v>2020</v>
      </c>
      <c r="B158">
        <v>4</v>
      </c>
      <c r="C158" t="s">
        <v>9</v>
      </c>
      <c r="D158" t="s">
        <v>10</v>
      </c>
      <c r="E158" t="s">
        <v>11</v>
      </c>
      <c r="F158">
        <v>13.180899999999999</v>
      </c>
      <c r="G158">
        <v>819.69867699999998</v>
      </c>
      <c r="H158">
        <v>2.7679999999999998</v>
      </c>
      <c r="I158">
        <v>478</v>
      </c>
    </row>
    <row r="159" spans="1:9" x14ac:dyDescent="0.2">
      <c r="A159">
        <v>2020</v>
      </c>
      <c r="B159">
        <v>4</v>
      </c>
      <c r="C159" t="s">
        <v>9</v>
      </c>
      <c r="D159" t="s">
        <v>10</v>
      </c>
      <c r="E159" t="s">
        <v>12</v>
      </c>
      <c r="F159">
        <v>54.853700000000003</v>
      </c>
      <c r="G159">
        <v>4806.2020419999999</v>
      </c>
      <c r="H159">
        <v>19.198899999999998</v>
      </c>
      <c r="I159">
        <v>786</v>
      </c>
    </row>
    <row r="160" spans="1:9" x14ac:dyDescent="0.2">
      <c r="A160">
        <v>2020</v>
      </c>
      <c r="B160">
        <v>4</v>
      </c>
      <c r="C160" t="s">
        <v>9</v>
      </c>
      <c r="D160" t="s">
        <v>10</v>
      </c>
      <c r="E160" t="s">
        <v>13</v>
      </c>
      <c r="F160">
        <v>48.549799999999998</v>
      </c>
      <c r="G160">
        <v>5104.9096810000001</v>
      </c>
      <c r="H160">
        <v>24.274799999999999</v>
      </c>
      <c r="I160">
        <v>663</v>
      </c>
    </row>
    <row r="161" spans="1:9" x14ac:dyDescent="0.2">
      <c r="A161">
        <v>2020</v>
      </c>
      <c r="B161">
        <v>4</v>
      </c>
      <c r="C161" t="s">
        <v>9</v>
      </c>
      <c r="D161" t="s">
        <v>10</v>
      </c>
      <c r="E161" t="s">
        <v>14</v>
      </c>
      <c r="F161">
        <v>1.0820000000000001</v>
      </c>
      <c r="G161">
        <v>129.17522600000001</v>
      </c>
      <c r="H161">
        <v>0.8115</v>
      </c>
      <c r="I161">
        <v>23</v>
      </c>
    </row>
    <row r="162" spans="1:9" x14ac:dyDescent="0.2">
      <c r="A162">
        <v>2020</v>
      </c>
      <c r="B162">
        <v>4</v>
      </c>
      <c r="C162" t="s">
        <v>9</v>
      </c>
      <c r="D162" t="s">
        <v>15</v>
      </c>
      <c r="E162" t="s">
        <v>13</v>
      </c>
      <c r="F162">
        <v>14.688700000000001</v>
      </c>
      <c r="G162">
        <v>3008.3285460000002</v>
      </c>
      <c r="H162">
        <v>5.8754999999999997</v>
      </c>
      <c r="I162">
        <v>671</v>
      </c>
    </row>
    <row r="163" spans="1:9" x14ac:dyDescent="0.2">
      <c r="A163">
        <v>2020</v>
      </c>
      <c r="B163">
        <v>4</v>
      </c>
      <c r="C163" t="s">
        <v>9</v>
      </c>
      <c r="D163" t="s">
        <v>16</v>
      </c>
      <c r="E163" t="s">
        <v>11</v>
      </c>
      <c r="F163">
        <v>10.8278</v>
      </c>
      <c r="G163">
        <v>634.09897699999999</v>
      </c>
      <c r="H163">
        <v>2.4904000000000002</v>
      </c>
      <c r="I163">
        <v>482</v>
      </c>
    </row>
    <row r="164" spans="1:9" x14ac:dyDescent="0.2">
      <c r="A164">
        <v>2020</v>
      </c>
      <c r="B164">
        <v>4</v>
      </c>
      <c r="C164" t="s">
        <v>9</v>
      </c>
      <c r="D164" t="s">
        <v>16</v>
      </c>
      <c r="E164" t="s">
        <v>27</v>
      </c>
      <c r="F164">
        <v>1E-4</v>
      </c>
      <c r="G164">
        <v>7.0280000000000004E-3</v>
      </c>
      <c r="H164" t="s">
        <v>40</v>
      </c>
      <c r="I164">
        <v>0</v>
      </c>
    </row>
    <row r="165" spans="1:9" x14ac:dyDescent="0.2">
      <c r="A165">
        <v>2020</v>
      </c>
      <c r="B165">
        <v>4</v>
      </c>
      <c r="C165" t="s">
        <v>9</v>
      </c>
      <c r="D165" t="s">
        <v>16</v>
      </c>
      <c r="E165" t="s">
        <v>13</v>
      </c>
      <c r="F165">
        <v>2.0152000000000001</v>
      </c>
      <c r="G165">
        <v>337.34259300000002</v>
      </c>
      <c r="H165">
        <v>0.90690000000000004</v>
      </c>
      <c r="I165">
        <v>302</v>
      </c>
    </row>
    <row r="166" spans="1:9" x14ac:dyDescent="0.2">
      <c r="A166">
        <v>2020</v>
      </c>
      <c r="B166">
        <v>4</v>
      </c>
      <c r="C166" t="s">
        <v>9</v>
      </c>
      <c r="D166" t="s">
        <v>16</v>
      </c>
      <c r="E166" t="s">
        <v>14</v>
      </c>
      <c r="F166">
        <v>1E-4</v>
      </c>
      <c r="G166">
        <v>1.6112000000000001E-2</v>
      </c>
      <c r="H166">
        <v>1E-4</v>
      </c>
      <c r="I166">
        <v>2</v>
      </c>
    </row>
    <row r="167" spans="1:9" x14ac:dyDescent="0.2">
      <c r="A167">
        <v>2020</v>
      </c>
      <c r="B167">
        <v>4</v>
      </c>
      <c r="C167" t="s">
        <v>9</v>
      </c>
      <c r="D167" t="s">
        <v>17</v>
      </c>
      <c r="E167" t="s">
        <v>18</v>
      </c>
      <c r="F167">
        <v>2.9287999999999998</v>
      </c>
      <c r="G167">
        <v>285.83133199999997</v>
      </c>
      <c r="H167">
        <v>0.5272</v>
      </c>
      <c r="I167">
        <v>94</v>
      </c>
    </row>
    <row r="168" spans="1:9" x14ac:dyDescent="0.2">
      <c r="A168">
        <v>2020</v>
      </c>
      <c r="B168">
        <v>4</v>
      </c>
      <c r="C168" t="s">
        <v>9</v>
      </c>
      <c r="D168" t="s">
        <v>19</v>
      </c>
      <c r="E168" t="s">
        <v>12</v>
      </c>
      <c r="F168">
        <v>1.8156000000000001</v>
      </c>
      <c r="G168">
        <v>283.72120799999999</v>
      </c>
      <c r="H168">
        <v>0.67169999999999996</v>
      </c>
      <c r="I168">
        <v>115</v>
      </c>
    </row>
    <row r="169" spans="1:9" x14ac:dyDescent="0.2">
      <c r="A169">
        <v>2020</v>
      </c>
      <c r="B169">
        <v>4</v>
      </c>
      <c r="C169" t="s">
        <v>9</v>
      </c>
      <c r="D169" t="s">
        <v>20</v>
      </c>
      <c r="E169" t="s">
        <v>12</v>
      </c>
      <c r="F169">
        <v>2.3170999999999999</v>
      </c>
      <c r="G169">
        <v>172.71895000000001</v>
      </c>
      <c r="H169">
        <v>0.83409999999999995</v>
      </c>
      <c r="I169">
        <v>119</v>
      </c>
    </row>
    <row r="170" spans="1:9" x14ac:dyDescent="0.2">
      <c r="A170">
        <v>2020</v>
      </c>
      <c r="B170">
        <v>4</v>
      </c>
      <c r="C170" t="s">
        <v>9</v>
      </c>
      <c r="D170" t="s">
        <v>21</v>
      </c>
      <c r="E170" t="s">
        <v>22</v>
      </c>
      <c r="F170">
        <v>1.11E-2</v>
      </c>
      <c r="G170">
        <v>3.6488230000000001</v>
      </c>
      <c r="H170">
        <v>3.0999999999999999E-3</v>
      </c>
      <c r="I170">
        <v>4</v>
      </c>
    </row>
    <row r="171" spans="1:9" x14ac:dyDescent="0.2">
      <c r="A171">
        <v>2020</v>
      </c>
      <c r="B171">
        <v>4</v>
      </c>
      <c r="C171" t="s">
        <v>9</v>
      </c>
      <c r="D171" t="s">
        <v>21</v>
      </c>
      <c r="E171" t="s">
        <v>13</v>
      </c>
      <c r="F171">
        <v>0.85609999999999997</v>
      </c>
      <c r="G171">
        <v>102.900452</v>
      </c>
      <c r="H171">
        <v>0.34239999999999998</v>
      </c>
      <c r="I171">
        <v>113</v>
      </c>
    </row>
    <row r="172" spans="1:9" x14ac:dyDescent="0.2">
      <c r="A172">
        <v>2020</v>
      </c>
      <c r="B172">
        <v>4</v>
      </c>
      <c r="C172" t="s">
        <v>9</v>
      </c>
      <c r="D172" t="s">
        <v>23</v>
      </c>
      <c r="E172" t="s">
        <v>13</v>
      </c>
      <c r="F172">
        <v>0.30159999999999998</v>
      </c>
      <c r="G172">
        <v>68.126831999999993</v>
      </c>
      <c r="H172">
        <v>0.1206</v>
      </c>
      <c r="I172">
        <v>105</v>
      </c>
    </row>
    <row r="173" spans="1:9" x14ac:dyDescent="0.2">
      <c r="A173">
        <v>2020</v>
      </c>
      <c r="B173">
        <v>4</v>
      </c>
      <c r="C173" t="s">
        <v>9</v>
      </c>
      <c r="D173" t="s">
        <v>24</v>
      </c>
      <c r="E173" t="s">
        <v>18</v>
      </c>
      <c r="F173">
        <v>0.2712</v>
      </c>
      <c r="G173">
        <v>41.763936999999999</v>
      </c>
      <c r="H173">
        <v>5.1499999999999997E-2</v>
      </c>
      <c r="I173">
        <v>0</v>
      </c>
    </row>
    <row r="174" spans="1:9" x14ac:dyDescent="0.2">
      <c r="A174">
        <v>2020</v>
      </c>
      <c r="B174">
        <v>4</v>
      </c>
      <c r="C174" t="s">
        <v>9</v>
      </c>
      <c r="D174" t="s">
        <v>25</v>
      </c>
      <c r="E174" t="s">
        <v>13</v>
      </c>
      <c r="F174">
        <v>0.22370000000000001</v>
      </c>
      <c r="G174">
        <v>30.341988000000001</v>
      </c>
      <c r="H174">
        <v>8.9499999999999996E-2</v>
      </c>
      <c r="I174">
        <v>0</v>
      </c>
    </row>
    <row r="175" spans="1:9" x14ac:dyDescent="0.2">
      <c r="A175">
        <v>2020</v>
      </c>
      <c r="B175">
        <v>4</v>
      </c>
      <c r="C175" t="s">
        <v>26</v>
      </c>
      <c r="D175" t="s">
        <v>10</v>
      </c>
      <c r="E175" t="s">
        <v>11</v>
      </c>
      <c r="F175">
        <v>65.924999999999997</v>
      </c>
      <c r="G175">
        <v>4037.9033639999998</v>
      </c>
      <c r="H175">
        <v>13.844200000000001</v>
      </c>
      <c r="I175">
        <v>8093</v>
      </c>
    </row>
    <row r="176" spans="1:9" x14ac:dyDescent="0.2">
      <c r="A176">
        <v>2020</v>
      </c>
      <c r="B176">
        <v>4</v>
      </c>
      <c r="C176" t="s">
        <v>26</v>
      </c>
      <c r="D176" t="s">
        <v>10</v>
      </c>
      <c r="E176" t="s">
        <v>27</v>
      </c>
      <c r="F176">
        <v>1.5E-3</v>
      </c>
      <c r="G176">
        <v>0.17146700000000001</v>
      </c>
      <c r="H176">
        <v>5.0000000000000001E-4</v>
      </c>
      <c r="I176">
        <v>2</v>
      </c>
    </row>
    <row r="177" spans="1:9" x14ac:dyDescent="0.2">
      <c r="A177">
        <v>2020</v>
      </c>
      <c r="B177">
        <v>4</v>
      </c>
      <c r="C177" t="s">
        <v>26</v>
      </c>
      <c r="D177" t="s">
        <v>10</v>
      </c>
      <c r="E177" t="s">
        <v>12</v>
      </c>
      <c r="F177">
        <v>62.98</v>
      </c>
      <c r="G177">
        <v>6338.200409</v>
      </c>
      <c r="H177">
        <v>22.042999999999999</v>
      </c>
      <c r="I177">
        <v>8792</v>
      </c>
    </row>
    <row r="178" spans="1:9" x14ac:dyDescent="0.2">
      <c r="A178">
        <v>2020</v>
      </c>
      <c r="B178">
        <v>4</v>
      </c>
      <c r="C178" t="s">
        <v>26</v>
      </c>
      <c r="D178" t="s">
        <v>10</v>
      </c>
      <c r="E178" t="s">
        <v>13</v>
      </c>
      <c r="F178">
        <v>6.1917999999999997</v>
      </c>
      <c r="G178">
        <v>880.14063499999997</v>
      </c>
      <c r="H178">
        <v>3.0958999999999999</v>
      </c>
      <c r="I178">
        <v>1462</v>
      </c>
    </row>
    <row r="179" spans="1:9" x14ac:dyDescent="0.2">
      <c r="A179">
        <v>2020</v>
      </c>
      <c r="B179">
        <v>4</v>
      </c>
      <c r="C179" t="s">
        <v>26</v>
      </c>
      <c r="D179" t="s">
        <v>10</v>
      </c>
      <c r="E179" t="s">
        <v>14</v>
      </c>
      <c r="F179">
        <v>0.50439999999999996</v>
      </c>
      <c r="G179">
        <v>80.219931000000003</v>
      </c>
      <c r="H179">
        <v>0.37830000000000003</v>
      </c>
      <c r="I179">
        <v>323</v>
      </c>
    </row>
    <row r="180" spans="1:9" x14ac:dyDescent="0.2">
      <c r="A180">
        <v>2020</v>
      </c>
      <c r="B180">
        <v>4</v>
      </c>
      <c r="C180" t="s">
        <v>26</v>
      </c>
      <c r="D180" t="s">
        <v>15</v>
      </c>
      <c r="E180" t="s">
        <v>13</v>
      </c>
      <c r="F180">
        <v>8.3434000000000008</v>
      </c>
      <c r="G180">
        <v>1553.383466</v>
      </c>
      <c r="H180">
        <v>3.3374000000000001</v>
      </c>
      <c r="I180">
        <v>1496</v>
      </c>
    </row>
    <row r="181" spans="1:9" x14ac:dyDescent="0.2">
      <c r="A181">
        <v>2020</v>
      </c>
      <c r="B181">
        <v>4</v>
      </c>
      <c r="C181" t="s">
        <v>26</v>
      </c>
      <c r="D181" t="s">
        <v>20</v>
      </c>
      <c r="E181" t="s">
        <v>12</v>
      </c>
      <c r="F181">
        <v>17.1067</v>
      </c>
      <c r="G181">
        <v>1076.4419350000001</v>
      </c>
      <c r="H181">
        <v>6.1584000000000003</v>
      </c>
      <c r="I181">
        <v>2626</v>
      </c>
    </row>
    <row r="182" spans="1:9" x14ac:dyDescent="0.2">
      <c r="A182">
        <v>2020</v>
      </c>
      <c r="B182">
        <v>4</v>
      </c>
      <c r="C182" t="s">
        <v>26</v>
      </c>
      <c r="D182" t="s">
        <v>16</v>
      </c>
      <c r="E182" t="s">
        <v>11</v>
      </c>
      <c r="F182">
        <v>3.1583999999999999</v>
      </c>
      <c r="G182">
        <v>225.61309</v>
      </c>
      <c r="H182">
        <v>0.72640000000000005</v>
      </c>
      <c r="I182">
        <v>1774</v>
      </c>
    </row>
    <row r="183" spans="1:9" x14ac:dyDescent="0.2">
      <c r="A183">
        <v>2020</v>
      </c>
      <c r="B183">
        <v>4</v>
      </c>
      <c r="C183" t="s">
        <v>26</v>
      </c>
      <c r="D183" t="s">
        <v>16</v>
      </c>
      <c r="E183" t="s">
        <v>13</v>
      </c>
      <c r="F183">
        <v>1.2491000000000001</v>
      </c>
      <c r="G183">
        <v>242.389454</v>
      </c>
      <c r="H183">
        <v>0.56210000000000004</v>
      </c>
      <c r="I183">
        <v>580</v>
      </c>
    </row>
    <row r="184" spans="1:9" x14ac:dyDescent="0.2">
      <c r="A184">
        <v>2020</v>
      </c>
      <c r="B184">
        <v>4</v>
      </c>
      <c r="C184" t="s">
        <v>26</v>
      </c>
      <c r="D184" t="s">
        <v>39</v>
      </c>
      <c r="E184" t="s">
        <v>13</v>
      </c>
      <c r="F184">
        <v>2.3393999999999999</v>
      </c>
      <c r="G184">
        <v>258.553945</v>
      </c>
      <c r="H184">
        <v>1.1697</v>
      </c>
      <c r="I184">
        <v>996</v>
      </c>
    </row>
    <row r="185" spans="1:9" x14ac:dyDescent="0.2">
      <c r="A185">
        <v>2020</v>
      </c>
      <c r="B185">
        <v>4</v>
      </c>
      <c r="C185" t="s">
        <v>26</v>
      </c>
      <c r="D185" t="s">
        <v>19</v>
      </c>
      <c r="E185" t="s">
        <v>12</v>
      </c>
      <c r="F185">
        <v>1.1032999999999999</v>
      </c>
      <c r="G185">
        <v>186.01915199999999</v>
      </c>
      <c r="H185">
        <v>0.40820000000000001</v>
      </c>
      <c r="I185">
        <v>406</v>
      </c>
    </row>
    <row r="186" spans="1:9" x14ac:dyDescent="0.2">
      <c r="A186">
        <v>2020</v>
      </c>
      <c r="B186">
        <v>4</v>
      </c>
      <c r="C186" t="s">
        <v>26</v>
      </c>
      <c r="D186" t="s">
        <v>17</v>
      </c>
      <c r="E186" t="s">
        <v>18</v>
      </c>
      <c r="F186">
        <v>1.1104000000000001</v>
      </c>
      <c r="G186">
        <v>98.750619999999998</v>
      </c>
      <c r="H186">
        <v>0.19989999999999999</v>
      </c>
      <c r="I186">
        <v>243</v>
      </c>
    </row>
    <row r="187" spans="1:9" x14ac:dyDescent="0.2">
      <c r="A187">
        <v>2020</v>
      </c>
      <c r="B187">
        <v>4</v>
      </c>
      <c r="C187" t="s">
        <v>26</v>
      </c>
      <c r="D187" t="s">
        <v>41</v>
      </c>
      <c r="E187" t="s">
        <v>13</v>
      </c>
      <c r="F187">
        <v>0.33460000000000001</v>
      </c>
      <c r="G187">
        <v>58.388658999999997</v>
      </c>
      <c r="H187">
        <v>0.1673</v>
      </c>
      <c r="I187">
        <v>0</v>
      </c>
    </row>
    <row r="188" spans="1:9" x14ac:dyDescent="0.2">
      <c r="A188">
        <v>2020</v>
      </c>
      <c r="B188">
        <v>4</v>
      </c>
      <c r="C188" t="s">
        <v>26</v>
      </c>
      <c r="D188" t="s">
        <v>23</v>
      </c>
      <c r="E188" t="s">
        <v>13</v>
      </c>
      <c r="F188">
        <v>0.21260000000000001</v>
      </c>
      <c r="G188">
        <v>55.786411000000001</v>
      </c>
      <c r="H188">
        <v>8.5099999999999995E-2</v>
      </c>
      <c r="I188">
        <v>104</v>
      </c>
    </row>
    <row r="189" spans="1:9" x14ac:dyDescent="0.2">
      <c r="A189">
        <v>2020</v>
      </c>
      <c r="B189">
        <v>4</v>
      </c>
      <c r="C189" t="s">
        <v>26</v>
      </c>
      <c r="D189" t="s">
        <v>21</v>
      </c>
      <c r="E189" t="s">
        <v>22</v>
      </c>
      <c r="F189">
        <v>6.9999999999999999E-4</v>
      </c>
      <c r="G189">
        <v>0.25945600000000002</v>
      </c>
      <c r="H189">
        <v>2.0000000000000001E-4</v>
      </c>
      <c r="I189">
        <v>2</v>
      </c>
    </row>
    <row r="190" spans="1:9" x14ac:dyDescent="0.2">
      <c r="A190">
        <v>2020</v>
      </c>
      <c r="B190">
        <v>4</v>
      </c>
      <c r="C190" t="s">
        <v>26</v>
      </c>
      <c r="D190" t="s">
        <v>21</v>
      </c>
      <c r="E190" t="s">
        <v>13</v>
      </c>
      <c r="F190">
        <v>0.46750000000000003</v>
      </c>
      <c r="G190">
        <v>50.164253000000002</v>
      </c>
      <c r="H190">
        <v>0.187</v>
      </c>
      <c r="I190">
        <v>307</v>
      </c>
    </row>
    <row r="191" spans="1:9" x14ac:dyDescent="0.2">
      <c r="A191">
        <v>2020</v>
      </c>
      <c r="B191">
        <v>4</v>
      </c>
      <c r="C191" t="s">
        <v>32</v>
      </c>
      <c r="D191" t="s">
        <v>10</v>
      </c>
      <c r="E191" t="s">
        <v>11</v>
      </c>
      <c r="F191">
        <v>156.61250000000001</v>
      </c>
      <c r="G191">
        <v>8413.2672139999995</v>
      </c>
      <c r="H191">
        <v>32.8887</v>
      </c>
      <c r="I191">
        <v>11160</v>
      </c>
    </row>
    <row r="192" spans="1:9" x14ac:dyDescent="0.2">
      <c r="A192">
        <v>2020</v>
      </c>
      <c r="B192">
        <v>4</v>
      </c>
      <c r="C192" t="s">
        <v>32</v>
      </c>
      <c r="D192" t="s">
        <v>10</v>
      </c>
      <c r="E192" t="s">
        <v>12</v>
      </c>
      <c r="F192">
        <v>95.596599999999995</v>
      </c>
      <c r="G192">
        <v>8971.8432489999996</v>
      </c>
      <c r="H192">
        <v>33.4589</v>
      </c>
      <c r="I192">
        <v>8304</v>
      </c>
    </row>
    <row r="193" spans="1:9" x14ac:dyDescent="0.2">
      <c r="A193">
        <v>2020</v>
      </c>
      <c r="B193">
        <v>4</v>
      </c>
      <c r="C193" t="s">
        <v>32</v>
      </c>
      <c r="D193" t="s">
        <v>10</v>
      </c>
      <c r="E193" t="s">
        <v>13</v>
      </c>
      <c r="F193">
        <v>20.340399999999999</v>
      </c>
      <c r="G193">
        <v>2762.4430390000002</v>
      </c>
      <c r="H193">
        <v>10.170199999999999</v>
      </c>
      <c r="I193">
        <v>2421</v>
      </c>
    </row>
    <row r="194" spans="1:9" x14ac:dyDescent="0.2">
      <c r="A194">
        <v>2020</v>
      </c>
      <c r="B194">
        <v>4</v>
      </c>
      <c r="C194" t="s">
        <v>32</v>
      </c>
      <c r="D194" t="s">
        <v>10</v>
      </c>
      <c r="E194" t="s">
        <v>14</v>
      </c>
      <c r="F194">
        <v>0.2203</v>
      </c>
      <c r="G194">
        <v>33.022278</v>
      </c>
      <c r="H194">
        <v>0.1653</v>
      </c>
      <c r="I194">
        <v>65</v>
      </c>
    </row>
    <row r="195" spans="1:9" x14ac:dyDescent="0.2">
      <c r="A195">
        <v>2020</v>
      </c>
      <c r="B195">
        <v>4</v>
      </c>
      <c r="C195" t="s">
        <v>32</v>
      </c>
      <c r="D195" t="s">
        <v>15</v>
      </c>
      <c r="E195" t="s">
        <v>13</v>
      </c>
      <c r="F195">
        <v>32.749200000000002</v>
      </c>
      <c r="G195">
        <v>5927.9103999999998</v>
      </c>
      <c r="H195">
        <v>13.0998</v>
      </c>
      <c r="I195">
        <v>2316</v>
      </c>
    </row>
    <row r="196" spans="1:9" x14ac:dyDescent="0.2">
      <c r="A196">
        <v>2020</v>
      </c>
      <c r="B196">
        <v>4</v>
      </c>
      <c r="C196" t="s">
        <v>32</v>
      </c>
      <c r="D196" t="s">
        <v>20</v>
      </c>
      <c r="E196" t="s">
        <v>12</v>
      </c>
      <c r="F196">
        <v>18.3218</v>
      </c>
      <c r="G196">
        <v>1168.5843609999999</v>
      </c>
      <c r="H196">
        <v>6.5957999999999997</v>
      </c>
      <c r="I196">
        <v>2651</v>
      </c>
    </row>
    <row r="197" spans="1:9" x14ac:dyDescent="0.2">
      <c r="A197">
        <v>2020</v>
      </c>
      <c r="B197">
        <v>4</v>
      </c>
      <c r="C197" t="s">
        <v>32</v>
      </c>
      <c r="D197" t="s">
        <v>16</v>
      </c>
      <c r="E197" t="s">
        <v>11</v>
      </c>
      <c r="F197">
        <v>4.8246000000000002</v>
      </c>
      <c r="G197">
        <v>343.43048499999998</v>
      </c>
      <c r="H197">
        <v>1.1095999999999999</v>
      </c>
      <c r="I197">
        <v>1399</v>
      </c>
    </row>
    <row r="198" spans="1:9" x14ac:dyDescent="0.2">
      <c r="A198">
        <v>2020</v>
      </c>
      <c r="B198">
        <v>4</v>
      </c>
      <c r="C198" t="s">
        <v>32</v>
      </c>
      <c r="D198" t="s">
        <v>16</v>
      </c>
      <c r="E198" t="s">
        <v>13</v>
      </c>
      <c r="F198">
        <v>3.4998</v>
      </c>
      <c r="G198">
        <v>654.63754700000004</v>
      </c>
      <c r="H198">
        <v>1.5748</v>
      </c>
      <c r="I198">
        <v>1473</v>
      </c>
    </row>
    <row r="199" spans="1:9" x14ac:dyDescent="0.2">
      <c r="A199">
        <v>2020</v>
      </c>
      <c r="B199">
        <v>4</v>
      </c>
      <c r="C199" t="s">
        <v>32</v>
      </c>
      <c r="D199" t="s">
        <v>19</v>
      </c>
      <c r="E199" t="s">
        <v>12</v>
      </c>
      <c r="F199">
        <v>4.6311</v>
      </c>
      <c r="G199">
        <v>722.76364899999999</v>
      </c>
      <c r="H199">
        <v>1.7135</v>
      </c>
      <c r="I199">
        <v>743</v>
      </c>
    </row>
    <row r="200" spans="1:9" x14ac:dyDescent="0.2">
      <c r="A200">
        <v>2020</v>
      </c>
      <c r="B200">
        <v>4</v>
      </c>
      <c r="C200" t="s">
        <v>32</v>
      </c>
      <c r="D200" t="s">
        <v>39</v>
      </c>
      <c r="E200" t="s">
        <v>13</v>
      </c>
      <c r="F200">
        <v>5.7053000000000003</v>
      </c>
      <c r="G200">
        <v>649.04098299999998</v>
      </c>
      <c r="H200">
        <v>2.8527</v>
      </c>
      <c r="I200">
        <v>2566</v>
      </c>
    </row>
    <row r="201" spans="1:9" x14ac:dyDescent="0.2">
      <c r="A201">
        <v>2020</v>
      </c>
      <c r="B201">
        <v>4</v>
      </c>
      <c r="C201" t="s">
        <v>32</v>
      </c>
      <c r="D201" t="s">
        <v>33</v>
      </c>
      <c r="E201" t="s">
        <v>18</v>
      </c>
      <c r="F201">
        <v>1.6919999999999999</v>
      </c>
      <c r="G201">
        <v>457.457559</v>
      </c>
      <c r="H201">
        <v>0.32150000000000001</v>
      </c>
      <c r="I201">
        <v>115</v>
      </c>
    </row>
    <row r="202" spans="1:9" x14ac:dyDescent="0.2">
      <c r="A202">
        <v>2020</v>
      </c>
      <c r="B202">
        <v>4</v>
      </c>
      <c r="C202" t="s">
        <v>32</v>
      </c>
      <c r="D202" t="s">
        <v>33</v>
      </c>
      <c r="E202" t="s">
        <v>12</v>
      </c>
      <c r="F202">
        <v>2.3199999999999998E-2</v>
      </c>
      <c r="G202">
        <v>7.4160680000000001</v>
      </c>
      <c r="H202">
        <v>8.2000000000000007E-3</v>
      </c>
      <c r="I202">
        <v>6</v>
      </c>
    </row>
    <row r="203" spans="1:9" x14ac:dyDescent="0.2">
      <c r="A203">
        <v>2020</v>
      </c>
      <c r="B203">
        <v>4</v>
      </c>
      <c r="C203" t="s">
        <v>32</v>
      </c>
      <c r="D203" t="s">
        <v>33</v>
      </c>
      <c r="E203" t="s">
        <v>13</v>
      </c>
      <c r="F203">
        <v>6.3899999999999998E-2</v>
      </c>
      <c r="G203">
        <v>31.154171000000002</v>
      </c>
      <c r="H203">
        <v>3.1899999999999998E-2</v>
      </c>
      <c r="I203">
        <v>54</v>
      </c>
    </row>
    <row r="204" spans="1:9" x14ac:dyDescent="0.2">
      <c r="A204">
        <v>2020</v>
      </c>
      <c r="B204">
        <v>4</v>
      </c>
      <c r="C204" t="s">
        <v>32</v>
      </c>
      <c r="D204" t="s">
        <v>29</v>
      </c>
      <c r="E204" t="s">
        <v>18</v>
      </c>
      <c r="F204">
        <v>8.77E-2</v>
      </c>
      <c r="G204">
        <v>10.945539999999999</v>
      </c>
      <c r="H204">
        <v>1.66E-2</v>
      </c>
      <c r="I204">
        <v>28</v>
      </c>
    </row>
    <row r="205" spans="1:9" x14ac:dyDescent="0.2">
      <c r="A205">
        <v>2020</v>
      </c>
      <c r="B205">
        <v>4</v>
      </c>
      <c r="C205" t="s">
        <v>32</v>
      </c>
      <c r="D205" t="s">
        <v>29</v>
      </c>
      <c r="E205" t="s">
        <v>12</v>
      </c>
      <c r="F205">
        <v>6.9999999999999999E-4</v>
      </c>
      <c r="G205">
        <v>0.250637</v>
      </c>
      <c r="H205">
        <v>2.0000000000000001E-4</v>
      </c>
      <c r="I205">
        <v>1</v>
      </c>
    </row>
    <row r="206" spans="1:9" x14ac:dyDescent="0.2">
      <c r="A206">
        <v>2020</v>
      </c>
      <c r="B206">
        <v>4</v>
      </c>
      <c r="C206" t="s">
        <v>32</v>
      </c>
      <c r="D206" t="s">
        <v>29</v>
      </c>
      <c r="E206" t="s">
        <v>13</v>
      </c>
      <c r="F206">
        <v>1.7914000000000001</v>
      </c>
      <c r="G206">
        <v>455.09659900000003</v>
      </c>
      <c r="H206">
        <v>0.71660000000000001</v>
      </c>
      <c r="I206">
        <v>262</v>
      </c>
    </row>
    <row r="207" spans="1:9" x14ac:dyDescent="0.2">
      <c r="A207">
        <v>2020</v>
      </c>
      <c r="B207">
        <v>4</v>
      </c>
      <c r="C207" t="s">
        <v>32</v>
      </c>
      <c r="D207" t="s">
        <v>34</v>
      </c>
      <c r="E207" t="s">
        <v>12</v>
      </c>
      <c r="F207">
        <v>5.9700000000000003E-2</v>
      </c>
      <c r="G207">
        <v>27.194769999999998</v>
      </c>
      <c r="H207">
        <v>2.0899999999999998E-2</v>
      </c>
      <c r="I207">
        <v>0</v>
      </c>
    </row>
    <row r="208" spans="1:9" x14ac:dyDescent="0.2">
      <c r="A208">
        <v>2020</v>
      </c>
      <c r="B208">
        <v>4</v>
      </c>
      <c r="C208" t="s">
        <v>32</v>
      </c>
      <c r="D208" t="s">
        <v>34</v>
      </c>
      <c r="E208" t="s">
        <v>13</v>
      </c>
      <c r="F208">
        <v>0.7026</v>
      </c>
      <c r="G208">
        <v>360.11203</v>
      </c>
      <c r="H208">
        <v>0.29509999999999997</v>
      </c>
      <c r="I208">
        <v>0</v>
      </c>
    </row>
    <row r="209" spans="1:9" x14ac:dyDescent="0.2">
      <c r="A209">
        <v>2020</v>
      </c>
      <c r="B209">
        <v>4</v>
      </c>
      <c r="C209" t="s">
        <v>32</v>
      </c>
      <c r="D209" t="s">
        <v>35</v>
      </c>
      <c r="E209" t="s">
        <v>18</v>
      </c>
      <c r="F209">
        <v>0.35120000000000001</v>
      </c>
      <c r="G209">
        <v>54.916409000000002</v>
      </c>
      <c r="H209">
        <v>6.3200000000000006E-2</v>
      </c>
      <c r="I209">
        <v>0</v>
      </c>
    </row>
    <row r="210" spans="1:9" x14ac:dyDescent="0.2">
      <c r="A210">
        <v>2020</v>
      </c>
      <c r="B210">
        <v>4</v>
      </c>
      <c r="C210" t="s">
        <v>32</v>
      </c>
      <c r="D210" t="s">
        <v>35</v>
      </c>
      <c r="E210" t="s">
        <v>12</v>
      </c>
      <c r="F210">
        <v>0.62539999999999996</v>
      </c>
      <c r="G210">
        <v>129.90525500000001</v>
      </c>
      <c r="H210">
        <v>0.21879999999999999</v>
      </c>
      <c r="I210">
        <v>0</v>
      </c>
    </row>
    <row r="211" spans="1:9" x14ac:dyDescent="0.2">
      <c r="A211">
        <v>2020</v>
      </c>
      <c r="B211">
        <v>5</v>
      </c>
      <c r="C211" t="s">
        <v>9</v>
      </c>
      <c r="D211" t="s">
        <v>10</v>
      </c>
      <c r="E211" t="s">
        <v>11</v>
      </c>
      <c r="F211">
        <v>22.357600000000001</v>
      </c>
      <c r="G211">
        <v>1261.464109</v>
      </c>
      <c r="H211">
        <v>4.6951000000000001</v>
      </c>
      <c r="I211">
        <v>572</v>
      </c>
    </row>
    <row r="212" spans="1:9" x14ac:dyDescent="0.2">
      <c r="A212">
        <v>2020</v>
      </c>
      <c r="B212">
        <v>5</v>
      </c>
      <c r="C212" t="s">
        <v>9</v>
      </c>
      <c r="D212" t="s">
        <v>10</v>
      </c>
      <c r="E212" t="s">
        <v>12</v>
      </c>
      <c r="F212">
        <v>57.154000000000003</v>
      </c>
      <c r="G212">
        <v>5056.0814950000004</v>
      </c>
      <c r="H212">
        <v>20.003900000000002</v>
      </c>
      <c r="I212">
        <v>778</v>
      </c>
    </row>
    <row r="213" spans="1:9" x14ac:dyDescent="0.2">
      <c r="A213">
        <v>2020</v>
      </c>
      <c r="B213">
        <v>5</v>
      </c>
      <c r="C213" t="s">
        <v>9</v>
      </c>
      <c r="D213" t="s">
        <v>10</v>
      </c>
      <c r="E213" t="s">
        <v>13</v>
      </c>
      <c r="F213">
        <v>29.5413</v>
      </c>
      <c r="G213">
        <v>3514.2886619999999</v>
      </c>
      <c r="H213">
        <v>14.7706</v>
      </c>
      <c r="I213">
        <v>640</v>
      </c>
    </row>
    <row r="214" spans="1:9" x14ac:dyDescent="0.2">
      <c r="A214">
        <v>2020</v>
      </c>
      <c r="B214">
        <v>5</v>
      </c>
      <c r="C214" t="s">
        <v>9</v>
      </c>
      <c r="D214" t="s">
        <v>10</v>
      </c>
      <c r="E214" t="s">
        <v>14</v>
      </c>
      <c r="F214">
        <v>0.35449999999999998</v>
      </c>
      <c r="G214">
        <v>67.328507000000002</v>
      </c>
      <c r="H214">
        <v>0.26579999999999998</v>
      </c>
      <c r="I214">
        <v>22</v>
      </c>
    </row>
    <row r="215" spans="1:9" x14ac:dyDescent="0.2">
      <c r="A215">
        <v>2020</v>
      </c>
      <c r="B215">
        <v>5</v>
      </c>
      <c r="C215" t="s">
        <v>9</v>
      </c>
      <c r="D215" t="s">
        <v>15</v>
      </c>
      <c r="E215" t="s">
        <v>13</v>
      </c>
      <c r="F215">
        <v>17.095099999999999</v>
      </c>
      <c r="G215">
        <v>3209.643513</v>
      </c>
      <c r="H215">
        <v>6.8380999999999998</v>
      </c>
      <c r="I215">
        <v>633</v>
      </c>
    </row>
    <row r="216" spans="1:9" x14ac:dyDescent="0.2">
      <c r="A216">
        <v>2020</v>
      </c>
      <c r="B216">
        <v>5</v>
      </c>
      <c r="C216" t="s">
        <v>9</v>
      </c>
      <c r="D216" t="s">
        <v>16</v>
      </c>
      <c r="E216" t="s">
        <v>11</v>
      </c>
      <c r="F216">
        <v>12.0351</v>
      </c>
      <c r="G216">
        <v>665.216812</v>
      </c>
      <c r="H216">
        <v>2.7681</v>
      </c>
      <c r="I216">
        <v>478</v>
      </c>
    </row>
    <row r="217" spans="1:9" x14ac:dyDescent="0.2">
      <c r="A217">
        <v>2020</v>
      </c>
      <c r="B217">
        <v>5</v>
      </c>
      <c r="C217" t="s">
        <v>9</v>
      </c>
      <c r="D217" t="s">
        <v>16</v>
      </c>
      <c r="E217" t="s">
        <v>13</v>
      </c>
      <c r="F217">
        <v>1.8037000000000001</v>
      </c>
      <c r="G217">
        <v>280.36658499999999</v>
      </c>
      <c r="H217">
        <v>0.81169999999999998</v>
      </c>
      <c r="I217">
        <v>285</v>
      </c>
    </row>
    <row r="218" spans="1:9" x14ac:dyDescent="0.2">
      <c r="A218">
        <v>2020</v>
      </c>
      <c r="B218">
        <v>5</v>
      </c>
      <c r="C218" t="s">
        <v>9</v>
      </c>
      <c r="D218" t="s">
        <v>19</v>
      </c>
      <c r="E218" t="s">
        <v>12</v>
      </c>
      <c r="F218">
        <v>2.1726000000000001</v>
      </c>
      <c r="G218">
        <v>330.982913</v>
      </c>
      <c r="H218">
        <v>0.80379999999999996</v>
      </c>
      <c r="I218">
        <v>138</v>
      </c>
    </row>
    <row r="219" spans="1:9" x14ac:dyDescent="0.2">
      <c r="A219">
        <v>2020</v>
      </c>
      <c r="B219">
        <v>5</v>
      </c>
      <c r="C219" t="s">
        <v>9</v>
      </c>
      <c r="D219" t="s">
        <v>17</v>
      </c>
      <c r="E219" t="s">
        <v>18</v>
      </c>
      <c r="F219">
        <v>3.2212999999999998</v>
      </c>
      <c r="G219">
        <v>305.89853199999999</v>
      </c>
      <c r="H219">
        <v>0.57979999999999998</v>
      </c>
      <c r="I219">
        <v>95</v>
      </c>
    </row>
    <row r="220" spans="1:9" x14ac:dyDescent="0.2">
      <c r="A220">
        <v>2020</v>
      </c>
      <c r="B220">
        <v>5</v>
      </c>
      <c r="C220" t="s">
        <v>9</v>
      </c>
      <c r="D220" t="s">
        <v>20</v>
      </c>
      <c r="E220" t="s">
        <v>12</v>
      </c>
      <c r="F220">
        <v>1.8592</v>
      </c>
      <c r="G220">
        <v>140.87174899999999</v>
      </c>
      <c r="H220">
        <v>0.66920000000000002</v>
      </c>
      <c r="I220">
        <v>105</v>
      </c>
    </row>
    <row r="221" spans="1:9" x14ac:dyDescent="0.2">
      <c r="A221">
        <v>2020</v>
      </c>
      <c r="B221">
        <v>5</v>
      </c>
      <c r="C221" t="s">
        <v>9</v>
      </c>
      <c r="D221" t="s">
        <v>23</v>
      </c>
      <c r="E221" t="s">
        <v>13</v>
      </c>
      <c r="F221">
        <v>0.65090000000000003</v>
      </c>
      <c r="G221">
        <v>126.123622</v>
      </c>
      <c r="H221">
        <v>0.26040000000000002</v>
      </c>
      <c r="I221">
        <v>138</v>
      </c>
    </row>
    <row r="222" spans="1:9" x14ac:dyDescent="0.2">
      <c r="A222">
        <v>2020</v>
      </c>
      <c r="B222">
        <v>5</v>
      </c>
      <c r="C222" t="s">
        <v>9</v>
      </c>
      <c r="D222" t="s">
        <v>21</v>
      </c>
      <c r="E222" t="s">
        <v>22</v>
      </c>
      <c r="F222">
        <v>8.0999999999999996E-3</v>
      </c>
      <c r="G222">
        <v>2.6134539999999999</v>
      </c>
      <c r="H222">
        <v>2.3E-3</v>
      </c>
      <c r="I222">
        <v>3</v>
      </c>
    </row>
    <row r="223" spans="1:9" x14ac:dyDescent="0.2">
      <c r="A223">
        <v>2020</v>
      </c>
      <c r="B223">
        <v>5</v>
      </c>
      <c r="C223" t="s">
        <v>9</v>
      </c>
      <c r="D223" t="s">
        <v>21</v>
      </c>
      <c r="E223" t="s">
        <v>13</v>
      </c>
      <c r="F223">
        <v>0.76259999999999994</v>
      </c>
      <c r="G223">
        <v>92.107812999999993</v>
      </c>
      <c r="H223">
        <v>0.30499999999999999</v>
      </c>
      <c r="I223">
        <v>115</v>
      </c>
    </row>
    <row r="224" spans="1:9" x14ac:dyDescent="0.2">
      <c r="A224">
        <v>2020</v>
      </c>
      <c r="B224">
        <v>5</v>
      </c>
      <c r="C224" t="s">
        <v>9</v>
      </c>
      <c r="D224" t="s">
        <v>24</v>
      </c>
      <c r="E224" t="s">
        <v>18</v>
      </c>
      <c r="F224">
        <v>0.23960000000000001</v>
      </c>
      <c r="G224">
        <v>37.023186000000003</v>
      </c>
      <c r="H224">
        <v>4.5499999999999999E-2</v>
      </c>
      <c r="I224">
        <v>0</v>
      </c>
    </row>
    <row r="225" spans="1:9" x14ac:dyDescent="0.2">
      <c r="A225">
        <v>2020</v>
      </c>
      <c r="B225">
        <v>5</v>
      </c>
      <c r="C225" t="s">
        <v>9</v>
      </c>
      <c r="D225" t="s">
        <v>24</v>
      </c>
      <c r="E225" t="s">
        <v>12</v>
      </c>
      <c r="F225">
        <v>1.1000000000000001E-3</v>
      </c>
      <c r="G225">
        <v>0.119351</v>
      </c>
      <c r="H225">
        <v>4.0000000000000002E-4</v>
      </c>
      <c r="I225">
        <v>0</v>
      </c>
    </row>
    <row r="226" spans="1:9" x14ac:dyDescent="0.2">
      <c r="A226">
        <v>2020</v>
      </c>
      <c r="B226">
        <v>5</v>
      </c>
      <c r="C226" t="s">
        <v>9</v>
      </c>
      <c r="D226" t="s">
        <v>42</v>
      </c>
      <c r="E226" t="s">
        <v>13</v>
      </c>
      <c r="F226">
        <v>0.1731</v>
      </c>
      <c r="G226">
        <v>35.477459000000003</v>
      </c>
      <c r="H226">
        <v>6.93E-2</v>
      </c>
      <c r="I226">
        <v>46</v>
      </c>
    </row>
    <row r="227" spans="1:9" x14ac:dyDescent="0.2">
      <c r="A227">
        <v>2020</v>
      </c>
      <c r="B227">
        <v>5</v>
      </c>
      <c r="C227" t="s">
        <v>26</v>
      </c>
      <c r="D227" t="s">
        <v>10</v>
      </c>
      <c r="E227" t="s">
        <v>11</v>
      </c>
      <c r="F227">
        <v>62.294499999999999</v>
      </c>
      <c r="G227">
        <v>3886.4907410000001</v>
      </c>
      <c r="H227">
        <v>13.081899999999999</v>
      </c>
      <c r="I227">
        <v>7742</v>
      </c>
    </row>
    <row r="228" spans="1:9" x14ac:dyDescent="0.2">
      <c r="A228">
        <v>2020</v>
      </c>
      <c r="B228">
        <v>5</v>
      </c>
      <c r="C228" t="s">
        <v>26</v>
      </c>
      <c r="D228" t="s">
        <v>10</v>
      </c>
      <c r="E228" t="s">
        <v>27</v>
      </c>
      <c r="F228">
        <v>6.9999999999999999E-4</v>
      </c>
      <c r="G228">
        <v>7.6649999999999996E-2</v>
      </c>
      <c r="H228">
        <v>2.0000000000000001E-4</v>
      </c>
      <c r="I228">
        <v>1</v>
      </c>
    </row>
    <row r="229" spans="1:9" x14ac:dyDescent="0.2">
      <c r="A229">
        <v>2020</v>
      </c>
      <c r="B229">
        <v>5</v>
      </c>
      <c r="C229" t="s">
        <v>26</v>
      </c>
      <c r="D229" t="s">
        <v>10</v>
      </c>
      <c r="E229" t="s">
        <v>12</v>
      </c>
      <c r="F229">
        <v>65.035300000000007</v>
      </c>
      <c r="G229">
        <v>6461.6048849999997</v>
      </c>
      <c r="H229">
        <v>22.7624</v>
      </c>
      <c r="I229">
        <v>8213</v>
      </c>
    </row>
    <row r="230" spans="1:9" x14ac:dyDescent="0.2">
      <c r="A230">
        <v>2020</v>
      </c>
      <c r="B230">
        <v>5</v>
      </c>
      <c r="C230" t="s">
        <v>26</v>
      </c>
      <c r="D230" t="s">
        <v>10</v>
      </c>
      <c r="E230" t="s">
        <v>13</v>
      </c>
      <c r="F230">
        <v>7.0789999999999997</v>
      </c>
      <c r="G230">
        <v>978.03047000000004</v>
      </c>
      <c r="H230">
        <v>3.5394000000000001</v>
      </c>
      <c r="I230">
        <v>1256</v>
      </c>
    </row>
    <row r="231" spans="1:9" x14ac:dyDescent="0.2">
      <c r="A231">
        <v>2020</v>
      </c>
      <c r="B231">
        <v>5</v>
      </c>
      <c r="C231" t="s">
        <v>26</v>
      </c>
      <c r="D231" t="s">
        <v>10</v>
      </c>
      <c r="E231" t="s">
        <v>14</v>
      </c>
      <c r="F231">
        <v>0.41880000000000001</v>
      </c>
      <c r="G231">
        <v>71.137856999999997</v>
      </c>
      <c r="H231">
        <v>0.31409999999999999</v>
      </c>
      <c r="I231">
        <v>337</v>
      </c>
    </row>
    <row r="232" spans="1:9" x14ac:dyDescent="0.2">
      <c r="A232">
        <v>2020</v>
      </c>
      <c r="B232">
        <v>5</v>
      </c>
      <c r="C232" t="s">
        <v>26</v>
      </c>
      <c r="D232" t="s">
        <v>15</v>
      </c>
      <c r="E232" t="s">
        <v>13</v>
      </c>
      <c r="F232">
        <v>9.4710999999999999</v>
      </c>
      <c r="G232">
        <v>1704.141979</v>
      </c>
      <c r="H232">
        <v>3.7885</v>
      </c>
      <c r="I232">
        <v>1342</v>
      </c>
    </row>
    <row r="233" spans="1:9" x14ac:dyDescent="0.2">
      <c r="A233">
        <v>2020</v>
      </c>
      <c r="B233">
        <v>5</v>
      </c>
      <c r="C233" t="s">
        <v>26</v>
      </c>
      <c r="D233" t="s">
        <v>20</v>
      </c>
      <c r="E233" t="s">
        <v>12</v>
      </c>
      <c r="F233">
        <v>14.6881</v>
      </c>
      <c r="G233">
        <v>881.70830999999998</v>
      </c>
      <c r="H233">
        <v>5.2877999999999998</v>
      </c>
      <c r="I233">
        <v>2350</v>
      </c>
    </row>
    <row r="234" spans="1:9" x14ac:dyDescent="0.2">
      <c r="A234">
        <v>2020</v>
      </c>
      <c r="B234">
        <v>5</v>
      </c>
      <c r="C234" t="s">
        <v>26</v>
      </c>
      <c r="D234" t="s">
        <v>16</v>
      </c>
      <c r="E234" t="s">
        <v>11</v>
      </c>
      <c r="F234">
        <v>3.7982</v>
      </c>
      <c r="G234">
        <v>283.98974800000002</v>
      </c>
      <c r="H234">
        <v>0.87360000000000004</v>
      </c>
      <c r="I234">
        <v>1569</v>
      </c>
    </row>
    <row r="235" spans="1:9" x14ac:dyDescent="0.2">
      <c r="A235">
        <v>2020</v>
      </c>
      <c r="B235">
        <v>5</v>
      </c>
      <c r="C235" t="s">
        <v>26</v>
      </c>
      <c r="D235" t="s">
        <v>16</v>
      </c>
      <c r="E235" t="s">
        <v>13</v>
      </c>
      <c r="F235">
        <v>0.60529999999999995</v>
      </c>
      <c r="G235">
        <v>112.811286</v>
      </c>
      <c r="H235">
        <v>0.27239999999999998</v>
      </c>
      <c r="I235">
        <v>330</v>
      </c>
    </row>
    <row r="236" spans="1:9" x14ac:dyDescent="0.2">
      <c r="A236">
        <v>2020</v>
      </c>
      <c r="B236">
        <v>5</v>
      </c>
      <c r="C236" t="s">
        <v>26</v>
      </c>
      <c r="D236" t="s">
        <v>19</v>
      </c>
      <c r="E236" t="s">
        <v>12</v>
      </c>
      <c r="F236">
        <v>1.528</v>
      </c>
      <c r="G236">
        <v>224.94618399999999</v>
      </c>
      <c r="H236">
        <v>0.56540000000000001</v>
      </c>
      <c r="I236">
        <v>327</v>
      </c>
    </row>
    <row r="237" spans="1:9" x14ac:dyDescent="0.2">
      <c r="A237">
        <v>2020</v>
      </c>
      <c r="B237">
        <v>5</v>
      </c>
      <c r="C237" t="s">
        <v>26</v>
      </c>
      <c r="D237" t="s">
        <v>39</v>
      </c>
      <c r="E237" t="s">
        <v>13</v>
      </c>
      <c r="F237">
        <v>1.2909999999999999</v>
      </c>
      <c r="G237">
        <v>137.34274099999999</v>
      </c>
      <c r="H237">
        <v>0.64559999999999995</v>
      </c>
      <c r="I237">
        <v>780</v>
      </c>
    </row>
    <row r="238" spans="1:9" x14ac:dyDescent="0.2">
      <c r="A238">
        <v>2020</v>
      </c>
      <c r="B238">
        <v>5</v>
      </c>
      <c r="C238" t="s">
        <v>26</v>
      </c>
      <c r="D238" t="s">
        <v>17</v>
      </c>
      <c r="E238" t="s">
        <v>18</v>
      </c>
      <c r="F238">
        <v>1.3652</v>
      </c>
      <c r="G238">
        <v>128.12374399999999</v>
      </c>
      <c r="H238">
        <v>0.2457</v>
      </c>
      <c r="I238">
        <v>245</v>
      </c>
    </row>
    <row r="239" spans="1:9" x14ac:dyDescent="0.2">
      <c r="A239">
        <v>2020</v>
      </c>
      <c r="B239">
        <v>5</v>
      </c>
      <c r="C239" t="s">
        <v>26</v>
      </c>
      <c r="D239" t="s">
        <v>21</v>
      </c>
      <c r="E239" t="s">
        <v>22</v>
      </c>
      <c r="F239">
        <v>1.2999999999999999E-3</v>
      </c>
      <c r="G239">
        <v>0.42992900000000001</v>
      </c>
      <c r="H239">
        <v>2.9999999999999997E-4</v>
      </c>
      <c r="I239">
        <v>2</v>
      </c>
    </row>
    <row r="240" spans="1:9" x14ac:dyDescent="0.2">
      <c r="A240">
        <v>2020</v>
      </c>
      <c r="B240">
        <v>5</v>
      </c>
      <c r="C240" t="s">
        <v>26</v>
      </c>
      <c r="D240" t="s">
        <v>21</v>
      </c>
      <c r="E240" t="s">
        <v>13</v>
      </c>
      <c r="F240">
        <v>0.55410000000000004</v>
      </c>
      <c r="G240">
        <v>65.790073000000007</v>
      </c>
      <c r="H240">
        <v>0.22170000000000001</v>
      </c>
      <c r="I240">
        <v>334</v>
      </c>
    </row>
    <row r="241" spans="1:9" x14ac:dyDescent="0.2">
      <c r="A241">
        <v>2020</v>
      </c>
      <c r="B241">
        <v>5</v>
      </c>
      <c r="C241" t="s">
        <v>26</v>
      </c>
      <c r="D241" t="s">
        <v>43</v>
      </c>
      <c r="E241" t="s">
        <v>12</v>
      </c>
      <c r="F241">
        <v>0.70879999999999999</v>
      </c>
      <c r="G241">
        <v>42.527850000000001</v>
      </c>
      <c r="H241">
        <v>0.24809999999999999</v>
      </c>
      <c r="I241">
        <v>188</v>
      </c>
    </row>
    <row r="242" spans="1:9" x14ac:dyDescent="0.2">
      <c r="A242">
        <v>2020</v>
      </c>
      <c r="B242">
        <v>5</v>
      </c>
      <c r="C242" t="s">
        <v>26</v>
      </c>
      <c r="D242" t="s">
        <v>23</v>
      </c>
      <c r="E242" t="s">
        <v>13</v>
      </c>
      <c r="F242">
        <v>0.14530000000000001</v>
      </c>
      <c r="G242">
        <v>41.459525999999997</v>
      </c>
      <c r="H242">
        <v>5.8099999999999999E-2</v>
      </c>
      <c r="I242">
        <v>0</v>
      </c>
    </row>
    <row r="243" spans="1:9" x14ac:dyDescent="0.2">
      <c r="A243">
        <v>2020</v>
      </c>
      <c r="B243">
        <v>5</v>
      </c>
      <c r="C243" t="s">
        <v>32</v>
      </c>
      <c r="D243" t="s">
        <v>10</v>
      </c>
      <c r="E243" t="s">
        <v>11</v>
      </c>
      <c r="F243">
        <v>126.6888</v>
      </c>
      <c r="G243">
        <v>6964.6412339999997</v>
      </c>
      <c r="H243">
        <v>26.604600000000001</v>
      </c>
      <c r="I243">
        <v>11236</v>
      </c>
    </row>
    <row r="244" spans="1:9" x14ac:dyDescent="0.2">
      <c r="A244">
        <v>2020</v>
      </c>
      <c r="B244">
        <v>5</v>
      </c>
      <c r="C244" t="s">
        <v>32</v>
      </c>
      <c r="D244" t="s">
        <v>10</v>
      </c>
      <c r="E244" t="s">
        <v>12</v>
      </c>
      <c r="F244">
        <v>87.388900000000007</v>
      </c>
      <c r="G244">
        <v>7894.581306</v>
      </c>
      <c r="H244">
        <v>30.586099999999998</v>
      </c>
      <c r="I244">
        <v>7935</v>
      </c>
    </row>
    <row r="245" spans="1:9" x14ac:dyDescent="0.2">
      <c r="A245">
        <v>2020</v>
      </c>
      <c r="B245">
        <v>5</v>
      </c>
      <c r="C245" t="s">
        <v>32</v>
      </c>
      <c r="D245" t="s">
        <v>10</v>
      </c>
      <c r="E245" t="s">
        <v>13</v>
      </c>
      <c r="F245">
        <v>17.531400000000001</v>
      </c>
      <c r="G245">
        <v>2313.4474599999999</v>
      </c>
      <c r="H245">
        <v>8.7657000000000007</v>
      </c>
      <c r="I245">
        <v>2129</v>
      </c>
    </row>
    <row r="246" spans="1:9" x14ac:dyDescent="0.2">
      <c r="A246">
        <v>2020</v>
      </c>
      <c r="B246">
        <v>5</v>
      </c>
      <c r="C246" t="s">
        <v>32</v>
      </c>
      <c r="D246" t="s">
        <v>10</v>
      </c>
      <c r="E246" t="s">
        <v>14</v>
      </c>
      <c r="F246">
        <v>7.5399999999999995E-2</v>
      </c>
      <c r="G246">
        <v>10.340630000000001</v>
      </c>
      <c r="H246">
        <v>5.6599999999999998E-2</v>
      </c>
      <c r="I246">
        <v>34</v>
      </c>
    </row>
    <row r="247" spans="1:9" x14ac:dyDescent="0.2">
      <c r="A247">
        <v>2020</v>
      </c>
      <c r="B247">
        <v>5</v>
      </c>
      <c r="C247" t="s">
        <v>32</v>
      </c>
      <c r="D247" t="s">
        <v>15</v>
      </c>
      <c r="E247" t="s">
        <v>13</v>
      </c>
      <c r="F247">
        <v>23.846399999999999</v>
      </c>
      <c r="G247">
        <v>4815.3788020000002</v>
      </c>
      <c r="H247">
        <v>9.5385000000000009</v>
      </c>
      <c r="I247">
        <v>2262</v>
      </c>
    </row>
    <row r="248" spans="1:9" x14ac:dyDescent="0.2">
      <c r="A248">
        <v>2020</v>
      </c>
      <c r="B248">
        <v>5</v>
      </c>
      <c r="C248" t="s">
        <v>32</v>
      </c>
      <c r="D248" t="s">
        <v>16</v>
      </c>
      <c r="E248" t="s">
        <v>11</v>
      </c>
      <c r="F248">
        <v>8.3301999999999996</v>
      </c>
      <c r="G248">
        <v>493.35294499999998</v>
      </c>
      <c r="H248">
        <v>1.9158999999999999</v>
      </c>
      <c r="I248">
        <v>1621</v>
      </c>
    </row>
    <row r="249" spans="1:9" x14ac:dyDescent="0.2">
      <c r="A249">
        <v>2020</v>
      </c>
      <c r="B249">
        <v>5</v>
      </c>
      <c r="C249" t="s">
        <v>32</v>
      </c>
      <c r="D249" t="s">
        <v>16</v>
      </c>
      <c r="E249" t="s">
        <v>13</v>
      </c>
      <c r="F249">
        <v>3.6335999999999999</v>
      </c>
      <c r="G249">
        <v>655.26460299999997</v>
      </c>
      <c r="H249">
        <v>1.6351</v>
      </c>
      <c r="I249">
        <v>1225</v>
      </c>
    </row>
    <row r="250" spans="1:9" x14ac:dyDescent="0.2">
      <c r="A250">
        <v>2020</v>
      </c>
      <c r="B250">
        <v>5</v>
      </c>
      <c r="C250" t="s">
        <v>32</v>
      </c>
      <c r="D250" t="s">
        <v>20</v>
      </c>
      <c r="E250" t="s">
        <v>12</v>
      </c>
      <c r="F250">
        <v>16.150099999999998</v>
      </c>
      <c r="G250">
        <v>985.10154799999998</v>
      </c>
      <c r="H250">
        <v>5.8140000000000001</v>
      </c>
      <c r="I250">
        <v>2207</v>
      </c>
    </row>
    <row r="251" spans="1:9" x14ac:dyDescent="0.2">
      <c r="A251">
        <v>2020</v>
      </c>
      <c r="B251">
        <v>5</v>
      </c>
      <c r="C251" t="s">
        <v>32</v>
      </c>
      <c r="D251" t="s">
        <v>19</v>
      </c>
      <c r="E251" t="s">
        <v>12</v>
      </c>
      <c r="F251">
        <v>6.3243</v>
      </c>
      <c r="G251">
        <v>868.844336</v>
      </c>
      <c r="H251">
        <v>2.34</v>
      </c>
      <c r="I251">
        <v>827</v>
      </c>
    </row>
    <row r="252" spans="1:9" x14ac:dyDescent="0.2">
      <c r="A252">
        <v>2020</v>
      </c>
      <c r="B252">
        <v>5</v>
      </c>
      <c r="C252" t="s">
        <v>32</v>
      </c>
      <c r="D252" t="s">
        <v>33</v>
      </c>
      <c r="E252" t="s">
        <v>18</v>
      </c>
      <c r="F252">
        <v>1.4770000000000001</v>
      </c>
      <c r="G252">
        <v>390.84283699999997</v>
      </c>
      <c r="H252">
        <v>0.28050000000000003</v>
      </c>
      <c r="I252">
        <v>106</v>
      </c>
    </row>
    <row r="253" spans="1:9" x14ac:dyDescent="0.2">
      <c r="A253">
        <v>2020</v>
      </c>
      <c r="B253">
        <v>5</v>
      </c>
      <c r="C253" t="s">
        <v>32</v>
      </c>
      <c r="D253" t="s">
        <v>33</v>
      </c>
      <c r="E253" t="s">
        <v>12</v>
      </c>
      <c r="F253">
        <v>2.6700000000000002E-2</v>
      </c>
      <c r="G253">
        <v>8.9621270000000006</v>
      </c>
      <c r="H253">
        <v>9.2999999999999992E-3</v>
      </c>
      <c r="I253">
        <v>5</v>
      </c>
    </row>
    <row r="254" spans="1:9" x14ac:dyDescent="0.2">
      <c r="A254">
        <v>2020</v>
      </c>
      <c r="B254">
        <v>5</v>
      </c>
      <c r="C254" t="s">
        <v>32</v>
      </c>
      <c r="D254" t="s">
        <v>33</v>
      </c>
      <c r="E254" t="s">
        <v>13</v>
      </c>
      <c r="F254">
        <v>7.9000000000000001E-2</v>
      </c>
      <c r="G254">
        <v>38.584693999999999</v>
      </c>
      <c r="H254">
        <v>3.95E-2</v>
      </c>
      <c r="I254">
        <v>48</v>
      </c>
    </row>
    <row r="255" spans="1:9" x14ac:dyDescent="0.2">
      <c r="A255">
        <v>2020</v>
      </c>
      <c r="B255">
        <v>5</v>
      </c>
      <c r="C255" t="s">
        <v>32</v>
      </c>
      <c r="D255" t="s">
        <v>29</v>
      </c>
      <c r="E255" t="s">
        <v>18</v>
      </c>
      <c r="F255">
        <v>3.5700000000000003E-2</v>
      </c>
      <c r="G255">
        <v>5.7183679999999999</v>
      </c>
      <c r="H255">
        <v>6.7999999999999996E-3</v>
      </c>
      <c r="I255">
        <v>14</v>
      </c>
    </row>
    <row r="256" spans="1:9" x14ac:dyDescent="0.2">
      <c r="A256">
        <v>2020</v>
      </c>
      <c r="B256">
        <v>5</v>
      </c>
      <c r="C256" t="s">
        <v>32</v>
      </c>
      <c r="D256" t="s">
        <v>29</v>
      </c>
      <c r="E256" t="s">
        <v>13</v>
      </c>
      <c r="F256">
        <v>1.3731</v>
      </c>
      <c r="G256">
        <v>365.60741100000001</v>
      </c>
      <c r="H256">
        <v>0.54910000000000003</v>
      </c>
      <c r="I256">
        <v>202</v>
      </c>
    </row>
    <row r="257" spans="1:9" x14ac:dyDescent="0.2">
      <c r="A257">
        <v>2020</v>
      </c>
      <c r="B257">
        <v>5</v>
      </c>
      <c r="C257" t="s">
        <v>32</v>
      </c>
      <c r="D257" t="s">
        <v>39</v>
      </c>
      <c r="E257" t="s">
        <v>13</v>
      </c>
      <c r="F257">
        <v>3.2629000000000001</v>
      </c>
      <c r="G257">
        <v>358.536068</v>
      </c>
      <c r="H257">
        <v>1.6315</v>
      </c>
      <c r="I257">
        <v>1966</v>
      </c>
    </row>
    <row r="258" spans="1:9" x14ac:dyDescent="0.2">
      <c r="A258">
        <v>2020</v>
      </c>
      <c r="B258">
        <v>5</v>
      </c>
      <c r="C258" t="s">
        <v>32</v>
      </c>
      <c r="D258" t="s">
        <v>38</v>
      </c>
      <c r="E258" t="s">
        <v>27</v>
      </c>
      <c r="F258">
        <v>0.24979999999999999</v>
      </c>
      <c r="G258">
        <v>46.870564999999999</v>
      </c>
      <c r="H258">
        <v>8.2500000000000004E-2</v>
      </c>
      <c r="I258">
        <v>0</v>
      </c>
    </row>
    <row r="259" spans="1:9" x14ac:dyDescent="0.2">
      <c r="A259">
        <v>2020</v>
      </c>
      <c r="B259">
        <v>5</v>
      </c>
      <c r="C259" t="s">
        <v>32</v>
      </c>
      <c r="D259" t="s">
        <v>38</v>
      </c>
      <c r="E259" t="s">
        <v>13</v>
      </c>
      <c r="F259">
        <v>0.48520000000000002</v>
      </c>
      <c r="G259">
        <v>215.20880700000001</v>
      </c>
      <c r="H259">
        <v>0.24260000000000001</v>
      </c>
      <c r="I259">
        <v>0</v>
      </c>
    </row>
    <row r="260" spans="1:9" x14ac:dyDescent="0.2">
      <c r="A260">
        <v>2020</v>
      </c>
      <c r="B260">
        <v>5</v>
      </c>
      <c r="C260" t="s">
        <v>32</v>
      </c>
      <c r="D260" t="s">
        <v>34</v>
      </c>
      <c r="E260" t="s">
        <v>12</v>
      </c>
      <c r="F260">
        <v>6.54E-2</v>
      </c>
      <c r="G260">
        <v>29.755378</v>
      </c>
      <c r="H260">
        <v>2.29E-2</v>
      </c>
      <c r="I260">
        <v>0</v>
      </c>
    </row>
    <row r="261" spans="1:9" x14ac:dyDescent="0.2">
      <c r="A261">
        <v>2020</v>
      </c>
      <c r="B261">
        <v>5</v>
      </c>
      <c r="C261" t="s">
        <v>32</v>
      </c>
      <c r="D261" t="s">
        <v>34</v>
      </c>
      <c r="E261" t="s">
        <v>13</v>
      </c>
      <c r="F261">
        <v>0.313</v>
      </c>
      <c r="G261">
        <v>173.02641199999999</v>
      </c>
      <c r="H261">
        <v>0.13139999999999999</v>
      </c>
      <c r="I261">
        <v>0</v>
      </c>
    </row>
    <row r="262" spans="1:9" x14ac:dyDescent="0.2">
      <c r="A262">
        <v>2020</v>
      </c>
      <c r="B262">
        <v>6</v>
      </c>
      <c r="C262" t="s">
        <v>9</v>
      </c>
      <c r="D262" t="s">
        <v>10</v>
      </c>
      <c r="E262" t="s">
        <v>11</v>
      </c>
      <c r="F262">
        <v>17.445499999999999</v>
      </c>
      <c r="G262">
        <v>1029.598821</v>
      </c>
      <c r="H262">
        <v>3.6635</v>
      </c>
      <c r="I262">
        <v>598</v>
      </c>
    </row>
    <row r="263" spans="1:9" x14ac:dyDescent="0.2">
      <c r="A263">
        <v>2020</v>
      </c>
      <c r="B263">
        <v>6</v>
      </c>
      <c r="C263" t="s">
        <v>9</v>
      </c>
      <c r="D263" t="s">
        <v>10</v>
      </c>
      <c r="E263" t="s">
        <v>12</v>
      </c>
      <c r="F263">
        <v>45.063200000000002</v>
      </c>
      <c r="G263">
        <v>4036.5836749999999</v>
      </c>
      <c r="H263">
        <v>15.7722</v>
      </c>
      <c r="I263">
        <v>719</v>
      </c>
    </row>
    <row r="264" spans="1:9" x14ac:dyDescent="0.2">
      <c r="A264">
        <v>2020</v>
      </c>
      <c r="B264">
        <v>6</v>
      </c>
      <c r="C264" t="s">
        <v>9</v>
      </c>
      <c r="D264" t="s">
        <v>10</v>
      </c>
      <c r="E264" t="s">
        <v>13</v>
      </c>
      <c r="F264">
        <v>50.0413</v>
      </c>
      <c r="G264">
        <v>5268.2994339999996</v>
      </c>
      <c r="H264">
        <v>25.020600000000002</v>
      </c>
      <c r="I264">
        <v>620</v>
      </c>
    </row>
    <row r="265" spans="1:9" x14ac:dyDescent="0.2">
      <c r="A265">
        <v>2020</v>
      </c>
      <c r="B265">
        <v>6</v>
      </c>
      <c r="C265" t="s">
        <v>9</v>
      </c>
      <c r="D265" t="s">
        <v>10</v>
      </c>
      <c r="E265" t="s">
        <v>14</v>
      </c>
      <c r="F265">
        <v>2.0630000000000002</v>
      </c>
      <c r="G265">
        <v>213.29415299999999</v>
      </c>
      <c r="H265">
        <v>1.5472999999999999</v>
      </c>
      <c r="I265">
        <v>22</v>
      </c>
    </row>
    <row r="266" spans="1:9" x14ac:dyDescent="0.2">
      <c r="A266">
        <v>2020</v>
      </c>
      <c r="B266">
        <v>6</v>
      </c>
      <c r="C266" t="s">
        <v>9</v>
      </c>
      <c r="D266" t="s">
        <v>15</v>
      </c>
      <c r="E266" t="s">
        <v>13</v>
      </c>
      <c r="F266">
        <v>13.2913</v>
      </c>
      <c r="G266">
        <v>2643.4169510000002</v>
      </c>
      <c r="H266">
        <v>5.3166000000000002</v>
      </c>
      <c r="I266">
        <v>580</v>
      </c>
    </row>
    <row r="267" spans="1:9" x14ac:dyDescent="0.2">
      <c r="A267">
        <v>2020</v>
      </c>
      <c r="B267">
        <v>6</v>
      </c>
      <c r="C267" t="s">
        <v>9</v>
      </c>
      <c r="D267" t="s">
        <v>16</v>
      </c>
      <c r="E267" t="s">
        <v>11</v>
      </c>
      <c r="F267">
        <v>10.7218</v>
      </c>
      <c r="G267">
        <v>622.22899800000005</v>
      </c>
      <c r="H267">
        <v>2.4661</v>
      </c>
      <c r="I267">
        <v>490</v>
      </c>
    </row>
    <row r="268" spans="1:9" x14ac:dyDescent="0.2">
      <c r="A268">
        <v>2020</v>
      </c>
      <c r="B268">
        <v>6</v>
      </c>
      <c r="C268" t="s">
        <v>9</v>
      </c>
      <c r="D268" t="s">
        <v>16</v>
      </c>
      <c r="E268" t="s">
        <v>13</v>
      </c>
      <c r="F268">
        <v>1.0215000000000001</v>
      </c>
      <c r="G268">
        <v>160.39298400000001</v>
      </c>
      <c r="H268">
        <v>0.4597</v>
      </c>
      <c r="I268">
        <v>222</v>
      </c>
    </row>
    <row r="269" spans="1:9" x14ac:dyDescent="0.2">
      <c r="A269">
        <v>2020</v>
      </c>
      <c r="B269">
        <v>6</v>
      </c>
      <c r="C269" t="s">
        <v>9</v>
      </c>
      <c r="D269" t="s">
        <v>19</v>
      </c>
      <c r="E269" t="s">
        <v>12</v>
      </c>
      <c r="F269">
        <v>2.7663000000000002</v>
      </c>
      <c r="G269">
        <v>391.48222600000003</v>
      </c>
      <c r="H269">
        <v>1.0235000000000001</v>
      </c>
      <c r="I269">
        <v>150</v>
      </c>
    </row>
    <row r="270" spans="1:9" x14ac:dyDescent="0.2">
      <c r="A270">
        <v>2020</v>
      </c>
      <c r="B270">
        <v>6</v>
      </c>
      <c r="C270" t="s">
        <v>9</v>
      </c>
      <c r="D270" t="s">
        <v>17</v>
      </c>
      <c r="E270" t="s">
        <v>18</v>
      </c>
      <c r="F270">
        <v>3.9369999999999998</v>
      </c>
      <c r="G270">
        <v>360.47724399999998</v>
      </c>
      <c r="H270">
        <v>0.7087</v>
      </c>
      <c r="I270">
        <v>98</v>
      </c>
    </row>
    <row r="271" spans="1:9" x14ac:dyDescent="0.2">
      <c r="A271">
        <v>2020</v>
      </c>
      <c r="B271">
        <v>6</v>
      </c>
      <c r="C271" t="s">
        <v>9</v>
      </c>
      <c r="D271" t="s">
        <v>20</v>
      </c>
      <c r="E271" t="s">
        <v>12</v>
      </c>
      <c r="F271">
        <v>2.1413000000000002</v>
      </c>
      <c r="G271">
        <v>156.110209</v>
      </c>
      <c r="H271">
        <v>0.77090000000000003</v>
      </c>
      <c r="I271">
        <v>100</v>
      </c>
    </row>
    <row r="272" spans="1:9" x14ac:dyDescent="0.2">
      <c r="A272">
        <v>2020</v>
      </c>
      <c r="B272">
        <v>6</v>
      </c>
      <c r="C272" t="s">
        <v>9</v>
      </c>
      <c r="D272" t="s">
        <v>23</v>
      </c>
      <c r="E272" t="s">
        <v>13</v>
      </c>
      <c r="F272">
        <v>0.5585</v>
      </c>
      <c r="G272">
        <v>117.64838</v>
      </c>
      <c r="H272">
        <v>0.22339999999999999</v>
      </c>
      <c r="I272">
        <v>164</v>
      </c>
    </row>
    <row r="273" spans="1:9" x14ac:dyDescent="0.2">
      <c r="A273">
        <v>2020</v>
      </c>
      <c r="B273">
        <v>6</v>
      </c>
      <c r="C273" t="s">
        <v>9</v>
      </c>
      <c r="D273" t="s">
        <v>21</v>
      </c>
      <c r="E273" t="s">
        <v>22</v>
      </c>
      <c r="F273">
        <v>4.7999999999999996E-3</v>
      </c>
      <c r="G273">
        <v>1.560646</v>
      </c>
      <c r="H273">
        <v>1.4E-3</v>
      </c>
      <c r="I273">
        <v>4</v>
      </c>
    </row>
    <row r="274" spans="1:9" x14ac:dyDescent="0.2">
      <c r="A274">
        <v>2020</v>
      </c>
      <c r="B274">
        <v>6</v>
      </c>
      <c r="C274" t="s">
        <v>9</v>
      </c>
      <c r="D274" t="s">
        <v>21</v>
      </c>
      <c r="E274" t="s">
        <v>13</v>
      </c>
      <c r="F274">
        <v>0.76719999999999999</v>
      </c>
      <c r="G274">
        <v>92.905343000000002</v>
      </c>
      <c r="H274">
        <v>0.30690000000000001</v>
      </c>
      <c r="I274">
        <v>117</v>
      </c>
    </row>
    <row r="275" spans="1:9" x14ac:dyDescent="0.2">
      <c r="A275">
        <v>2020</v>
      </c>
      <c r="B275">
        <v>6</v>
      </c>
      <c r="C275" t="s">
        <v>9</v>
      </c>
      <c r="D275" t="s">
        <v>33</v>
      </c>
      <c r="E275" t="s">
        <v>18</v>
      </c>
      <c r="F275">
        <v>1.1305000000000001</v>
      </c>
      <c r="G275">
        <v>55.474507000000003</v>
      </c>
      <c r="H275">
        <v>0.21479999999999999</v>
      </c>
      <c r="I275">
        <v>82</v>
      </c>
    </row>
    <row r="276" spans="1:9" x14ac:dyDescent="0.2">
      <c r="A276">
        <v>2020</v>
      </c>
      <c r="B276">
        <v>6</v>
      </c>
      <c r="C276" t="s">
        <v>9</v>
      </c>
      <c r="D276" t="s">
        <v>33</v>
      </c>
      <c r="E276" t="s">
        <v>12</v>
      </c>
      <c r="F276">
        <v>1.2999999999999999E-3</v>
      </c>
      <c r="G276">
        <v>0.42528700000000003</v>
      </c>
      <c r="H276">
        <v>5.0000000000000001E-4</v>
      </c>
      <c r="I276">
        <v>1</v>
      </c>
    </row>
    <row r="277" spans="1:9" x14ac:dyDescent="0.2">
      <c r="A277">
        <v>2020</v>
      </c>
      <c r="B277">
        <v>6</v>
      </c>
      <c r="C277" t="s">
        <v>9</v>
      </c>
      <c r="D277" t="s">
        <v>42</v>
      </c>
      <c r="E277" t="s">
        <v>13</v>
      </c>
      <c r="F277">
        <v>0.21099999999999999</v>
      </c>
      <c r="G277">
        <v>44.131594</v>
      </c>
      <c r="H277">
        <v>8.43E-2</v>
      </c>
      <c r="I277">
        <v>0</v>
      </c>
    </row>
    <row r="278" spans="1:9" x14ac:dyDescent="0.2">
      <c r="A278">
        <v>2020</v>
      </c>
      <c r="B278">
        <v>6</v>
      </c>
      <c r="C278" t="s">
        <v>26</v>
      </c>
      <c r="D278" t="s">
        <v>10</v>
      </c>
      <c r="E278" t="s">
        <v>11</v>
      </c>
      <c r="F278">
        <v>45.3431</v>
      </c>
      <c r="G278">
        <v>3056.350782</v>
      </c>
      <c r="H278">
        <v>9.5220000000000002</v>
      </c>
      <c r="I278">
        <v>7767</v>
      </c>
    </row>
    <row r="279" spans="1:9" x14ac:dyDescent="0.2">
      <c r="A279">
        <v>2020</v>
      </c>
      <c r="B279">
        <v>6</v>
      </c>
      <c r="C279" t="s">
        <v>26</v>
      </c>
      <c r="D279" t="s">
        <v>10</v>
      </c>
      <c r="E279" t="s">
        <v>27</v>
      </c>
      <c r="F279">
        <v>1.2999999999999999E-3</v>
      </c>
      <c r="G279">
        <v>0.142293</v>
      </c>
      <c r="H279">
        <v>4.0000000000000002E-4</v>
      </c>
      <c r="I279">
        <v>2</v>
      </c>
    </row>
    <row r="280" spans="1:9" x14ac:dyDescent="0.2">
      <c r="A280">
        <v>2020</v>
      </c>
      <c r="B280">
        <v>6</v>
      </c>
      <c r="C280" t="s">
        <v>26</v>
      </c>
      <c r="D280" t="s">
        <v>10</v>
      </c>
      <c r="E280" t="s">
        <v>12</v>
      </c>
      <c r="F280">
        <v>76.652299999999997</v>
      </c>
      <c r="G280">
        <v>6777.6139649999996</v>
      </c>
      <c r="H280">
        <v>26.828199999999999</v>
      </c>
      <c r="I280">
        <v>8911</v>
      </c>
    </row>
    <row r="281" spans="1:9" x14ac:dyDescent="0.2">
      <c r="A281">
        <v>2020</v>
      </c>
      <c r="B281">
        <v>6</v>
      </c>
      <c r="C281" t="s">
        <v>26</v>
      </c>
      <c r="D281" t="s">
        <v>10</v>
      </c>
      <c r="E281" t="s">
        <v>13</v>
      </c>
      <c r="F281">
        <v>5.9657999999999998</v>
      </c>
      <c r="G281">
        <v>822.03046200000006</v>
      </c>
      <c r="H281">
        <v>2.9828999999999999</v>
      </c>
      <c r="I281">
        <v>1480</v>
      </c>
    </row>
    <row r="282" spans="1:9" x14ac:dyDescent="0.2">
      <c r="A282">
        <v>2020</v>
      </c>
      <c r="B282">
        <v>6</v>
      </c>
      <c r="C282" t="s">
        <v>26</v>
      </c>
      <c r="D282" t="s">
        <v>10</v>
      </c>
      <c r="E282" t="s">
        <v>14</v>
      </c>
      <c r="F282">
        <v>0.41570000000000001</v>
      </c>
      <c r="G282">
        <v>66.629109999999997</v>
      </c>
      <c r="H282">
        <v>0.31180000000000002</v>
      </c>
      <c r="I282">
        <v>308</v>
      </c>
    </row>
    <row r="283" spans="1:9" x14ac:dyDescent="0.2">
      <c r="A283">
        <v>2020</v>
      </c>
      <c r="B283">
        <v>6</v>
      </c>
      <c r="C283" t="s">
        <v>26</v>
      </c>
      <c r="D283" t="s">
        <v>15</v>
      </c>
      <c r="E283" t="s">
        <v>13</v>
      </c>
      <c r="F283">
        <v>5.8056000000000001</v>
      </c>
      <c r="G283">
        <v>1161.256081</v>
      </c>
      <c r="H283">
        <v>2.3222</v>
      </c>
      <c r="I283">
        <v>1295</v>
      </c>
    </row>
    <row r="284" spans="1:9" x14ac:dyDescent="0.2">
      <c r="A284">
        <v>2020</v>
      </c>
      <c r="B284">
        <v>6</v>
      </c>
      <c r="C284" t="s">
        <v>26</v>
      </c>
      <c r="D284" t="s">
        <v>20</v>
      </c>
      <c r="E284" t="s">
        <v>12</v>
      </c>
      <c r="F284">
        <v>18.790299999999998</v>
      </c>
      <c r="G284">
        <v>1016.720657</v>
      </c>
      <c r="H284">
        <v>6.7645</v>
      </c>
      <c r="I284">
        <v>2074</v>
      </c>
    </row>
    <row r="285" spans="1:9" x14ac:dyDescent="0.2">
      <c r="A285">
        <v>2020</v>
      </c>
      <c r="B285">
        <v>6</v>
      </c>
      <c r="C285" t="s">
        <v>26</v>
      </c>
      <c r="D285" t="s">
        <v>16</v>
      </c>
      <c r="E285" t="s">
        <v>11</v>
      </c>
      <c r="F285">
        <v>3.3243999999999998</v>
      </c>
      <c r="G285">
        <v>262.77419300000003</v>
      </c>
      <c r="H285">
        <v>0.76459999999999995</v>
      </c>
      <c r="I285">
        <v>1783</v>
      </c>
    </row>
    <row r="286" spans="1:9" x14ac:dyDescent="0.2">
      <c r="A286">
        <v>2020</v>
      </c>
      <c r="B286">
        <v>6</v>
      </c>
      <c r="C286" t="s">
        <v>26</v>
      </c>
      <c r="D286" t="s">
        <v>16</v>
      </c>
      <c r="E286" t="s">
        <v>13</v>
      </c>
      <c r="F286">
        <v>0.58250000000000002</v>
      </c>
      <c r="G286">
        <v>119.82169399999999</v>
      </c>
      <c r="H286">
        <v>0.2621</v>
      </c>
      <c r="I286">
        <v>235</v>
      </c>
    </row>
    <row r="287" spans="1:9" x14ac:dyDescent="0.2">
      <c r="A287">
        <v>2020</v>
      </c>
      <c r="B287">
        <v>6</v>
      </c>
      <c r="C287" t="s">
        <v>26</v>
      </c>
      <c r="D287" t="s">
        <v>19</v>
      </c>
      <c r="E287" t="s">
        <v>12</v>
      </c>
      <c r="F287">
        <v>1.3844000000000001</v>
      </c>
      <c r="G287">
        <v>236.517256</v>
      </c>
      <c r="H287">
        <v>0.51229999999999998</v>
      </c>
      <c r="I287">
        <v>320</v>
      </c>
    </row>
    <row r="288" spans="1:9" x14ac:dyDescent="0.2">
      <c r="A288">
        <v>2020</v>
      </c>
      <c r="B288">
        <v>6</v>
      </c>
      <c r="C288" t="s">
        <v>26</v>
      </c>
      <c r="D288" t="s">
        <v>17</v>
      </c>
      <c r="E288" t="s">
        <v>18</v>
      </c>
      <c r="F288">
        <v>1.34</v>
      </c>
      <c r="G288">
        <v>120.12206</v>
      </c>
      <c r="H288">
        <v>0.2412</v>
      </c>
      <c r="I288">
        <v>367</v>
      </c>
    </row>
    <row r="289" spans="1:9" x14ac:dyDescent="0.2">
      <c r="A289">
        <v>2020</v>
      </c>
      <c r="B289">
        <v>6</v>
      </c>
      <c r="C289" t="s">
        <v>26</v>
      </c>
      <c r="D289" t="s">
        <v>39</v>
      </c>
      <c r="E289" t="s">
        <v>13</v>
      </c>
      <c r="F289">
        <v>0.88939999999999997</v>
      </c>
      <c r="G289">
        <v>92.652782999999999</v>
      </c>
      <c r="H289">
        <v>0.4446</v>
      </c>
      <c r="I289">
        <v>608</v>
      </c>
    </row>
    <row r="290" spans="1:9" x14ac:dyDescent="0.2">
      <c r="A290">
        <v>2020</v>
      </c>
      <c r="B290">
        <v>6</v>
      </c>
      <c r="C290" t="s">
        <v>26</v>
      </c>
      <c r="D290" t="s">
        <v>21</v>
      </c>
      <c r="E290" t="s">
        <v>22</v>
      </c>
      <c r="F290">
        <v>2.7000000000000001E-3</v>
      </c>
      <c r="G290">
        <v>1.081717</v>
      </c>
      <c r="H290">
        <v>6.9999999999999999E-4</v>
      </c>
      <c r="I290">
        <v>2</v>
      </c>
    </row>
    <row r="291" spans="1:9" x14ac:dyDescent="0.2">
      <c r="A291">
        <v>2020</v>
      </c>
      <c r="B291">
        <v>6</v>
      </c>
      <c r="C291" t="s">
        <v>26</v>
      </c>
      <c r="D291" t="s">
        <v>21</v>
      </c>
      <c r="E291" t="s">
        <v>13</v>
      </c>
      <c r="F291">
        <v>0.51570000000000005</v>
      </c>
      <c r="G291">
        <v>56.308770000000003</v>
      </c>
      <c r="H291">
        <v>0.20630000000000001</v>
      </c>
      <c r="I291">
        <v>338</v>
      </c>
    </row>
    <row r="292" spans="1:9" x14ac:dyDescent="0.2">
      <c r="A292">
        <v>2020</v>
      </c>
      <c r="B292">
        <v>6</v>
      </c>
      <c r="C292" t="s">
        <v>26</v>
      </c>
      <c r="D292" t="s">
        <v>30</v>
      </c>
      <c r="E292" t="s">
        <v>22</v>
      </c>
      <c r="F292">
        <v>1.0837000000000001</v>
      </c>
      <c r="G292">
        <v>49.519426000000003</v>
      </c>
      <c r="H292">
        <v>0.3034</v>
      </c>
      <c r="I292">
        <v>701</v>
      </c>
    </row>
    <row r="293" spans="1:9" x14ac:dyDescent="0.2">
      <c r="A293">
        <v>2020</v>
      </c>
      <c r="B293">
        <v>6</v>
      </c>
      <c r="C293" t="s">
        <v>26</v>
      </c>
      <c r="D293" t="s">
        <v>31</v>
      </c>
      <c r="E293" t="s">
        <v>13</v>
      </c>
      <c r="F293">
        <v>0.53869999999999996</v>
      </c>
      <c r="G293">
        <v>47.024197000000001</v>
      </c>
      <c r="H293">
        <v>0.26929999999999998</v>
      </c>
      <c r="I293">
        <v>121</v>
      </c>
    </row>
    <row r="294" spans="1:9" x14ac:dyDescent="0.2">
      <c r="A294">
        <v>2020</v>
      </c>
      <c r="B294">
        <v>6</v>
      </c>
      <c r="C294" t="s">
        <v>32</v>
      </c>
      <c r="D294" t="s">
        <v>10</v>
      </c>
      <c r="E294" t="s">
        <v>11</v>
      </c>
      <c r="F294">
        <v>75.933400000000006</v>
      </c>
      <c r="G294">
        <v>4901.7206390000001</v>
      </c>
      <c r="H294">
        <v>15.946</v>
      </c>
      <c r="I294">
        <v>10036</v>
      </c>
    </row>
    <row r="295" spans="1:9" x14ac:dyDescent="0.2">
      <c r="A295">
        <v>2020</v>
      </c>
      <c r="B295">
        <v>6</v>
      </c>
      <c r="C295" t="s">
        <v>32</v>
      </c>
      <c r="D295" t="s">
        <v>10</v>
      </c>
      <c r="E295" t="s">
        <v>12</v>
      </c>
      <c r="F295">
        <v>96.819900000000004</v>
      </c>
      <c r="G295">
        <v>7862.0244970000003</v>
      </c>
      <c r="H295">
        <v>33.887</v>
      </c>
      <c r="I295">
        <v>8203</v>
      </c>
    </row>
    <row r="296" spans="1:9" x14ac:dyDescent="0.2">
      <c r="A296">
        <v>2020</v>
      </c>
      <c r="B296">
        <v>6</v>
      </c>
      <c r="C296" t="s">
        <v>32</v>
      </c>
      <c r="D296" t="s">
        <v>10</v>
      </c>
      <c r="E296" t="s">
        <v>13</v>
      </c>
      <c r="F296">
        <v>14.841699999999999</v>
      </c>
      <c r="G296">
        <v>1864.033093</v>
      </c>
      <c r="H296">
        <v>7.4207999999999998</v>
      </c>
      <c r="I296">
        <v>1810</v>
      </c>
    </row>
    <row r="297" spans="1:9" x14ac:dyDescent="0.2">
      <c r="A297">
        <v>2020</v>
      </c>
      <c r="B297">
        <v>6</v>
      </c>
      <c r="C297" t="s">
        <v>32</v>
      </c>
      <c r="D297" t="s">
        <v>10</v>
      </c>
      <c r="E297" t="s">
        <v>14</v>
      </c>
      <c r="F297">
        <v>0.1094</v>
      </c>
      <c r="G297">
        <v>15.912793000000001</v>
      </c>
      <c r="H297">
        <v>8.2000000000000003E-2</v>
      </c>
      <c r="I297">
        <v>71</v>
      </c>
    </row>
    <row r="298" spans="1:9" x14ac:dyDescent="0.2">
      <c r="A298">
        <v>2020</v>
      </c>
      <c r="B298">
        <v>6</v>
      </c>
      <c r="C298" t="s">
        <v>32</v>
      </c>
      <c r="D298" t="s">
        <v>15</v>
      </c>
      <c r="E298" t="s">
        <v>13</v>
      </c>
      <c r="F298">
        <v>20.441199999999998</v>
      </c>
      <c r="G298">
        <v>4241.4783729999999</v>
      </c>
      <c r="H298">
        <v>8.1765000000000008</v>
      </c>
      <c r="I298">
        <v>2246</v>
      </c>
    </row>
    <row r="299" spans="1:9" x14ac:dyDescent="0.2">
      <c r="A299">
        <v>2020</v>
      </c>
      <c r="B299">
        <v>6</v>
      </c>
      <c r="C299" t="s">
        <v>32</v>
      </c>
      <c r="D299" t="s">
        <v>20</v>
      </c>
      <c r="E299" t="s">
        <v>12</v>
      </c>
      <c r="F299">
        <v>31.279399999999999</v>
      </c>
      <c r="G299">
        <v>1824.2965959999999</v>
      </c>
      <c r="H299">
        <v>11.2606</v>
      </c>
      <c r="I299">
        <v>2090</v>
      </c>
    </row>
    <row r="300" spans="1:9" x14ac:dyDescent="0.2">
      <c r="A300">
        <v>2020</v>
      </c>
      <c r="B300">
        <v>6</v>
      </c>
      <c r="C300" t="s">
        <v>32</v>
      </c>
      <c r="D300" t="s">
        <v>19</v>
      </c>
      <c r="E300" t="s">
        <v>12</v>
      </c>
      <c r="F300">
        <v>8.0562000000000005</v>
      </c>
      <c r="G300">
        <v>1209.3945510000001</v>
      </c>
      <c r="H300">
        <v>2.9807999999999999</v>
      </c>
      <c r="I300">
        <v>630</v>
      </c>
    </row>
    <row r="301" spans="1:9" x14ac:dyDescent="0.2">
      <c r="A301">
        <v>2020</v>
      </c>
      <c r="B301">
        <v>6</v>
      </c>
      <c r="C301" t="s">
        <v>32</v>
      </c>
      <c r="D301" t="s">
        <v>16</v>
      </c>
      <c r="E301" t="s">
        <v>11</v>
      </c>
      <c r="F301">
        <v>4.3128000000000002</v>
      </c>
      <c r="G301">
        <v>302.101449</v>
      </c>
      <c r="H301">
        <v>0.9919</v>
      </c>
      <c r="I301">
        <v>1587</v>
      </c>
    </row>
    <row r="302" spans="1:9" x14ac:dyDescent="0.2">
      <c r="A302">
        <v>2020</v>
      </c>
      <c r="B302">
        <v>6</v>
      </c>
      <c r="C302" t="s">
        <v>32</v>
      </c>
      <c r="D302" t="s">
        <v>16</v>
      </c>
      <c r="E302" t="s">
        <v>13</v>
      </c>
      <c r="F302">
        <v>3.1105</v>
      </c>
      <c r="G302">
        <v>565.05665799999997</v>
      </c>
      <c r="H302">
        <v>1.3996999999999999</v>
      </c>
      <c r="I302">
        <v>1088</v>
      </c>
    </row>
    <row r="303" spans="1:9" x14ac:dyDescent="0.2">
      <c r="A303">
        <v>2020</v>
      </c>
      <c r="B303">
        <v>6</v>
      </c>
      <c r="C303" t="s">
        <v>32</v>
      </c>
      <c r="D303" t="s">
        <v>33</v>
      </c>
      <c r="E303" t="s">
        <v>18</v>
      </c>
      <c r="F303">
        <v>1.7588999999999999</v>
      </c>
      <c r="G303">
        <v>476.18338699999998</v>
      </c>
      <c r="H303">
        <v>0.3342</v>
      </c>
      <c r="I303">
        <v>97</v>
      </c>
    </row>
    <row r="304" spans="1:9" x14ac:dyDescent="0.2">
      <c r="A304">
        <v>2020</v>
      </c>
      <c r="B304">
        <v>6</v>
      </c>
      <c r="C304" t="s">
        <v>32</v>
      </c>
      <c r="D304" t="s">
        <v>33</v>
      </c>
      <c r="E304" t="s">
        <v>12</v>
      </c>
      <c r="F304">
        <v>2.4500000000000001E-2</v>
      </c>
      <c r="G304">
        <v>7.8485170000000002</v>
      </c>
      <c r="H304">
        <v>8.6999999999999994E-3</v>
      </c>
      <c r="I304">
        <v>6</v>
      </c>
    </row>
    <row r="305" spans="1:9" x14ac:dyDescent="0.2">
      <c r="A305">
        <v>2020</v>
      </c>
      <c r="B305">
        <v>6</v>
      </c>
      <c r="C305" t="s">
        <v>32</v>
      </c>
      <c r="D305" t="s">
        <v>33</v>
      </c>
      <c r="E305" t="s">
        <v>13</v>
      </c>
      <c r="F305">
        <v>5.5800000000000002E-2</v>
      </c>
      <c r="G305">
        <v>27.373598000000001</v>
      </c>
      <c r="H305">
        <v>2.7900000000000001E-2</v>
      </c>
      <c r="I305">
        <v>43</v>
      </c>
    </row>
    <row r="306" spans="1:9" x14ac:dyDescent="0.2">
      <c r="A306">
        <v>2020</v>
      </c>
      <c r="B306">
        <v>6</v>
      </c>
      <c r="C306" t="s">
        <v>32</v>
      </c>
      <c r="D306" t="s">
        <v>29</v>
      </c>
      <c r="E306" t="s">
        <v>18</v>
      </c>
      <c r="F306">
        <v>1.35E-2</v>
      </c>
      <c r="G306">
        <v>3.2805589999999998</v>
      </c>
      <c r="H306">
        <v>2.5999999999999999E-3</v>
      </c>
      <c r="I306">
        <v>7</v>
      </c>
    </row>
    <row r="307" spans="1:9" x14ac:dyDescent="0.2">
      <c r="A307">
        <v>2020</v>
      </c>
      <c r="B307">
        <v>6</v>
      </c>
      <c r="C307" t="s">
        <v>32</v>
      </c>
      <c r="D307" t="s">
        <v>29</v>
      </c>
      <c r="E307" t="s">
        <v>13</v>
      </c>
      <c r="F307">
        <v>1.3282</v>
      </c>
      <c r="G307">
        <v>371.495588</v>
      </c>
      <c r="H307">
        <v>0.53129999999999999</v>
      </c>
      <c r="I307">
        <v>220</v>
      </c>
    </row>
    <row r="308" spans="1:9" x14ac:dyDescent="0.2">
      <c r="A308">
        <v>2020</v>
      </c>
      <c r="B308">
        <v>6</v>
      </c>
      <c r="C308" t="s">
        <v>32</v>
      </c>
      <c r="D308" t="s">
        <v>39</v>
      </c>
      <c r="E308" t="s">
        <v>13</v>
      </c>
      <c r="F308">
        <v>2.1193</v>
      </c>
      <c r="G308">
        <v>223.75804600000001</v>
      </c>
      <c r="H308">
        <v>1.0596000000000001</v>
      </c>
      <c r="I308">
        <v>1456</v>
      </c>
    </row>
    <row r="309" spans="1:9" x14ac:dyDescent="0.2">
      <c r="A309">
        <v>2020</v>
      </c>
      <c r="B309">
        <v>6</v>
      </c>
      <c r="C309" t="s">
        <v>32</v>
      </c>
      <c r="D309" t="s">
        <v>35</v>
      </c>
      <c r="E309" t="s">
        <v>18</v>
      </c>
      <c r="F309">
        <v>0.39269999999999999</v>
      </c>
      <c r="G309">
        <v>60.613095000000001</v>
      </c>
      <c r="H309">
        <v>7.0699999999999999E-2</v>
      </c>
      <c r="I309">
        <v>0</v>
      </c>
    </row>
    <row r="310" spans="1:9" x14ac:dyDescent="0.2">
      <c r="A310">
        <v>2020</v>
      </c>
      <c r="B310">
        <v>6</v>
      </c>
      <c r="C310" t="s">
        <v>32</v>
      </c>
      <c r="D310" t="s">
        <v>35</v>
      </c>
      <c r="E310" t="s">
        <v>12</v>
      </c>
      <c r="F310">
        <v>0.55210000000000004</v>
      </c>
      <c r="G310">
        <v>120.995908</v>
      </c>
      <c r="H310">
        <v>0.1933</v>
      </c>
      <c r="I310">
        <v>0</v>
      </c>
    </row>
    <row r="311" spans="1:9" x14ac:dyDescent="0.2">
      <c r="A311">
        <v>2020</v>
      </c>
      <c r="B311">
        <v>6</v>
      </c>
      <c r="C311" t="s">
        <v>32</v>
      </c>
      <c r="D311" t="s">
        <v>38</v>
      </c>
      <c r="E311" t="s">
        <v>27</v>
      </c>
      <c r="F311">
        <v>0.12820000000000001</v>
      </c>
      <c r="G311">
        <v>24.489549</v>
      </c>
      <c r="H311">
        <v>4.2299999999999997E-2</v>
      </c>
      <c r="I311">
        <v>0</v>
      </c>
    </row>
    <row r="312" spans="1:9" x14ac:dyDescent="0.2">
      <c r="A312">
        <v>2020</v>
      </c>
      <c r="B312">
        <v>6</v>
      </c>
      <c r="C312" t="s">
        <v>32</v>
      </c>
      <c r="D312" t="s">
        <v>38</v>
      </c>
      <c r="E312" t="s">
        <v>13</v>
      </c>
      <c r="F312">
        <v>0.33360000000000001</v>
      </c>
      <c r="G312">
        <v>149.10901799999999</v>
      </c>
      <c r="H312">
        <v>0.16669999999999999</v>
      </c>
      <c r="I312">
        <v>0</v>
      </c>
    </row>
    <row r="313" spans="1:9" x14ac:dyDescent="0.2">
      <c r="A313">
        <v>2020</v>
      </c>
      <c r="B313">
        <v>7</v>
      </c>
      <c r="C313" t="s">
        <v>9</v>
      </c>
      <c r="D313" t="s">
        <v>10</v>
      </c>
      <c r="E313" t="s">
        <v>11</v>
      </c>
      <c r="F313">
        <v>15.116899999999999</v>
      </c>
      <c r="G313">
        <v>870.32508299999995</v>
      </c>
      <c r="H313">
        <v>3.1745999999999999</v>
      </c>
      <c r="I313">
        <v>608</v>
      </c>
    </row>
    <row r="314" spans="1:9" x14ac:dyDescent="0.2">
      <c r="A314">
        <v>2020</v>
      </c>
      <c r="B314">
        <v>7</v>
      </c>
      <c r="C314" t="s">
        <v>9</v>
      </c>
      <c r="D314" t="s">
        <v>10</v>
      </c>
      <c r="E314" t="s">
        <v>12</v>
      </c>
      <c r="F314">
        <v>87.891099999999994</v>
      </c>
      <c r="G314">
        <v>7403.3548629999996</v>
      </c>
      <c r="H314">
        <v>30.761800000000001</v>
      </c>
      <c r="I314">
        <v>714</v>
      </c>
    </row>
    <row r="315" spans="1:9" x14ac:dyDescent="0.2">
      <c r="A315">
        <v>2020</v>
      </c>
      <c r="B315">
        <v>7</v>
      </c>
      <c r="C315" t="s">
        <v>9</v>
      </c>
      <c r="D315" t="s">
        <v>10</v>
      </c>
      <c r="E315" t="s">
        <v>13</v>
      </c>
      <c r="F315">
        <v>21.0883</v>
      </c>
      <c r="G315">
        <v>2552.4830870000001</v>
      </c>
      <c r="H315">
        <v>10.5441</v>
      </c>
      <c r="I315">
        <v>578</v>
      </c>
    </row>
    <row r="316" spans="1:9" x14ac:dyDescent="0.2">
      <c r="A316">
        <v>2020</v>
      </c>
      <c r="B316">
        <v>7</v>
      </c>
      <c r="C316" t="s">
        <v>9</v>
      </c>
      <c r="D316" t="s">
        <v>10</v>
      </c>
      <c r="E316" t="s">
        <v>14</v>
      </c>
      <c r="F316">
        <v>3.56E-2</v>
      </c>
      <c r="G316">
        <v>6.2832290000000004</v>
      </c>
      <c r="H316">
        <v>2.6700000000000002E-2</v>
      </c>
      <c r="I316">
        <v>10</v>
      </c>
    </row>
    <row r="317" spans="1:9" x14ac:dyDescent="0.2">
      <c r="A317">
        <v>2020</v>
      </c>
      <c r="B317">
        <v>7</v>
      </c>
      <c r="C317" t="s">
        <v>9</v>
      </c>
      <c r="D317" t="s">
        <v>15</v>
      </c>
      <c r="E317" t="s">
        <v>13</v>
      </c>
      <c r="F317">
        <v>14.491899999999999</v>
      </c>
      <c r="G317">
        <v>2822.8310240000001</v>
      </c>
      <c r="H317">
        <v>5.7967000000000004</v>
      </c>
      <c r="I317">
        <v>575</v>
      </c>
    </row>
    <row r="318" spans="1:9" x14ac:dyDescent="0.2">
      <c r="A318">
        <v>2020</v>
      </c>
      <c r="B318">
        <v>7</v>
      </c>
      <c r="C318" t="s">
        <v>9</v>
      </c>
      <c r="D318" t="s">
        <v>16</v>
      </c>
      <c r="E318" t="s">
        <v>11</v>
      </c>
      <c r="F318">
        <v>7.9988000000000001</v>
      </c>
      <c r="G318">
        <v>472.15317099999999</v>
      </c>
      <c r="H318">
        <v>1.8396999999999999</v>
      </c>
      <c r="I318">
        <v>475</v>
      </c>
    </row>
    <row r="319" spans="1:9" x14ac:dyDescent="0.2">
      <c r="A319">
        <v>2020</v>
      </c>
      <c r="B319">
        <v>7</v>
      </c>
      <c r="C319" t="s">
        <v>9</v>
      </c>
      <c r="D319" t="s">
        <v>16</v>
      </c>
      <c r="E319" t="s">
        <v>13</v>
      </c>
      <c r="F319">
        <v>0.70979999999999999</v>
      </c>
      <c r="G319">
        <v>116.37331399999999</v>
      </c>
      <c r="H319">
        <v>0.31940000000000002</v>
      </c>
      <c r="I319">
        <v>166</v>
      </c>
    </row>
    <row r="320" spans="1:9" x14ac:dyDescent="0.2">
      <c r="A320">
        <v>2020</v>
      </c>
      <c r="B320">
        <v>7</v>
      </c>
      <c r="C320" t="s">
        <v>9</v>
      </c>
      <c r="D320" t="s">
        <v>19</v>
      </c>
      <c r="E320" t="s">
        <v>12</v>
      </c>
      <c r="F320">
        <v>2.7746</v>
      </c>
      <c r="G320">
        <v>382.44563799999997</v>
      </c>
      <c r="H320">
        <v>1.0266999999999999</v>
      </c>
      <c r="I320">
        <v>151</v>
      </c>
    </row>
    <row r="321" spans="1:9" x14ac:dyDescent="0.2">
      <c r="A321">
        <v>2020</v>
      </c>
      <c r="B321">
        <v>7</v>
      </c>
      <c r="C321" t="s">
        <v>9</v>
      </c>
      <c r="D321" t="s">
        <v>17</v>
      </c>
      <c r="E321" t="s">
        <v>18</v>
      </c>
      <c r="F321">
        <v>3.0070999999999999</v>
      </c>
      <c r="G321">
        <v>290.43078500000001</v>
      </c>
      <c r="H321">
        <v>0.5413</v>
      </c>
      <c r="I321">
        <v>97</v>
      </c>
    </row>
    <row r="322" spans="1:9" x14ac:dyDescent="0.2">
      <c r="A322">
        <v>2020</v>
      </c>
      <c r="B322">
        <v>7</v>
      </c>
      <c r="C322" t="s">
        <v>9</v>
      </c>
      <c r="D322" t="s">
        <v>20</v>
      </c>
      <c r="E322" t="s">
        <v>12</v>
      </c>
      <c r="F322">
        <v>3.0331999999999999</v>
      </c>
      <c r="G322">
        <v>201.709554</v>
      </c>
      <c r="H322">
        <v>1.0919000000000001</v>
      </c>
      <c r="I322">
        <v>172</v>
      </c>
    </row>
    <row r="323" spans="1:9" x14ac:dyDescent="0.2">
      <c r="A323">
        <v>2020</v>
      </c>
      <c r="B323">
        <v>7</v>
      </c>
      <c r="C323" t="s">
        <v>9</v>
      </c>
      <c r="D323" t="s">
        <v>23</v>
      </c>
      <c r="E323" t="s">
        <v>13</v>
      </c>
      <c r="F323">
        <v>0.55979999999999996</v>
      </c>
      <c r="G323">
        <v>112.794113</v>
      </c>
      <c r="H323">
        <v>0.22389999999999999</v>
      </c>
      <c r="I323">
        <v>183</v>
      </c>
    </row>
    <row r="324" spans="1:9" x14ac:dyDescent="0.2">
      <c r="A324">
        <v>2020</v>
      </c>
      <c r="B324">
        <v>7</v>
      </c>
      <c r="C324" t="s">
        <v>9</v>
      </c>
      <c r="D324" t="s">
        <v>21</v>
      </c>
      <c r="E324" t="s">
        <v>22</v>
      </c>
      <c r="F324">
        <v>6.1999999999999998E-3</v>
      </c>
      <c r="G324">
        <v>1.9862649999999999</v>
      </c>
      <c r="H324">
        <v>1.6999999999999999E-3</v>
      </c>
      <c r="I324">
        <v>3</v>
      </c>
    </row>
    <row r="325" spans="1:9" x14ac:dyDescent="0.2">
      <c r="A325">
        <v>2020</v>
      </c>
      <c r="B325">
        <v>7</v>
      </c>
      <c r="C325" t="s">
        <v>9</v>
      </c>
      <c r="D325" t="s">
        <v>21</v>
      </c>
      <c r="E325" t="s">
        <v>13</v>
      </c>
      <c r="F325">
        <v>0.78590000000000004</v>
      </c>
      <c r="G325">
        <v>93.897745999999998</v>
      </c>
      <c r="H325">
        <v>0.31440000000000001</v>
      </c>
      <c r="I325">
        <v>117</v>
      </c>
    </row>
    <row r="326" spans="1:9" x14ac:dyDescent="0.2">
      <c r="A326">
        <v>2020</v>
      </c>
      <c r="B326">
        <v>7</v>
      </c>
      <c r="C326" t="s">
        <v>9</v>
      </c>
      <c r="D326" t="s">
        <v>42</v>
      </c>
      <c r="E326" t="s">
        <v>13</v>
      </c>
      <c r="F326">
        <v>0.22650000000000001</v>
      </c>
      <c r="G326">
        <v>47.412948999999998</v>
      </c>
      <c r="H326">
        <v>9.06E-2</v>
      </c>
      <c r="I326">
        <v>57</v>
      </c>
    </row>
    <row r="327" spans="1:9" x14ac:dyDescent="0.2">
      <c r="A327">
        <v>2020</v>
      </c>
      <c r="B327">
        <v>7</v>
      </c>
      <c r="C327" t="s">
        <v>9</v>
      </c>
      <c r="D327" t="s">
        <v>24</v>
      </c>
      <c r="E327" t="s">
        <v>18</v>
      </c>
      <c r="F327">
        <v>0.2089</v>
      </c>
      <c r="G327">
        <v>35.509419000000001</v>
      </c>
      <c r="H327">
        <v>3.9699999999999999E-2</v>
      </c>
      <c r="I327">
        <v>0</v>
      </c>
    </row>
    <row r="328" spans="1:9" x14ac:dyDescent="0.2">
      <c r="A328">
        <v>2020</v>
      </c>
      <c r="B328">
        <v>7</v>
      </c>
      <c r="C328" t="s">
        <v>9</v>
      </c>
      <c r="D328" t="s">
        <v>24</v>
      </c>
      <c r="E328" t="s">
        <v>12</v>
      </c>
      <c r="F328">
        <v>1.1000000000000001E-3</v>
      </c>
      <c r="G328">
        <v>0.14985200000000001</v>
      </c>
      <c r="H328">
        <v>4.0000000000000002E-4</v>
      </c>
      <c r="I328">
        <v>0</v>
      </c>
    </row>
    <row r="329" spans="1:9" x14ac:dyDescent="0.2">
      <c r="A329">
        <v>2020</v>
      </c>
      <c r="B329">
        <v>7</v>
      </c>
      <c r="C329" t="s">
        <v>26</v>
      </c>
      <c r="D329" t="s">
        <v>10</v>
      </c>
      <c r="E329" t="s">
        <v>11</v>
      </c>
      <c r="F329">
        <v>50.706299999999999</v>
      </c>
      <c r="G329">
        <v>3398.4730479999998</v>
      </c>
      <c r="H329">
        <v>10.648300000000001</v>
      </c>
      <c r="I329">
        <v>8349</v>
      </c>
    </row>
    <row r="330" spans="1:9" x14ac:dyDescent="0.2">
      <c r="A330">
        <v>2020</v>
      </c>
      <c r="B330">
        <v>7</v>
      </c>
      <c r="C330" t="s">
        <v>26</v>
      </c>
      <c r="D330" t="s">
        <v>10</v>
      </c>
      <c r="E330" t="s">
        <v>27</v>
      </c>
      <c r="F330">
        <v>1E-4</v>
      </c>
      <c r="G330">
        <v>1.0940999999999999E-2</v>
      </c>
      <c r="H330" t="s">
        <v>40</v>
      </c>
      <c r="I330">
        <v>0</v>
      </c>
    </row>
    <row r="331" spans="1:9" x14ac:dyDescent="0.2">
      <c r="A331">
        <v>2020</v>
      </c>
      <c r="B331">
        <v>7</v>
      </c>
      <c r="C331" t="s">
        <v>26</v>
      </c>
      <c r="D331" t="s">
        <v>10</v>
      </c>
      <c r="E331" t="s">
        <v>12</v>
      </c>
      <c r="F331">
        <v>63.533499999999997</v>
      </c>
      <c r="G331">
        <v>5999.0034340000002</v>
      </c>
      <c r="H331">
        <v>22.236699999999999</v>
      </c>
      <c r="I331">
        <v>8630</v>
      </c>
    </row>
    <row r="332" spans="1:9" x14ac:dyDescent="0.2">
      <c r="A332">
        <v>2020</v>
      </c>
      <c r="B332">
        <v>7</v>
      </c>
      <c r="C332" t="s">
        <v>26</v>
      </c>
      <c r="D332" t="s">
        <v>10</v>
      </c>
      <c r="E332" t="s">
        <v>13</v>
      </c>
      <c r="F332">
        <v>6.4630000000000001</v>
      </c>
      <c r="G332">
        <v>909.79536099999996</v>
      </c>
      <c r="H332">
        <v>3.2315999999999998</v>
      </c>
      <c r="I332">
        <v>1457</v>
      </c>
    </row>
    <row r="333" spans="1:9" x14ac:dyDescent="0.2">
      <c r="A333">
        <v>2020</v>
      </c>
      <c r="B333">
        <v>7</v>
      </c>
      <c r="C333" t="s">
        <v>26</v>
      </c>
      <c r="D333" t="s">
        <v>10</v>
      </c>
      <c r="E333" t="s">
        <v>14</v>
      </c>
      <c r="F333">
        <v>0.46260000000000001</v>
      </c>
      <c r="G333">
        <v>79.825210999999996</v>
      </c>
      <c r="H333">
        <v>0.34699999999999998</v>
      </c>
      <c r="I333">
        <v>307</v>
      </c>
    </row>
    <row r="334" spans="1:9" x14ac:dyDescent="0.2">
      <c r="A334">
        <v>2020</v>
      </c>
      <c r="B334">
        <v>7</v>
      </c>
      <c r="C334" t="s">
        <v>26</v>
      </c>
      <c r="D334" t="s">
        <v>15</v>
      </c>
      <c r="E334" t="s">
        <v>13</v>
      </c>
      <c r="F334">
        <v>7.2123999999999997</v>
      </c>
      <c r="G334">
        <v>1518.623836</v>
      </c>
      <c r="H334">
        <v>2.8849</v>
      </c>
      <c r="I334">
        <v>1343</v>
      </c>
    </row>
    <row r="335" spans="1:9" x14ac:dyDescent="0.2">
      <c r="A335">
        <v>2020</v>
      </c>
      <c r="B335">
        <v>7</v>
      </c>
      <c r="C335" t="s">
        <v>26</v>
      </c>
      <c r="D335" t="s">
        <v>20</v>
      </c>
      <c r="E335" t="s">
        <v>12</v>
      </c>
      <c r="F335">
        <v>8.89</v>
      </c>
      <c r="G335">
        <v>612.199476</v>
      </c>
      <c r="H335">
        <v>3.2004000000000001</v>
      </c>
      <c r="I335">
        <v>1973</v>
      </c>
    </row>
    <row r="336" spans="1:9" x14ac:dyDescent="0.2">
      <c r="A336">
        <v>2020</v>
      </c>
      <c r="B336">
        <v>7</v>
      </c>
      <c r="C336" t="s">
        <v>26</v>
      </c>
      <c r="D336" t="s">
        <v>16</v>
      </c>
      <c r="E336" t="s">
        <v>11</v>
      </c>
      <c r="F336">
        <v>2.8536999999999999</v>
      </c>
      <c r="G336">
        <v>235.936746</v>
      </c>
      <c r="H336">
        <v>0.65639999999999998</v>
      </c>
      <c r="I336">
        <v>1216</v>
      </c>
    </row>
    <row r="337" spans="1:9" x14ac:dyDescent="0.2">
      <c r="A337">
        <v>2020</v>
      </c>
      <c r="B337">
        <v>7</v>
      </c>
      <c r="C337" t="s">
        <v>26</v>
      </c>
      <c r="D337" t="s">
        <v>16</v>
      </c>
      <c r="E337" t="s">
        <v>13</v>
      </c>
      <c r="F337">
        <v>1.1923999999999999</v>
      </c>
      <c r="G337">
        <v>193.56644</v>
      </c>
      <c r="H337">
        <v>0.53659999999999997</v>
      </c>
      <c r="I337">
        <v>292</v>
      </c>
    </row>
    <row r="338" spans="1:9" x14ac:dyDescent="0.2">
      <c r="A338">
        <v>2020</v>
      </c>
      <c r="B338">
        <v>7</v>
      </c>
      <c r="C338" t="s">
        <v>26</v>
      </c>
      <c r="D338" t="s">
        <v>19</v>
      </c>
      <c r="E338" t="s">
        <v>12</v>
      </c>
      <c r="F338">
        <v>0.79969999999999997</v>
      </c>
      <c r="G338">
        <v>132.96428599999999</v>
      </c>
      <c r="H338">
        <v>0.2959</v>
      </c>
      <c r="I338">
        <v>484</v>
      </c>
    </row>
    <row r="339" spans="1:9" x14ac:dyDescent="0.2">
      <c r="A339">
        <v>2020</v>
      </c>
      <c r="B339">
        <v>7</v>
      </c>
      <c r="C339" t="s">
        <v>26</v>
      </c>
      <c r="D339" t="s">
        <v>17</v>
      </c>
      <c r="E339" t="s">
        <v>18</v>
      </c>
      <c r="F339">
        <v>1.3448</v>
      </c>
      <c r="G339">
        <v>119.129525</v>
      </c>
      <c r="H339">
        <v>0.24199999999999999</v>
      </c>
      <c r="I339">
        <v>394</v>
      </c>
    </row>
    <row r="340" spans="1:9" x14ac:dyDescent="0.2">
      <c r="A340">
        <v>2020</v>
      </c>
      <c r="B340">
        <v>7</v>
      </c>
      <c r="C340" t="s">
        <v>26</v>
      </c>
      <c r="D340" t="s">
        <v>44</v>
      </c>
      <c r="E340" t="s">
        <v>12</v>
      </c>
      <c r="F340">
        <v>0.42970000000000003</v>
      </c>
      <c r="G340">
        <v>86.020452000000006</v>
      </c>
      <c r="H340">
        <v>0.15040000000000001</v>
      </c>
      <c r="I340">
        <v>0</v>
      </c>
    </row>
    <row r="341" spans="1:9" x14ac:dyDescent="0.2">
      <c r="A341">
        <v>2020</v>
      </c>
      <c r="B341">
        <v>7</v>
      </c>
      <c r="C341" t="s">
        <v>26</v>
      </c>
      <c r="D341" t="s">
        <v>21</v>
      </c>
      <c r="E341" t="s">
        <v>22</v>
      </c>
      <c r="F341">
        <v>5.3E-3</v>
      </c>
      <c r="G341">
        <v>1.9222790000000001</v>
      </c>
      <c r="H341">
        <v>1.5E-3</v>
      </c>
      <c r="I341">
        <v>2</v>
      </c>
    </row>
    <row r="342" spans="1:9" x14ac:dyDescent="0.2">
      <c r="A342">
        <v>2020</v>
      </c>
      <c r="B342">
        <v>7</v>
      </c>
      <c r="C342" t="s">
        <v>26</v>
      </c>
      <c r="D342" t="s">
        <v>21</v>
      </c>
      <c r="E342" t="s">
        <v>13</v>
      </c>
      <c r="F342">
        <v>0.64539999999999997</v>
      </c>
      <c r="G342">
        <v>70.732262000000006</v>
      </c>
      <c r="H342">
        <v>0.2581</v>
      </c>
      <c r="I342">
        <v>422</v>
      </c>
    </row>
    <row r="343" spans="1:9" x14ac:dyDescent="0.2">
      <c r="A343">
        <v>2020</v>
      </c>
      <c r="B343">
        <v>7</v>
      </c>
      <c r="C343" t="s">
        <v>26</v>
      </c>
      <c r="D343" t="s">
        <v>29</v>
      </c>
      <c r="E343" t="s">
        <v>18</v>
      </c>
      <c r="F343">
        <v>2.9899999999999999E-2</v>
      </c>
      <c r="G343">
        <v>10.112935</v>
      </c>
      <c r="H343">
        <v>5.7000000000000002E-3</v>
      </c>
      <c r="I343">
        <v>0</v>
      </c>
    </row>
    <row r="344" spans="1:9" x14ac:dyDescent="0.2">
      <c r="A344">
        <v>2020</v>
      </c>
      <c r="B344">
        <v>7</v>
      </c>
      <c r="C344" t="s">
        <v>26</v>
      </c>
      <c r="D344" t="s">
        <v>29</v>
      </c>
      <c r="E344" t="s">
        <v>13</v>
      </c>
      <c r="F344">
        <v>0.1454</v>
      </c>
      <c r="G344">
        <v>46.945756000000003</v>
      </c>
      <c r="H344">
        <v>5.8200000000000002E-2</v>
      </c>
      <c r="I344">
        <v>0</v>
      </c>
    </row>
    <row r="345" spans="1:9" x14ac:dyDescent="0.2">
      <c r="A345">
        <v>2020</v>
      </c>
      <c r="B345">
        <v>7</v>
      </c>
      <c r="C345" t="s">
        <v>26</v>
      </c>
      <c r="D345" t="s">
        <v>39</v>
      </c>
      <c r="E345" t="s">
        <v>13</v>
      </c>
      <c r="F345">
        <v>0.48580000000000001</v>
      </c>
      <c r="G345">
        <v>51.738093999999997</v>
      </c>
      <c r="H345">
        <v>0.2429</v>
      </c>
      <c r="I345">
        <v>400</v>
      </c>
    </row>
    <row r="346" spans="1:9" x14ac:dyDescent="0.2">
      <c r="A346">
        <v>2020</v>
      </c>
      <c r="B346">
        <v>7</v>
      </c>
      <c r="C346" t="s">
        <v>32</v>
      </c>
      <c r="D346" t="s">
        <v>10</v>
      </c>
      <c r="E346" t="s">
        <v>11</v>
      </c>
      <c r="F346">
        <v>86.102199999999996</v>
      </c>
      <c r="G346">
        <v>5422.0549819999997</v>
      </c>
      <c r="H346">
        <v>18.081499999999998</v>
      </c>
      <c r="I346">
        <v>11371</v>
      </c>
    </row>
    <row r="347" spans="1:9" x14ac:dyDescent="0.2">
      <c r="A347">
        <v>2020</v>
      </c>
      <c r="B347">
        <v>7</v>
      </c>
      <c r="C347" t="s">
        <v>32</v>
      </c>
      <c r="D347" t="s">
        <v>10</v>
      </c>
      <c r="E347" t="s">
        <v>12</v>
      </c>
      <c r="F347">
        <v>67.732699999999994</v>
      </c>
      <c r="G347">
        <v>5977.6977690000003</v>
      </c>
      <c r="H347">
        <v>23.706399999999999</v>
      </c>
      <c r="I347">
        <v>7935</v>
      </c>
    </row>
    <row r="348" spans="1:9" x14ac:dyDescent="0.2">
      <c r="A348">
        <v>2020</v>
      </c>
      <c r="B348">
        <v>7</v>
      </c>
      <c r="C348" t="s">
        <v>32</v>
      </c>
      <c r="D348" t="s">
        <v>10</v>
      </c>
      <c r="E348" t="s">
        <v>13</v>
      </c>
      <c r="F348">
        <v>11.1159</v>
      </c>
      <c r="G348">
        <v>1411.1791639999999</v>
      </c>
      <c r="H348">
        <v>5.5579999999999998</v>
      </c>
      <c r="I348">
        <v>1569</v>
      </c>
    </row>
    <row r="349" spans="1:9" x14ac:dyDescent="0.2">
      <c r="A349">
        <v>2020</v>
      </c>
      <c r="B349">
        <v>7</v>
      </c>
      <c r="C349" t="s">
        <v>32</v>
      </c>
      <c r="D349" t="s">
        <v>10</v>
      </c>
      <c r="E349" t="s">
        <v>14</v>
      </c>
      <c r="F349">
        <v>1.0494000000000001</v>
      </c>
      <c r="G349">
        <v>147.30012199999999</v>
      </c>
      <c r="H349">
        <v>0.78710000000000002</v>
      </c>
      <c r="I349">
        <v>117</v>
      </c>
    </row>
    <row r="350" spans="1:9" x14ac:dyDescent="0.2">
      <c r="A350">
        <v>2020</v>
      </c>
      <c r="B350">
        <v>7</v>
      </c>
      <c r="C350" t="s">
        <v>32</v>
      </c>
      <c r="D350" t="s">
        <v>15</v>
      </c>
      <c r="E350" t="s">
        <v>13</v>
      </c>
      <c r="F350">
        <v>36.377099999999999</v>
      </c>
      <c r="G350">
        <v>6144.1652510000004</v>
      </c>
      <c r="H350">
        <v>14.5509</v>
      </c>
      <c r="I350">
        <v>2354</v>
      </c>
    </row>
    <row r="351" spans="1:9" x14ac:dyDescent="0.2">
      <c r="A351">
        <v>2020</v>
      </c>
      <c r="B351">
        <v>7</v>
      </c>
      <c r="C351" t="s">
        <v>32</v>
      </c>
      <c r="D351" t="s">
        <v>20</v>
      </c>
      <c r="E351" t="s">
        <v>12</v>
      </c>
      <c r="F351">
        <v>21.8827</v>
      </c>
      <c r="G351">
        <v>1520.411846</v>
      </c>
      <c r="H351">
        <v>7.8777999999999997</v>
      </c>
      <c r="I351">
        <v>2063</v>
      </c>
    </row>
    <row r="352" spans="1:9" x14ac:dyDescent="0.2">
      <c r="A352">
        <v>2020</v>
      </c>
      <c r="B352">
        <v>7</v>
      </c>
      <c r="C352" t="s">
        <v>32</v>
      </c>
      <c r="D352" t="s">
        <v>16</v>
      </c>
      <c r="E352" t="s">
        <v>11</v>
      </c>
      <c r="F352">
        <v>8.3302999999999994</v>
      </c>
      <c r="G352">
        <v>521.91700200000002</v>
      </c>
      <c r="H352">
        <v>1.9159999999999999</v>
      </c>
      <c r="I352">
        <v>1689</v>
      </c>
    </row>
    <row r="353" spans="1:9" x14ac:dyDescent="0.2">
      <c r="A353">
        <v>2020</v>
      </c>
      <c r="B353">
        <v>7</v>
      </c>
      <c r="C353" t="s">
        <v>32</v>
      </c>
      <c r="D353" t="s">
        <v>16</v>
      </c>
      <c r="E353" t="s">
        <v>13</v>
      </c>
      <c r="F353">
        <v>2.7616999999999998</v>
      </c>
      <c r="G353">
        <v>499.18323700000002</v>
      </c>
      <c r="H353">
        <v>1.2427999999999999</v>
      </c>
      <c r="I353">
        <v>1130</v>
      </c>
    </row>
    <row r="354" spans="1:9" x14ac:dyDescent="0.2">
      <c r="A354">
        <v>2020</v>
      </c>
      <c r="B354">
        <v>7</v>
      </c>
      <c r="C354" t="s">
        <v>32</v>
      </c>
      <c r="D354" t="s">
        <v>19</v>
      </c>
      <c r="E354" t="s">
        <v>12</v>
      </c>
      <c r="F354">
        <v>2.5478999999999998</v>
      </c>
      <c r="G354">
        <v>411.200988</v>
      </c>
      <c r="H354">
        <v>0.94269999999999998</v>
      </c>
      <c r="I354">
        <v>718</v>
      </c>
    </row>
    <row r="355" spans="1:9" x14ac:dyDescent="0.2">
      <c r="A355">
        <v>2020</v>
      </c>
      <c r="B355">
        <v>7</v>
      </c>
      <c r="C355" t="s">
        <v>32</v>
      </c>
      <c r="D355" t="s">
        <v>29</v>
      </c>
      <c r="E355" t="s">
        <v>18</v>
      </c>
      <c r="F355">
        <v>0.02</v>
      </c>
      <c r="G355">
        <v>3.3484560000000001</v>
      </c>
      <c r="H355">
        <v>3.8E-3</v>
      </c>
      <c r="I355">
        <v>7</v>
      </c>
    </row>
    <row r="356" spans="1:9" x14ac:dyDescent="0.2">
      <c r="A356">
        <v>2020</v>
      </c>
      <c r="B356">
        <v>7</v>
      </c>
      <c r="C356" t="s">
        <v>32</v>
      </c>
      <c r="D356" t="s">
        <v>29</v>
      </c>
      <c r="E356" t="s">
        <v>12</v>
      </c>
      <c r="F356">
        <v>6.9999999999999999E-4</v>
      </c>
      <c r="G356">
        <v>0.24201700000000001</v>
      </c>
      <c r="H356">
        <v>2.0000000000000001E-4</v>
      </c>
      <c r="I356">
        <v>1</v>
      </c>
    </row>
    <row r="357" spans="1:9" x14ac:dyDescent="0.2">
      <c r="A357">
        <v>2020</v>
      </c>
      <c r="B357">
        <v>7</v>
      </c>
      <c r="C357" t="s">
        <v>32</v>
      </c>
      <c r="D357" t="s">
        <v>29</v>
      </c>
      <c r="E357" t="s">
        <v>13</v>
      </c>
      <c r="F357">
        <v>1.3619000000000001</v>
      </c>
      <c r="G357">
        <v>374.90537799999998</v>
      </c>
      <c r="H357">
        <v>0.54479999999999995</v>
      </c>
      <c r="I357">
        <v>235</v>
      </c>
    </row>
    <row r="358" spans="1:9" x14ac:dyDescent="0.2">
      <c r="A358">
        <v>2020</v>
      </c>
      <c r="B358">
        <v>7</v>
      </c>
      <c r="C358" t="s">
        <v>32</v>
      </c>
      <c r="D358" t="s">
        <v>33</v>
      </c>
      <c r="E358" t="s">
        <v>18</v>
      </c>
      <c r="F358">
        <v>1.0443</v>
      </c>
      <c r="G358">
        <v>298.57960200000002</v>
      </c>
      <c r="H358">
        <v>0.19839999999999999</v>
      </c>
      <c r="I358">
        <v>96</v>
      </c>
    </row>
    <row r="359" spans="1:9" x14ac:dyDescent="0.2">
      <c r="A359">
        <v>2020</v>
      </c>
      <c r="B359">
        <v>7</v>
      </c>
      <c r="C359" t="s">
        <v>32</v>
      </c>
      <c r="D359" t="s">
        <v>33</v>
      </c>
      <c r="E359" t="s">
        <v>12</v>
      </c>
      <c r="F359">
        <v>4.4999999999999998E-2</v>
      </c>
      <c r="G359">
        <v>9.6203470000000006</v>
      </c>
      <c r="H359">
        <v>1.5800000000000002E-2</v>
      </c>
      <c r="I359">
        <v>7</v>
      </c>
    </row>
    <row r="360" spans="1:9" x14ac:dyDescent="0.2">
      <c r="A360">
        <v>2020</v>
      </c>
      <c r="B360">
        <v>7</v>
      </c>
      <c r="C360" t="s">
        <v>32</v>
      </c>
      <c r="D360" t="s">
        <v>33</v>
      </c>
      <c r="E360" t="s">
        <v>13</v>
      </c>
      <c r="F360">
        <v>4.5199999999999997E-2</v>
      </c>
      <c r="G360">
        <v>22.065598000000001</v>
      </c>
      <c r="H360">
        <v>2.2599999999999999E-2</v>
      </c>
      <c r="I360">
        <v>46</v>
      </c>
    </row>
    <row r="361" spans="1:9" x14ac:dyDescent="0.2">
      <c r="A361">
        <v>2020</v>
      </c>
      <c r="B361">
        <v>7</v>
      </c>
      <c r="C361" t="s">
        <v>32</v>
      </c>
      <c r="D361" t="s">
        <v>35</v>
      </c>
      <c r="E361" t="s">
        <v>18</v>
      </c>
      <c r="F361">
        <v>0.29099999999999998</v>
      </c>
      <c r="G361">
        <v>49.084923000000003</v>
      </c>
      <c r="H361">
        <v>5.2400000000000002E-2</v>
      </c>
      <c r="I361">
        <v>0</v>
      </c>
    </row>
    <row r="362" spans="1:9" x14ac:dyDescent="0.2">
      <c r="A362">
        <v>2020</v>
      </c>
      <c r="B362">
        <v>7</v>
      </c>
      <c r="C362" t="s">
        <v>32</v>
      </c>
      <c r="D362" t="s">
        <v>35</v>
      </c>
      <c r="E362" t="s">
        <v>12</v>
      </c>
      <c r="F362">
        <v>0.65839999999999999</v>
      </c>
      <c r="G362">
        <v>140.649292</v>
      </c>
      <c r="H362">
        <v>0.23039999999999999</v>
      </c>
      <c r="I362">
        <v>0</v>
      </c>
    </row>
    <row r="363" spans="1:9" x14ac:dyDescent="0.2">
      <c r="A363">
        <v>2020</v>
      </c>
      <c r="B363">
        <v>7</v>
      </c>
      <c r="C363" t="s">
        <v>32</v>
      </c>
      <c r="D363" t="s">
        <v>34</v>
      </c>
      <c r="E363" t="s">
        <v>18</v>
      </c>
      <c r="F363">
        <v>8.9999999999999998E-4</v>
      </c>
      <c r="G363">
        <v>0.42455799999999999</v>
      </c>
      <c r="H363">
        <v>1E-4</v>
      </c>
      <c r="I363">
        <v>0</v>
      </c>
    </row>
    <row r="364" spans="1:9" x14ac:dyDescent="0.2">
      <c r="A364">
        <v>2020</v>
      </c>
      <c r="B364">
        <v>7</v>
      </c>
      <c r="C364" t="s">
        <v>32</v>
      </c>
      <c r="D364" t="s">
        <v>34</v>
      </c>
      <c r="E364" t="s">
        <v>12</v>
      </c>
      <c r="F364">
        <v>4.58E-2</v>
      </c>
      <c r="G364">
        <v>20.850142000000002</v>
      </c>
      <c r="H364">
        <v>1.6E-2</v>
      </c>
      <c r="I364">
        <v>0</v>
      </c>
    </row>
    <row r="365" spans="1:9" x14ac:dyDescent="0.2">
      <c r="A365">
        <v>2020</v>
      </c>
      <c r="B365">
        <v>7</v>
      </c>
      <c r="C365" t="s">
        <v>32</v>
      </c>
      <c r="D365" t="s">
        <v>34</v>
      </c>
      <c r="E365" t="s">
        <v>13</v>
      </c>
      <c r="F365">
        <v>0.26910000000000001</v>
      </c>
      <c r="G365">
        <v>140.824207</v>
      </c>
      <c r="H365">
        <v>0.11310000000000001</v>
      </c>
      <c r="I365">
        <v>0</v>
      </c>
    </row>
    <row r="366" spans="1:9" x14ac:dyDescent="0.2">
      <c r="A366">
        <v>2020</v>
      </c>
      <c r="B366">
        <v>7</v>
      </c>
      <c r="C366" t="s">
        <v>32</v>
      </c>
      <c r="D366" t="s">
        <v>17</v>
      </c>
      <c r="E366" t="s">
        <v>18</v>
      </c>
      <c r="F366">
        <v>1.5679000000000001</v>
      </c>
      <c r="G366">
        <v>154.4753</v>
      </c>
      <c r="H366">
        <v>0.28220000000000001</v>
      </c>
      <c r="I366">
        <v>201</v>
      </c>
    </row>
    <row r="367" spans="1:9" x14ac:dyDescent="0.2">
      <c r="A367">
        <v>2020</v>
      </c>
      <c r="B367">
        <v>8</v>
      </c>
      <c r="C367" t="s">
        <v>9</v>
      </c>
      <c r="D367" t="s">
        <v>10</v>
      </c>
      <c r="E367" t="s">
        <v>11</v>
      </c>
      <c r="F367">
        <v>14.498900000000001</v>
      </c>
      <c r="G367">
        <v>839.67503699999997</v>
      </c>
      <c r="H367">
        <v>3.0448</v>
      </c>
      <c r="I367">
        <v>529</v>
      </c>
    </row>
    <row r="368" spans="1:9" x14ac:dyDescent="0.2">
      <c r="A368">
        <v>2020</v>
      </c>
      <c r="B368">
        <v>8</v>
      </c>
      <c r="C368" t="s">
        <v>9</v>
      </c>
      <c r="D368" t="s">
        <v>10</v>
      </c>
      <c r="E368" t="s">
        <v>12</v>
      </c>
      <c r="F368">
        <v>52.6967</v>
      </c>
      <c r="G368">
        <v>4545.6473779999997</v>
      </c>
      <c r="H368">
        <v>18.4438</v>
      </c>
      <c r="I368">
        <v>697</v>
      </c>
    </row>
    <row r="369" spans="1:9" x14ac:dyDescent="0.2">
      <c r="A369">
        <v>2020</v>
      </c>
      <c r="B369">
        <v>8</v>
      </c>
      <c r="C369" t="s">
        <v>9</v>
      </c>
      <c r="D369" t="s">
        <v>10</v>
      </c>
      <c r="E369" t="s">
        <v>13</v>
      </c>
      <c r="F369">
        <v>27.0943</v>
      </c>
      <c r="G369">
        <v>2912.2369319999998</v>
      </c>
      <c r="H369">
        <v>13.5471</v>
      </c>
      <c r="I369">
        <v>506</v>
      </c>
    </row>
    <row r="370" spans="1:9" x14ac:dyDescent="0.2">
      <c r="A370">
        <v>2020</v>
      </c>
      <c r="B370">
        <v>8</v>
      </c>
      <c r="C370" t="s">
        <v>9</v>
      </c>
      <c r="D370" t="s">
        <v>10</v>
      </c>
      <c r="E370" t="s">
        <v>14</v>
      </c>
      <c r="F370">
        <v>1.0999999999999999E-2</v>
      </c>
      <c r="G370">
        <v>2.3439860000000001</v>
      </c>
      <c r="H370">
        <v>8.2000000000000007E-3</v>
      </c>
      <c r="I370">
        <v>5</v>
      </c>
    </row>
    <row r="371" spans="1:9" x14ac:dyDescent="0.2">
      <c r="A371">
        <v>2020</v>
      </c>
      <c r="B371">
        <v>8</v>
      </c>
      <c r="C371" t="s">
        <v>9</v>
      </c>
      <c r="D371" t="s">
        <v>15</v>
      </c>
      <c r="E371" t="s">
        <v>13</v>
      </c>
      <c r="F371">
        <v>15.988799999999999</v>
      </c>
      <c r="G371">
        <v>3144.0329969999998</v>
      </c>
      <c r="H371">
        <v>6.3956</v>
      </c>
      <c r="I371">
        <v>580</v>
      </c>
    </row>
    <row r="372" spans="1:9" x14ac:dyDescent="0.2">
      <c r="A372">
        <v>2020</v>
      </c>
      <c r="B372">
        <v>8</v>
      </c>
      <c r="C372" t="s">
        <v>9</v>
      </c>
      <c r="D372" t="s">
        <v>16</v>
      </c>
      <c r="E372" t="s">
        <v>11</v>
      </c>
      <c r="F372">
        <v>6.5110000000000001</v>
      </c>
      <c r="G372">
        <v>386.054146</v>
      </c>
      <c r="H372">
        <v>1.4975000000000001</v>
      </c>
      <c r="I372">
        <v>461</v>
      </c>
    </row>
    <row r="373" spans="1:9" x14ac:dyDescent="0.2">
      <c r="A373">
        <v>2020</v>
      </c>
      <c r="B373">
        <v>8</v>
      </c>
      <c r="C373" t="s">
        <v>9</v>
      </c>
      <c r="D373" t="s">
        <v>16</v>
      </c>
      <c r="E373" t="s">
        <v>13</v>
      </c>
      <c r="F373">
        <v>2.0055999999999998</v>
      </c>
      <c r="G373">
        <v>152.672372</v>
      </c>
      <c r="H373">
        <v>0.90249999999999997</v>
      </c>
      <c r="I373">
        <v>106</v>
      </c>
    </row>
    <row r="374" spans="1:9" x14ac:dyDescent="0.2">
      <c r="A374">
        <v>2020</v>
      </c>
      <c r="B374">
        <v>8</v>
      </c>
      <c r="C374" t="s">
        <v>9</v>
      </c>
      <c r="D374" t="s">
        <v>20</v>
      </c>
      <c r="E374" t="s">
        <v>12</v>
      </c>
      <c r="F374">
        <v>8.5170999999999992</v>
      </c>
      <c r="G374">
        <v>418.47555899999998</v>
      </c>
      <c r="H374">
        <v>3.0661999999999998</v>
      </c>
      <c r="I374">
        <v>172</v>
      </c>
    </row>
    <row r="375" spans="1:9" x14ac:dyDescent="0.2">
      <c r="A375">
        <v>2020</v>
      </c>
      <c r="B375">
        <v>8</v>
      </c>
      <c r="C375" t="s">
        <v>9</v>
      </c>
      <c r="D375" t="s">
        <v>19</v>
      </c>
      <c r="E375" t="s">
        <v>12</v>
      </c>
      <c r="F375">
        <v>2.5219999999999998</v>
      </c>
      <c r="G375">
        <v>373.79846400000002</v>
      </c>
      <c r="H375">
        <v>0.93310000000000004</v>
      </c>
      <c r="I375">
        <v>153</v>
      </c>
    </row>
    <row r="376" spans="1:9" x14ac:dyDescent="0.2">
      <c r="A376">
        <v>2020</v>
      </c>
      <c r="B376">
        <v>8</v>
      </c>
      <c r="C376" t="s">
        <v>9</v>
      </c>
      <c r="D376" t="s">
        <v>17</v>
      </c>
      <c r="E376" t="s">
        <v>18</v>
      </c>
      <c r="F376">
        <v>2.8443000000000001</v>
      </c>
      <c r="G376">
        <v>284.90218499999997</v>
      </c>
      <c r="H376">
        <v>0.51200000000000001</v>
      </c>
      <c r="I376">
        <v>97</v>
      </c>
    </row>
    <row r="377" spans="1:9" x14ac:dyDescent="0.2">
      <c r="A377">
        <v>2020</v>
      </c>
      <c r="B377">
        <v>8</v>
      </c>
      <c r="C377" t="s">
        <v>9</v>
      </c>
      <c r="D377" t="s">
        <v>23</v>
      </c>
      <c r="E377" t="s">
        <v>13</v>
      </c>
      <c r="F377">
        <v>0.69740000000000002</v>
      </c>
      <c r="G377">
        <v>127.709397</v>
      </c>
      <c r="H377">
        <v>0.27889999999999998</v>
      </c>
      <c r="I377">
        <v>187</v>
      </c>
    </row>
    <row r="378" spans="1:9" x14ac:dyDescent="0.2">
      <c r="A378">
        <v>2020</v>
      </c>
      <c r="B378">
        <v>8</v>
      </c>
      <c r="C378" t="s">
        <v>9</v>
      </c>
      <c r="D378" t="s">
        <v>21</v>
      </c>
      <c r="E378" t="s">
        <v>22</v>
      </c>
      <c r="F378">
        <v>7.6E-3</v>
      </c>
      <c r="G378">
        <v>2.4637349999999998</v>
      </c>
      <c r="H378">
        <v>2.2000000000000001E-3</v>
      </c>
      <c r="I378">
        <v>3</v>
      </c>
    </row>
    <row r="379" spans="1:9" x14ac:dyDescent="0.2">
      <c r="A379">
        <v>2020</v>
      </c>
      <c r="B379">
        <v>8</v>
      </c>
      <c r="C379" t="s">
        <v>9</v>
      </c>
      <c r="D379" t="s">
        <v>21</v>
      </c>
      <c r="E379" t="s">
        <v>13</v>
      </c>
      <c r="F379">
        <v>0.73160000000000003</v>
      </c>
      <c r="G379">
        <v>88.740459999999999</v>
      </c>
      <c r="H379">
        <v>0.29270000000000002</v>
      </c>
      <c r="I379">
        <v>116</v>
      </c>
    </row>
    <row r="380" spans="1:9" x14ac:dyDescent="0.2">
      <c r="A380">
        <v>2020</v>
      </c>
      <c r="B380">
        <v>8</v>
      </c>
      <c r="C380" t="s">
        <v>9</v>
      </c>
      <c r="D380" t="s">
        <v>42</v>
      </c>
      <c r="E380" t="s">
        <v>13</v>
      </c>
      <c r="F380">
        <v>0.25180000000000002</v>
      </c>
      <c r="G380">
        <v>52.956798999999997</v>
      </c>
      <c r="H380">
        <v>0.1007</v>
      </c>
      <c r="I380">
        <v>57</v>
      </c>
    </row>
    <row r="381" spans="1:9" x14ac:dyDescent="0.2">
      <c r="A381">
        <v>2020</v>
      </c>
      <c r="B381">
        <v>8</v>
      </c>
      <c r="C381" t="s">
        <v>9</v>
      </c>
      <c r="D381" t="s">
        <v>25</v>
      </c>
      <c r="E381" t="s">
        <v>18</v>
      </c>
      <c r="F381">
        <v>0.2349</v>
      </c>
      <c r="G381">
        <v>24.720427000000001</v>
      </c>
      <c r="H381">
        <v>4.2299999999999997E-2</v>
      </c>
      <c r="I381">
        <v>79</v>
      </c>
    </row>
    <row r="382" spans="1:9" x14ac:dyDescent="0.2">
      <c r="A382">
        <v>2020</v>
      </c>
      <c r="B382">
        <v>8</v>
      </c>
      <c r="C382" t="s">
        <v>9</v>
      </c>
      <c r="D382" t="s">
        <v>25</v>
      </c>
      <c r="E382" t="s">
        <v>13</v>
      </c>
      <c r="F382">
        <v>8.0199999999999994E-2</v>
      </c>
      <c r="G382">
        <v>9.5779779999999999</v>
      </c>
      <c r="H382">
        <v>3.2099999999999997E-2</v>
      </c>
      <c r="I382">
        <v>40</v>
      </c>
    </row>
    <row r="383" spans="1:9" x14ac:dyDescent="0.2">
      <c r="A383">
        <v>2020</v>
      </c>
      <c r="B383">
        <v>8</v>
      </c>
      <c r="C383" t="s">
        <v>26</v>
      </c>
      <c r="D383" t="s">
        <v>10</v>
      </c>
      <c r="E383" t="s">
        <v>11</v>
      </c>
      <c r="F383">
        <v>61.301000000000002</v>
      </c>
      <c r="G383">
        <v>3827.9284269999998</v>
      </c>
      <c r="H383">
        <v>12.8733</v>
      </c>
      <c r="I383">
        <v>8388</v>
      </c>
    </row>
    <row r="384" spans="1:9" x14ac:dyDescent="0.2">
      <c r="A384">
        <v>2020</v>
      </c>
      <c r="B384">
        <v>8</v>
      </c>
      <c r="C384" t="s">
        <v>26</v>
      </c>
      <c r="D384" t="s">
        <v>10</v>
      </c>
      <c r="E384" t="s">
        <v>27</v>
      </c>
      <c r="F384">
        <v>4.7000000000000002E-3</v>
      </c>
      <c r="G384">
        <v>0.54729000000000005</v>
      </c>
      <c r="H384">
        <v>1.5E-3</v>
      </c>
      <c r="I384">
        <v>2</v>
      </c>
    </row>
    <row r="385" spans="1:9" x14ac:dyDescent="0.2">
      <c r="A385">
        <v>2020</v>
      </c>
      <c r="B385">
        <v>8</v>
      </c>
      <c r="C385" t="s">
        <v>26</v>
      </c>
      <c r="D385" t="s">
        <v>10</v>
      </c>
      <c r="E385" t="s">
        <v>12</v>
      </c>
      <c r="F385">
        <v>70.338800000000006</v>
      </c>
      <c r="G385">
        <v>6359.1611489999996</v>
      </c>
      <c r="H385">
        <v>24.618600000000001</v>
      </c>
      <c r="I385">
        <v>9467</v>
      </c>
    </row>
    <row r="386" spans="1:9" x14ac:dyDescent="0.2">
      <c r="A386">
        <v>2020</v>
      </c>
      <c r="B386">
        <v>8</v>
      </c>
      <c r="C386" t="s">
        <v>26</v>
      </c>
      <c r="D386" t="s">
        <v>10</v>
      </c>
      <c r="E386" t="s">
        <v>13</v>
      </c>
      <c r="F386">
        <v>5.8792999999999997</v>
      </c>
      <c r="G386">
        <v>836.63046199999997</v>
      </c>
      <c r="H386">
        <v>2.9397000000000002</v>
      </c>
      <c r="I386">
        <v>1318</v>
      </c>
    </row>
    <row r="387" spans="1:9" x14ac:dyDescent="0.2">
      <c r="A387">
        <v>2020</v>
      </c>
      <c r="B387">
        <v>8</v>
      </c>
      <c r="C387" t="s">
        <v>26</v>
      </c>
      <c r="D387" t="s">
        <v>10</v>
      </c>
      <c r="E387" t="s">
        <v>14</v>
      </c>
      <c r="F387">
        <v>0.36559999999999998</v>
      </c>
      <c r="G387">
        <v>58.669398000000001</v>
      </c>
      <c r="H387">
        <v>0.2742</v>
      </c>
      <c r="I387">
        <v>307</v>
      </c>
    </row>
    <row r="388" spans="1:9" x14ac:dyDescent="0.2">
      <c r="A388">
        <v>2020</v>
      </c>
      <c r="B388">
        <v>8</v>
      </c>
      <c r="C388" t="s">
        <v>26</v>
      </c>
      <c r="D388" t="s">
        <v>15</v>
      </c>
      <c r="E388" t="s">
        <v>13</v>
      </c>
      <c r="F388">
        <v>8.3404000000000007</v>
      </c>
      <c r="G388">
        <v>1734.232667</v>
      </c>
      <c r="H388">
        <v>3.3361000000000001</v>
      </c>
      <c r="I388">
        <v>1323</v>
      </c>
    </row>
    <row r="389" spans="1:9" x14ac:dyDescent="0.2">
      <c r="A389">
        <v>2020</v>
      </c>
      <c r="B389">
        <v>8</v>
      </c>
      <c r="C389" t="s">
        <v>26</v>
      </c>
      <c r="D389" t="s">
        <v>20</v>
      </c>
      <c r="E389" t="s">
        <v>12</v>
      </c>
      <c r="F389">
        <v>14.2728</v>
      </c>
      <c r="G389">
        <v>797.20818899999995</v>
      </c>
      <c r="H389">
        <v>5.1383000000000001</v>
      </c>
      <c r="I389">
        <v>2058</v>
      </c>
    </row>
    <row r="390" spans="1:9" x14ac:dyDescent="0.2">
      <c r="A390">
        <v>2020</v>
      </c>
      <c r="B390">
        <v>8</v>
      </c>
      <c r="C390" t="s">
        <v>26</v>
      </c>
      <c r="D390" t="s">
        <v>16</v>
      </c>
      <c r="E390" t="s">
        <v>11</v>
      </c>
      <c r="F390">
        <v>3.2772999999999999</v>
      </c>
      <c r="G390">
        <v>258.94276300000001</v>
      </c>
      <c r="H390">
        <v>0.75380000000000003</v>
      </c>
      <c r="I390">
        <v>1415</v>
      </c>
    </row>
    <row r="391" spans="1:9" x14ac:dyDescent="0.2">
      <c r="A391">
        <v>2020</v>
      </c>
      <c r="B391">
        <v>8</v>
      </c>
      <c r="C391" t="s">
        <v>26</v>
      </c>
      <c r="D391" t="s">
        <v>16</v>
      </c>
      <c r="E391" t="s">
        <v>13</v>
      </c>
      <c r="F391">
        <v>1.2451000000000001</v>
      </c>
      <c r="G391">
        <v>129.59633500000001</v>
      </c>
      <c r="H391">
        <v>0.56040000000000001</v>
      </c>
      <c r="I391">
        <v>250</v>
      </c>
    </row>
    <row r="392" spans="1:9" x14ac:dyDescent="0.2">
      <c r="A392">
        <v>2020</v>
      </c>
      <c r="B392">
        <v>8</v>
      </c>
      <c r="C392" t="s">
        <v>26</v>
      </c>
      <c r="D392" t="s">
        <v>19</v>
      </c>
      <c r="E392" t="s">
        <v>12</v>
      </c>
      <c r="F392">
        <v>1.1263000000000001</v>
      </c>
      <c r="G392">
        <v>178.45250200000001</v>
      </c>
      <c r="H392">
        <v>0.41670000000000001</v>
      </c>
      <c r="I392">
        <v>409</v>
      </c>
    </row>
    <row r="393" spans="1:9" x14ac:dyDescent="0.2">
      <c r="A393">
        <v>2020</v>
      </c>
      <c r="B393">
        <v>8</v>
      </c>
      <c r="C393" t="s">
        <v>26</v>
      </c>
      <c r="D393" t="s">
        <v>28</v>
      </c>
      <c r="E393" t="s">
        <v>12</v>
      </c>
      <c r="F393">
        <v>0.51959999999999995</v>
      </c>
      <c r="G393">
        <v>112.748627</v>
      </c>
      <c r="H393">
        <v>0.18179999999999999</v>
      </c>
      <c r="I393">
        <v>0</v>
      </c>
    </row>
    <row r="394" spans="1:9" x14ac:dyDescent="0.2">
      <c r="A394">
        <v>2020</v>
      </c>
      <c r="B394">
        <v>8</v>
      </c>
      <c r="C394" t="s">
        <v>26</v>
      </c>
      <c r="D394" t="s">
        <v>17</v>
      </c>
      <c r="E394" t="s">
        <v>18</v>
      </c>
      <c r="F394">
        <v>1.1651</v>
      </c>
      <c r="G394">
        <v>103.196774</v>
      </c>
      <c r="H394">
        <v>0.2097</v>
      </c>
      <c r="I394">
        <v>256</v>
      </c>
    </row>
    <row r="395" spans="1:9" x14ac:dyDescent="0.2">
      <c r="A395">
        <v>2020</v>
      </c>
      <c r="B395">
        <v>8</v>
      </c>
      <c r="C395" t="s">
        <v>26</v>
      </c>
      <c r="D395" t="s">
        <v>21</v>
      </c>
      <c r="E395" t="s">
        <v>22</v>
      </c>
      <c r="F395">
        <v>9.1000000000000004E-3</v>
      </c>
      <c r="G395">
        <v>3.2979310000000002</v>
      </c>
      <c r="H395">
        <v>2.5000000000000001E-3</v>
      </c>
      <c r="I395">
        <v>4</v>
      </c>
    </row>
    <row r="396" spans="1:9" x14ac:dyDescent="0.2">
      <c r="A396">
        <v>2020</v>
      </c>
      <c r="B396">
        <v>8</v>
      </c>
      <c r="C396" t="s">
        <v>26</v>
      </c>
      <c r="D396" t="s">
        <v>21</v>
      </c>
      <c r="E396" t="s">
        <v>13</v>
      </c>
      <c r="F396">
        <v>0.70140000000000002</v>
      </c>
      <c r="G396">
        <v>85.608891</v>
      </c>
      <c r="H396">
        <v>0.28050000000000003</v>
      </c>
      <c r="I396">
        <v>397</v>
      </c>
    </row>
    <row r="397" spans="1:9" x14ac:dyDescent="0.2">
      <c r="A397">
        <v>2020</v>
      </c>
      <c r="B397">
        <v>8</v>
      </c>
      <c r="C397" t="s">
        <v>26</v>
      </c>
      <c r="D397" t="s">
        <v>45</v>
      </c>
      <c r="E397" t="s">
        <v>12</v>
      </c>
      <c r="F397">
        <v>1.589</v>
      </c>
      <c r="G397">
        <v>84.815140999999997</v>
      </c>
      <c r="H397">
        <v>0.55620000000000003</v>
      </c>
      <c r="I397">
        <v>243</v>
      </c>
    </row>
    <row r="398" spans="1:9" x14ac:dyDescent="0.2">
      <c r="A398">
        <v>2020</v>
      </c>
      <c r="B398">
        <v>8</v>
      </c>
      <c r="C398" t="s">
        <v>26</v>
      </c>
      <c r="D398" t="s">
        <v>29</v>
      </c>
      <c r="E398" t="s">
        <v>18</v>
      </c>
      <c r="F398">
        <v>6.6500000000000004E-2</v>
      </c>
      <c r="G398">
        <v>22.486045000000001</v>
      </c>
      <c r="H398">
        <v>1.26E-2</v>
      </c>
      <c r="I398">
        <v>0</v>
      </c>
    </row>
    <row r="399" spans="1:9" x14ac:dyDescent="0.2">
      <c r="A399">
        <v>2020</v>
      </c>
      <c r="B399">
        <v>8</v>
      </c>
      <c r="C399" t="s">
        <v>26</v>
      </c>
      <c r="D399" t="s">
        <v>29</v>
      </c>
      <c r="E399" t="s">
        <v>13</v>
      </c>
      <c r="F399">
        <v>0.15840000000000001</v>
      </c>
      <c r="G399">
        <v>50.113329999999998</v>
      </c>
      <c r="H399">
        <v>6.3500000000000001E-2</v>
      </c>
      <c r="I399">
        <v>0</v>
      </c>
    </row>
    <row r="400" spans="1:9" x14ac:dyDescent="0.2">
      <c r="A400">
        <v>2020</v>
      </c>
      <c r="B400">
        <v>8</v>
      </c>
      <c r="C400" t="s">
        <v>32</v>
      </c>
      <c r="D400" t="s">
        <v>10</v>
      </c>
      <c r="E400" t="s">
        <v>11</v>
      </c>
      <c r="F400">
        <v>119.2838</v>
      </c>
      <c r="G400">
        <v>6709.7453949999999</v>
      </c>
      <c r="H400">
        <v>25.049600000000002</v>
      </c>
      <c r="I400">
        <v>11510</v>
      </c>
    </row>
    <row r="401" spans="1:9" x14ac:dyDescent="0.2">
      <c r="A401">
        <v>2020</v>
      </c>
      <c r="B401">
        <v>8</v>
      </c>
      <c r="C401" t="s">
        <v>32</v>
      </c>
      <c r="D401" t="s">
        <v>10</v>
      </c>
      <c r="E401" t="s">
        <v>12</v>
      </c>
      <c r="F401">
        <v>88.321100000000001</v>
      </c>
      <c r="G401">
        <v>7205.2934690000002</v>
      </c>
      <c r="H401">
        <v>30.912400000000002</v>
      </c>
      <c r="I401">
        <v>7827</v>
      </c>
    </row>
    <row r="402" spans="1:9" x14ac:dyDescent="0.2">
      <c r="A402">
        <v>2020</v>
      </c>
      <c r="B402">
        <v>8</v>
      </c>
      <c r="C402" t="s">
        <v>32</v>
      </c>
      <c r="D402" t="s">
        <v>10</v>
      </c>
      <c r="E402" t="s">
        <v>13</v>
      </c>
      <c r="F402">
        <v>9.9844000000000008</v>
      </c>
      <c r="G402">
        <v>1220.2290290000001</v>
      </c>
      <c r="H402">
        <v>4.9923000000000002</v>
      </c>
      <c r="I402">
        <v>1230</v>
      </c>
    </row>
    <row r="403" spans="1:9" x14ac:dyDescent="0.2">
      <c r="A403">
        <v>2020</v>
      </c>
      <c r="B403">
        <v>8</v>
      </c>
      <c r="C403" t="s">
        <v>32</v>
      </c>
      <c r="D403" t="s">
        <v>10</v>
      </c>
      <c r="E403" t="s">
        <v>14</v>
      </c>
      <c r="F403">
        <v>0.43280000000000002</v>
      </c>
      <c r="G403">
        <v>66.266283999999999</v>
      </c>
      <c r="H403">
        <v>0.3246</v>
      </c>
      <c r="I403">
        <v>117</v>
      </c>
    </row>
    <row r="404" spans="1:9" x14ac:dyDescent="0.2">
      <c r="A404">
        <v>2020</v>
      </c>
      <c r="B404">
        <v>8</v>
      </c>
      <c r="C404" t="s">
        <v>32</v>
      </c>
      <c r="D404" t="s">
        <v>15</v>
      </c>
      <c r="E404" t="s">
        <v>13</v>
      </c>
      <c r="F404">
        <v>34.6937</v>
      </c>
      <c r="G404">
        <v>6101.6734059999999</v>
      </c>
      <c r="H404">
        <v>13.8775</v>
      </c>
      <c r="I404">
        <v>2016</v>
      </c>
    </row>
    <row r="405" spans="1:9" x14ac:dyDescent="0.2">
      <c r="A405">
        <v>2020</v>
      </c>
      <c r="B405">
        <v>8</v>
      </c>
      <c r="C405" t="s">
        <v>32</v>
      </c>
      <c r="D405" t="s">
        <v>20</v>
      </c>
      <c r="E405" t="s">
        <v>12</v>
      </c>
      <c r="F405">
        <v>31.6173</v>
      </c>
      <c r="G405">
        <v>1907.5230429999999</v>
      </c>
      <c r="H405">
        <v>11.382199999999999</v>
      </c>
      <c r="I405">
        <v>1997</v>
      </c>
    </row>
    <row r="406" spans="1:9" x14ac:dyDescent="0.2">
      <c r="A406">
        <v>2020</v>
      </c>
      <c r="B406">
        <v>8</v>
      </c>
      <c r="C406" t="s">
        <v>32</v>
      </c>
      <c r="D406" t="s">
        <v>16</v>
      </c>
      <c r="E406" t="s">
        <v>11</v>
      </c>
      <c r="F406">
        <v>5.6584000000000003</v>
      </c>
      <c r="G406">
        <v>363.135918</v>
      </c>
      <c r="H406">
        <v>1.3013999999999999</v>
      </c>
      <c r="I406">
        <v>1584</v>
      </c>
    </row>
    <row r="407" spans="1:9" x14ac:dyDescent="0.2">
      <c r="A407">
        <v>2020</v>
      </c>
      <c r="B407">
        <v>8</v>
      </c>
      <c r="C407" t="s">
        <v>32</v>
      </c>
      <c r="D407" t="s">
        <v>16</v>
      </c>
      <c r="E407" t="s">
        <v>13</v>
      </c>
      <c r="F407">
        <v>3.9685000000000001</v>
      </c>
      <c r="G407">
        <v>436.58911699999999</v>
      </c>
      <c r="H407">
        <v>1.7858000000000001</v>
      </c>
      <c r="I407">
        <v>872</v>
      </c>
    </row>
    <row r="408" spans="1:9" x14ac:dyDescent="0.2">
      <c r="A408">
        <v>2020</v>
      </c>
      <c r="B408">
        <v>8</v>
      </c>
      <c r="C408" t="s">
        <v>32</v>
      </c>
      <c r="D408" t="s">
        <v>19</v>
      </c>
      <c r="E408" t="s">
        <v>12</v>
      </c>
      <c r="F408">
        <v>2.5182000000000002</v>
      </c>
      <c r="G408">
        <v>415.78386399999999</v>
      </c>
      <c r="H408">
        <v>0.93169999999999997</v>
      </c>
      <c r="I408">
        <v>479</v>
      </c>
    </row>
    <row r="409" spans="1:9" x14ac:dyDescent="0.2">
      <c r="A409">
        <v>2020</v>
      </c>
      <c r="B409">
        <v>8</v>
      </c>
      <c r="C409" t="s">
        <v>32</v>
      </c>
      <c r="D409" t="s">
        <v>33</v>
      </c>
      <c r="E409" t="s">
        <v>18</v>
      </c>
      <c r="F409">
        <v>1.2499</v>
      </c>
      <c r="G409">
        <v>347.71969200000001</v>
      </c>
      <c r="H409">
        <v>0.2374</v>
      </c>
      <c r="I409">
        <v>91</v>
      </c>
    </row>
    <row r="410" spans="1:9" x14ac:dyDescent="0.2">
      <c r="A410">
        <v>2020</v>
      </c>
      <c r="B410">
        <v>8</v>
      </c>
      <c r="C410" t="s">
        <v>32</v>
      </c>
      <c r="D410" t="s">
        <v>33</v>
      </c>
      <c r="E410" t="s">
        <v>12</v>
      </c>
      <c r="F410">
        <v>3.0800000000000001E-2</v>
      </c>
      <c r="G410">
        <v>9.3602290000000004</v>
      </c>
      <c r="H410">
        <v>1.09E-2</v>
      </c>
      <c r="I410">
        <v>6</v>
      </c>
    </row>
    <row r="411" spans="1:9" x14ac:dyDescent="0.2">
      <c r="A411">
        <v>2020</v>
      </c>
      <c r="B411">
        <v>8</v>
      </c>
      <c r="C411" t="s">
        <v>32</v>
      </c>
      <c r="D411" t="s">
        <v>33</v>
      </c>
      <c r="E411" t="s">
        <v>13</v>
      </c>
      <c r="F411">
        <v>5.3999999999999999E-2</v>
      </c>
      <c r="G411">
        <v>26.511486000000001</v>
      </c>
      <c r="H411">
        <v>2.7E-2</v>
      </c>
      <c r="I411">
        <v>41</v>
      </c>
    </row>
    <row r="412" spans="1:9" x14ac:dyDescent="0.2">
      <c r="A412">
        <v>2020</v>
      </c>
      <c r="B412">
        <v>8</v>
      </c>
      <c r="C412" t="s">
        <v>32</v>
      </c>
      <c r="D412" t="s">
        <v>29</v>
      </c>
      <c r="E412" t="s">
        <v>18</v>
      </c>
      <c r="F412">
        <v>1.6400000000000001E-2</v>
      </c>
      <c r="G412">
        <v>2.9158759999999999</v>
      </c>
      <c r="H412">
        <v>3.0999999999999999E-3</v>
      </c>
      <c r="I412">
        <v>7</v>
      </c>
    </row>
    <row r="413" spans="1:9" x14ac:dyDescent="0.2">
      <c r="A413">
        <v>2020</v>
      </c>
      <c r="B413">
        <v>8</v>
      </c>
      <c r="C413" t="s">
        <v>32</v>
      </c>
      <c r="D413" t="s">
        <v>29</v>
      </c>
      <c r="E413" t="s">
        <v>12</v>
      </c>
      <c r="F413">
        <v>6.9999999999999999E-4</v>
      </c>
      <c r="G413">
        <v>0.183668</v>
      </c>
      <c r="H413">
        <v>2.0000000000000001E-4</v>
      </c>
      <c r="I413">
        <v>1</v>
      </c>
    </row>
    <row r="414" spans="1:9" x14ac:dyDescent="0.2">
      <c r="A414">
        <v>2020</v>
      </c>
      <c r="B414">
        <v>8</v>
      </c>
      <c r="C414" t="s">
        <v>32</v>
      </c>
      <c r="D414" t="s">
        <v>29</v>
      </c>
      <c r="E414" t="s">
        <v>13</v>
      </c>
      <c r="F414">
        <v>1.1977</v>
      </c>
      <c r="G414">
        <v>345.45659899999998</v>
      </c>
      <c r="H414">
        <v>0.47920000000000001</v>
      </c>
      <c r="I414">
        <v>201</v>
      </c>
    </row>
    <row r="415" spans="1:9" x14ac:dyDescent="0.2">
      <c r="A415">
        <v>2020</v>
      </c>
      <c r="B415">
        <v>8</v>
      </c>
      <c r="C415" t="s">
        <v>32</v>
      </c>
      <c r="D415" t="s">
        <v>34</v>
      </c>
      <c r="E415" t="s">
        <v>18</v>
      </c>
      <c r="F415">
        <v>5.0000000000000001E-4</v>
      </c>
      <c r="G415">
        <v>0.23585100000000001</v>
      </c>
      <c r="H415">
        <v>1E-4</v>
      </c>
      <c r="I415">
        <v>0</v>
      </c>
    </row>
    <row r="416" spans="1:9" x14ac:dyDescent="0.2">
      <c r="A416">
        <v>2020</v>
      </c>
      <c r="B416">
        <v>8</v>
      </c>
      <c r="C416" t="s">
        <v>32</v>
      </c>
      <c r="D416" t="s">
        <v>34</v>
      </c>
      <c r="E416" t="s">
        <v>12</v>
      </c>
      <c r="F416">
        <v>4.9099999999999998E-2</v>
      </c>
      <c r="G416">
        <v>21.178290000000001</v>
      </c>
      <c r="H416">
        <v>1.72E-2</v>
      </c>
      <c r="I416">
        <v>0</v>
      </c>
    </row>
    <row r="417" spans="1:9" x14ac:dyDescent="0.2">
      <c r="A417">
        <v>2020</v>
      </c>
      <c r="B417">
        <v>8</v>
      </c>
      <c r="C417" t="s">
        <v>32</v>
      </c>
      <c r="D417" t="s">
        <v>34</v>
      </c>
      <c r="E417" t="s">
        <v>13</v>
      </c>
      <c r="F417">
        <v>0.3095</v>
      </c>
      <c r="G417">
        <v>161.393145</v>
      </c>
      <c r="H417">
        <v>0.13</v>
      </c>
      <c r="I417">
        <v>0</v>
      </c>
    </row>
    <row r="418" spans="1:9" x14ac:dyDescent="0.2">
      <c r="A418">
        <v>2020</v>
      </c>
      <c r="B418">
        <v>8</v>
      </c>
      <c r="C418" t="s">
        <v>32</v>
      </c>
      <c r="D418" t="s">
        <v>35</v>
      </c>
      <c r="E418" t="s">
        <v>18</v>
      </c>
      <c r="F418">
        <v>0.24660000000000001</v>
      </c>
      <c r="G418">
        <v>41.636364</v>
      </c>
      <c r="H418">
        <v>4.4400000000000002E-2</v>
      </c>
      <c r="I418">
        <v>0</v>
      </c>
    </row>
    <row r="419" spans="1:9" x14ac:dyDescent="0.2">
      <c r="A419">
        <v>2020</v>
      </c>
      <c r="B419">
        <v>8</v>
      </c>
      <c r="C419" t="s">
        <v>32</v>
      </c>
      <c r="D419" t="s">
        <v>35</v>
      </c>
      <c r="E419" t="s">
        <v>12</v>
      </c>
      <c r="F419">
        <v>0.55979999999999996</v>
      </c>
      <c r="G419">
        <v>128.825793</v>
      </c>
      <c r="H419">
        <v>0.19589999999999999</v>
      </c>
      <c r="I419">
        <v>0</v>
      </c>
    </row>
    <row r="420" spans="1:9" x14ac:dyDescent="0.2">
      <c r="A420">
        <v>2020</v>
      </c>
      <c r="B420">
        <v>8</v>
      </c>
      <c r="C420" t="s">
        <v>32</v>
      </c>
      <c r="D420" t="s">
        <v>17</v>
      </c>
      <c r="E420" t="s">
        <v>18</v>
      </c>
      <c r="F420">
        <v>1.4419999999999999</v>
      </c>
      <c r="G420">
        <v>152.140199</v>
      </c>
      <c r="H420">
        <v>0.2596</v>
      </c>
      <c r="I420">
        <v>190</v>
      </c>
    </row>
    <row r="421" spans="1:9" x14ac:dyDescent="0.2">
      <c r="A421">
        <v>2020</v>
      </c>
      <c r="B421">
        <v>9</v>
      </c>
      <c r="C421" t="s">
        <v>9</v>
      </c>
      <c r="D421" t="s">
        <v>10</v>
      </c>
      <c r="E421" t="s">
        <v>11</v>
      </c>
      <c r="F421">
        <v>11.6793</v>
      </c>
      <c r="G421">
        <v>692.95661900000005</v>
      </c>
      <c r="H421">
        <v>2.4527000000000001</v>
      </c>
      <c r="I421">
        <v>532</v>
      </c>
    </row>
    <row r="422" spans="1:9" x14ac:dyDescent="0.2">
      <c r="A422">
        <v>2020</v>
      </c>
      <c r="B422">
        <v>9</v>
      </c>
      <c r="C422" t="s">
        <v>9</v>
      </c>
      <c r="D422" t="s">
        <v>10</v>
      </c>
      <c r="E422" t="s">
        <v>12</v>
      </c>
      <c r="F422">
        <v>83.769000000000005</v>
      </c>
      <c r="G422">
        <v>6512.4255009999997</v>
      </c>
      <c r="H422">
        <v>29.319199999999999</v>
      </c>
      <c r="I422">
        <v>710</v>
      </c>
    </row>
    <row r="423" spans="1:9" x14ac:dyDescent="0.2">
      <c r="A423">
        <v>2020</v>
      </c>
      <c r="B423">
        <v>9</v>
      </c>
      <c r="C423" t="s">
        <v>9</v>
      </c>
      <c r="D423" t="s">
        <v>10</v>
      </c>
      <c r="E423" t="s">
        <v>13</v>
      </c>
      <c r="F423">
        <v>17.698599999999999</v>
      </c>
      <c r="G423">
        <v>2124.5435969999999</v>
      </c>
      <c r="H423">
        <v>8.8491999999999997</v>
      </c>
      <c r="I423">
        <v>508</v>
      </c>
    </row>
    <row r="424" spans="1:9" x14ac:dyDescent="0.2">
      <c r="A424">
        <v>2020</v>
      </c>
      <c r="B424">
        <v>9</v>
      </c>
      <c r="C424" t="s">
        <v>9</v>
      </c>
      <c r="D424" t="s">
        <v>10</v>
      </c>
      <c r="E424" t="s">
        <v>14</v>
      </c>
      <c r="F424">
        <v>4.7000000000000002E-3</v>
      </c>
      <c r="G424">
        <v>1.028076</v>
      </c>
      <c r="H424">
        <v>3.5999999999999999E-3</v>
      </c>
      <c r="I424">
        <v>5</v>
      </c>
    </row>
    <row r="425" spans="1:9" x14ac:dyDescent="0.2">
      <c r="A425">
        <v>2020</v>
      </c>
      <c r="B425">
        <v>9</v>
      </c>
      <c r="C425" t="s">
        <v>9</v>
      </c>
      <c r="D425" t="s">
        <v>15</v>
      </c>
      <c r="E425" t="s">
        <v>13</v>
      </c>
      <c r="F425">
        <v>28.8596</v>
      </c>
      <c r="G425">
        <v>4467.3348070000002</v>
      </c>
      <c r="H425">
        <v>11.543900000000001</v>
      </c>
      <c r="I425">
        <v>646</v>
      </c>
    </row>
    <row r="426" spans="1:9" x14ac:dyDescent="0.2">
      <c r="A426">
        <v>2020</v>
      </c>
      <c r="B426">
        <v>9</v>
      </c>
      <c r="C426" t="s">
        <v>9</v>
      </c>
      <c r="D426" t="s">
        <v>16</v>
      </c>
      <c r="E426" t="s">
        <v>11</v>
      </c>
      <c r="F426">
        <v>6.6517999999999997</v>
      </c>
      <c r="G426">
        <v>372.04314399999998</v>
      </c>
      <c r="H426">
        <v>1.5299</v>
      </c>
      <c r="I426">
        <v>454</v>
      </c>
    </row>
    <row r="427" spans="1:9" x14ac:dyDescent="0.2">
      <c r="A427">
        <v>2020</v>
      </c>
      <c r="B427">
        <v>9</v>
      </c>
      <c r="C427" t="s">
        <v>9</v>
      </c>
      <c r="D427" t="s">
        <v>16</v>
      </c>
      <c r="E427" t="s">
        <v>13</v>
      </c>
      <c r="F427">
        <v>0.54859999999999998</v>
      </c>
      <c r="G427">
        <v>60.611303999999997</v>
      </c>
      <c r="H427">
        <v>0.24690000000000001</v>
      </c>
      <c r="I427">
        <v>91</v>
      </c>
    </row>
    <row r="428" spans="1:9" x14ac:dyDescent="0.2">
      <c r="A428">
        <v>2020</v>
      </c>
      <c r="B428">
        <v>9</v>
      </c>
      <c r="C428" t="s">
        <v>9</v>
      </c>
      <c r="D428" t="s">
        <v>19</v>
      </c>
      <c r="E428" t="s">
        <v>12</v>
      </c>
      <c r="F428">
        <v>2.4628999999999999</v>
      </c>
      <c r="G428">
        <v>369.87360899999999</v>
      </c>
      <c r="H428">
        <v>0.9113</v>
      </c>
      <c r="I428">
        <v>162</v>
      </c>
    </row>
    <row r="429" spans="1:9" x14ac:dyDescent="0.2">
      <c r="A429">
        <v>2020</v>
      </c>
      <c r="B429">
        <v>9</v>
      </c>
      <c r="C429" t="s">
        <v>9</v>
      </c>
      <c r="D429" t="s">
        <v>20</v>
      </c>
      <c r="E429" t="s">
        <v>12</v>
      </c>
      <c r="F429">
        <v>5.6566000000000001</v>
      </c>
      <c r="G429">
        <v>335.49988100000002</v>
      </c>
      <c r="H429">
        <v>2.0364</v>
      </c>
      <c r="I429">
        <v>174</v>
      </c>
    </row>
    <row r="430" spans="1:9" x14ac:dyDescent="0.2">
      <c r="A430">
        <v>2020</v>
      </c>
      <c r="B430">
        <v>9</v>
      </c>
      <c r="C430" t="s">
        <v>9</v>
      </c>
      <c r="D430" t="s">
        <v>17</v>
      </c>
      <c r="E430" t="s">
        <v>18</v>
      </c>
      <c r="F430">
        <v>2.7854999999999999</v>
      </c>
      <c r="G430">
        <v>291.05724500000002</v>
      </c>
      <c r="H430">
        <v>0.50149999999999995</v>
      </c>
      <c r="I430">
        <v>98</v>
      </c>
    </row>
    <row r="431" spans="1:9" x14ac:dyDescent="0.2">
      <c r="A431">
        <v>2020</v>
      </c>
      <c r="B431">
        <v>9</v>
      </c>
      <c r="C431" t="s">
        <v>9</v>
      </c>
      <c r="D431" t="s">
        <v>21</v>
      </c>
      <c r="E431" t="s">
        <v>22</v>
      </c>
      <c r="F431">
        <v>4.3E-3</v>
      </c>
      <c r="G431">
        <v>1.373928</v>
      </c>
      <c r="H431">
        <v>1.2999999999999999E-3</v>
      </c>
      <c r="I431">
        <v>3</v>
      </c>
    </row>
    <row r="432" spans="1:9" x14ac:dyDescent="0.2">
      <c r="A432">
        <v>2020</v>
      </c>
      <c r="B432">
        <v>9</v>
      </c>
      <c r="C432" t="s">
        <v>9</v>
      </c>
      <c r="D432" t="s">
        <v>21</v>
      </c>
      <c r="E432" t="s">
        <v>13</v>
      </c>
      <c r="F432">
        <v>0.76380000000000003</v>
      </c>
      <c r="G432">
        <v>92.426348000000004</v>
      </c>
      <c r="H432">
        <v>0.30549999999999999</v>
      </c>
      <c r="I432">
        <v>121</v>
      </c>
    </row>
    <row r="433" spans="1:9" x14ac:dyDescent="0.2">
      <c r="A433">
        <v>2020</v>
      </c>
      <c r="B433">
        <v>9</v>
      </c>
      <c r="C433" t="s">
        <v>9</v>
      </c>
      <c r="D433" t="s">
        <v>23</v>
      </c>
      <c r="E433" t="s">
        <v>13</v>
      </c>
      <c r="F433">
        <v>0.47449999999999998</v>
      </c>
      <c r="G433">
        <v>93.170169000000001</v>
      </c>
      <c r="H433">
        <v>0.1898</v>
      </c>
      <c r="I433">
        <v>181</v>
      </c>
    </row>
    <row r="434" spans="1:9" x14ac:dyDescent="0.2">
      <c r="A434">
        <v>2020</v>
      </c>
      <c r="B434">
        <v>9</v>
      </c>
      <c r="C434" t="s">
        <v>9</v>
      </c>
      <c r="D434" t="s">
        <v>42</v>
      </c>
      <c r="E434" t="s">
        <v>13</v>
      </c>
      <c r="F434">
        <v>0.24199999999999999</v>
      </c>
      <c r="G434">
        <v>51.531351000000001</v>
      </c>
      <c r="H434">
        <v>9.6699999999999994E-2</v>
      </c>
      <c r="I434">
        <v>47</v>
      </c>
    </row>
    <row r="435" spans="1:9" x14ac:dyDescent="0.2">
      <c r="A435">
        <v>2020</v>
      </c>
      <c r="B435">
        <v>9</v>
      </c>
      <c r="C435" t="s">
        <v>9</v>
      </c>
      <c r="D435" t="s">
        <v>24</v>
      </c>
      <c r="E435" t="s">
        <v>18</v>
      </c>
      <c r="F435">
        <v>0.21640000000000001</v>
      </c>
      <c r="G435">
        <v>35.386023000000002</v>
      </c>
      <c r="H435">
        <v>4.1099999999999998E-2</v>
      </c>
      <c r="I435">
        <v>0</v>
      </c>
    </row>
    <row r="436" spans="1:9" x14ac:dyDescent="0.2">
      <c r="A436">
        <v>2020</v>
      </c>
      <c r="B436">
        <v>9</v>
      </c>
      <c r="C436" t="s">
        <v>9</v>
      </c>
      <c r="D436" t="s">
        <v>24</v>
      </c>
      <c r="E436" t="s">
        <v>12</v>
      </c>
      <c r="F436">
        <v>1.2999999999999999E-3</v>
      </c>
      <c r="G436">
        <v>0.175645</v>
      </c>
      <c r="H436">
        <v>5.0000000000000001E-4</v>
      </c>
      <c r="I436">
        <v>0</v>
      </c>
    </row>
    <row r="437" spans="1:9" x14ac:dyDescent="0.2">
      <c r="A437">
        <v>2020</v>
      </c>
      <c r="B437">
        <v>9</v>
      </c>
      <c r="C437" t="s">
        <v>26</v>
      </c>
      <c r="D437" t="s">
        <v>10</v>
      </c>
      <c r="E437" t="s">
        <v>11</v>
      </c>
      <c r="F437">
        <v>53.578200000000002</v>
      </c>
      <c r="G437">
        <v>3386.3273669999999</v>
      </c>
      <c r="H437">
        <v>11.2514</v>
      </c>
      <c r="I437">
        <v>7789</v>
      </c>
    </row>
    <row r="438" spans="1:9" x14ac:dyDescent="0.2">
      <c r="A438">
        <v>2020</v>
      </c>
      <c r="B438">
        <v>9</v>
      </c>
      <c r="C438" t="s">
        <v>26</v>
      </c>
      <c r="D438" t="s">
        <v>10</v>
      </c>
      <c r="E438" t="s">
        <v>27</v>
      </c>
      <c r="F438">
        <v>8.6E-3</v>
      </c>
      <c r="G438">
        <v>0.98517600000000005</v>
      </c>
      <c r="H438">
        <v>2.7000000000000001E-3</v>
      </c>
      <c r="I438">
        <v>1</v>
      </c>
    </row>
    <row r="439" spans="1:9" x14ac:dyDescent="0.2">
      <c r="A439">
        <v>2020</v>
      </c>
      <c r="B439">
        <v>9</v>
      </c>
      <c r="C439" t="s">
        <v>26</v>
      </c>
      <c r="D439" t="s">
        <v>10</v>
      </c>
      <c r="E439" t="s">
        <v>12</v>
      </c>
      <c r="F439">
        <v>68.321799999999996</v>
      </c>
      <c r="G439">
        <v>6367.3161319999999</v>
      </c>
      <c r="H439">
        <v>23.912500000000001</v>
      </c>
      <c r="I439">
        <v>9323</v>
      </c>
    </row>
    <row r="440" spans="1:9" x14ac:dyDescent="0.2">
      <c r="A440">
        <v>2020</v>
      </c>
      <c r="B440">
        <v>9</v>
      </c>
      <c r="C440" t="s">
        <v>26</v>
      </c>
      <c r="D440" t="s">
        <v>10</v>
      </c>
      <c r="E440" t="s">
        <v>13</v>
      </c>
      <c r="F440">
        <v>5.7031999999999998</v>
      </c>
      <c r="G440">
        <v>825.61218299999996</v>
      </c>
      <c r="H440">
        <v>2.8515999999999999</v>
      </c>
      <c r="I440">
        <v>1288</v>
      </c>
    </row>
    <row r="441" spans="1:9" x14ac:dyDescent="0.2">
      <c r="A441">
        <v>2020</v>
      </c>
      <c r="B441">
        <v>9</v>
      </c>
      <c r="C441" t="s">
        <v>26</v>
      </c>
      <c r="D441" t="s">
        <v>10</v>
      </c>
      <c r="E441" t="s">
        <v>14</v>
      </c>
      <c r="F441">
        <v>0.39810000000000001</v>
      </c>
      <c r="G441">
        <v>68.190551999999997</v>
      </c>
      <c r="H441">
        <v>0.29859999999999998</v>
      </c>
      <c r="I441">
        <v>305</v>
      </c>
    </row>
    <row r="442" spans="1:9" x14ac:dyDescent="0.2">
      <c r="A442">
        <v>2020</v>
      </c>
      <c r="B442">
        <v>9</v>
      </c>
      <c r="C442" t="s">
        <v>26</v>
      </c>
      <c r="D442" t="s">
        <v>15</v>
      </c>
      <c r="E442" t="s">
        <v>13</v>
      </c>
      <c r="F442">
        <v>9.4641000000000002</v>
      </c>
      <c r="G442">
        <v>1951.666573</v>
      </c>
      <c r="H442">
        <v>3.7856999999999998</v>
      </c>
      <c r="I442">
        <v>1363</v>
      </c>
    </row>
    <row r="443" spans="1:9" x14ac:dyDescent="0.2">
      <c r="A443">
        <v>2020</v>
      </c>
      <c r="B443">
        <v>9</v>
      </c>
      <c r="C443" t="s">
        <v>26</v>
      </c>
      <c r="D443" t="s">
        <v>20</v>
      </c>
      <c r="E443" t="s">
        <v>12</v>
      </c>
      <c r="F443">
        <v>8.1877999999999993</v>
      </c>
      <c r="G443">
        <v>600.12229000000002</v>
      </c>
      <c r="H443">
        <v>2.9476</v>
      </c>
      <c r="I443">
        <v>1787</v>
      </c>
    </row>
    <row r="444" spans="1:9" x14ac:dyDescent="0.2">
      <c r="A444">
        <v>2020</v>
      </c>
      <c r="B444">
        <v>9</v>
      </c>
      <c r="C444" t="s">
        <v>26</v>
      </c>
      <c r="D444" t="s">
        <v>16</v>
      </c>
      <c r="E444" t="s">
        <v>11</v>
      </c>
      <c r="F444">
        <v>2.3517999999999999</v>
      </c>
      <c r="G444">
        <v>180.63085599999999</v>
      </c>
      <c r="H444">
        <v>0.54090000000000005</v>
      </c>
      <c r="I444">
        <v>1360</v>
      </c>
    </row>
    <row r="445" spans="1:9" x14ac:dyDescent="0.2">
      <c r="A445">
        <v>2020</v>
      </c>
      <c r="B445">
        <v>9</v>
      </c>
      <c r="C445" t="s">
        <v>26</v>
      </c>
      <c r="D445" t="s">
        <v>16</v>
      </c>
      <c r="E445" t="s">
        <v>13</v>
      </c>
      <c r="F445">
        <v>0.87</v>
      </c>
      <c r="G445">
        <v>156.61625699999999</v>
      </c>
      <c r="H445">
        <v>0.39150000000000001</v>
      </c>
      <c r="I445">
        <v>319</v>
      </c>
    </row>
    <row r="446" spans="1:9" x14ac:dyDescent="0.2">
      <c r="A446">
        <v>2020</v>
      </c>
      <c r="B446">
        <v>9</v>
      </c>
      <c r="C446" t="s">
        <v>26</v>
      </c>
      <c r="D446" t="s">
        <v>17</v>
      </c>
      <c r="E446" t="s">
        <v>18</v>
      </c>
      <c r="F446">
        <v>1.1543000000000001</v>
      </c>
      <c r="G446">
        <v>102.77844899999999</v>
      </c>
      <c r="H446">
        <v>0.20780000000000001</v>
      </c>
      <c r="I446">
        <v>259</v>
      </c>
    </row>
    <row r="447" spans="1:9" x14ac:dyDescent="0.2">
      <c r="A447">
        <v>2020</v>
      </c>
      <c r="B447">
        <v>9</v>
      </c>
      <c r="C447" t="s">
        <v>26</v>
      </c>
      <c r="D447" t="s">
        <v>19</v>
      </c>
      <c r="E447" t="s">
        <v>12</v>
      </c>
      <c r="F447">
        <v>0.62429999999999997</v>
      </c>
      <c r="G447">
        <v>99.389678000000004</v>
      </c>
      <c r="H447">
        <v>0.23100000000000001</v>
      </c>
      <c r="I447">
        <v>234</v>
      </c>
    </row>
    <row r="448" spans="1:9" x14ac:dyDescent="0.2">
      <c r="A448">
        <v>2020</v>
      </c>
      <c r="B448">
        <v>9</v>
      </c>
      <c r="C448" t="s">
        <v>26</v>
      </c>
      <c r="D448" t="s">
        <v>29</v>
      </c>
      <c r="E448" t="s">
        <v>18</v>
      </c>
      <c r="F448">
        <v>6.2199999999999998E-2</v>
      </c>
      <c r="G448">
        <v>20.959745999999999</v>
      </c>
      <c r="H448">
        <v>1.18E-2</v>
      </c>
      <c r="I448">
        <v>73</v>
      </c>
    </row>
    <row r="449" spans="1:9" x14ac:dyDescent="0.2">
      <c r="A449">
        <v>2020</v>
      </c>
      <c r="B449">
        <v>9</v>
      </c>
      <c r="C449" t="s">
        <v>26</v>
      </c>
      <c r="D449" t="s">
        <v>29</v>
      </c>
      <c r="E449" t="s">
        <v>13</v>
      </c>
      <c r="F449">
        <v>0.17460000000000001</v>
      </c>
      <c r="G449">
        <v>59.082552</v>
      </c>
      <c r="H449">
        <v>6.9800000000000001E-2</v>
      </c>
      <c r="I449">
        <v>74</v>
      </c>
    </row>
    <row r="450" spans="1:9" x14ac:dyDescent="0.2">
      <c r="A450">
        <v>2020</v>
      </c>
      <c r="B450">
        <v>9</v>
      </c>
      <c r="C450" t="s">
        <v>26</v>
      </c>
      <c r="D450" t="s">
        <v>28</v>
      </c>
      <c r="E450" t="s">
        <v>12</v>
      </c>
      <c r="F450">
        <v>0.28739999999999999</v>
      </c>
      <c r="G450">
        <v>65.509332999999998</v>
      </c>
      <c r="H450">
        <v>0.10050000000000001</v>
      </c>
      <c r="I450">
        <v>0</v>
      </c>
    </row>
    <row r="451" spans="1:9" x14ac:dyDescent="0.2">
      <c r="A451">
        <v>2020</v>
      </c>
      <c r="B451">
        <v>9</v>
      </c>
      <c r="C451" t="s">
        <v>26</v>
      </c>
      <c r="D451" t="s">
        <v>30</v>
      </c>
      <c r="E451" t="s">
        <v>22</v>
      </c>
      <c r="F451">
        <v>1.3202</v>
      </c>
      <c r="G451">
        <v>62.586761000000003</v>
      </c>
      <c r="H451">
        <v>0.36969999999999997</v>
      </c>
      <c r="I451">
        <v>830</v>
      </c>
    </row>
    <row r="452" spans="1:9" x14ac:dyDescent="0.2">
      <c r="A452">
        <v>2020</v>
      </c>
      <c r="B452">
        <v>9</v>
      </c>
      <c r="C452" t="s">
        <v>26</v>
      </c>
      <c r="D452" t="s">
        <v>21</v>
      </c>
      <c r="E452" t="s">
        <v>22</v>
      </c>
      <c r="F452">
        <v>2.2000000000000001E-3</v>
      </c>
      <c r="G452">
        <v>0.85402199999999995</v>
      </c>
      <c r="H452">
        <v>5.9999999999999995E-4</v>
      </c>
      <c r="I452">
        <v>2</v>
      </c>
    </row>
    <row r="453" spans="1:9" x14ac:dyDescent="0.2">
      <c r="A453">
        <v>2020</v>
      </c>
      <c r="B453">
        <v>9</v>
      </c>
      <c r="C453" t="s">
        <v>26</v>
      </c>
      <c r="D453" t="s">
        <v>21</v>
      </c>
      <c r="E453" t="s">
        <v>13</v>
      </c>
      <c r="F453">
        <v>0.47610000000000002</v>
      </c>
      <c r="G453">
        <v>55.913784999999997</v>
      </c>
      <c r="H453">
        <v>0.19040000000000001</v>
      </c>
      <c r="I453">
        <v>334</v>
      </c>
    </row>
    <row r="454" spans="1:9" x14ac:dyDescent="0.2">
      <c r="A454">
        <v>2020</v>
      </c>
      <c r="B454">
        <v>9</v>
      </c>
      <c r="C454" t="s">
        <v>32</v>
      </c>
      <c r="D454" t="s">
        <v>10</v>
      </c>
      <c r="E454" t="s">
        <v>11</v>
      </c>
      <c r="F454">
        <v>137.45570000000001</v>
      </c>
      <c r="G454">
        <v>7628.5187299999998</v>
      </c>
      <c r="H454">
        <v>28.8657</v>
      </c>
      <c r="I454">
        <v>11267</v>
      </c>
    </row>
    <row r="455" spans="1:9" x14ac:dyDescent="0.2">
      <c r="A455">
        <v>2020</v>
      </c>
      <c r="B455">
        <v>9</v>
      </c>
      <c r="C455" t="s">
        <v>32</v>
      </c>
      <c r="D455" t="s">
        <v>10</v>
      </c>
      <c r="E455" t="s">
        <v>12</v>
      </c>
      <c r="F455">
        <v>150.47659999999999</v>
      </c>
      <c r="G455">
        <v>11344.359734</v>
      </c>
      <c r="H455">
        <v>52.666800000000002</v>
      </c>
      <c r="I455">
        <v>11891</v>
      </c>
    </row>
    <row r="456" spans="1:9" x14ac:dyDescent="0.2">
      <c r="A456">
        <v>2020</v>
      </c>
      <c r="B456">
        <v>9</v>
      </c>
      <c r="C456" t="s">
        <v>32</v>
      </c>
      <c r="D456" t="s">
        <v>10</v>
      </c>
      <c r="E456" t="s">
        <v>13</v>
      </c>
      <c r="F456">
        <v>9.1911000000000005</v>
      </c>
      <c r="G456">
        <v>1138.4475239999999</v>
      </c>
      <c r="H456">
        <v>4.5955000000000004</v>
      </c>
      <c r="I456">
        <v>1076</v>
      </c>
    </row>
    <row r="457" spans="1:9" x14ac:dyDescent="0.2">
      <c r="A457">
        <v>2020</v>
      </c>
      <c r="B457">
        <v>9</v>
      </c>
      <c r="C457" t="s">
        <v>32</v>
      </c>
      <c r="D457" t="s">
        <v>10</v>
      </c>
      <c r="E457" t="s">
        <v>14</v>
      </c>
      <c r="F457">
        <v>0.19900000000000001</v>
      </c>
      <c r="G457">
        <v>33.195005000000002</v>
      </c>
      <c r="H457">
        <v>0.14929999999999999</v>
      </c>
      <c r="I457">
        <v>67</v>
      </c>
    </row>
    <row r="458" spans="1:9" x14ac:dyDescent="0.2">
      <c r="A458">
        <v>2020</v>
      </c>
      <c r="B458">
        <v>9</v>
      </c>
      <c r="C458" t="s">
        <v>32</v>
      </c>
      <c r="D458" t="s">
        <v>15</v>
      </c>
      <c r="E458" t="s">
        <v>13</v>
      </c>
      <c r="F458">
        <v>27.315999999999999</v>
      </c>
      <c r="G458">
        <v>5429.4975059999997</v>
      </c>
      <c r="H458">
        <v>10.926399999999999</v>
      </c>
      <c r="I458">
        <v>2225</v>
      </c>
    </row>
    <row r="459" spans="1:9" x14ac:dyDescent="0.2">
      <c r="A459">
        <v>2020</v>
      </c>
      <c r="B459">
        <v>9</v>
      </c>
      <c r="C459" t="s">
        <v>32</v>
      </c>
      <c r="D459" t="s">
        <v>20</v>
      </c>
      <c r="E459" t="s">
        <v>12</v>
      </c>
      <c r="F459">
        <v>26.433</v>
      </c>
      <c r="G459">
        <v>1826.3910060000001</v>
      </c>
      <c r="H459">
        <v>9.5158000000000005</v>
      </c>
      <c r="I459">
        <v>2081</v>
      </c>
    </row>
    <row r="460" spans="1:9" x14ac:dyDescent="0.2">
      <c r="A460">
        <v>2020</v>
      </c>
      <c r="B460">
        <v>9</v>
      </c>
      <c r="C460" t="s">
        <v>32</v>
      </c>
      <c r="D460" t="s">
        <v>16</v>
      </c>
      <c r="E460" t="s">
        <v>11</v>
      </c>
      <c r="F460">
        <v>5.6877000000000004</v>
      </c>
      <c r="G460">
        <v>372.51325400000002</v>
      </c>
      <c r="H460">
        <v>1.3082</v>
      </c>
      <c r="I460">
        <v>1505</v>
      </c>
    </row>
    <row r="461" spans="1:9" x14ac:dyDescent="0.2">
      <c r="A461">
        <v>2020</v>
      </c>
      <c r="B461">
        <v>9</v>
      </c>
      <c r="C461" t="s">
        <v>32</v>
      </c>
      <c r="D461" t="s">
        <v>16</v>
      </c>
      <c r="E461" t="s">
        <v>13</v>
      </c>
      <c r="F461">
        <v>1.8560000000000001</v>
      </c>
      <c r="G461">
        <v>283.97569099999998</v>
      </c>
      <c r="H461">
        <v>0.83520000000000005</v>
      </c>
      <c r="I461">
        <v>847</v>
      </c>
    </row>
    <row r="462" spans="1:9" x14ac:dyDescent="0.2">
      <c r="A462">
        <v>2020</v>
      </c>
      <c r="B462">
        <v>9</v>
      </c>
      <c r="C462" t="s">
        <v>32</v>
      </c>
      <c r="D462" t="s">
        <v>19</v>
      </c>
      <c r="E462" t="s">
        <v>12</v>
      </c>
      <c r="F462">
        <v>2.9929000000000001</v>
      </c>
      <c r="G462">
        <v>496.05571300000003</v>
      </c>
      <c r="H462">
        <v>1.1073999999999999</v>
      </c>
      <c r="I462">
        <v>574</v>
      </c>
    </row>
    <row r="463" spans="1:9" x14ac:dyDescent="0.2">
      <c r="A463">
        <v>2020</v>
      </c>
      <c r="B463">
        <v>9</v>
      </c>
      <c r="C463" t="s">
        <v>32</v>
      </c>
      <c r="D463" t="s">
        <v>33</v>
      </c>
      <c r="E463" t="s">
        <v>18</v>
      </c>
      <c r="F463">
        <v>1.0918000000000001</v>
      </c>
      <c r="G463">
        <v>304.05243899999999</v>
      </c>
      <c r="H463">
        <v>0.20730000000000001</v>
      </c>
      <c r="I463">
        <v>86</v>
      </c>
    </row>
    <row r="464" spans="1:9" x14ac:dyDescent="0.2">
      <c r="A464">
        <v>2020</v>
      </c>
      <c r="B464">
        <v>9</v>
      </c>
      <c r="C464" t="s">
        <v>32</v>
      </c>
      <c r="D464" t="s">
        <v>33</v>
      </c>
      <c r="E464" t="s">
        <v>12</v>
      </c>
      <c r="F464">
        <v>3.56E-2</v>
      </c>
      <c r="G464">
        <v>9.5244020000000003</v>
      </c>
      <c r="H464">
        <v>1.2500000000000001E-2</v>
      </c>
      <c r="I464">
        <v>8</v>
      </c>
    </row>
    <row r="465" spans="1:9" x14ac:dyDescent="0.2">
      <c r="A465">
        <v>2020</v>
      </c>
      <c r="B465">
        <v>9</v>
      </c>
      <c r="C465" t="s">
        <v>32</v>
      </c>
      <c r="D465" t="s">
        <v>33</v>
      </c>
      <c r="E465" t="s">
        <v>13</v>
      </c>
      <c r="F465">
        <v>6.6000000000000003E-2</v>
      </c>
      <c r="G465">
        <v>32.461528000000001</v>
      </c>
      <c r="H465">
        <v>3.3000000000000002E-2</v>
      </c>
      <c r="I465">
        <v>53</v>
      </c>
    </row>
    <row r="466" spans="1:9" x14ac:dyDescent="0.2">
      <c r="A466">
        <v>2020</v>
      </c>
      <c r="B466">
        <v>9</v>
      </c>
      <c r="C466" t="s">
        <v>32</v>
      </c>
      <c r="D466" t="s">
        <v>29</v>
      </c>
      <c r="E466" t="s">
        <v>18</v>
      </c>
      <c r="F466">
        <v>1.6299999999999999E-2</v>
      </c>
      <c r="G466">
        <v>2.0425580000000001</v>
      </c>
      <c r="H466">
        <v>3.0999999999999999E-3</v>
      </c>
      <c r="I466">
        <v>4</v>
      </c>
    </row>
    <row r="467" spans="1:9" x14ac:dyDescent="0.2">
      <c r="A467">
        <v>2020</v>
      </c>
      <c r="B467">
        <v>9</v>
      </c>
      <c r="C467" t="s">
        <v>32</v>
      </c>
      <c r="D467" t="s">
        <v>29</v>
      </c>
      <c r="E467" t="s">
        <v>12</v>
      </c>
      <c r="F467">
        <v>6.9999999999999999E-4</v>
      </c>
      <c r="G467">
        <v>0.25594099999999997</v>
      </c>
      <c r="H467">
        <v>2.0000000000000001E-4</v>
      </c>
      <c r="I467">
        <v>1</v>
      </c>
    </row>
    <row r="468" spans="1:9" x14ac:dyDescent="0.2">
      <c r="A468">
        <v>2020</v>
      </c>
      <c r="B468">
        <v>9</v>
      </c>
      <c r="C468" t="s">
        <v>32</v>
      </c>
      <c r="D468" t="s">
        <v>29</v>
      </c>
      <c r="E468" t="s">
        <v>13</v>
      </c>
      <c r="F468">
        <v>1.0472999999999999</v>
      </c>
      <c r="G468">
        <v>309.44093400000003</v>
      </c>
      <c r="H468">
        <v>0.41889999999999999</v>
      </c>
      <c r="I468">
        <v>170</v>
      </c>
    </row>
    <row r="469" spans="1:9" x14ac:dyDescent="0.2">
      <c r="A469">
        <v>2020</v>
      </c>
      <c r="B469">
        <v>9</v>
      </c>
      <c r="C469" t="s">
        <v>32</v>
      </c>
      <c r="D469" t="s">
        <v>35</v>
      </c>
      <c r="E469" t="s">
        <v>18</v>
      </c>
      <c r="F469">
        <v>0.34150000000000003</v>
      </c>
      <c r="G469">
        <v>57.675272</v>
      </c>
      <c r="H469">
        <v>6.1499999999999999E-2</v>
      </c>
      <c r="I469">
        <v>0</v>
      </c>
    </row>
    <row r="470" spans="1:9" x14ac:dyDescent="0.2">
      <c r="A470">
        <v>2020</v>
      </c>
      <c r="B470">
        <v>9</v>
      </c>
      <c r="C470" t="s">
        <v>32</v>
      </c>
      <c r="D470" t="s">
        <v>35</v>
      </c>
      <c r="E470" t="s">
        <v>12</v>
      </c>
      <c r="F470">
        <v>0.68510000000000004</v>
      </c>
      <c r="G470">
        <v>159.26425599999999</v>
      </c>
      <c r="H470">
        <v>0.23980000000000001</v>
      </c>
      <c r="I470">
        <v>0</v>
      </c>
    </row>
    <row r="471" spans="1:9" x14ac:dyDescent="0.2">
      <c r="A471">
        <v>2020</v>
      </c>
      <c r="B471">
        <v>9</v>
      </c>
      <c r="C471" t="s">
        <v>32</v>
      </c>
      <c r="D471" t="s">
        <v>34</v>
      </c>
      <c r="E471" t="s">
        <v>18</v>
      </c>
      <c r="F471">
        <v>6.9999999999999999E-4</v>
      </c>
      <c r="G471">
        <v>0.330204</v>
      </c>
      <c r="H471">
        <v>1E-4</v>
      </c>
      <c r="I471">
        <v>0</v>
      </c>
    </row>
    <row r="472" spans="1:9" x14ac:dyDescent="0.2">
      <c r="A472">
        <v>2020</v>
      </c>
      <c r="B472">
        <v>9</v>
      </c>
      <c r="C472" t="s">
        <v>32</v>
      </c>
      <c r="D472" t="s">
        <v>34</v>
      </c>
      <c r="E472" t="s">
        <v>12</v>
      </c>
      <c r="F472">
        <v>6.1899999999999997E-2</v>
      </c>
      <c r="G472">
        <v>28.234317000000001</v>
      </c>
      <c r="H472">
        <v>2.1600000000000001E-2</v>
      </c>
      <c r="I472">
        <v>0</v>
      </c>
    </row>
    <row r="473" spans="1:9" x14ac:dyDescent="0.2">
      <c r="A473">
        <v>2020</v>
      </c>
      <c r="B473">
        <v>9</v>
      </c>
      <c r="C473" t="s">
        <v>32</v>
      </c>
      <c r="D473" t="s">
        <v>34</v>
      </c>
      <c r="E473" t="s">
        <v>13</v>
      </c>
      <c r="F473">
        <v>0.28860000000000002</v>
      </c>
      <c r="G473">
        <v>156.94971000000001</v>
      </c>
      <c r="H473">
        <v>0.12130000000000001</v>
      </c>
      <c r="I473">
        <v>0</v>
      </c>
    </row>
    <row r="474" spans="1:9" x14ac:dyDescent="0.2">
      <c r="A474">
        <v>2020</v>
      </c>
      <c r="B474">
        <v>9</v>
      </c>
      <c r="C474" t="s">
        <v>32</v>
      </c>
      <c r="D474" t="s">
        <v>37</v>
      </c>
      <c r="E474" t="s">
        <v>18</v>
      </c>
      <c r="F474">
        <v>2.0000000000000001E-4</v>
      </c>
      <c r="G474">
        <v>2.4798000000000001E-2</v>
      </c>
      <c r="H474">
        <v>1E-4</v>
      </c>
      <c r="I474">
        <v>2</v>
      </c>
    </row>
    <row r="475" spans="1:9" x14ac:dyDescent="0.2">
      <c r="A475">
        <v>2020</v>
      </c>
      <c r="B475">
        <v>9</v>
      </c>
      <c r="C475" t="s">
        <v>32</v>
      </c>
      <c r="D475" t="s">
        <v>37</v>
      </c>
      <c r="E475" t="s">
        <v>12</v>
      </c>
      <c r="F475">
        <v>0.76290000000000002</v>
      </c>
      <c r="G475">
        <v>151.89261300000001</v>
      </c>
      <c r="H475">
        <v>0.26700000000000002</v>
      </c>
      <c r="I475">
        <v>114</v>
      </c>
    </row>
    <row r="476" spans="1:9" x14ac:dyDescent="0.2">
      <c r="A476">
        <v>2020</v>
      </c>
      <c r="B476">
        <v>10</v>
      </c>
      <c r="C476" t="s">
        <v>9</v>
      </c>
      <c r="D476" t="s">
        <v>10</v>
      </c>
      <c r="E476" t="s">
        <v>11</v>
      </c>
      <c r="F476">
        <v>11.8332</v>
      </c>
      <c r="G476">
        <v>714.14047900000003</v>
      </c>
      <c r="H476">
        <v>2.4849999999999999</v>
      </c>
      <c r="I476">
        <v>536</v>
      </c>
    </row>
    <row r="477" spans="1:9" x14ac:dyDescent="0.2">
      <c r="A477">
        <v>2020</v>
      </c>
      <c r="B477">
        <v>10</v>
      </c>
      <c r="C477" t="s">
        <v>9</v>
      </c>
      <c r="D477" t="s">
        <v>10</v>
      </c>
      <c r="E477" t="s">
        <v>12</v>
      </c>
      <c r="F477">
        <v>60.083199999999998</v>
      </c>
      <c r="G477">
        <v>5107.3935730000003</v>
      </c>
      <c r="H477">
        <v>21.0291</v>
      </c>
      <c r="I477">
        <v>776</v>
      </c>
    </row>
    <row r="478" spans="1:9" x14ac:dyDescent="0.2">
      <c r="A478">
        <v>2020</v>
      </c>
      <c r="B478">
        <v>10</v>
      </c>
      <c r="C478" t="s">
        <v>9</v>
      </c>
      <c r="D478" t="s">
        <v>10</v>
      </c>
      <c r="E478" t="s">
        <v>13</v>
      </c>
      <c r="F478">
        <v>49.139600000000002</v>
      </c>
      <c r="G478">
        <v>4853.0570250000001</v>
      </c>
      <c r="H478">
        <v>24.569900000000001</v>
      </c>
      <c r="I478">
        <v>513</v>
      </c>
    </row>
    <row r="479" spans="1:9" x14ac:dyDescent="0.2">
      <c r="A479">
        <v>2020</v>
      </c>
      <c r="B479">
        <v>10</v>
      </c>
      <c r="C479" t="s">
        <v>9</v>
      </c>
      <c r="D479" t="s">
        <v>10</v>
      </c>
      <c r="E479" t="s">
        <v>14</v>
      </c>
      <c r="F479">
        <v>4.5999999999999999E-3</v>
      </c>
      <c r="G479">
        <v>1.0102390000000001</v>
      </c>
      <c r="H479">
        <v>3.5000000000000001E-3</v>
      </c>
      <c r="I479">
        <v>4</v>
      </c>
    </row>
    <row r="480" spans="1:9" x14ac:dyDescent="0.2">
      <c r="A480">
        <v>2020</v>
      </c>
      <c r="B480">
        <v>10</v>
      </c>
      <c r="C480" t="s">
        <v>9</v>
      </c>
      <c r="D480" t="s">
        <v>15</v>
      </c>
      <c r="E480" t="s">
        <v>11</v>
      </c>
      <c r="F480">
        <v>1.4E-3</v>
      </c>
      <c r="G480">
        <v>0.155886</v>
      </c>
      <c r="H480">
        <v>2.9999999999999997E-4</v>
      </c>
      <c r="I480">
        <v>2</v>
      </c>
    </row>
    <row r="481" spans="1:9" x14ac:dyDescent="0.2">
      <c r="A481">
        <v>2020</v>
      </c>
      <c r="B481">
        <v>10</v>
      </c>
      <c r="C481" t="s">
        <v>9</v>
      </c>
      <c r="D481" t="s">
        <v>15</v>
      </c>
      <c r="E481" t="s">
        <v>13</v>
      </c>
      <c r="F481">
        <v>33.0503</v>
      </c>
      <c r="G481">
        <v>5290.4256359999899</v>
      </c>
      <c r="H481">
        <v>13.2201</v>
      </c>
      <c r="I481">
        <v>649</v>
      </c>
    </row>
    <row r="482" spans="1:9" x14ac:dyDescent="0.2">
      <c r="A482">
        <v>2020</v>
      </c>
      <c r="B482">
        <v>10</v>
      </c>
      <c r="C482" t="s">
        <v>9</v>
      </c>
      <c r="D482" t="s">
        <v>16</v>
      </c>
      <c r="E482" t="s">
        <v>11</v>
      </c>
      <c r="F482">
        <v>7.4771000000000001</v>
      </c>
      <c r="G482">
        <v>414.76454100000001</v>
      </c>
      <c r="H482">
        <v>1.7197</v>
      </c>
      <c r="I482">
        <v>469</v>
      </c>
    </row>
    <row r="483" spans="1:9" x14ac:dyDescent="0.2">
      <c r="A483">
        <v>2020</v>
      </c>
      <c r="B483">
        <v>10</v>
      </c>
      <c r="C483" t="s">
        <v>9</v>
      </c>
      <c r="D483" t="s">
        <v>16</v>
      </c>
      <c r="E483" t="s">
        <v>13</v>
      </c>
      <c r="F483">
        <v>0.99029999999999996</v>
      </c>
      <c r="G483">
        <v>126.79139000000001</v>
      </c>
      <c r="H483">
        <v>0.4456</v>
      </c>
      <c r="I483">
        <v>273</v>
      </c>
    </row>
    <row r="484" spans="1:9" x14ac:dyDescent="0.2">
      <c r="A484">
        <v>2020</v>
      </c>
      <c r="B484">
        <v>10</v>
      </c>
      <c r="C484" t="s">
        <v>9</v>
      </c>
      <c r="D484" t="s">
        <v>20</v>
      </c>
      <c r="E484" t="s">
        <v>12</v>
      </c>
      <c r="F484">
        <v>9.4437999999999995</v>
      </c>
      <c r="G484">
        <v>458.54192799999998</v>
      </c>
      <c r="H484">
        <v>3.3997000000000002</v>
      </c>
      <c r="I484">
        <v>171</v>
      </c>
    </row>
    <row r="485" spans="1:9" x14ac:dyDescent="0.2">
      <c r="A485">
        <v>2020</v>
      </c>
      <c r="B485">
        <v>10</v>
      </c>
      <c r="C485" t="s">
        <v>9</v>
      </c>
      <c r="D485" t="s">
        <v>19</v>
      </c>
      <c r="E485" t="s">
        <v>12</v>
      </c>
      <c r="F485">
        <v>2.7065000000000001</v>
      </c>
      <c r="G485">
        <v>367.06660799999997</v>
      </c>
      <c r="H485">
        <v>1.0014000000000001</v>
      </c>
      <c r="I485">
        <v>167</v>
      </c>
    </row>
    <row r="486" spans="1:9" x14ac:dyDescent="0.2">
      <c r="A486">
        <v>2020</v>
      </c>
      <c r="B486">
        <v>10</v>
      </c>
      <c r="C486" t="s">
        <v>9</v>
      </c>
      <c r="D486" t="s">
        <v>17</v>
      </c>
      <c r="E486" t="s">
        <v>18</v>
      </c>
      <c r="F486">
        <v>2.7048999999999999</v>
      </c>
      <c r="G486">
        <v>285.144203</v>
      </c>
      <c r="H486">
        <v>0.4869</v>
      </c>
      <c r="I486">
        <v>101</v>
      </c>
    </row>
    <row r="487" spans="1:9" x14ac:dyDescent="0.2">
      <c r="A487">
        <v>2020</v>
      </c>
      <c r="B487">
        <v>10</v>
      </c>
      <c r="C487" t="s">
        <v>9</v>
      </c>
      <c r="D487" t="s">
        <v>23</v>
      </c>
      <c r="E487" t="s">
        <v>13</v>
      </c>
      <c r="F487">
        <v>0.59019999999999995</v>
      </c>
      <c r="G487">
        <v>116.50214699999999</v>
      </c>
      <c r="H487">
        <v>0.2361</v>
      </c>
      <c r="I487">
        <v>209</v>
      </c>
    </row>
    <row r="488" spans="1:9" x14ac:dyDescent="0.2">
      <c r="A488">
        <v>2020</v>
      </c>
      <c r="B488">
        <v>10</v>
      </c>
      <c r="C488" t="s">
        <v>9</v>
      </c>
      <c r="D488" t="s">
        <v>21</v>
      </c>
      <c r="E488" t="s">
        <v>22</v>
      </c>
      <c r="F488">
        <v>8.5000000000000006E-3</v>
      </c>
      <c r="G488">
        <v>2.76735</v>
      </c>
      <c r="H488">
        <v>2.3999999999999998E-3</v>
      </c>
      <c r="I488">
        <v>2</v>
      </c>
    </row>
    <row r="489" spans="1:9" x14ac:dyDescent="0.2">
      <c r="A489">
        <v>2020</v>
      </c>
      <c r="B489">
        <v>10</v>
      </c>
      <c r="C489" t="s">
        <v>9</v>
      </c>
      <c r="D489" t="s">
        <v>21</v>
      </c>
      <c r="E489" t="s">
        <v>13</v>
      </c>
      <c r="F489">
        <v>0.86599999999999999</v>
      </c>
      <c r="G489">
        <v>105.254914</v>
      </c>
      <c r="H489">
        <v>0.34639999999999999</v>
      </c>
      <c r="I489">
        <v>118</v>
      </c>
    </row>
    <row r="490" spans="1:9" x14ac:dyDescent="0.2">
      <c r="A490">
        <v>2020</v>
      </c>
      <c r="B490">
        <v>10</v>
      </c>
      <c r="C490" t="s">
        <v>9</v>
      </c>
      <c r="D490" t="s">
        <v>42</v>
      </c>
      <c r="E490" t="s">
        <v>13</v>
      </c>
      <c r="F490">
        <v>0.3019</v>
      </c>
      <c r="G490">
        <v>52.337632999999997</v>
      </c>
      <c r="H490">
        <v>0.1207</v>
      </c>
      <c r="I490">
        <v>57</v>
      </c>
    </row>
    <row r="491" spans="1:9" x14ac:dyDescent="0.2">
      <c r="A491">
        <v>2020</v>
      </c>
      <c r="B491">
        <v>10</v>
      </c>
      <c r="C491" t="s">
        <v>9</v>
      </c>
      <c r="D491" t="s">
        <v>24</v>
      </c>
      <c r="E491" t="s">
        <v>18</v>
      </c>
      <c r="F491">
        <v>0.2288</v>
      </c>
      <c r="G491">
        <v>36.775134999999999</v>
      </c>
      <c r="H491">
        <v>4.3499999999999997E-2</v>
      </c>
      <c r="I491">
        <v>0</v>
      </c>
    </row>
    <row r="492" spans="1:9" x14ac:dyDescent="0.2">
      <c r="A492">
        <v>2020</v>
      </c>
      <c r="B492">
        <v>10</v>
      </c>
      <c r="C492" t="s">
        <v>9</v>
      </c>
      <c r="D492" t="s">
        <v>24</v>
      </c>
      <c r="E492" t="s">
        <v>12</v>
      </c>
      <c r="F492">
        <v>1.2999999999999999E-3</v>
      </c>
      <c r="G492">
        <v>0.18559100000000001</v>
      </c>
      <c r="H492">
        <v>5.0000000000000001E-4</v>
      </c>
      <c r="I492">
        <v>0</v>
      </c>
    </row>
    <row r="493" spans="1:9" x14ac:dyDescent="0.2">
      <c r="A493">
        <v>2020</v>
      </c>
      <c r="B493">
        <v>10</v>
      </c>
      <c r="C493" t="s">
        <v>26</v>
      </c>
      <c r="D493" t="s">
        <v>10</v>
      </c>
      <c r="E493" t="s">
        <v>11</v>
      </c>
      <c r="F493">
        <v>63.945999999999998</v>
      </c>
      <c r="G493">
        <v>3988.5210590000002</v>
      </c>
      <c r="H493">
        <v>13.428599999999999</v>
      </c>
      <c r="I493">
        <v>9001</v>
      </c>
    </row>
    <row r="494" spans="1:9" x14ac:dyDescent="0.2">
      <c r="A494">
        <v>2020</v>
      </c>
      <c r="B494">
        <v>10</v>
      </c>
      <c r="C494" t="s">
        <v>26</v>
      </c>
      <c r="D494" t="s">
        <v>10</v>
      </c>
      <c r="E494" t="s">
        <v>12</v>
      </c>
      <c r="F494">
        <v>68.544200000000004</v>
      </c>
      <c r="G494">
        <v>6497.5637919999999</v>
      </c>
      <c r="H494">
        <v>23.990400000000001</v>
      </c>
      <c r="I494">
        <v>9709</v>
      </c>
    </row>
    <row r="495" spans="1:9" x14ac:dyDescent="0.2">
      <c r="A495">
        <v>2020</v>
      </c>
      <c r="B495">
        <v>10</v>
      </c>
      <c r="C495" t="s">
        <v>26</v>
      </c>
      <c r="D495" t="s">
        <v>10</v>
      </c>
      <c r="E495" t="s">
        <v>13</v>
      </c>
      <c r="F495">
        <v>7.1943000000000001</v>
      </c>
      <c r="G495">
        <v>1051.5509030000001</v>
      </c>
      <c r="H495">
        <v>3.5971000000000002</v>
      </c>
      <c r="I495">
        <v>1303</v>
      </c>
    </row>
    <row r="496" spans="1:9" x14ac:dyDescent="0.2">
      <c r="A496">
        <v>2020</v>
      </c>
      <c r="B496">
        <v>10</v>
      </c>
      <c r="C496" t="s">
        <v>26</v>
      </c>
      <c r="D496" t="s">
        <v>10</v>
      </c>
      <c r="E496" t="s">
        <v>14</v>
      </c>
      <c r="F496">
        <v>0.37369999999999998</v>
      </c>
      <c r="G496">
        <v>60.482140000000001</v>
      </c>
      <c r="H496">
        <v>0.28029999999999999</v>
      </c>
      <c r="I496">
        <v>252</v>
      </c>
    </row>
    <row r="497" spans="1:9" x14ac:dyDescent="0.2">
      <c r="A497">
        <v>2020</v>
      </c>
      <c r="B497">
        <v>10</v>
      </c>
      <c r="C497" t="s">
        <v>26</v>
      </c>
      <c r="D497" t="s">
        <v>15</v>
      </c>
      <c r="E497" t="s">
        <v>13</v>
      </c>
      <c r="F497">
        <v>9.9452999999999996</v>
      </c>
      <c r="G497">
        <v>2087.8199810000001</v>
      </c>
      <c r="H497">
        <v>3.9780000000000002</v>
      </c>
      <c r="I497">
        <v>1419</v>
      </c>
    </row>
    <row r="498" spans="1:9" x14ac:dyDescent="0.2">
      <c r="A498">
        <v>2020</v>
      </c>
      <c r="B498">
        <v>10</v>
      </c>
      <c r="C498" t="s">
        <v>26</v>
      </c>
      <c r="D498" t="s">
        <v>20</v>
      </c>
      <c r="E498" t="s">
        <v>12</v>
      </c>
      <c r="F498">
        <v>18.396799999999999</v>
      </c>
      <c r="G498">
        <v>987.11645699999997</v>
      </c>
      <c r="H498">
        <v>6.6227999999999998</v>
      </c>
      <c r="I498">
        <v>1872</v>
      </c>
    </row>
    <row r="499" spans="1:9" x14ac:dyDescent="0.2">
      <c r="A499">
        <v>2020</v>
      </c>
      <c r="B499">
        <v>10</v>
      </c>
      <c r="C499" t="s">
        <v>26</v>
      </c>
      <c r="D499" t="s">
        <v>16</v>
      </c>
      <c r="E499" t="s">
        <v>11</v>
      </c>
      <c r="F499">
        <v>2.4861</v>
      </c>
      <c r="G499">
        <v>194.28221400000001</v>
      </c>
      <c r="H499">
        <v>0.57179999999999997</v>
      </c>
      <c r="I499">
        <v>1454</v>
      </c>
    </row>
    <row r="500" spans="1:9" x14ac:dyDescent="0.2">
      <c r="A500">
        <v>2020</v>
      </c>
      <c r="B500">
        <v>10</v>
      </c>
      <c r="C500" t="s">
        <v>26</v>
      </c>
      <c r="D500" t="s">
        <v>16</v>
      </c>
      <c r="E500" t="s">
        <v>13</v>
      </c>
      <c r="F500">
        <v>0.60580000000000001</v>
      </c>
      <c r="G500">
        <v>109.80841700000001</v>
      </c>
      <c r="H500">
        <v>0.27260000000000001</v>
      </c>
      <c r="I500">
        <v>275</v>
      </c>
    </row>
    <row r="501" spans="1:9" x14ac:dyDescent="0.2">
      <c r="A501">
        <v>2020</v>
      </c>
      <c r="B501">
        <v>10</v>
      </c>
      <c r="C501" t="s">
        <v>26</v>
      </c>
      <c r="D501" t="s">
        <v>45</v>
      </c>
      <c r="E501" t="s">
        <v>12</v>
      </c>
      <c r="F501">
        <v>2.9653999999999998</v>
      </c>
      <c r="G501">
        <v>165.08208300000001</v>
      </c>
      <c r="H501">
        <v>1.0379</v>
      </c>
      <c r="I501">
        <v>249</v>
      </c>
    </row>
    <row r="502" spans="1:9" x14ac:dyDescent="0.2">
      <c r="A502">
        <v>2020</v>
      </c>
      <c r="B502">
        <v>10</v>
      </c>
      <c r="C502" t="s">
        <v>26</v>
      </c>
      <c r="D502" t="s">
        <v>19</v>
      </c>
      <c r="E502" t="s">
        <v>12</v>
      </c>
      <c r="F502">
        <v>0.76800000000000002</v>
      </c>
      <c r="G502">
        <v>129.93482800000001</v>
      </c>
      <c r="H502">
        <v>0.28410000000000002</v>
      </c>
      <c r="I502">
        <v>201</v>
      </c>
    </row>
    <row r="503" spans="1:9" x14ac:dyDescent="0.2">
      <c r="A503">
        <v>2020</v>
      </c>
      <c r="B503">
        <v>10</v>
      </c>
      <c r="C503" t="s">
        <v>26</v>
      </c>
      <c r="D503" t="s">
        <v>17</v>
      </c>
      <c r="E503" t="s">
        <v>18</v>
      </c>
      <c r="F503">
        <v>1.1305000000000001</v>
      </c>
      <c r="G503">
        <v>100.54479600000001</v>
      </c>
      <c r="H503">
        <v>0.2034</v>
      </c>
      <c r="I503">
        <v>177</v>
      </c>
    </row>
    <row r="504" spans="1:9" x14ac:dyDescent="0.2">
      <c r="A504">
        <v>2020</v>
      </c>
      <c r="B504">
        <v>10</v>
      </c>
      <c r="C504" t="s">
        <v>26</v>
      </c>
      <c r="D504" t="s">
        <v>29</v>
      </c>
      <c r="E504" t="s">
        <v>18</v>
      </c>
      <c r="F504">
        <v>6.3399999999999998E-2</v>
      </c>
      <c r="G504">
        <v>21.322638999999999</v>
      </c>
      <c r="H504">
        <v>1.21E-2</v>
      </c>
      <c r="I504">
        <v>0</v>
      </c>
    </row>
    <row r="505" spans="1:9" x14ac:dyDescent="0.2">
      <c r="A505">
        <v>2020</v>
      </c>
      <c r="B505">
        <v>10</v>
      </c>
      <c r="C505" t="s">
        <v>26</v>
      </c>
      <c r="D505" t="s">
        <v>29</v>
      </c>
      <c r="E505" t="s">
        <v>13</v>
      </c>
      <c r="F505">
        <v>0.18809999999999999</v>
      </c>
      <c r="G505">
        <v>65.471207000000007</v>
      </c>
      <c r="H505">
        <v>7.5300000000000006E-2</v>
      </c>
      <c r="I505">
        <v>0</v>
      </c>
    </row>
    <row r="506" spans="1:9" x14ac:dyDescent="0.2">
      <c r="A506">
        <v>2020</v>
      </c>
      <c r="B506">
        <v>10</v>
      </c>
      <c r="C506" t="s">
        <v>26</v>
      </c>
      <c r="D506" t="s">
        <v>28</v>
      </c>
      <c r="E506" t="s">
        <v>12</v>
      </c>
      <c r="F506">
        <v>0.31890000000000002</v>
      </c>
      <c r="G506">
        <v>70.952596999999997</v>
      </c>
      <c r="H506">
        <v>0.11169999999999999</v>
      </c>
      <c r="I506">
        <v>0</v>
      </c>
    </row>
    <row r="507" spans="1:9" x14ac:dyDescent="0.2">
      <c r="A507">
        <v>2020</v>
      </c>
      <c r="B507">
        <v>10</v>
      </c>
      <c r="C507" t="s">
        <v>26</v>
      </c>
      <c r="D507" t="s">
        <v>21</v>
      </c>
      <c r="E507" t="s">
        <v>22</v>
      </c>
      <c r="F507">
        <v>1.6000000000000001E-3</v>
      </c>
      <c r="G507">
        <v>0.64330100000000001</v>
      </c>
      <c r="H507">
        <v>5.0000000000000001E-4</v>
      </c>
      <c r="I507">
        <v>2</v>
      </c>
    </row>
    <row r="508" spans="1:9" x14ac:dyDescent="0.2">
      <c r="A508">
        <v>2020</v>
      </c>
      <c r="B508">
        <v>10</v>
      </c>
      <c r="C508" t="s">
        <v>26</v>
      </c>
      <c r="D508" t="s">
        <v>21</v>
      </c>
      <c r="E508" t="s">
        <v>13</v>
      </c>
      <c r="F508">
        <v>0.51939999999999997</v>
      </c>
      <c r="G508">
        <v>68.158990000000003</v>
      </c>
      <c r="H508">
        <v>0.2077</v>
      </c>
      <c r="I508">
        <v>270</v>
      </c>
    </row>
    <row r="509" spans="1:9" x14ac:dyDescent="0.2">
      <c r="A509">
        <v>2020</v>
      </c>
      <c r="B509">
        <v>10</v>
      </c>
      <c r="C509" t="s">
        <v>32</v>
      </c>
      <c r="D509" t="s">
        <v>10</v>
      </c>
      <c r="E509" t="s">
        <v>11</v>
      </c>
      <c r="F509">
        <v>131.0205</v>
      </c>
      <c r="G509">
        <v>7190.9176500000003</v>
      </c>
      <c r="H509">
        <v>27.514399999999998</v>
      </c>
      <c r="I509">
        <v>11485</v>
      </c>
    </row>
    <row r="510" spans="1:9" x14ac:dyDescent="0.2">
      <c r="A510">
        <v>2020</v>
      </c>
      <c r="B510">
        <v>10</v>
      </c>
      <c r="C510" t="s">
        <v>32</v>
      </c>
      <c r="D510" t="s">
        <v>10</v>
      </c>
      <c r="E510" t="s">
        <v>12</v>
      </c>
      <c r="F510">
        <v>124.66849999999999</v>
      </c>
      <c r="G510">
        <v>10831.853884</v>
      </c>
      <c r="H510">
        <v>43.634</v>
      </c>
      <c r="I510">
        <v>14382</v>
      </c>
    </row>
    <row r="511" spans="1:9" x14ac:dyDescent="0.2">
      <c r="A511">
        <v>2020</v>
      </c>
      <c r="B511">
        <v>10</v>
      </c>
      <c r="C511" t="s">
        <v>32</v>
      </c>
      <c r="D511" t="s">
        <v>10</v>
      </c>
      <c r="E511" t="s">
        <v>13</v>
      </c>
      <c r="F511">
        <v>14.815099999999999</v>
      </c>
      <c r="G511">
        <v>1659.9578710000001</v>
      </c>
      <c r="H511">
        <v>7.4076000000000004</v>
      </c>
      <c r="I511">
        <v>1165</v>
      </c>
    </row>
    <row r="512" spans="1:9" x14ac:dyDescent="0.2">
      <c r="A512">
        <v>2020</v>
      </c>
      <c r="B512">
        <v>10</v>
      </c>
      <c r="C512" t="s">
        <v>32</v>
      </c>
      <c r="D512" t="s">
        <v>10</v>
      </c>
      <c r="E512" t="s">
        <v>14</v>
      </c>
      <c r="F512">
        <v>0.1368</v>
      </c>
      <c r="G512">
        <v>24.417541</v>
      </c>
      <c r="H512">
        <v>0.1026</v>
      </c>
      <c r="I512">
        <v>52</v>
      </c>
    </row>
    <row r="513" spans="1:9" x14ac:dyDescent="0.2">
      <c r="A513">
        <v>2020</v>
      </c>
      <c r="B513">
        <v>10</v>
      </c>
      <c r="C513" t="s">
        <v>32</v>
      </c>
      <c r="D513" t="s">
        <v>15</v>
      </c>
      <c r="E513" t="s">
        <v>13</v>
      </c>
      <c r="F513">
        <v>37.477699999999999</v>
      </c>
      <c r="G513">
        <v>6614.2090939999998</v>
      </c>
      <c r="H513">
        <v>14.991099999999999</v>
      </c>
      <c r="I513">
        <v>1918</v>
      </c>
    </row>
    <row r="514" spans="1:9" x14ac:dyDescent="0.2">
      <c r="A514">
        <v>2020</v>
      </c>
      <c r="B514">
        <v>10</v>
      </c>
      <c r="C514" t="s">
        <v>32</v>
      </c>
      <c r="D514" t="s">
        <v>20</v>
      </c>
      <c r="E514" t="s">
        <v>12</v>
      </c>
      <c r="F514">
        <v>28.3202</v>
      </c>
      <c r="G514">
        <v>1773.8757390000001</v>
      </c>
      <c r="H514">
        <v>10.1952</v>
      </c>
      <c r="I514">
        <v>2129</v>
      </c>
    </row>
    <row r="515" spans="1:9" x14ac:dyDescent="0.2">
      <c r="A515">
        <v>2020</v>
      </c>
      <c r="B515">
        <v>10</v>
      </c>
      <c r="C515" t="s">
        <v>32</v>
      </c>
      <c r="D515" t="s">
        <v>16</v>
      </c>
      <c r="E515" t="s">
        <v>11</v>
      </c>
      <c r="F515">
        <v>7.1821999999999999</v>
      </c>
      <c r="G515">
        <v>465.36933099999999</v>
      </c>
      <c r="H515">
        <v>1.6518999999999999</v>
      </c>
      <c r="I515">
        <v>1585</v>
      </c>
    </row>
    <row r="516" spans="1:9" x14ac:dyDescent="0.2">
      <c r="A516">
        <v>2020</v>
      </c>
      <c r="B516">
        <v>10</v>
      </c>
      <c r="C516" t="s">
        <v>32</v>
      </c>
      <c r="D516" t="s">
        <v>16</v>
      </c>
      <c r="E516" t="s">
        <v>13</v>
      </c>
      <c r="F516">
        <v>2.5769000000000002</v>
      </c>
      <c r="G516">
        <v>433.62191999999999</v>
      </c>
      <c r="H516">
        <v>1.1595</v>
      </c>
      <c r="I516">
        <v>1206</v>
      </c>
    </row>
    <row r="517" spans="1:9" x14ac:dyDescent="0.2">
      <c r="A517">
        <v>2020</v>
      </c>
      <c r="B517">
        <v>10</v>
      </c>
      <c r="C517" t="s">
        <v>32</v>
      </c>
      <c r="D517" t="s">
        <v>33</v>
      </c>
      <c r="E517" t="s">
        <v>18</v>
      </c>
      <c r="F517">
        <v>1.6569</v>
      </c>
      <c r="G517">
        <v>472.904088</v>
      </c>
      <c r="H517">
        <v>0.31480000000000002</v>
      </c>
      <c r="I517">
        <v>94</v>
      </c>
    </row>
    <row r="518" spans="1:9" x14ac:dyDescent="0.2">
      <c r="A518">
        <v>2020</v>
      </c>
      <c r="B518">
        <v>10</v>
      </c>
      <c r="C518" t="s">
        <v>32</v>
      </c>
      <c r="D518" t="s">
        <v>33</v>
      </c>
      <c r="E518" t="s">
        <v>12</v>
      </c>
      <c r="F518">
        <v>1.9300000000000001E-2</v>
      </c>
      <c r="G518">
        <v>5.6711580000000001</v>
      </c>
      <c r="H518">
        <v>6.7000000000000002E-3</v>
      </c>
      <c r="I518">
        <v>7</v>
      </c>
    </row>
    <row r="519" spans="1:9" x14ac:dyDescent="0.2">
      <c r="A519">
        <v>2020</v>
      </c>
      <c r="B519">
        <v>10</v>
      </c>
      <c r="C519" t="s">
        <v>32</v>
      </c>
      <c r="D519" t="s">
        <v>33</v>
      </c>
      <c r="E519" t="s">
        <v>13</v>
      </c>
      <c r="F519">
        <v>5.7099999999999998E-2</v>
      </c>
      <c r="G519">
        <v>27.713615000000001</v>
      </c>
      <c r="H519">
        <v>2.86E-2</v>
      </c>
      <c r="I519">
        <v>47</v>
      </c>
    </row>
    <row r="520" spans="1:9" x14ac:dyDescent="0.2">
      <c r="A520">
        <v>2020</v>
      </c>
      <c r="B520">
        <v>10</v>
      </c>
      <c r="C520" t="s">
        <v>32</v>
      </c>
      <c r="D520" t="s">
        <v>19</v>
      </c>
      <c r="E520" t="s">
        <v>12</v>
      </c>
      <c r="F520">
        <v>2.4586000000000001</v>
      </c>
      <c r="G520">
        <v>381.16135500000001</v>
      </c>
      <c r="H520">
        <v>0.90969999999999995</v>
      </c>
      <c r="I520">
        <v>584</v>
      </c>
    </row>
    <row r="521" spans="1:9" x14ac:dyDescent="0.2">
      <c r="A521">
        <v>2020</v>
      </c>
      <c r="B521">
        <v>10</v>
      </c>
      <c r="C521" t="s">
        <v>32</v>
      </c>
      <c r="D521" t="s">
        <v>29</v>
      </c>
      <c r="E521" t="s">
        <v>18</v>
      </c>
      <c r="F521">
        <v>2.7000000000000001E-3</v>
      </c>
      <c r="G521">
        <v>0.56320400000000004</v>
      </c>
      <c r="H521">
        <v>5.0000000000000001E-4</v>
      </c>
      <c r="I521">
        <v>4</v>
      </c>
    </row>
    <row r="522" spans="1:9" x14ac:dyDescent="0.2">
      <c r="A522">
        <v>2020</v>
      </c>
      <c r="B522">
        <v>10</v>
      </c>
      <c r="C522" t="s">
        <v>32</v>
      </c>
      <c r="D522" t="s">
        <v>29</v>
      </c>
      <c r="E522" t="s">
        <v>12</v>
      </c>
      <c r="F522">
        <v>3.3E-3</v>
      </c>
      <c r="G522">
        <v>1.2797069999999999</v>
      </c>
      <c r="H522">
        <v>1.1999999999999999E-3</v>
      </c>
      <c r="I522">
        <v>2</v>
      </c>
    </row>
    <row r="523" spans="1:9" x14ac:dyDescent="0.2">
      <c r="A523">
        <v>2020</v>
      </c>
      <c r="B523">
        <v>10</v>
      </c>
      <c r="C523" t="s">
        <v>32</v>
      </c>
      <c r="D523" t="s">
        <v>29</v>
      </c>
      <c r="E523" t="s">
        <v>13</v>
      </c>
      <c r="F523">
        <v>1.0028999999999999</v>
      </c>
      <c r="G523">
        <v>318.321438</v>
      </c>
      <c r="H523">
        <v>0.40129999999999999</v>
      </c>
      <c r="I523">
        <v>151</v>
      </c>
    </row>
    <row r="524" spans="1:9" x14ac:dyDescent="0.2">
      <c r="A524">
        <v>2020</v>
      </c>
      <c r="B524">
        <v>10</v>
      </c>
      <c r="C524" t="s">
        <v>32</v>
      </c>
      <c r="D524" t="s">
        <v>35</v>
      </c>
      <c r="E524" t="s">
        <v>18</v>
      </c>
      <c r="F524">
        <v>0.36109999999999998</v>
      </c>
      <c r="G524">
        <v>62.499037999999999</v>
      </c>
      <c r="H524">
        <v>6.5000000000000002E-2</v>
      </c>
      <c r="I524">
        <v>0</v>
      </c>
    </row>
    <row r="525" spans="1:9" x14ac:dyDescent="0.2">
      <c r="A525">
        <v>2020</v>
      </c>
      <c r="B525">
        <v>10</v>
      </c>
      <c r="C525" t="s">
        <v>32</v>
      </c>
      <c r="D525" t="s">
        <v>35</v>
      </c>
      <c r="E525" t="s">
        <v>12</v>
      </c>
      <c r="F525">
        <v>0.68810000000000004</v>
      </c>
      <c r="G525">
        <v>160.841014</v>
      </c>
      <c r="H525">
        <v>0.24079999999999999</v>
      </c>
      <c r="I525">
        <v>0</v>
      </c>
    </row>
    <row r="526" spans="1:9" x14ac:dyDescent="0.2">
      <c r="A526">
        <v>2020</v>
      </c>
      <c r="B526">
        <v>10</v>
      </c>
      <c r="C526" t="s">
        <v>32</v>
      </c>
      <c r="D526" t="s">
        <v>34</v>
      </c>
      <c r="E526" t="s">
        <v>12</v>
      </c>
      <c r="F526">
        <v>6.7400000000000002E-2</v>
      </c>
      <c r="G526">
        <v>31.004518000000001</v>
      </c>
      <c r="H526">
        <v>2.35E-2</v>
      </c>
      <c r="I526">
        <v>0</v>
      </c>
    </row>
    <row r="527" spans="1:9" x14ac:dyDescent="0.2">
      <c r="A527">
        <v>2020</v>
      </c>
      <c r="B527">
        <v>10</v>
      </c>
      <c r="C527" t="s">
        <v>32</v>
      </c>
      <c r="D527" t="s">
        <v>34</v>
      </c>
      <c r="E527" t="s">
        <v>13</v>
      </c>
      <c r="F527">
        <v>0.33910000000000001</v>
      </c>
      <c r="G527">
        <v>184.796269</v>
      </c>
      <c r="H527">
        <v>0.1424</v>
      </c>
      <c r="I527">
        <v>0</v>
      </c>
    </row>
    <row r="528" spans="1:9" x14ac:dyDescent="0.2">
      <c r="A528">
        <v>2020</v>
      </c>
      <c r="B528">
        <v>10</v>
      </c>
      <c r="C528" t="s">
        <v>32</v>
      </c>
      <c r="D528" t="s">
        <v>37</v>
      </c>
      <c r="E528" t="s">
        <v>12</v>
      </c>
      <c r="F528">
        <v>0.86809999999999998</v>
      </c>
      <c r="G528">
        <v>172.28099900000001</v>
      </c>
      <c r="H528">
        <v>0.3039</v>
      </c>
      <c r="I528">
        <v>121</v>
      </c>
    </row>
    <row r="529" spans="1:9" x14ac:dyDescent="0.2">
      <c r="A529">
        <v>2020</v>
      </c>
      <c r="B529">
        <v>11</v>
      </c>
      <c r="C529" t="s">
        <v>9</v>
      </c>
      <c r="D529" t="s">
        <v>10</v>
      </c>
      <c r="E529" t="s">
        <v>11</v>
      </c>
      <c r="F529">
        <v>11.162000000000001</v>
      </c>
      <c r="G529">
        <v>693.52320399999996</v>
      </c>
      <c r="H529">
        <v>2.3441000000000001</v>
      </c>
      <c r="I529">
        <v>539</v>
      </c>
    </row>
    <row r="530" spans="1:9" x14ac:dyDescent="0.2">
      <c r="A530">
        <v>2020</v>
      </c>
      <c r="B530">
        <v>11</v>
      </c>
      <c r="C530" t="s">
        <v>9</v>
      </c>
      <c r="D530" t="s">
        <v>10</v>
      </c>
      <c r="E530" t="s">
        <v>12</v>
      </c>
      <c r="F530">
        <v>101.5784</v>
      </c>
      <c r="G530">
        <v>8077.5133800000003</v>
      </c>
      <c r="H530">
        <v>35.552500000000002</v>
      </c>
      <c r="I530">
        <v>794</v>
      </c>
    </row>
    <row r="531" spans="1:9" x14ac:dyDescent="0.2">
      <c r="A531">
        <v>2020</v>
      </c>
      <c r="B531">
        <v>11</v>
      </c>
      <c r="C531" t="s">
        <v>9</v>
      </c>
      <c r="D531" t="s">
        <v>10</v>
      </c>
      <c r="E531" t="s">
        <v>13</v>
      </c>
      <c r="F531">
        <v>33.7729</v>
      </c>
      <c r="G531">
        <v>3444.5009960000002</v>
      </c>
      <c r="H531">
        <v>16.886399999999998</v>
      </c>
      <c r="I531">
        <v>551</v>
      </c>
    </row>
    <row r="532" spans="1:9" x14ac:dyDescent="0.2">
      <c r="A532">
        <v>2020</v>
      </c>
      <c r="B532">
        <v>11</v>
      </c>
      <c r="C532" t="s">
        <v>9</v>
      </c>
      <c r="D532" t="s">
        <v>10</v>
      </c>
      <c r="E532" t="s">
        <v>14</v>
      </c>
      <c r="F532">
        <v>1.2999999999999999E-3</v>
      </c>
      <c r="G532">
        <v>0.28458600000000001</v>
      </c>
      <c r="H532">
        <v>1E-3</v>
      </c>
      <c r="I532">
        <v>1</v>
      </c>
    </row>
    <row r="533" spans="1:9" x14ac:dyDescent="0.2">
      <c r="A533">
        <v>2020</v>
      </c>
      <c r="B533">
        <v>11</v>
      </c>
      <c r="C533" t="s">
        <v>9</v>
      </c>
      <c r="D533" t="s">
        <v>15</v>
      </c>
      <c r="E533" t="s">
        <v>11</v>
      </c>
      <c r="F533">
        <v>2.76E-2</v>
      </c>
      <c r="G533">
        <v>3.023822</v>
      </c>
      <c r="H533">
        <v>5.4999999999999997E-3</v>
      </c>
      <c r="I533">
        <v>4</v>
      </c>
    </row>
    <row r="534" spans="1:9" x14ac:dyDescent="0.2">
      <c r="A534">
        <v>2020</v>
      </c>
      <c r="B534">
        <v>11</v>
      </c>
      <c r="C534" t="s">
        <v>9</v>
      </c>
      <c r="D534" t="s">
        <v>15</v>
      </c>
      <c r="E534" t="s">
        <v>13</v>
      </c>
      <c r="F534">
        <v>26.734500000000001</v>
      </c>
      <c r="G534">
        <v>4384.7971470000002</v>
      </c>
      <c r="H534">
        <v>10.694000000000001</v>
      </c>
      <c r="I534">
        <v>645</v>
      </c>
    </row>
    <row r="535" spans="1:9" x14ac:dyDescent="0.2">
      <c r="A535">
        <v>2020</v>
      </c>
      <c r="B535">
        <v>11</v>
      </c>
      <c r="C535" t="s">
        <v>9</v>
      </c>
      <c r="D535" t="s">
        <v>16</v>
      </c>
      <c r="E535" t="s">
        <v>11</v>
      </c>
      <c r="F535">
        <v>4.8132000000000001</v>
      </c>
      <c r="G535">
        <v>319.93897399999997</v>
      </c>
      <c r="H535">
        <v>1.107</v>
      </c>
      <c r="I535">
        <v>476</v>
      </c>
    </row>
    <row r="536" spans="1:9" x14ac:dyDescent="0.2">
      <c r="A536">
        <v>2020</v>
      </c>
      <c r="B536">
        <v>11</v>
      </c>
      <c r="C536" t="s">
        <v>9</v>
      </c>
      <c r="D536" t="s">
        <v>16</v>
      </c>
      <c r="E536" t="s">
        <v>13</v>
      </c>
      <c r="F536">
        <v>1.1080000000000001</v>
      </c>
      <c r="G536">
        <v>174.65104299999999</v>
      </c>
      <c r="H536">
        <v>0.49869999999999998</v>
      </c>
      <c r="I536">
        <v>314</v>
      </c>
    </row>
    <row r="537" spans="1:9" x14ac:dyDescent="0.2">
      <c r="A537">
        <v>2020</v>
      </c>
      <c r="B537">
        <v>11</v>
      </c>
      <c r="C537" t="s">
        <v>9</v>
      </c>
      <c r="D537" t="s">
        <v>20</v>
      </c>
      <c r="E537" t="s">
        <v>12</v>
      </c>
      <c r="F537">
        <v>4.9584999999999999</v>
      </c>
      <c r="G537">
        <v>300.08249499999999</v>
      </c>
      <c r="H537">
        <v>1.7850999999999999</v>
      </c>
      <c r="I537">
        <v>175</v>
      </c>
    </row>
    <row r="538" spans="1:9" x14ac:dyDescent="0.2">
      <c r="A538">
        <v>2020</v>
      </c>
      <c r="B538">
        <v>11</v>
      </c>
      <c r="C538" t="s">
        <v>9</v>
      </c>
      <c r="D538" t="s">
        <v>17</v>
      </c>
      <c r="E538" t="s">
        <v>18</v>
      </c>
      <c r="F538">
        <v>2.7119</v>
      </c>
      <c r="G538">
        <v>283.88014399999997</v>
      </c>
      <c r="H538">
        <v>0.48809999999999998</v>
      </c>
      <c r="I538">
        <v>103</v>
      </c>
    </row>
    <row r="539" spans="1:9" x14ac:dyDescent="0.2">
      <c r="A539">
        <v>2020</v>
      </c>
      <c r="B539">
        <v>11</v>
      </c>
      <c r="C539" t="s">
        <v>9</v>
      </c>
      <c r="D539" t="s">
        <v>19</v>
      </c>
      <c r="E539" t="s">
        <v>12</v>
      </c>
      <c r="F539">
        <v>1.8088</v>
      </c>
      <c r="G539">
        <v>249.37645599999999</v>
      </c>
      <c r="H539">
        <v>0.6694</v>
      </c>
      <c r="I539">
        <v>160</v>
      </c>
    </row>
    <row r="540" spans="1:9" x14ac:dyDescent="0.2">
      <c r="A540">
        <v>2020</v>
      </c>
      <c r="B540">
        <v>11</v>
      </c>
      <c r="C540" t="s">
        <v>9</v>
      </c>
      <c r="D540" t="s">
        <v>21</v>
      </c>
      <c r="E540" t="s">
        <v>22</v>
      </c>
      <c r="F540">
        <v>9.2999999999999992E-3</v>
      </c>
      <c r="G540">
        <v>2.947238</v>
      </c>
      <c r="H540">
        <v>2.5999999999999999E-3</v>
      </c>
      <c r="I540">
        <v>3</v>
      </c>
    </row>
    <row r="541" spans="1:9" x14ac:dyDescent="0.2">
      <c r="A541">
        <v>2020</v>
      </c>
      <c r="B541">
        <v>11</v>
      </c>
      <c r="C541" t="s">
        <v>9</v>
      </c>
      <c r="D541" t="s">
        <v>21</v>
      </c>
      <c r="E541" t="s">
        <v>13</v>
      </c>
      <c r="F541">
        <v>0.91449999999999998</v>
      </c>
      <c r="G541">
        <v>111.77260200000001</v>
      </c>
      <c r="H541">
        <v>0.36580000000000001</v>
      </c>
      <c r="I541">
        <v>123</v>
      </c>
    </row>
    <row r="542" spans="1:9" x14ac:dyDescent="0.2">
      <c r="A542">
        <v>2020</v>
      </c>
      <c r="B542">
        <v>11</v>
      </c>
      <c r="C542" t="s">
        <v>9</v>
      </c>
      <c r="D542" t="s">
        <v>23</v>
      </c>
      <c r="E542" t="s">
        <v>13</v>
      </c>
      <c r="F542">
        <v>0.45989999999999998</v>
      </c>
      <c r="G542">
        <v>98.216325999999995</v>
      </c>
      <c r="H542">
        <v>0.18390000000000001</v>
      </c>
      <c r="I542">
        <v>194</v>
      </c>
    </row>
    <row r="543" spans="1:9" x14ac:dyDescent="0.2">
      <c r="A543">
        <v>2020</v>
      </c>
      <c r="B543">
        <v>11</v>
      </c>
      <c r="C543" t="s">
        <v>9</v>
      </c>
      <c r="D543" t="s">
        <v>42</v>
      </c>
      <c r="E543" t="s">
        <v>13</v>
      </c>
      <c r="F543">
        <v>0.30549999999999999</v>
      </c>
      <c r="G543">
        <v>50.607906999999997</v>
      </c>
      <c r="H543">
        <v>0.1222</v>
      </c>
      <c r="I543">
        <v>61</v>
      </c>
    </row>
    <row r="544" spans="1:9" x14ac:dyDescent="0.2">
      <c r="A544">
        <v>2020</v>
      </c>
      <c r="B544">
        <v>11</v>
      </c>
      <c r="C544" t="s">
        <v>9</v>
      </c>
      <c r="D544" t="s">
        <v>24</v>
      </c>
      <c r="E544" t="s">
        <v>18</v>
      </c>
      <c r="F544">
        <v>0.22969999999999999</v>
      </c>
      <c r="G544">
        <v>39.360475000000001</v>
      </c>
      <c r="H544">
        <v>4.36E-2</v>
      </c>
      <c r="I544">
        <v>0</v>
      </c>
    </row>
    <row r="545" spans="1:9" x14ac:dyDescent="0.2">
      <c r="A545">
        <v>2020</v>
      </c>
      <c r="B545">
        <v>11</v>
      </c>
      <c r="C545" t="s">
        <v>9</v>
      </c>
      <c r="D545" t="s">
        <v>24</v>
      </c>
      <c r="E545" t="s">
        <v>12</v>
      </c>
      <c r="F545">
        <v>2.3E-3</v>
      </c>
      <c r="G545">
        <v>0.327685</v>
      </c>
      <c r="H545">
        <v>8.9999999999999998E-4</v>
      </c>
      <c r="I545">
        <v>0</v>
      </c>
    </row>
    <row r="546" spans="1:9" x14ac:dyDescent="0.2">
      <c r="A546">
        <v>2020</v>
      </c>
      <c r="B546">
        <v>11</v>
      </c>
      <c r="C546" t="s">
        <v>26</v>
      </c>
      <c r="D546" t="s">
        <v>10</v>
      </c>
      <c r="E546" t="s">
        <v>11</v>
      </c>
      <c r="F546">
        <v>57.410200000000003</v>
      </c>
      <c r="G546">
        <v>3619.51712</v>
      </c>
      <c r="H546">
        <v>12.056100000000001</v>
      </c>
      <c r="I546">
        <v>8353</v>
      </c>
    </row>
    <row r="547" spans="1:9" x14ac:dyDescent="0.2">
      <c r="A547">
        <v>2020</v>
      </c>
      <c r="B547">
        <v>11</v>
      </c>
      <c r="C547" t="s">
        <v>26</v>
      </c>
      <c r="D547" t="s">
        <v>10</v>
      </c>
      <c r="E547" t="s">
        <v>12</v>
      </c>
      <c r="F547">
        <v>66.791200000000003</v>
      </c>
      <c r="G547">
        <v>6207.0104730000003</v>
      </c>
      <c r="H547">
        <v>23.376899999999999</v>
      </c>
      <c r="I547">
        <v>9988</v>
      </c>
    </row>
    <row r="548" spans="1:9" x14ac:dyDescent="0.2">
      <c r="A548">
        <v>2020</v>
      </c>
      <c r="B548">
        <v>11</v>
      </c>
      <c r="C548" t="s">
        <v>26</v>
      </c>
      <c r="D548" t="s">
        <v>10</v>
      </c>
      <c r="E548" t="s">
        <v>13</v>
      </c>
      <c r="F548">
        <v>4.9462000000000002</v>
      </c>
      <c r="G548">
        <v>718.49784799999998</v>
      </c>
      <c r="H548">
        <v>2.4733000000000001</v>
      </c>
      <c r="I548">
        <v>1295</v>
      </c>
    </row>
    <row r="549" spans="1:9" x14ac:dyDescent="0.2">
      <c r="A549">
        <v>2020</v>
      </c>
      <c r="B549">
        <v>11</v>
      </c>
      <c r="C549" t="s">
        <v>26</v>
      </c>
      <c r="D549" t="s">
        <v>10</v>
      </c>
      <c r="E549" t="s">
        <v>14</v>
      </c>
      <c r="F549">
        <v>0.3836</v>
      </c>
      <c r="G549">
        <v>63.470421999999999</v>
      </c>
      <c r="H549">
        <v>0.28770000000000001</v>
      </c>
      <c r="I549">
        <v>292</v>
      </c>
    </row>
    <row r="550" spans="1:9" x14ac:dyDescent="0.2">
      <c r="A550">
        <v>2020</v>
      </c>
      <c r="B550">
        <v>11</v>
      </c>
      <c r="C550" t="s">
        <v>26</v>
      </c>
      <c r="D550" t="s">
        <v>15</v>
      </c>
      <c r="E550" t="s">
        <v>11</v>
      </c>
      <c r="F550">
        <v>3.8E-3</v>
      </c>
      <c r="G550">
        <v>0.441797</v>
      </c>
      <c r="H550">
        <v>6.9999999999999999E-4</v>
      </c>
      <c r="I550">
        <v>1</v>
      </c>
    </row>
    <row r="551" spans="1:9" x14ac:dyDescent="0.2">
      <c r="A551">
        <v>2020</v>
      </c>
      <c r="B551">
        <v>11</v>
      </c>
      <c r="C551" t="s">
        <v>26</v>
      </c>
      <c r="D551" t="s">
        <v>15</v>
      </c>
      <c r="E551" t="s">
        <v>13</v>
      </c>
      <c r="F551">
        <v>9.3493999999999993</v>
      </c>
      <c r="G551">
        <v>1891.763815</v>
      </c>
      <c r="H551">
        <v>3.7399</v>
      </c>
      <c r="I551">
        <v>1070</v>
      </c>
    </row>
    <row r="552" spans="1:9" x14ac:dyDescent="0.2">
      <c r="A552">
        <v>2020</v>
      </c>
      <c r="B552">
        <v>11</v>
      </c>
      <c r="C552" t="s">
        <v>26</v>
      </c>
      <c r="D552" t="s">
        <v>20</v>
      </c>
      <c r="E552" t="s">
        <v>12</v>
      </c>
      <c r="F552">
        <v>8.8801000000000005</v>
      </c>
      <c r="G552">
        <v>646.05694500000004</v>
      </c>
      <c r="H552">
        <v>3.1968000000000001</v>
      </c>
      <c r="I552">
        <v>1860</v>
      </c>
    </row>
    <row r="553" spans="1:9" x14ac:dyDescent="0.2">
      <c r="A553">
        <v>2020</v>
      </c>
      <c r="B553">
        <v>11</v>
      </c>
      <c r="C553" t="s">
        <v>26</v>
      </c>
      <c r="D553" t="s">
        <v>16</v>
      </c>
      <c r="E553" t="s">
        <v>11</v>
      </c>
      <c r="F553">
        <v>2.4161000000000001</v>
      </c>
      <c r="G553">
        <v>198.72034400000001</v>
      </c>
      <c r="H553">
        <v>0.55569999999999997</v>
      </c>
      <c r="I553">
        <v>1520</v>
      </c>
    </row>
    <row r="554" spans="1:9" x14ac:dyDescent="0.2">
      <c r="A554">
        <v>2020</v>
      </c>
      <c r="B554">
        <v>11</v>
      </c>
      <c r="C554" t="s">
        <v>26</v>
      </c>
      <c r="D554" t="s">
        <v>16</v>
      </c>
      <c r="E554" t="s">
        <v>13</v>
      </c>
      <c r="F554">
        <v>0.64219999999999999</v>
      </c>
      <c r="G554">
        <v>111.463019</v>
      </c>
      <c r="H554">
        <v>0.28899999999999998</v>
      </c>
      <c r="I554">
        <v>362</v>
      </c>
    </row>
    <row r="555" spans="1:9" x14ac:dyDescent="0.2">
      <c r="A555">
        <v>2020</v>
      </c>
      <c r="B555">
        <v>11</v>
      </c>
      <c r="C555" t="s">
        <v>26</v>
      </c>
      <c r="D555" t="s">
        <v>17</v>
      </c>
      <c r="E555" t="s">
        <v>18</v>
      </c>
      <c r="F555">
        <v>2.8003999999999998</v>
      </c>
      <c r="G555">
        <v>304.455579</v>
      </c>
      <c r="H555">
        <v>0.50409999999999999</v>
      </c>
      <c r="I555">
        <v>257</v>
      </c>
    </row>
    <row r="556" spans="1:9" x14ac:dyDescent="0.2">
      <c r="A556">
        <v>2020</v>
      </c>
      <c r="B556">
        <v>11</v>
      </c>
      <c r="C556" t="s">
        <v>26</v>
      </c>
      <c r="D556" t="s">
        <v>29</v>
      </c>
      <c r="E556" t="s">
        <v>18</v>
      </c>
      <c r="F556">
        <v>9.2499999999999999E-2</v>
      </c>
      <c r="G556">
        <v>30.896571999999999</v>
      </c>
      <c r="H556">
        <v>1.7600000000000001E-2</v>
      </c>
      <c r="I556">
        <v>0</v>
      </c>
    </row>
    <row r="557" spans="1:9" x14ac:dyDescent="0.2">
      <c r="A557">
        <v>2020</v>
      </c>
      <c r="B557">
        <v>11</v>
      </c>
      <c r="C557" t="s">
        <v>26</v>
      </c>
      <c r="D557" t="s">
        <v>29</v>
      </c>
      <c r="E557" t="s">
        <v>13</v>
      </c>
      <c r="F557">
        <v>0.31979999999999997</v>
      </c>
      <c r="G557">
        <v>103.77124999999999</v>
      </c>
      <c r="H557">
        <v>0.128</v>
      </c>
      <c r="I557">
        <v>0</v>
      </c>
    </row>
    <row r="558" spans="1:9" x14ac:dyDescent="0.2">
      <c r="A558">
        <v>2020</v>
      </c>
      <c r="B558">
        <v>11</v>
      </c>
      <c r="C558" t="s">
        <v>26</v>
      </c>
      <c r="D558" t="s">
        <v>19</v>
      </c>
      <c r="E558" t="s">
        <v>12</v>
      </c>
      <c r="F558">
        <v>0.72909999999999997</v>
      </c>
      <c r="G558">
        <v>122.897301</v>
      </c>
      <c r="H558">
        <v>0.2697</v>
      </c>
      <c r="I558">
        <v>195</v>
      </c>
    </row>
    <row r="559" spans="1:9" x14ac:dyDescent="0.2">
      <c r="A559">
        <v>2020</v>
      </c>
      <c r="B559">
        <v>11</v>
      </c>
      <c r="C559" t="s">
        <v>26</v>
      </c>
      <c r="D559" t="s">
        <v>45</v>
      </c>
      <c r="E559" t="s">
        <v>12</v>
      </c>
      <c r="F559">
        <v>1.5108999999999999</v>
      </c>
      <c r="G559">
        <v>96.602635000000006</v>
      </c>
      <c r="H559">
        <v>0.52880000000000005</v>
      </c>
      <c r="I559">
        <v>245</v>
      </c>
    </row>
    <row r="560" spans="1:9" x14ac:dyDescent="0.2">
      <c r="A560">
        <v>2020</v>
      </c>
      <c r="B560">
        <v>11</v>
      </c>
      <c r="C560" t="s">
        <v>26</v>
      </c>
      <c r="D560" t="s">
        <v>21</v>
      </c>
      <c r="E560" t="s">
        <v>22</v>
      </c>
      <c r="F560">
        <v>4.1999999999999997E-3</v>
      </c>
      <c r="G560">
        <v>1.5446660000000001</v>
      </c>
      <c r="H560">
        <v>1.1999999999999999E-3</v>
      </c>
      <c r="I560">
        <v>4</v>
      </c>
    </row>
    <row r="561" spans="1:9" x14ac:dyDescent="0.2">
      <c r="A561">
        <v>2020</v>
      </c>
      <c r="B561">
        <v>11</v>
      </c>
      <c r="C561" t="s">
        <v>26</v>
      </c>
      <c r="D561" t="s">
        <v>21</v>
      </c>
      <c r="E561" t="s">
        <v>13</v>
      </c>
      <c r="F561">
        <v>0.49969999999999998</v>
      </c>
      <c r="G561">
        <v>65.708517000000001</v>
      </c>
      <c r="H561">
        <v>0.19989999999999999</v>
      </c>
      <c r="I561">
        <v>272</v>
      </c>
    </row>
    <row r="562" spans="1:9" x14ac:dyDescent="0.2">
      <c r="A562">
        <v>2020</v>
      </c>
      <c r="B562">
        <v>11</v>
      </c>
      <c r="C562" t="s">
        <v>26</v>
      </c>
      <c r="D562" t="s">
        <v>35</v>
      </c>
      <c r="E562" t="s">
        <v>18</v>
      </c>
      <c r="F562">
        <v>3.2500000000000001E-2</v>
      </c>
      <c r="G562">
        <v>5.8138490000000003</v>
      </c>
      <c r="H562">
        <v>5.7999999999999996E-3</v>
      </c>
      <c r="I562">
        <v>0</v>
      </c>
    </row>
    <row r="563" spans="1:9" x14ac:dyDescent="0.2">
      <c r="A563">
        <v>2020</v>
      </c>
      <c r="B563">
        <v>11</v>
      </c>
      <c r="C563" t="s">
        <v>26</v>
      </c>
      <c r="D563" t="s">
        <v>35</v>
      </c>
      <c r="E563" t="s">
        <v>12</v>
      </c>
      <c r="F563">
        <v>0.2228</v>
      </c>
      <c r="G563">
        <v>51.098505000000003</v>
      </c>
      <c r="H563">
        <v>7.8E-2</v>
      </c>
      <c r="I563">
        <v>0</v>
      </c>
    </row>
    <row r="564" spans="1:9" x14ac:dyDescent="0.2">
      <c r="A564">
        <v>2020</v>
      </c>
      <c r="B564">
        <v>11</v>
      </c>
      <c r="C564" t="s">
        <v>32</v>
      </c>
      <c r="D564" t="s">
        <v>10</v>
      </c>
      <c r="E564" t="s">
        <v>11</v>
      </c>
      <c r="F564">
        <v>79.371300000000005</v>
      </c>
      <c r="G564">
        <v>5005.1553190000004</v>
      </c>
      <c r="H564">
        <v>16.667999999999999</v>
      </c>
      <c r="I564">
        <v>10435</v>
      </c>
    </row>
    <row r="565" spans="1:9" x14ac:dyDescent="0.2">
      <c r="A565">
        <v>2020</v>
      </c>
      <c r="B565">
        <v>11</v>
      </c>
      <c r="C565" t="s">
        <v>32</v>
      </c>
      <c r="D565" t="s">
        <v>10</v>
      </c>
      <c r="E565" t="s">
        <v>12</v>
      </c>
      <c r="F565">
        <v>157.79230000000001</v>
      </c>
      <c r="G565">
        <v>13396.308067</v>
      </c>
      <c r="H565">
        <v>55.227200000000003</v>
      </c>
      <c r="I565">
        <v>15696</v>
      </c>
    </row>
    <row r="566" spans="1:9" x14ac:dyDescent="0.2">
      <c r="A566">
        <v>2020</v>
      </c>
      <c r="B566">
        <v>11</v>
      </c>
      <c r="C566" t="s">
        <v>32</v>
      </c>
      <c r="D566" t="s">
        <v>10</v>
      </c>
      <c r="E566" t="s">
        <v>13</v>
      </c>
      <c r="F566">
        <v>11.558</v>
      </c>
      <c r="G566">
        <v>1290.956385</v>
      </c>
      <c r="H566">
        <v>5.7789999999999999</v>
      </c>
      <c r="I566">
        <v>1071</v>
      </c>
    </row>
    <row r="567" spans="1:9" x14ac:dyDescent="0.2">
      <c r="A567">
        <v>2020</v>
      </c>
      <c r="B567">
        <v>11</v>
      </c>
      <c r="C567" t="s">
        <v>32</v>
      </c>
      <c r="D567" t="s">
        <v>10</v>
      </c>
      <c r="E567" t="s">
        <v>14</v>
      </c>
      <c r="F567">
        <v>8.6699999999999999E-2</v>
      </c>
      <c r="G567">
        <v>15.436583000000001</v>
      </c>
      <c r="H567">
        <v>6.5000000000000002E-2</v>
      </c>
      <c r="I567">
        <v>51</v>
      </c>
    </row>
    <row r="568" spans="1:9" x14ac:dyDescent="0.2">
      <c r="A568">
        <v>2020</v>
      </c>
      <c r="B568">
        <v>11</v>
      </c>
      <c r="C568" t="s">
        <v>32</v>
      </c>
      <c r="D568" t="s">
        <v>15</v>
      </c>
      <c r="E568" t="s">
        <v>11</v>
      </c>
      <c r="F568">
        <v>2.7000000000000001E-3</v>
      </c>
      <c r="G568">
        <v>0.327685</v>
      </c>
      <c r="H568">
        <v>5.0000000000000001E-4</v>
      </c>
      <c r="I568">
        <v>2</v>
      </c>
    </row>
    <row r="569" spans="1:9" x14ac:dyDescent="0.2">
      <c r="A569">
        <v>2020</v>
      </c>
      <c r="B569">
        <v>11</v>
      </c>
      <c r="C569" t="s">
        <v>32</v>
      </c>
      <c r="D569" t="s">
        <v>15</v>
      </c>
      <c r="E569" t="s">
        <v>13</v>
      </c>
      <c r="F569">
        <v>41.174700000000001</v>
      </c>
      <c r="G569">
        <v>7167.1561419999998</v>
      </c>
      <c r="H569">
        <v>16.47</v>
      </c>
      <c r="I569">
        <v>1973</v>
      </c>
    </row>
    <row r="570" spans="1:9" x14ac:dyDescent="0.2">
      <c r="A570">
        <v>2020</v>
      </c>
      <c r="B570">
        <v>11</v>
      </c>
      <c r="C570" t="s">
        <v>32</v>
      </c>
      <c r="D570" t="s">
        <v>20</v>
      </c>
      <c r="E570" t="s">
        <v>12</v>
      </c>
      <c r="F570">
        <v>18.704899999999999</v>
      </c>
      <c r="G570">
        <v>1373.5066429999999</v>
      </c>
      <c r="H570">
        <v>6.7337999999999996</v>
      </c>
      <c r="I570">
        <v>2071</v>
      </c>
    </row>
    <row r="571" spans="1:9" x14ac:dyDescent="0.2">
      <c r="A571">
        <v>2020</v>
      </c>
      <c r="B571">
        <v>11</v>
      </c>
      <c r="C571" t="s">
        <v>32</v>
      </c>
      <c r="D571" t="s">
        <v>16</v>
      </c>
      <c r="E571" t="s">
        <v>11</v>
      </c>
      <c r="F571">
        <v>5.5669000000000004</v>
      </c>
      <c r="G571">
        <v>347.846203</v>
      </c>
      <c r="H571">
        <v>1.2804</v>
      </c>
      <c r="I571">
        <v>1415</v>
      </c>
    </row>
    <row r="572" spans="1:9" x14ac:dyDescent="0.2">
      <c r="A572">
        <v>2020</v>
      </c>
      <c r="B572">
        <v>11</v>
      </c>
      <c r="C572" t="s">
        <v>32</v>
      </c>
      <c r="D572" t="s">
        <v>16</v>
      </c>
      <c r="E572" t="s">
        <v>13</v>
      </c>
      <c r="F572">
        <v>3.2635999999999998</v>
      </c>
      <c r="G572">
        <v>537.94231600000001</v>
      </c>
      <c r="H572">
        <v>1.4685999999999999</v>
      </c>
      <c r="I572">
        <v>1914</v>
      </c>
    </row>
    <row r="573" spans="1:9" x14ac:dyDescent="0.2">
      <c r="A573">
        <v>2020</v>
      </c>
      <c r="B573">
        <v>11</v>
      </c>
      <c r="C573" t="s">
        <v>32</v>
      </c>
      <c r="D573" t="s">
        <v>33</v>
      </c>
      <c r="E573" t="s">
        <v>18</v>
      </c>
      <c r="F573">
        <v>1.7462</v>
      </c>
      <c r="G573">
        <v>471.87442099999998</v>
      </c>
      <c r="H573">
        <v>0.33169999999999999</v>
      </c>
      <c r="I573">
        <v>99</v>
      </c>
    </row>
    <row r="574" spans="1:9" x14ac:dyDescent="0.2">
      <c r="A574">
        <v>2020</v>
      </c>
      <c r="B574">
        <v>11</v>
      </c>
      <c r="C574" t="s">
        <v>32</v>
      </c>
      <c r="D574" t="s">
        <v>33</v>
      </c>
      <c r="E574" t="s">
        <v>12</v>
      </c>
      <c r="F574">
        <v>3.3799999999999997E-2</v>
      </c>
      <c r="G574">
        <v>7.7383160000000002</v>
      </c>
      <c r="H574">
        <v>1.1900000000000001E-2</v>
      </c>
      <c r="I574">
        <v>8</v>
      </c>
    </row>
    <row r="575" spans="1:9" x14ac:dyDescent="0.2">
      <c r="A575">
        <v>2020</v>
      </c>
      <c r="B575">
        <v>11</v>
      </c>
      <c r="C575" t="s">
        <v>32</v>
      </c>
      <c r="D575" t="s">
        <v>33</v>
      </c>
      <c r="E575" t="s">
        <v>13</v>
      </c>
      <c r="F575">
        <v>7.1199999999999999E-2</v>
      </c>
      <c r="G575">
        <v>35.070207000000003</v>
      </c>
      <c r="H575">
        <v>3.56E-2</v>
      </c>
      <c r="I575">
        <v>50</v>
      </c>
    </row>
    <row r="576" spans="1:9" x14ac:dyDescent="0.2">
      <c r="A576">
        <v>2020</v>
      </c>
      <c r="B576">
        <v>11</v>
      </c>
      <c r="C576" t="s">
        <v>32</v>
      </c>
      <c r="D576" t="s">
        <v>19</v>
      </c>
      <c r="E576" t="s">
        <v>12</v>
      </c>
      <c r="F576">
        <v>3.1013000000000002</v>
      </c>
      <c r="G576">
        <v>405.38521600000001</v>
      </c>
      <c r="H576">
        <v>1.1475</v>
      </c>
      <c r="I576">
        <v>432</v>
      </c>
    </row>
    <row r="577" spans="1:9" x14ac:dyDescent="0.2">
      <c r="A577">
        <v>2020</v>
      </c>
      <c r="B577">
        <v>11</v>
      </c>
      <c r="C577" t="s">
        <v>32</v>
      </c>
      <c r="D577" t="s">
        <v>29</v>
      </c>
      <c r="E577" t="s">
        <v>18</v>
      </c>
      <c r="F577">
        <v>6.9999999999999999E-4</v>
      </c>
      <c r="G577">
        <v>0.24201700000000001</v>
      </c>
      <c r="H577">
        <v>1E-4</v>
      </c>
      <c r="I577">
        <v>2</v>
      </c>
    </row>
    <row r="578" spans="1:9" x14ac:dyDescent="0.2">
      <c r="A578">
        <v>2020</v>
      </c>
      <c r="B578">
        <v>11</v>
      </c>
      <c r="C578" t="s">
        <v>32</v>
      </c>
      <c r="D578" t="s">
        <v>29</v>
      </c>
      <c r="E578" t="s">
        <v>12</v>
      </c>
      <c r="F578">
        <v>1.8E-3</v>
      </c>
      <c r="G578">
        <v>0.694689</v>
      </c>
      <c r="H578">
        <v>5.9999999999999995E-4</v>
      </c>
      <c r="I578">
        <v>1</v>
      </c>
    </row>
    <row r="579" spans="1:9" x14ac:dyDescent="0.2">
      <c r="A579">
        <v>2020</v>
      </c>
      <c r="B579">
        <v>11</v>
      </c>
      <c r="C579" t="s">
        <v>32</v>
      </c>
      <c r="D579" t="s">
        <v>29</v>
      </c>
      <c r="E579" t="s">
        <v>13</v>
      </c>
      <c r="F579">
        <v>0.9728</v>
      </c>
      <c r="G579">
        <v>287.26506799999999</v>
      </c>
      <c r="H579">
        <v>0.38919999999999999</v>
      </c>
      <c r="I579">
        <v>150</v>
      </c>
    </row>
    <row r="580" spans="1:9" x14ac:dyDescent="0.2">
      <c r="A580">
        <v>2020</v>
      </c>
      <c r="B580">
        <v>11</v>
      </c>
      <c r="C580" t="s">
        <v>32</v>
      </c>
      <c r="D580" t="s">
        <v>35</v>
      </c>
      <c r="E580" t="s">
        <v>18</v>
      </c>
      <c r="F580">
        <v>0.38250000000000001</v>
      </c>
      <c r="G580">
        <v>68.448018000000005</v>
      </c>
      <c r="H580">
        <v>6.88E-2</v>
      </c>
      <c r="I580">
        <v>80</v>
      </c>
    </row>
    <row r="581" spans="1:9" x14ac:dyDescent="0.2">
      <c r="A581">
        <v>2020</v>
      </c>
      <c r="B581">
        <v>11</v>
      </c>
      <c r="C581" t="s">
        <v>32</v>
      </c>
      <c r="D581" t="s">
        <v>35</v>
      </c>
      <c r="E581" t="s">
        <v>12</v>
      </c>
      <c r="F581">
        <v>1.0277000000000001</v>
      </c>
      <c r="G581">
        <v>215.00571099999999</v>
      </c>
      <c r="H581">
        <v>0.35970000000000002</v>
      </c>
      <c r="I581">
        <v>86</v>
      </c>
    </row>
    <row r="582" spans="1:9" x14ac:dyDescent="0.2">
      <c r="A582">
        <v>2020</v>
      </c>
      <c r="B582">
        <v>11</v>
      </c>
      <c r="C582" t="s">
        <v>32</v>
      </c>
      <c r="D582" t="s">
        <v>34</v>
      </c>
      <c r="E582" t="s">
        <v>18</v>
      </c>
      <c r="F582">
        <v>2.5000000000000001E-3</v>
      </c>
      <c r="G582">
        <v>1.2264630000000001</v>
      </c>
      <c r="H582">
        <v>5.0000000000000001E-4</v>
      </c>
      <c r="I582">
        <v>0</v>
      </c>
    </row>
    <row r="583" spans="1:9" x14ac:dyDescent="0.2">
      <c r="A583">
        <v>2020</v>
      </c>
      <c r="B583">
        <v>11</v>
      </c>
      <c r="C583" t="s">
        <v>32</v>
      </c>
      <c r="D583" t="s">
        <v>34</v>
      </c>
      <c r="E583" t="s">
        <v>12</v>
      </c>
      <c r="F583">
        <v>7.1099999999999997E-2</v>
      </c>
      <c r="G583">
        <v>30.765021000000001</v>
      </c>
      <c r="H583">
        <v>2.4899999999999999E-2</v>
      </c>
      <c r="I583">
        <v>0</v>
      </c>
    </row>
    <row r="584" spans="1:9" x14ac:dyDescent="0.2">
      <c r="A584">
        <v>2020</v>
      </c>
      <c r="B584">
        <v>11</v>
      </c>
      <c r="C584" t="s">
        <v>32</v>
      </c>
      <c r="D584" t="s">
        <v>34</v>
      </c>
      <c r="E584" t="s">
        <v>13</v>
      </c>
      <c r="F584">
        <v>0.35859999999999997</v>
      </c>
      <c r="G584">
        <v>194.894285</v>
      </c>
      <c r="H584">
        <v>0.15060000000000001</v>
      </c>
      <c r="I584">
        <v>0</v>
      </c>
    </row>
    <row r="585" spans="1:9" x14ac:dyDescent="0.2">
      <c r="A585">
        <v>2020</v>
      </c>
      <c r="B585">
        <v>11</v>
      </c>
      <c r="C585" t="s">
        <v>32</v>
      </c>
      <c r="D585" t="s">
        <v>46</v>
      </c>
      <c r="E585" t="s">
        <v>11</v>
      </c>
      <c r="F585">
        <v>0.14299999999999999</v>
      </c>
      <c r="G585">
        <v>65.889532000000003</v>
      </c>
      <c r="H585">
        <v>2.86E-2</v>
      </c>
      <c r="I585">
        <v>0</v>
      </c>
    </row>
    <row r="586" spans="1:9" x14ac:dyDescent="0.2">
      <c r="A586">
        <v>2020</v>
      </c>
      <c r="B586">
        <v>11</v>
      </c>
      <c r="C586" t="s">
        <v>32</v>
      </c>
      <c r="D586" t="s">
        <v>46</v>
      </c>
      <c r="E586" t="s">
        <v>12</v>
      </c>
      <c r="F586">
        <v>0.31309999999999999</v>
      </c>
      <c r="G586">
        <v>155.94172499999999</v>
      </c>
      <c r="H586">
        <v>0.1096</v>
      </c>
      <c r="I586">
        <v>0</v>
      </c>
    </row>
    <row r="587" spans="1:9" x14ac:dyDescent="0.2">
      <c r="A587">
        <v>2020</v>
      </c>
      <c r="B587">
        <v>12</v>
      </c>
      <c r="C587" t="s">
        <v>9</v>
      </c>
      <c r="D587" t="s">
        <v>10</v>
      </c>
      <c r="E587" t="s">
        <v>11</v>
      </c>
      <c r="F587">
        <v>12.700200000000001</v>
      </c>
      <c r="G587">
        <v>789.22792300000003</v>
      </c>
      <c r="H587">
        <v>2.6669999999999998</v>
      </c>
      <c r="I587">
        <v>543</v>
      </c>
    </row>
    <row r="588" spans="1:9" x14ac:dyDescent="0.2">
      <c r="A588">
        <v>2020</v>
      </c>
      <c r="B588">
        <v>12</v>
      </c>
      <c r="C588" t="s">
        <v>9</v>
      </c>
      <c r="D588" t="s">
        <v>10</v>
      </c>
      <c r="E588" t="s">
        <v>12</v>
      </c>
      <c r="F588">
        <v>69.803600000000003</v>
      </c>
      <c r="G588">
        <v>5995.2528309999998</v>
      </c>
      <c r="H588">
        <v>24.4312</v>
      </c>
      <c r="I588">
        <v>795</v>
      </c>
    </row>
    <row r="589" spans="1:9" x14ac:dyDescent="0.2">
      <c r="A589">
        <v>2020</v>
      </c>
      <c r="B589">
        <v>12</v>
      </c>
      <c r="C589" t="s">
        <v>9</v>
      </c>
      <c r="D589" t="s">
        <v>10</v>
      </c>
      <c r="E589" t="s">
        <v>13</v>
      </c>
      <c r="F589">
        <v>40.608600000000003</v>
      </c>
      <c r="G589">
        <v>3857.8111789999998</v>
      </c>
      <c r="H589">
        <v>20.304400000000001</v>
      </c>
      <c r="I589">
        <v>568</v>
      </c>
    </row>
    <row r="590" spans="1:9" x14ac:dyDescent="0.2">
      <c r="A590">
        <v>2020</v>
      </c>
      <c r="B590">
        <v>12</v>
      </c>
      <c r="C590" t="s">
        <v>9</v>
      </c>
      <c r="D590" t="s">
        <v>10</v>
      </c>
      <c r="E590" t="s">
        <v>14</v>
      </c>
      <c r="F590">
        <v>2.8999999999999998E-3</v>
      </c>
      <c r="G590">
        <v>0.23366300000000001</v>
      </c>
      <c r="H590">
        <v>2.2000000000000001E-3</v>
      </c>
      <c r="I590">
        <v>2</v>
      </c>
    </row>
    <row r="591" spans="1:9" x14ac:dyDescent="0.2">
      <c r="A591">
        <v>2020</v>
      </c>
      <c r="B591">
        <v>12</v>
      </c>
      <c r="C591" t="s">
        <v>9</v>
      </c>
      <c r="D591" t="s">
        <v>15</v>
      </c>
      <c r="E591" t="s">
        <v>11</v>
      </c>
      <c r="F591">
        <v>3.9899999999999998E-2</v>
      </c>
      <c r="G591">
        <v>4.3746749999999999</v>
      </c>
      <c r="H591">
        <v>8.0000000000000002E-3</v>
      </c>
      <c r="I591">
        <v>5</v>
      </c>
    </row>
    <row r="592" spans="1:9" x14ac:dyDescent="0.2">
      <c r="A592">
        <v>2020</v>
      </c>
      <c r="B592">
        <v>12</v>
      </c>
      <c r="C592" t="s">
        <v>9</v>
      </c>
      <c r="D592" t="s">
        <v>15</v>
      </c>
      <c r="E592" t="s">
        <v>13</v>
      </c>
      <c r="F592">
        <v>40.667499999999997</v>
      </c>
      <c r="G592">
        <v>5995.0734069999999</v>
      </c>
      <c r="H592">
        <v>16.267099999999999</v>
      </c>
      <c r="I592">
        <v>658</v>
      </c>
    </row>
    <row r="593" spans="1:9" x14ac:dyDescent="0.2">
      <c r="A593">
        <v>2020</v>
      </c>
      <c r="B593">
        <v>12</v>
      </c>
      <c r="C593" t="s">
        <v>9</v>
      </c>
      <c r="D593" t="s">
        <v>16</v>
      </c>
      <c r="E593" t="s">
        <v>11</v>
      </c>
      <c r="F593">
        <v>9.7942999999999998</v>
      </c>
      <c r="G593">
        <v>542.25353700000005</v>
      </c>
      <c r="H593">
        <v>2.2526999999999999</v>
      </c>
      <c r="I593">
        <v>466</v>
      </c>
    </row>
    <row r="594" spans="1:9" x14ac:dyDescent="0.2">
      <c r="A594">
        <v>2020</v>
      </c>
      <c r="B594">
        <v>12</v>
      </c>
      <c r="C594" t="s">
        <v>9</v>
      </c>
      <c r="D594" t="s">
        <v>16</v>
      </c>
      <c r="E594" t="s">
        <v>13</v>
      </c>
      <c r="F594">
        <v>1.4948999999999999</v>
      </c>
      <c r="G594">
        <v>208.69973899999999</v>
      </c>
      <c r="H594">
        <v>0.67269999999999996</v>
      </c>
      <c r="I594">
        <v>341</v>
      </c>
    </row>
    <row r="595" spans="1:9" x14ac:dyDescent="0.2">
      <c r="A595">
        <v>2020</v>
      </c>
      <c r="B595">
        <v>12</v>
      </c>
      <c r="C595" t="s">
        <v>9</v>
      </c>
      <c r="D595" t="s">
        <v>16</v>
      </c>
      <c r="E595" t="s">
        <v>14</v>
      </c>
      <c r="F595">
        <v>6.9999999999999999E-4</v>
      </c>
      <c r="G595">
        <v>0.125915</v>
      </c>
      <c r="H595">
        <v>4.0000000000000002E-4</v>
      </c>
      <c r="I595">
        <v>1</v>
      </c>
    </row>
    <row r="596" spans="1:9" x14ac:dyDescent="0.2">
      <c r="A596">
        <v>2020</v>
      </c>
      <c r="B596">
        <v>12</v>
      </c>
      <c r="C596" t="s">
        <v>9</v>
      </c>
      <c r="D596" t="s">
        <v>17</v>
      </c>
      <c r="E596" t="s">
        <v>18</v>
      </c>
      <c r="F596">
        <v>2.8290999999999999</v>
      </c>
      <c r="G596">
        <v>306.53553399999998</v>
      </c>
      <c r="H596">
        <v>0.50919999999999999</v>
      </c>
      <c r="I596">
        <v>103</v>
      </c>
    </row>
    <row r="597" spans="1:9" x14ac:dyDescent="0.2">
      <c r="A597">
        <v>2020</v>
      </c>
      <c r="B597">
        <v>12</v>
      </c>
      <c r="C597" t="s">
        <v>9</v>
      </c>
      <c r="D597" t="s">
        <v>20</v>
      </c>
      <c r="E597" t="s">
        <v>12</v>
      </c>
      <c r="F597">
        <v>4.4035000000000002</v>
      </c>
      <c r="G597">
        <v>282.29456699999997</v>
      </c>
      <c r="H597">
        <v>1.5852999999999999</v>
      </c>
      <c r="I597">
        <v>225</v>
      </c>
    </row>
    <row r="598" spans="1:9" x14ac:dyDescent="0.2">
      <c r="A598">
        <v>2020</v>
      </c>
      <c r="B598">
        <v>12</v>
      </c>
      <c r="C598" t="s">
        <v>9</v>
      </c>
      <c r="D598" t="s">
        <v>19</v>
      </c>
      <c r="E598" t="s">
        <v>12</v>
      </c>
      <c r="F598">
        <v>1.1941999999999999</v>
      </c>
      <c r="G598">
        <v>162.46889400000001</v>
      </c>
      <c r="H598">
        <v>0.44190000000000002</v>
      </c>
      <c r="I598">
        <v>133</v>
      </c>
    </row>
    <row r="599" spans="1:9" x14ac:dyDescent="0.2">
      <c r="A599">
        <v>2020</v>
      </c>
      <c r="B599">
        <v>12</v>
      </c>
      <c r="C599" t="s">
        <v>9</v>
      </c>
      <c r="D599" t="s">
        <v>21</v>
      </c>
      <c r="E599" t="s">
        <v>22</v>
      </c>
      <c r="F599">
        <v>4.7999999999999996E-3</v>
      </c>
      <c r="G599">
        <v>1.5882289999999999</v>
      </c>
      <c r="H599">
        <v>1.4E-3</v>
      </c>
      <c r="I599">
        <v>3</v>
      </c>
    </row>
    <row r="600" spans="1:9" x14ac:dyDescent="0.2">
      <c r="A600">
        <v>2020</v>
      </c>
      <c r="B600">
        <v>12</v>
      </c>
      <c r="C600" t="s">
        <v>9</v>
      </c>
      <c r="D600" t="s">
        <v>21</v>
      </c>
      <c r="E600" t="s">
        <v>13</v>
      </c>
      <c r="F600">
        <v>0.94569999999999999</v>
      </c>
      <c r="G600">
        <v>117.209566</v>
      </c>
      <c r="H600">
        <v>0.37830000000000003</v>
      </c>
      <c r="I600">
        <v>119</v>
      </c>
    </row>
    <row r="601" spans="1:9" x14ac:dyDescent="0.2">
      <c r="A601">
        <v>2020</v>
      </c>
      <c r="B601">
        <v>12</v>
      </c>
      <c r="C601" t="s">
        <v>9</v>
      </c>
      <c r="D601" t="s">
        <v>23</v>
      </c>
      <c r="E601" t="s">
        <v>13</v>
      </c>
      <c r="F601">
        <v>0.40260000000000001</v>
      </c>
      <c r="G601">
        <v>87.407708</v>
      </c>
      <c r="H601">
        <v>0.16109999999999999</v>
      </c>
      <c r="I601">
        <v>202</v>
      </c>
    </row>
    <row r="602" spans="1:9" x14ac:dyDescent="0.2">
      <c r="A602">
        <v>2020</v>
      </c>
      <c r="B602">
        <v>12</v>
      </c>
      <c r="C602" t="s">
        <v>9</v>
      </c>
      <c r="D602" t="s">
        <v>24</v>
      </c>
      <c r="E602" t="s">
        <v>18</v>
      </c>
      <c r="F602">
        <v>0.29680000000000001</v>
      </c>
      <c r="G602">
        <v>50.525289000000001</v>
      </c>
      <c r="H602">
        <v>5.6399999999999999E-2</v>
      </c>
      <c r="I602">
        <v>0</v>
      </c>
    </row>
    <row r="603" spans="1:9" x14ac:dyDescent="0.2">
      <c r="A603">
        <v>2020</v>
      </c>
      <c r="B603">
        <v>12</v>
      </c>
      <c r="C603" t="s">
        <v>9</v>
      </c>
      <c r="D603" t="s">
        <v>24</v>
      </c>
      <c r="E603" t="s">
        <v>12</v>
      </c>
      <c r="F603">
        <v>5.0000000000000001E-3</v>
      </c>
      <c r="G603">
        <v>0.61836999999999998</v>
      </c>
      <c r="H603">
        <v>2E-3</v>
      </c>
      <c r="I603">
        <v>0</v>
      </c>
    </row>
    <row r="604" spans="1:9" x14ac:dyDescent="0.2">
      <c r="A604">
        <v>2020</v>
      </c>
      <c r="B604">
        <v>12</v>
      </c>
      <c r="C604" t="s">
        <v>9</v>
      </c>
      <c r="D604" t="s">
        <v>42</v>
      </c>
      <c r="E604" t="s">
        <v>13</v>
      </c>
      <c r="F604">
        <v>0.2248</v>
      </c>
      <c r="G604">
        <v>41.788139000000001</v>
      </c>
      <c r="H604">
        <v>8.9899999999999994E-2</v>
      </c>
      <c r="I604">
        <v>60</v>
      </c>
    </row>
    <row r="605" spans="1:9" x14ac:dyDescent="0.2">
      <c r="A605">
        <v>2020</v>
      </c>
      <c r="B605">
        <v>12</v>
      </c>
      <c r="C605" t="s">
        <v>26</v>
      </c>
      <c r="D605" t="s">
        <v>10</v>
      </c>
      <c r="E605" t="s">
        <v>11</v>
      </c>
      <c r="F605">
        <v>74.862899999999996</v>
      </c>
      <c r="G605">
        <v>4235.5771329999998</v>
      </c>
      <c r="H605">
        <v>15.7212</v>
      </c>
      <c r="I605">
        <v>8742</v>
      </c>
    </row>
    <row r="606" spans="1:9" x14ac:dyDescent="0.2">
      <c r="A606">
        <v>2020</v>
      </c>
      <c r="B606">
        <v>12</v>
      </c>
      <c r="C606" t="s">
        <v>26</v>
      </c>
      <c r="D606" t="s">
        <v>10</v>
      </c>
      <c r="E606" t="s">
        <v>12</v>
      </c>
      <c r="F606">
        <v>44.227600000000002</v>
      </c>
      <c r="G606">
        <v>4566.001749</v>
      </c>
      <c r="H606">
        <v>15.479699999999999</v>
      </c>
      <c r="I606">
        <v>8900</v>
      </c>
    </row>
    <row r="607" spans="1:9" x14ac:dyDescent="0.2">
      <c r="A607">
        <v>2020</v>
      </c>
      <c r="B607">
        <v>12</v>
      </c>
      <c r="C607" t="s">
        <v>26</v>
      </c>
      <c r="D607" t="s">
        <v>10</v>
      </c>
      <c r="E607" t="s">
        <v>13</v>
      </c>
      <c r="F607">
        <v>5.0658000000000003</v>
      </c>
      <c r="G607">
        <v>764.22907699999996</v>
      </c>
      <c r="H607">
        <v>2.5329999999999999</v>
      </c>
      <c r="I607">
        <v>869</v>
      </c>
    </row>
    <row r="608" spans="1:9" x14ac:dyDescent="0.2">
      <c r="A608">
        <v>2020</v>
      </c>
      <c r="B608">
        <v>12</v>
      </c>
      <c r="C608" t="s">
        <v>26</v>
      </c>
      <c r="D608" t="s">
        <v>10</v>
      </c>
      <c r="E608" t="s">
        <v>14</v>
      </c>
      <c r="F608">
        <v>0.27960000000000002</v>
      </c>
      <c r="G608">
        <v>45.269075000000001</v>
      </c>
      <c r="H608">
        <v>0.2097</v>
      </c>
      <c r="I608">
        <v>178</v>
      </c>
    </row>
    <row r="609" spans="1:9" x14ac:dyDescent="0.2">
      <c r="A609">
        <v>2020</v>
      </c>
      <c r="B609">
        <v>12</v>
      </c>
      <c r="C609" t="s">
        <v>26</v>
      </c>
      <c r="D609" t="s">
        <v>15</v>
      </c>
      <c r="E609" t="s">
        <v>11</v>
      </c>
      <c r="F609">
        <v>1.21E-2</v>
      </c>
      <c r="G609">
        <v>1.127402</v>
      </c>
      <c r="H609">
        <v>2.5000000000000001E-3</v>
      </c>
      <c r="I609">
        <v>2</v>
      </c>
    </row>
    <row r="610" spans="1:9" x14ac:dyDescent="0.2">
      <c r="A610">
        <v>2020</v>
      </c>
      <c r="B610">
        <v>12</v>
      </c>
      <c r="C610" t="s">
        <v>26</v>
      </c>
      <c r="D610" t="s">
        <v>15</v>
      </c>
      <c r="E610" t="s">
        <v>13</v>
      </c>
      <c r="F610">
        <v>6.5758000000000001</v>
      </c>
      <c r="G610">
        <v>1391.7110399999999</v>
      </c>
      <c r="H610">
        <v>2.6303000000000001</v>
      </c>
      <c r="I610">
        <v>939</v>
      </c>
    </row>
    <row r="611" spans="1:9" x14ac:dyDescent="0.2">
      <c r="A611">
        <v>2020</v>
      </c>
      <c r="B611">
        <v>12</v>
      </c>
      <c r="C611" t="s">
        <v>26</v>
      </c>
      <c r="D611" t="s">
        <v>20</v>
      </c>
      <c r="E611" t="s">
        <v>12</v>
      </c>
      <c r="F611">
        <v>7.5570000000000004</v>
      </c>
      <c r="G611">
        <v>574.50500699999998</v>
      </c>
      <c r="H611">
        <v>2.7206000000000001</v>
      </c>
      <c r="I611">
        <v>1595</v>
      </c>
    </row>
    <row r="612" spans="1:9" x14ac:dyDescent="0.2">
      <c r="A612">
        <v>2020</v>
      </c>
      <c r="B612">
        <v>12</v>
      </c>
      <c r="C612" t="s">
        <v>26</v>
      </c>
      <c r="D612" t="s">
        <v>16</v>
      </c>
      <c r="E612" t="s">
        <v>11</v>
      </c>
      <c r="F612">
        <v>3.0648</v>
      </c>
      <c r="G612">
        <v>238.161845</v>
      </c>
      <c r="H612">
        <v>0.70489999999999997</v>
      </c>
      <c r="I612">
        <v>1181</v>
      </c>
    </row>
    <row r="613" spans="1:9" x14ac:dyDescent="0.2">
      <c r="A613">
        <v>2020</v>
      </c>
      <c r="B613">
        <v>12</v>
      </c>
      <c r="C613" t="s">
        <v>26</v>
      </c>
      <c r="D613" t="s">
        <v>16</v>
      </c>
      <c r="E613" t="s">
        <v>13</v>
      </c>
      <c r="F613">
        <v>0.66700000000000004</v>
      </c>
      <c r="G613">
        <v>117.18423799999999</v>
      </c>
      <c r="H613">
        <v>0.30020000000000002</v>
      </c>
      <c r="I613">
        <v>439</v>
      </c>
    </row>
    <row r="614" spans="1:9" x14ac:dyDescent="0.2">
      <c r="A614">
        <v>2020</v>
      </c>
      <c r="B614">
        <v>12</v>
      </c>
      <c r="C614" t="s">
        <v>26</v>
      </c>
      <c r="D614" t="s">
        <v>19</v>
      </c>
      <c r="E614" t="s">
        <v>12</v>
      </c>
      <c r="F614">
        <v>1.0039</v>
      </c>
      <c r="G614">
        <v>159.75604799999999</v>
      </c>
      <c r="H614">
        <v>0.37140000000000001</v>
      </c>
      <c r="I614">
        <v>460</v>
      </c>
    </row>
    <row r="615" spans="1:9" x14ac:dyDescent="0.2">
      <c r="A615">
        <v>2020</v>
      </c>
      <c r="B615">
        <v>12</v>
      </c>
      <c r="C615" t="s">
        <v>26</v>
      </c>
      <c r="D615" t="s">
        <v>17</v>
      </c>
      <c r="E615" t="s">
        <v>18</v>
      </c>
      <c r="F615">
        <v>1.5923</v>
      </c>
      <c r="G615">
        <v>134.403459</v>
      </c>
      <c r="H615">
        <v>0.28660000000000002</v>
      </c>
      <c r="I615">
        <v>220</v>
      </c>
    </row>
    <row r="616" spans="1:9" x14ac:dyDescent="0.2">
      <c r="A616">
        <v>2020</v>
      </c>
      <c r="B616">
        <v>12</v>
      </c>
      <c r="C616" t="s">
        <v>26</v>
      </c>
      <c r="D616" t="s">
        <v>45</v>
      </c>
      <c r="E616" t="s">
        <v>12</v>
      </c>
      <c r="F616">
        <v>0.68120000000000003</v>
      </c>
      <c r="G616">
        <v>60.933020999999997</v>
      </c>
      <c r="H616">
        <v>0.2384</v>
      </c>
      <c r="I616">
        <v>223</v>
      </c>
    </row>
    <row r="617" spans="1:9" x14ac:dyDescent="0.2">
      <c r="A617">
        <v>2020</v>
      </c>
      <c r="B617">
        <v>12</v>
      </c>
      <c r="C617" t="s">
        <v>26</v>
      </c>
      <c r="D617" t="s">
        <v>35</v>
      </c>
      <c r="E617" t="s">
        <v>18</v>
      </c>
      <c r="F617">
        <v>3.7199999999999997E-2</v>
      </c>
      <c r="G617">
        <v>6.7132240000000003</v>
      </c>
      <c r="H617">
        <v>6.7000000000000002E-3</v>
      </c>
      <c r="I617">
        <v>0</v>
      </c>
    </row>
    <row r="618" spans="1:9" x14ac:dyDescent="0.2">
      <c r="A618">
        <v>2020</v>
      </c>
      <c r="B618">
        <v>12</v>
      </c>
      <c r="C618" t="s">
        <v>26</v>
      </c>
      <c r="D618" t="s">
        <v>35</v>
      </c>
      <c r="E618" t="s">
        <v>12</v>
      </c>
      <c r="F618">
        <v>0.1953</v>
      </c>
      <c r="G618">
        <v>45.258333</v>
      </c>
      <c r="H618">
        <v>6.8400000000000002E-2</v>
      </c>
      <c r="I618">
        <v>0</v>
      </c>
    </row>
    <row r="619" spans="1:9" x14ac:dyDescent="0.2">
      <c r="A619">
        <v>2020</v>
      </c>
      <c r="B619">
        <v>12</v>
      </c>
      <c r="C619" t="s">
        <v>26</v>
      </c>
      <c r="D619" t="s">
        <v>21</v>
      </c>
      <c r="E619" t="s">
        <v>22</v>
      </c>
      <c r="F619">
        <v>2.8999999999999998E-3</v>
      </c>
      <c r="G619">
        <v>1.1161300000000001</v>
      </c>
      <c r="H619">
        <v>8.0000000000000004E-4</v>
      </c>
      <c r="I619">
        <v>2</v>
      </c>
    </row>
    <row r="620" spans="1:9" x14ac:dyDescent="0.2">
      <c r="A620">
        <v>2020</v>
      </c>
      <c r="B620">
        <v>12</v>
      </c>
      <c r="C620" t="s">
        <v>26</v>
      </c>
      <c r="D620" t="s">
        <v>21</v>
      </c>
      <c r="E620" t="s">
        <v>13</v>
      </c>
      <c r="F620">
        <v>0.3372</v>
      </c>
      <c r="G620">
        <v>35.861902000000001</v>
      </c>
      <c r="H620">
        <v>0.13489999999999999</v>
      </c>
      <c r="I620">
        <v>212</v>
      </c>
    </row>
    <row r="621" spans="1:9" x14ac:dyDescent="0.2">
      <c r="A621">
        <v>2020</v>
      </c>
      <c r="B621">
        <v>12</v>
      </c>
      <c r="C621" t="s">
        <v>26</v>
      </c>
      <c r="D621" t="s">
        <v>47</v>
      </c>
      <c r="E621" t="s">
        <v>12</v>
      </c>
      <c r="F621">
        <v>0.51149999999999995</v>
      </c>
      <c r="G621">
        <v>35.519098999999997</v>
      </c>
      <c r="H621">
        <v>0.1867</v>
      </c>
      <c r="I621">
        <v>0</v>
      </c>
    </row>
    <row r="622" spans="1:9" x14ac:dyDescent="0.2">
      <c r="A622">
        <v>2020</v>
      </c>
      <c r="B622">
        <v>12</v>
      </c>
      <c r="C622" t="s">
        <v>32</v>
      </c>
      <c r="D622" t="s">
        <v>10</v>
      </c>
      <c r="E622" t="s">
        <v>11</v>
      </c>
      <c r="F622">
        <v>124.8704</v>
      </c>
      <c r="G622">
        <v>7039.5640400000002</v>
      </c>
      <c r="H622">
        <v>26.222799999999999</v>
      </c>
      <c r="I622">
        <v>11727</v>
      </c>
    </row>
    <row r="623" spans="1:9" x14ac:dyDescent="0.2">
      <c r="A623">
        <v>2020</v>
      </c>
      <c r="B623">
        <v>12</v>
      </c>
      <c r="C623" t="s">
        <v>32</v>
      </c>
      <c r="D623" t="s">
        <v>10</v>
      </c>
      <c r="E623" t="s">
        <v>12</v>
      </c>
      <c r="F623">
        <v>110.6414</v>
      </c>
      <c r="G623">
        <v>10476.185686000001</v>
      </c>
      <c r="H623">
        <v>38.724499999999999</v>
      </c>
      <c r="I623">
        <v>15236</v>
      </c>
    </row>
    <row r="624" spans="1:9" x14ac:dyDescent="0.2">
      <c r="A624">
        <v>2020</v>
      </c>
      <c r="B624">
        <v>12</v>
      </c>
      <c r="C624" t="s">
        <v>32</v>
      </c>
      <c r="D624" t="s">
        <v>10</v>
      </c>
      <c r="E624" t="s">
        <v>13</v>
      </c>
      <c r="F624">
        <v>9.7353000000000005</v>
      </c>
      <c r="G624">
        <v>1248.6311000000001</v>
      </c>
      <c r="H624">
        <v>4.8674999999999997</v>
      </c>
      <c r="I624">
        <v>1006</v>
      </c>
    </row>
    <row r="625" spans="1:9" x14ac:dyDescent="0.2">
      <c r="A625">
        <v>2020</v>
      </c>
      <c r="B625">
        <v>12</v>
      </c>
      <c r="C625" t="s">
        <v>32</v>
      </c>
      <c r="D625" t="s">
        <v>10</v>
      </c>
      <c r="E625" t="s">
        <v>14</v>
      </c>
      <c r="F625">
        <v>7.5499999999999998E-2</v>
      </c>
      <c r="G625">
        <v>12.065848000000001</v>
      </c>
      <c r="H625">
        <v>5.6599999999999998E-2</v>
      </c>
      <c r="I625">
        <v>45</v>
      </c>
    </row>
    <row r="626" spans="1:9" x14ac:dyDescent="0.2">
      <c r="A626">
        <v>2020</v>
      </c>
      <c r="B626">
        <v>12</v>
      </c>
      <c r="C626" t="s">
        <v>32</v>
      </c>
      <c r="D626" t="s">
        <v>15</v>
      </c>
      <c r="E626" t="s">
        <v>11</v>
      </c>
      <c r="F626">
        <v>4.0000000000000001E-3</v>
      </c>
      <c r="G626">
        <v>0.49345</v>
      </c>
      <c r="H626">
        <v>8.0000000000000004E-4</v>
      </c>
      <c r="I626">
        <v>2</v>
      </c>
    </row>
    <row r="627" spans="1:9" x14ac:dyDescent="0.2">
      <c r="A627">
        <v>2020</v>
      </c>
      <c r="B627">
        <v>12</v>
      </c>
      <c r="C627" t="s">
        <v>32</v>
      </c>
      <c r="D627" t="s">
        <v>15</v>
      </c>
      <c r="E627" t="s">
        <v>13</v>
      </c>
      <c r="F627">
        <v>24.9785</v>
      </c>
      <c r="G627">
        <v>4973.5722139999998</v>
      </c>
      <c r="H627">
        <v>9.9914000000000005</v>
      </c>
      <c r="I627">
        <v>1907</v>
      </c>
    </row>
    <row r="628" spans="1:9" x14ac:dyDescent="0.2">
      <c r="A628">
        <v>2020</v>
      </c>
      <c r="B628">
        <v>12</v>
      </c>
      <c r="C628" t="s">
        <v>32</v>
      </c>
      <c r="D628" t="s">
        <v>20</v>
      </c>
      <c r="E628" t="s">
        <v>12</v>
      </c>
      <c r="F628">
        <v>18.111799999999999</v>
      </c>
      <c r="G628">
        <v>1362.937588</v>
      </c>
      <c r="H628">
        <v>6.5202999999999998</v>
      </c>
      <c r="I628">
        <v>2078</v>
      </c>
    </row>
    <row r="629" spans="1:9" x14ac:dyDescent="0.2">
      <c r="A629">
        <v>2020</v>
      </c>
      <c r="B629">
        <v>12</v>
      </c>
      <c r="C629" t="s">
        <v>32</v>
      </c>
      <c r="D629" t="s">
        <v>16</v>
      </c>
      <c r="E629" t="s">
        <v>11</v>
      </c>
      <c r="F629">
        <v>5.1246999999999998</v>
      </c>
      <c r="G629">
        <v>297.62850800000001</v>
      </c>
      <c r="H629">
        <v>1.1787000000000001</v>
      </c>
      <c r="I629">
        <v>1031</v>
      </c>
    </row>
    <row r="630" spans="1:9" x14ac:dyDescent="0.2">
      <c r="A630">
        <v>2020</v>
      </c>
      <c r="B630">
        <v>12</v>
      </c>
      <c r="C630" t="s">
        <v>32</v>
      </c>
      <c r="D630" t="s">
        <v>16</v>
      </c>
      <c r="E630" t="s">
        <v>27</v>
      </c>
      <c r="F630">
        <v>7.7999999999999996E-3</v>
      </c>
      <c r="G630">
        <v>0.85269600000000001</v>
      </c>
      <c r="H630">
        <v>2.3E-3</v>
      </c>
      <c r="I630">
        <v>9</v>
      </c>
    </row>
    <row r="631" spans="1:9" x14ac:dyDescent="0.2">
      <c r="A631">
        <v>2020</v>
      </c>
      <c r="B631">
        <v>12</v>
      </c>
      <c r="C631" t="s">
        <v>32</v>
      </c>
      <c r="D631" t="s">
        <v>16</v>
      </c>
      <c r="E631" t="s">
        <v>13</v>
      </c>
      <c r="F631">
        <v>6.2070999999999996</v>
      </c>
      <c r="G631">
        <v>923.40991899999995</v>
      </c>
      <c r="H631">
        <v>2.7930999999999999</v>
      </c>
      <c r="I631">
        <v>2067</v>
      </c>
    </row>
    <row r="632" spans="1:9" x14ac:dyDescent="0.2">
      <c r="A632">
        <v>2020</v>
      </c>
      <c r="B632">
        <v>12</v>
      </c>
      <c r="C632" t="s">
        <v>32</v>
      </c>
      <c r="D632" t="s">
        <v>33</v>
      </c>
      <c r="E632" t="s">
        <v>18</v>
      </c>
      <c r="F632">
        <v>1.2878000000000001</v>
      </c>
      <c r="G632">
        <v>365.322427</v>
      </c>
      <c r="H632">
        <v>0.24479999999999999</v>
      </c>
      <c r="I632">
        <v>107</v>
      </c>
    </row>
    <row r="633" spans="1:9" x14ac:dyDescent="0.2">
      <c r="A633">
        <v>2020</v>
      </c>
      <c r="B633">
        <v>12</v>
      </c>
      <c r="C633" t="s">
        <v>32</v>
      </c>
      <c r="D633" t="s">
        <v>33</v>
      </c>
      <c r="E633" t="s">
        <v>12</v>
      </c>
      <c r="F633">
        <v>2.1499999999999998E-2</v>
      </c>
      <c r="G633">
        <v>5.8394430000000002</v>
      </c>
      <c r="H633">
        <v>7.4999999999999997E-3</v>
      </c>
      <c r="I633">
        <v>8</v>
      </c>
    </row>
    <row r="634" spans="1:9" x14ac:dyDescent="0.2">
      <c r="A634">
        <v>2020</v>
      </c>
      <c r="B634">
        <v>12</v>
      </c>
      <c r="C634" t="s">
        <v>32</v>
      </c>
      <c r="D634" t="s">
        <v>33</v>
      </c>
      <c r="E634" t="s">
        <v>13</v>
      </c>
      <c r="F634">
        <v>8.5599999999999996E-2</v>
      </c>
      <c r="G634">
        <v>42.079687</v>
      </c>
      <c r="H634">
        <v>4.2799999999999998E-2</v>
      </c>
      <c r="I634">
        <v>56</v>
      </c>
    </row>
    <row r="635" spans="1:9" x14ac:dyDescent="0.2">
      <c r="A635">
        <v>2020</v>
      </c>
      <c r="B635">
        <v>12</v>
      </c>
      <c r="C635" t="s">
        <v>32</v>
      </c>
      <c r="D635" t="s">
        <v>19</v>
      </c>
      <c r="E635" t="s">
        <v>12</v>
      </c>
      <c r="F635">
        <v>2.1985000000000001</v>
      </c>
      <c r="G635">
        <v>309.21940499999999</v>
      </c>
      <c r="H635">
        <v>0.81340000000000001</v>
      </c>
      <c r="I635">
        <v>511</v>
      </c>
    </row>
    <row r="636" spans="1:9" x14ac:dyDescent="0.2">
      <c r="A636">
        <v>2020</v>
      </c>
      <c r="B636">
        <v>12</v>
      </c>
      <c r="C636" t="s">
        <v>32</v>
      </c>
      <c r="D636" t="s">
        <v>34</v>
      </c>
      <c r="E636" t="s">
        <v>18</v>
      </c>
      <c r="F636">
        <v>2.0000000000000001E-4</v>
      </c>
      <c r="G636">
        <v>9.4353999999999993E-2</v>
      </c>
      <c r="H636">
        <v>1E-4</v>
      </c>
      <c r="I636">
        <v>0</v>
      </c>
    </row>
    <row r="637" spans="1:9" x14ac:dyDescent="0.2">
      <c r="A637">
        <v>2020</v>
      </c>
      <c r="B637">
        <v>12</v>
      </c>
      <c r="C637" t="s">
        <v>32</v>
      </c>
      <c r="D637" t="s">
        <v>34</v>
      </c>
      <c r="E637" t="s">
        <v>12</v>
      </c>
      <c r="F637">
        <v>8.4000000000000005E-2</v>
      </c>
      <c r="G637">
        <v>33.376418999999999</v>
      </c>
      <c r="H637">
        <v>2.9399999999999999E-2</v>
      </c>
      <c r="I637">
        <v>0</v>
      </c>
    </row>
    <row r="638" spans="1:9" x14ac:dyDescent="0.2">
      <c r="A638">
        <v>2020</v>
      </c>
      <c r="B638">
        <v>12</v>
      </c>
      <c r="C638" t="s">
        <v>32</v>
      </c>
      <c r="D638" t="s">
        <v>34</v>
      </c>
      <c r="E638" t="s">
        <v>13</v>
      </c>
      <c r="F638">
        <v>0.4299</v>
      </c>
      <c r="G638">
        <v>232.87771599999999</v>
      </c>
      <c r="H638">
        <v>0.18049999999999999</v>
      </c>
      <c r="I638">
        <v>0</v>
      </c>
    </row>
    <row r="639" spans="1:9" x14ac:dyDescent="0.2">
      <c r="A639">
        <v>2020</v>
      </c>
      <c r="B639">
        <v>12</v>
      </c>
      <c r="C639" t="s">
        <v>32</v>
      </c>
      <c r="D639" t="s">
        <v>35</v>
      </c>
      <c r="E639" t="s">
        <v>18</v>
      </c>
      <c r="F639">
        <v>0.35270000000000001</v>
      </c>
      <c r="G639">
        <v>63.560267000000003</v>
      </c>
      <c r="H639">
        <v>6.3500000000000001E-2</v>
      </c>
      <c r="I639">
        <v>81</v>
      </c>
    </row>
    <row r="640" spans="1:9" x14ac:dyDescent="0.2">
      <c r="A640">
        <v>2020</v>
      </c>
      <c r="B640">
        <v>12</v>
      </c>
      <c r="C640" t="s">
        <v>32</v>
      </c>
      <c r="D640" t="s">
        <v>35</v>
      </c>
      <c r="E640" t="s">
        <v>12</v>
      </c>
      <c r="F640">
        <v>0.76939999999999997</v>
      </c>
      <c r="G640">
        <v>174.461142</v>
      </c>
      <c r="H640">
        <v>0.26929999999999998</v>
      </c>
      <c r="I640">
        <v>87</v>
      </c>
    </row>
    <row r="641" spans="1:9" x14ac:dyDescent="0.2">
      <c r="A641">
        <v>2020</v>
      </c>
      <c r="B641">
        <v>12</v>
      </c>
      <c r="C641" t="s">
        <v>32</v>
      </c>
      <c r="D641" t="s">
        <v>29</v>
      </c>
      <c r="E641" t="s">
        <v>12</v>
      </c>
      <c r="F641">
        <v>2.0000000000000001E-4</v>
      </c>
      <c r="G641">
        <v>7.3136000000000007E-2</v>
      </c>
      <c r="H641">
        <v>1E-4</v>
      </c>
      <c r="I641">
        <v>1</v>
      </c>
    </row>
    <row r="642" spans="1:9" x14ac:dyDescent="0.2">
      <c r="A642">
        <v>2020</v>
      </c>
      <c r="B642">
        <v>12</v>
      </c>
      <c r="C642" t="s">
        <v>32</v>
      </c>
      <c r="D642" t="s">
        <v>29</v>
      </c>
      <c r="E642" t="s">
        <v>13</v>
      </c>
      <c r="F642">
        <v>0.62039999999999995</v>
      </c>
      <c r="G642">
        <v>191.647874</v>
      </c>
      <c r="H642">
        <v>0.24809999999999999</v>
      </c>
      <c r="I642">
        <v>124</v>
      </c>
    </row>
    <row r="643" spans="1:9" x14ac:dyDescent="0.2">
      <c r="A643">
        <v>2020</v>
      </c>
      <c r="B643">
        <v>12</v>
      </c>
      <c r="C643" t="s">
        <v>32</v>
      </c>
      <c r="D643" t="s">
        <v>46</v>
      </c>
      <c r="E643" t="s">
        <v>11</v>
      </c>
      <c r="F643">
        <v>7.6499999999999999E-2</v>
      </c>
      <c r="G643">
        <v>35.958112</v>
      </c>
      <c r="H643">
        <v>1.5299999999999999E-2</v>
      </c>
      <c r="I643">
        <v>0</v>
      </c>
    </row>
    <row r="644" spans="1:9" x14ac:dyDescent="0.2">
      <c r="A644">
        <v>2020</v>
      </c>
      <c r="B644">
        <v>12</v>
      </c>
      <c r="C644" t="s">
        <v>32</v>
      </c>
      <c r="D644" t="s">
        <v>46</v>
      </c>
      <c r="E644" t="s">
        <v>12</v>
      </c>
      <c r="F644">
        <v>0.28489999999999999</v>
      </c>
      <c r="G644">
        <v>140.160417</v>
      </c>
      <c r="H644">
        <v>9.9699999999999997E-2</v>
      </c>
      <c r="I644">
        <v>0</v>
      </c>
    </row>
    <row r="645" spans="1:9" x14ac:dyDescent="0.2">
      <c r="A645">
        <v>2020</v>
      </c>
      <c r="B645">
        <v>10</v>
      </c>
      <c r="C645" t="s">
        <v>9</v>
      </c>
      <c r="D645" t="s">
        <v>10</v>
      </c>
      <c r="E645" t="s">
        <v>48</v>
      </c>
      <c r="F645">
        <v>0.77529999999999999</v>
      </c>
      <c r="G645">
        <v>41.856000000000002</v>
      </c>
      <c r="H645">
        <v>0.155</v>
      </c>
      <c r="I645">
        <v>13</v>
      </c>
    </row>
    <row r="646" spans="1:9" x14ac:dyDescent="0.2">
      <c r="A646">
        <v>2020</v>
      </c>
      <c r="B646">
        <v>10</v>
      </c>
      <c r="C646" t="s">
        <v>26</v>
      </c>
      <c r="D646" t="s">
        <v>10</v>
      </c>
      <c r="E646" t="s">
        <v>48</v>
      </c>
      <c r="F646">
        <v>1.2061999999999999</v>
      </c>
      <c r="G646">
        <v>76.909300000000002</v>
      </c>
      <c r="H646">
        <v>0.2412</v>
      </c>
      <c r="I646">
        <v>367</v>
      </c>
    </row>
    <row r="647" spans="1:9" x14ac:dyDescent="0.2">
      <c r="A647">
        <v>2020</v>
      </c>
      <c r="B647">
        <v>10</v>
      </c>
      <c r="C647" t="s">
        <v>32</v>
      </c>
      <c r="D647" t="s">
        <v>10</v>
      </c>
      <c r="E647" t="s">
        <v>48</v>
      </c>
      <c r="F647">
        <v>2.4603999999999999</v>
      </c>
      <c r="G647">
        <v>151.083</v>
      </c>
      <c r="H647">
        <v>0.49209999999999998</v>
      </c>
      <c r="I647">
        <v>271</v>
      </c>
    </row>
    <row r="648" spans="1:9" x14ac:dyDescent="0.2">
      <c r="A648">
        <v>2020</v>
      </c>
      <c r="B648">
        <v>11</v>
      </c>
      <c r="C648" t="s">
        <v>9</v>
      </c>
      <c r="D648" t="s">
        <v>10</v>
      </c>
      <c r="E648" t="s">
        <v>48</v>
      </c>
      <c r="F648">
        <v>2.4714999999999998</v>
      </c>
      <c r="G648">
        <v>173.91480000000001</v>
      </c>
      <c r="H648">
        <v>0.49430000000000002</v>
      </c>
      <c r="I648">
        <v>170</v>
      </c>
    </row>
    <row r="649" spans="1:9" x14ac:dyDescent="0.2">
      <c r="A649">
        <v>2020</v>
      </c>
      <c r="B649">
        <v>11</v>
      </c>
      <c r="C649" t="s">
        <v>26</v>
      </c>
      <c r="D649" t="s">
        <v>10</v>
      </c>
      <c r="E649" t="s">
        <v>48</v>
      </c>
      <c r="F649">
        <v>17.7682</v>
      </c>
      <c r="G649">
        <v>1109.3931</v>
      </c>
      <c r="H649">
        <v>3.5537000000000001</v>
      </c>
      <c r="I649">
        <v>1713</v>
      </c>
    </row>
    <row r="650" spans="1:9" x14ac:dyDescent="0.2">
      <c r="A650">
        <v>2020</v>
      </c>
      <c r="B650">
        <v>11</v>
      </c>
      <c r="C650" t="s">
        <v>32</v>
      </c>
      <c r="D650" t="s">
        <v>10</v>
      </c>
      <c r="E650" t="s">
        <v>48</v>
      </c>
      <c r="F650">
        <v>18.8734</v>
      </c>
      <c r="G650">
        <v>1317.4916000000001</v>
      </c>
      <c r="H650">
        <v>3.7747000000000002</v>
      </c>
      <c r="I650">
        <v>1607</v>
      </c>
    </row>
    <row r="651" spans="1:9" x14ac:dyDescent="0.2">
      <c r="A651">
        <v>2020</v>
      </c>
      <c r="B651">
        <v>12</v>
      </c>
      <c r="C651" t="s">
        <v>9</v>
      </c>
      <c r="D651" t="s">
        <v>10</v>
      </c>
      <c r="E651" t="s">
        <v>48</v>
      </c>
      <c r="F651">
        <v>36.907899999999998</v>
      </c>
      <c r="G651">
        <v>2267.3182999999999</v>
      </c>
      <c r="H651">
        <v>7.3815999999999997</v>
      </c>
      <c r="I651">
        <v>468</v>
      </c>
    </row>
    <row r="652" spans="1:9" x14ac:dyDescent="0.2">
      <c r="A652">
        <v>2020</v>
      </c>
      <c r="B652">
        <v>12</v>
      </c>
      <c r="C652" t="s">
        <v>26</v>
      </c>
      <c r="D652" t="s">
        <v>10</v>
      </c>
      <c r="E652" t="s">
        <v>48</v>
      </c>
      <c r="F652">
        <v>20.2285</v>
      </c>
      <c r="G652">
        <v>1371.2550000000001</v>
      </c>
      <c r="H652">
        <v>4.0456000000000003</v>
      </c>
      <c r="I652">
        <v>1889</v>
      </c>
    </row>
    <row r="653" spans="1:9" x14ac:dyDescent="0.2">
      <c r="A653">
        <v>2020</v>
      </c>
      <c r="B653">
        <v>12</v>
      </c>
      <c r="C653" t="s">
        <v>32</v>
      </c>
      <c r="D653" t="s">
        <v>10</v>
      </c>
      <c r="E653" t="s">
        <v>48</v>
      </c>
      <c r="F653">
        <v>40.661700000000003</v>
      </c>
      <c r="G653">
        <v>2642.1648</v>
      </c>
      <c r="H653">
        <v>8.1324000000000005</v>
      </c>
      <c r="I653">
        <v>2079</v>
      </c>
    </row>
    <row r="654" spans="1:9" x14ac:dyDescent="0.2">
      <c r="A654">
        <v>2021</v>
      </c>
      <c r="B654">
        <v>1</v>
      </c>
      <c r="C654" t="s">
        <v>9</v>
      </c>
      <c r="D654" t="s">
        <v>10</v>
      </c>
      <c r="E654" t="s">
        <v>11</v>
      </c>
      <c r="F654">
        <v>12.7583</v>
      </c>
      <c r="G654">
        <v>817.78912800000001</v>
      </c>
      <c r="H654">
        <v>2.6791999999999998</v>
      </c>
      <c r="I654">
        <v>545</v>
      </c>
    </row>
    <row r="655" spans="1:9" x14ac:dyDescent="0.2">
      <c r="A655">
        <v>2021</v>
      </c>
      <c r="B655">
        <v>1</v>
      </c>
      <c r="C655" t="s">
        <v>9</v>
      </c>
      <c r="D655" t="s">
        <v>63</v>
      </c>
      <c r="E655" t="s">
        <v>12</v>
      </c>
      <c r="F655">
        <v>61.603400000000001</v>
      </c>
      <c r="G655">
        <v>5598.9758140000004</v>
      </c>
      <c r="H655">
        <v>21.561199999999999</v>
      </c>
      <c r="I655">
        <v>798</v>
      </c>
    </row>
    <row r="656" spans="1:9" x14ac:dyDescent="0.2">
      <c r="A656">
        <v>2021</v>
      </c>
      <c r="B656">
        <v>1</v>
      </c>
      <c r="C656" t="s">
        <v>9</v>
      </c>
      <c r="D656" t="s">
        <v>63</v>
      </c>
      <c r="E656" t="s">
        <v>13</v>
      </c>
      <c r="F656">
        <v>47.752400000000002</v>
      </c>
      <c r="G656">
        <v>4638.5372710000001</v>
      </c>
      <c r="H656">
        <v>23.876300000000001</v>
      </c>
      <c r="I656">
        <v>569</v>
      </c>
    </row>
    <row r="657" spans="1:9" x14ac:dyDescent="0.2">
      <c r="A657">
        <v>2021</v>
      </c>
      <c r="B657">
        <v>1</v>
      </c>
      <c r="C657" t="s">
        <v>9</v>
      </c>
      <c r="D657" t="s">
        <v>63</v>
      </c>
      <c r="E657" t="s">
        <v>14</v>
      </c>
      <c r="F657">
        <v>1.6999999999999999E-3</v>
      </c>
      <c r="G657">
        <v>0.123992</v>
      </c>
      <c r="H657">
        <v>1.2999999999999999E-3</v>
      </c>
      <c r="I657">
        <v>1</v>
      </c>
    </row>
    <row r="658" spans="1:9" x14ac:dyDescent="0.2">
      <c r="A658">
        <v>2021</v>
      </c>
      <c r="B658">
        <v>1</v>
      </c>
      <c r="C658" t="s">
        <v>9</v>
      </c>
      <c r="D658" t="s">
        <v>15</v>
      </c>
      <c r="E658" t="s">
        <v>11</v>
      </c>
      <c r="F658">
        <v>5.0900000000000001E-2</v>
      </c>
      <c r="G658">
        <v>5.6289210000000001</v>
      </c>
      <c r="H658">
        <v>1.01E-2</v>
      </c>
      <c r="I658">
        <v>6</v>
      </c>
    </row>
    <row r="659" spans="1:9" x14ac:dyDescent="0.2">
      <c r="A659">
        <v>2021</v>
      </c>
      <c r="B659">
        <v>1</v>
      </c>
      <c r="C659" t="s">
        <v>9</v>
      </c>
      <c r="D659" t="s">
        <v>15</v>
      </c>
      <c r="E659" t="s">
        <v>13</v>
      </c>
      <c r="F659">
        <v>32.549199999999999</v>
      </c>
      <c r="G659">
        <v>5589.6700229999997</v>
      </c>
      <c r="H659">
        <v>13.019600000000001</v>
      </c>
      <c r="I659">
        <v>658</v>
      </c>
    </row>
    <row r="660" spans="1:9" x14ac:dyDescent="0.2">
      <c r="A660">
        <v>2021</v>
      </c>
      <c r="B660">
        <v>1</v>
      </c>
      <c r="C660" t="s">
        <v>9</v>
      </c>
      <c r="D660" t="s">
        <v>16</v>
      </c>
      <c r="E660" t="s">
        <v>11</v>
      </c>
      <c r="F660">
        <v>3.3614999999999999</v>
      </c>
      <c r="G660">
        <v>224.65112200000002</v>
      </c>
      <c r="H660">
        <v>0.77310000000000001</v>
      </c>
      <c r="I660">
        <v>366</v>
      </c>
    </row>
    <row r="661" spans="1:9" x14ac:dyDescent="0.2">
      <c r="A661">
        <v>2021</v>
      </c>
      <c r="B661">
        <v>1</v>
      </c>
      <c r="C661" t="s">
        <v>9</v>
      </c>
      <c r="D661" t="s">
        <v>16</v>
      </c>
      <c r="E661" t="s">
        <v>13</v>
      </c>
      <c r="F661">
        <v>1.4148000000000001</v>
      </c>
      <c r="G661">
        <v>172.73904099999999</v>
      </c>
      <c r="H661">
        <v>0.63670000000000004</v>
      </c>
      <c r="I661">
        <v>281</v>
      </c>
    </row>
    <row r="662" spans="1:9" x14ac:dyDescent="0.2">
      <c r="A662">
        <v>2021</v>
      </c>
      <c r="B662">
        <v>1</v>
      </c>
      <c r="C662" t="s">
        <v>9</v>
      </c>
      <c r="D662" t="s">
        <v>20</v>
      </c>
      <c r="E662" t="s">
        <v>12</v>
      </c>
      <c r="F662">
        <v>4.3779000000000003</v>
      </c>
      <c r="G662">
        <v>295.58389399999999</v>
      </c>
      <c r="H662">
        <v>1.5761000000000001</v>
      </c>
      <c r="I662">
        <v>234</v>
      </c>
    </row>
    <row r="663" spans="1:9" x14ac:dyDescent="0.2">
      <c r="A663">
        <v>2021</v>
      </c>
      <c r="B663">
        <v>1</v>
      </c>
      <c r="C663" t="s">
        <v>9</v>
      </c>
      <c r="D663" t="s">
        <v>17</v>
      </c>
      <c r="E663" t="s">
        <v>18</v>
      </c>
      <c r="F663">
        <v>2.5630000000000002</v>
      </c>
      <c r="G663">
        <v>286.24733700000002</v>
      </c>
      <c r="H663">
        <v>0.46139999999999998</v>
      </c>
      <c r="I663">
        <v>102</v>
      </c>
    </row>
    <row r="664" spans="1:9" x14ac:dyDescent="0.2">
      <c r="A664">
        <v>2021</v>
      </c>
      <c r="B664">
        <v>1</v>
      </c>
      <c r="C664" t="s">
        <v>9</v>
      </c>
      <c r="D664" t="s">
        <v>19</v>
      </c>
      <c r="E664" t="s">
        <v>12</v>
      </c>
      <c r="F664">
        <v>0.93799999999999994</v>
      </c>
      <c r="G664">
        <v>144.05152200000001</v>
      </c>
      <c r="H664">
        <v>0.34699999999999998</v>
      </c>
      <c r="I664">
        <v>93</v>
      </c>
    </row>
    <row r="665" spans="1:9" x14ac:dyDescent="0.2">
      <c r="A665">
        <v>2021</v>
      </c>
      <c r="B665">
        <v>1</v>
      </c>
      <c r="C665" t="s">
        <v>9</v>
      </c>
      <c r="D665" t="s">
        <v>21</v>
      </c>
      <c r="E665" t="s">
        <v>22</v>
      </c>
      <c r="F665">
        <v>6.6E-3</v>
      </c>
      <c r="G665">
        <v>2.099316</v>
      </c>
      <c r="H665">
        <v>1.8E-3</v>
      </c>
      <c r="I665">
        <v>2</v>
      </c>
    </row>
    <row r="666" spans="1:9" x14ac:dyDescent="0.2">
      <c r="A666">
        <v>2021</v>
      </c>
      <c r="B666">
        <v>1</v>
      </c>
      <c r="C666" t="s">
        <v>9</v>
      </c>
      <c r="D666" t="s">
        <v>21</v>
      </c>
      <c r="E666" t="s">
        <v>13</v>
      </c>
      <c r="F666">
        <v>1.0008999999999999</v>
      </c>
      <c r="G666">
        <v>128.38419400000001</v>
      </c>
      <c r="H666">
        <v>0.40039999999999998</v>
      </c>
      <c r="I666">
        <v>122</v>
      </c>
    </row>
    <row r="667" spans="1:9" x14ac:dyDescent="0.2">
      <c r="A667">
        <v>2021</v>
      </c>
      <c r="B667">
        <v>1</v>
      </c>
      <c r="C667" t="s">
        <v>9</v>
      </c>
      <c r="D667" t="s">
        <v>23</v>
      </c>
      <c r="E667" t="s">
        <v>13</v>
      </c>
      <c r="F667">
        <v>0.34489999999999998</v>
      </c>
      <c r="G667">
        <v>72.269302999999994</v>
      </c>
      <c r="H667">
        <v>0.13789999999999999</v>
      </c>
      <c r="I667">
        <v>167</v>
      </c>
    </row>
    <row r="668" spans="1:9" x14ac:dyDescent="0.2">
      <c r="A668">
        <v>2021</v>
      </c>
      <c r="B668">
        <v>1</v>
      </c>
      <c r="C668" t="s">
        <v>9</v>
      </c>
      <c r="D668" t="s">
        <v>25</v>
      </c>
      <c r="E668" t="s">
        <v>18</v>
      </c>
      <c r="F668">
        <v>0.38590000000000002</v>
      </c>
      <c r="G668">
        <v>35.374750999999996</v>
      </c>
      <c r="H668">
        <v>6.9500000000000006E-2</v>
      </c>
      <c r="I668">
        <v>88</v>
      </c>
    </row>
    <row r="669" spans="1:9" x14ac:dyDescent="0.2">
      <c r="A669">
        <v>2021</v>
      </c>
      <c r="B669">
        <v>1</v>
      </c>
      <c r="C669" t="s">
        <v>9</v>
      </c>
      <c r="D669" t="s">
        <v>25</v>
      </c>
      <c r="E669" t="s">
        <v>13</v>
      </c>
      <c r="F669">
        <v>1.9699999999999999E-2</v>
      </c>
      <c r="G669">
        <v>3.0813090000000001</v>
      </c>
      <c r="H669">
        <v>7.9000000000000008E-3</v>
      </c>
      <c r="I669">
        <v>11</v>
      </c>
    </row>
    <row r="670" spans="1:9" x14ac:dyDescent="0.2">
      <c r="A670">
        <v>2021</v>
      </c>
      <c r="B670">
        <v>1</v>
      </c>
      <c r="C670" t="s">
        <v>9</v>
      </c>
      <c r="D670" t="s">
        <v>24</v>
      </c>
      <c r="E670" t="s">
        <v>18</v>
      </c>
      <c r="F670">
        <v>0.21110000000000001</v>
      </c>
      <c r="G670">
        <v>37.134447999999999</v>
      </c>
      <c r="H670">
        <v>4.0099999999999997E-2</v>
      </c>
      <c r="I670">
        <v>0</v>
      </c>
    </row>
    <row r="671" spans="1:9" x14ac:dyDescent="0.2">
      <c r="A671">
        <v>2021</v>
      </c>
      <c r="B671">
        <v>1</v>
      </c>
      <c r="C671" t="s">
        <v>9</v>
      </c>
      <c r="D671" t="s">
        <v>24</v>
      </c>
      <c r="E671" t="s">
        <v>12</v>
      </c>
      <c r="F671">
        <v>1.1000000000000001E-3</v>
      </c>
      <c r="G671">
        <v>0.15628299999999998</v>
      </c>
      <c r="H671">
        <v>4.0000000000000002E-4</v>
      </c>
      <c r="I671">
        <v>0</v>
      </c>
    </row>
    <row r="672" spans="1:9" x14ac:dyDescent="0.2">
      <c r="A672">
        <v>2021</v>
      </c>
      <c r="B672">
        <v>1</v>
      </c>
      <c r="C672" t="s">
        <v>26</v>
      </c>
      <c r="D672" t="s">
        <v>63</v>
      </c>
      <c r="E672" t="s">
        <v>11</v>
      </c>
      <c r="F672">
        <v>60.735599999999998</v>
      </c>
      <c r="G672">
        <v>3633.450875</v>
      </c>
      <c r="H672">
        <v>12.7544</v>
      </c>
      <c r="I672">
        <v>8174</v>
      </c>
    </row>
    <row r="673" spans="1:9" x14ac:dyDescent="0.2">
      <c r="A673">
        <v>2021</v>
      </c>
      <c r="B673">
        <v>1</v>
      </c>
      <c r="C673" t="s">
        <v>26</v>
      </c>
      <c r="D673" t="s">
        <v>63</v>
      </c>
      <c r="E673" t="s">
        <v>12</v>
      </c>
      <c r="F673">
        <v>53.450200000000002</v>
      </c>
      <c r="G673">
        <v>5188.0307680000005</v>
      </c>
      <c r="H673">
        <v>18.7075</v>
      </c>
      <c r="I673">
        <v>8539</v>
      </c>
    </row>
    <row r="674" spans="1:9" x14ac:dyDescent="0.2">
      <c r="A674">
        <v>2021</v>
      </c>
      <c r="B674">
        <v>1</v>
      </c>
      <c r="C674" t="s">
        <v>26</v>
      </c>
      <c r="D674" t="s">
        <v>63</v>
      </c>
      <c r="E674" t="s">
        <v>13</v>
      </c>
      <c r="F674">
        <v>4.7236000000000002</v>
      </c>
      <c r="G674">
        <v>698.28802399999995</v>
      </c>
      <c r="H674">
        <v>2.3618000000000001</v>
      </c>
      <c r="I674">
        <v>791</v>
      </c>
    </row>
    <row r="675" spans="1:9" x14ac:dyDescent="0.2">
      <c r="A675">
        <v>2021</v>
      </c>
      <c r="B675">
        <v>1</v>
      </c>
      <c r="C675" t="s">
        <v>26</v>
      </c>
      <c r="D675" t="s">
        <v>63</v>
      </c>
      <c r="E675" t="s">
        <v>14</v>
      </c>
      <c r="F675">
        <v>0.27610000000000001</v>
      </c>
      <c r="G675">
        <v>44.558407000000003</v>
      </c>
      <c r="H675">
        <v>0.20710000000000001</v>
      </c>
      <c r="I675">
        <v>174</v>
      </c>
    </row>
    <row r="676" spans="1:9" x14ac:dyDescent="0.2">
      <c r="A676">
        <v>2021</v>
      </c>
      <c r="B676">
        <v>1</v>
      </c>
      <c r="C676" t="s">
        <v>26</v>
      </c>
      <c r="D676" t="s">
        <v>15</v>
      </c>
      <c r="E676" t="s">
        <v>11</v>
      </c>
      <c r="F676">
        <v>1.09E-2</v>
      </c>
      <c r="G676">
        <v>0.976688</v>
      </c>
      <c r="H676">
        <v>2.2000000000000001E-3</v>
      </c>
      <c r="I676">
        <v>2</v>
      </c>
    </row>
    <row r="677" spans="1:9" x14ac:dyDescent="0.2">
      <c r="A677">
        <v>2021</v>
      </c>
      <c r="B677">
        <v>1</v>
      </c>
      <c r="C677" t="s">
        <v>26</v>
      </c>
      <c r="D677" t="s">
        <v>15</v>
      </c>
      <c r="E677" t="s">
        <v>13</v>
      </c>
      <c r="F677">
        <v>6.601</v>
      </c>
      <c r="G677">
        <v>1395.983538</v>
      </c>
      <c r="H677">
        <v>2.6402999999999999</v>
      </c>
      <c r="I677">
        <v>704</v>
      </c>
    </row>
    <row r="678" spans="1:9" x14ac:dyDescent="0.2">
      <c r="A678">
        <v>2021</v>
      </c>
      <c r="B678">
        <v>1</v>
      </c>
      <c r="C678" t="s">
        <v>26</v>
      </c>
      <c r="D678" t="s">
        <v>20</v>
      </c>
      <c r="E678" t="s">
        <v>12</v>
      </c>
      <c r="F678">
        <v>22.006499999999999</v>
      </c>
      <c r="G678">
        <v>1012.00119</v>
      </c>
      <c r="H678">
        <v>7.9222999999999999</v>
      </c>
      <c r="I678">
        <v>1738</v>
      </c>
    </row>
    <row r="679" spans="1:9" x14ac:dyDescent="0.2">
      <c r="A679">
        <v>2021</v>
      </c>
      <c r="B679">
        <v>1</v>
      </c>
      <c r="C679" t="s">
        <v>26</v>
      </c>
      <c r="D679" t="s">
        <v>16</v>
      </c>
      <c r="E679" t="s">
        <v>11</v>
      </c>
      <c r="F679">
        <v>3.3679999999999999</v>
      </c>
      <c r="G679">
        <v>248.80781500000001</v>
      </c>
      <c r="H679">
        <v>0.77470000000000006</v>
      </c>
      <c r="I679">
        <v>1602</v>
      </c>
    </row>
    <row r="680" spans="1:9" x14ac:dyDescent="0.2">
      <c r="A680">
        <v>2021</v>
      </c>
      <c r="B680">
        <v>1</v>
      </c>
      <c r="C680" t="s">
        <v>26</v>
      </c>
      <c r="D680" t="s">
        <v>16</v>
      </c>
      <c r="E680" t="s">
        <v>13</v>
      </c>
      <c r="F680">
        <v>0.64419999999999999</v>
      </c>
      <c r="G680">
        <v>121.94972100000001</v>
      </c>
      <c r="H680">
        <v>0.28989999999999999</v>
      </c>
      <c r="I680">
        <v>498</v>
      </c>
    </row>
    <row r="681" spans="1:9" x14ac:dyDescent="0.2">
      <c r="A681">
        <v>2021</v>
      </c>
      <c r="B681">
        <v>1</v>
      </c>
      <c r="C681" t="s">
        <v>26</v>
      </c>
      <c r="D681" t="s">
        <v>17</v>
      </c>
      <c r="E681" t="s">
        <v>18</v>
      </c>
      <c r="F681">
        <v>1.5582</v>
      </c>
      <c r="G681">
        <v>144.102644</v>
      </c>
      <c r="H681">
        <v>0.28039999999999998</v>
      </c>
      <c r="I681">
        <v>254</v>
      </c>
    </row>
    <row r="682" spans="1:9" x14ac:dyDescent="0.2">
      <c r="A682">
        <v>2021</v>
      </c>
      <c r="B682">
        <v>1</v>
      </c>
      <c r="C682" t="s">
        <v>26</v>
      </c>
      <c r="D682" t="s">
        <v>19</v>
      </c>
      <c r="E682" t="s">
        <v>12</v>
      </c>
      <c r="F682">
        <v>0.90920000000000001</v>
      </c>
      <c r="G682">
        <v>139.27635800000002</v>
      </c>
      <c r="H682">
        <v>0.33639999999999998</v>
      </c>
      <c r="I682">
        <v>390</v>
      </c>
    </row>
    <row r="683" spans="1:9" x14ac:dyDescent="0.2">
      <c r="A683">
        <v>2021</v>
      </c>
      <c r="B683">
        <v>1</v>
      </c>
      <c r="C683" t="s">
        <v>26</v>
      </c>
      <c r="D683" t="s">
        <v>45</v>
      </c>
      <c r="E683" t="s">
        <v>12</v>
      </c>
      <c r="F683">
        <v>0.75460000000000005</v>
      </c>
      <c r="G683">
        <v>69.099011000000004</v>
      </c>
      <c r="H683">
        <v>0.2641</v>
      </c>
      <c r="I683">
        <v>222</v>
      </c>
    </row>
    <row r="684" spans="1:9" x14ac:dyDescent="0.2">
      <c r="A684">
        <v>2021</v>
      </c>
      <c r="B684">
        <v>1</v>
      </c>
      <c r="C684" t="s">
        <v>26</v>
      </c>
      <c r="D684" t="s">
        <v>28</v>
      </c>
      <c r="E684" t="s">
        <v>12</v>
      </c>
      <c r="F684">
        <v>0.31940000000000002</v>
      </c>
      <c r="G684">
        <v>68.459952999999999</v>
      </c>
      <c r="H684">
        <v>0.11169999999999999</v>
      </c>
      <c r="I684">
        <v>121</v>
      </c>
    </row>
    <row r="685" spans="1:9" x14ac:dyDescent="0.2">
      <c r="A685">
        <v>2021</v>
      </c>
      <c r="B685">
        <v>1</v>
      </c>
      <c r="C685" t="s">
        <v>26</v>
      </c>
      <c r="D685" t="s">
        <v>35</v>
      </c>
      <c r="E685" t="s">
        <v>18</v>
      </c>
      <c r="F685">
        <v>2.0299999999999999E-2</v>
      </c>
      <c r="G685">
        <v>3.688142</v>
      </c>
      <c r="H685">
        <v>3.5999999999999999E-3</v>
      </c>
      <c r="I685">
        <v>0</v>
      </c>
    </row>
    <row r="686" spans="1:9" x14ac:dyDescent="0.2">
      <c r="A686">
        <v>2021</v>
      </c>
      <c r="B686">
        <v>1</v>
      </c>
      <c r="C686" t="s">
        <v>26</v>
      </c>
      <c r="D686" t="s">
        <v>35</v>
      </c>
      <c r="E686" t="s">
        <v>12</v>
      </c>
      <c r="F686">
        <v>0.2341</v>
      </c>
      <c r="G686">
        <v>52.410370999999998</v>
      </c>
      <c r="H686">
        <v>8.2000000000000003E-2</v>
      </c>
      <c r="I686">
        <v>0</v>
      </c>
    </row>
    <row r="687" spans="1:9" x14ac:dyDescent="0.2">
      <c r="A687">
        <v>2021</v>
      </c>
      <c r="B687">
        <v>1</v>
      </c>
      <c r="C687" t="s">
        <v>26</v>
      </c>
      <c r="D687" t="s">
        <v>21</v>
      </c>
      <c r="E687" t="s">
        <v>22</v>
      </c>
      <c r="F687">
        <v>3.3E-3</v>
      </c>
      <c r="G687">
        <v>1.3171700000000002</v>
      </c>
      <c r="H687">
        <v>8.9999999999999998E-4</v>
      </c>
      <c r="I687">
        <v>2</v>
      </c>
    </row>
    <row r="688" spans="1:9" x14ac:dyDescent="0.2">
      <c r="A688">
        <v>2021</v>
      </c>
      <c r="B688">
        <v>1</v>
      </c>
      <c r="C688" t="s">
        <v>26</v>
      </c>
      <c r="D688" t="s">
        <v>21</v>
      </c>
      <c r="E688" t="s">
        <v>13</v>
      </c>
      <c r="F688">
        <v>0.40050000000000002</v>
      </c>
      <c r="G688">
        <v>44.008198999999998</v>
      </c>
      <c r="H688">
        <v>0.16020000000000001</v>
      </c>
      <c r="I688">
        <v>280</v>
      </c>
    </row>
    <row r="689" spans="1:9" x14ac:dyDescent="0.2">
      <c r="A689">
        <v>2021</v>
      </c>
      <c r="B689">
        <v>1</v>
      </c>
      <c r="C689" t="s">
        <v>32</v>
      </c>
      <c r="D689" t="s">
        <v>63</v>
      </c>
      <c r="E689" t="s">
        <v>11</v>
      </c>
      <c r="F689">
        <v>97.1922</v>
      </c>
      <c r="G689">
        <v>5815.6747169999999</v>
      </c>
      <c r="H689">
        <v>20.410399999999999</v>
      </c>
      <c r="I689">
        <v>11628</v>
      </c>
    </row>
    <row r="690" spans="1:9" x14ac:dyDescent="0.2">
      <c r="A690">
        <v>2021</v>
      </c>
      <c r="B690">
        <v>1</v>
      </c>
      <c r="C690" t="s">
        <v>32</v>
      </c>
      <c r="D690" t="s">
        <v>63</v>
      </c>
      <c r="E690" t="s">
        <v>12</v>
      </c>
      <c r="F690">
        <v>147.98070000000001</v>
      </c>
      <c r="G690">
        <v>13070.828160000001</v>
      </c>
      <c r="H690">
        <v>51.793100000000003</v>
      </c>
      <c r="I690">
        <v>15787</v>
      </c>
    </row>
    <row r="691" spans="1:9" x14ac:dyDescent="0.2">
      <c r="A691">
        <v>2021</v>
      </c>
      <c r="B691">
        <v>1</v>
      </c>
      <c r="C691" t="s">
        <v>32</v>
      </c>
      <c r="D691" t="s">
        <v>63</v>
      </c>
      <c r="E691" t="s">
        <v>13</v>
      </c>
      <c r="F691">
        <v>9.3524999999999991</v>
      </c>
      <c r="G691">
        <v>1152.899461</v>
      </c>
      <c r="H691">
        <v>4.6763000000000003</v>
      </c>
      <c r="I691">
        <v>796</v>
      </c>
    </row>
    <row r="692" spans="1:9" x14ac:dyDescent="0.2">
      <c r="A692">
        <v>2021</v>
      </c>
      <c r="B692">
        <v>1</v>
      </c>
      <c r="C692" t="s">
        <v>32</v>
      </c>
      <c r="D692" t="s">
        <v>63</v>
      </c>
      <c r="E692" t="s">
        <v>14</v>
      </c>
      <c r="F692">
        <v>6.4600000000000005E-2</v>
      </c>
      <c r="G692">
        <v>9.0905620000000003</v>
      </c>
      <c r="H692">
        <v>4.8500000000000001E-2</v>
      </c>
      <c r="I692">
        <v>34</v>
      </c>
    </row>
    <row r="693" spans="1:9" x14ac:dyDescent="0.2">
      <c r="A693">
        <v>2021</v>
      </c>
      <c r="B693">
        <v>1</v>
      </c>
      <c r="C693" t="s">
        <v>32</v>
      </c>
      <c r="D693" t="s">
        <v>15</v>
      </c>
      <c r="E693" t="s">
        <v>11</v>
      </c>
      <c r="F693">
        <v>5.1999999999999998E-3</v>
      </c>
      <c r="G693">
        <v>0.65536899999999998</v>
      </c>
      <c r="H693">
        <v>1.1000000000000001E-3</v>
      </c>
      <c r="I693">
        <v>2</v>
      </c>
    </row>
    <row r="694" spans="1:9" x14ac:dyDescent="0.2">
      <c r="A694">
        <v>2021</v>
      </c>
      <c r="B694">
        <v>1</v>
      </c>
      <c r="C694" t="s">
        <v>32</v>
      </c>
      <c r="D694" t="s">
        <v>15</v>
      </c>
      <c r="E694" t="s">
        <v>13</v>
      </c>
      <c r="F694">
        <v>49.695099999999996</v>
      </c>
      <c r="G694">
        <v>8107.0834329999998</v>
      </c>
      <c r="H694">
        <v>19.878</v>
      </c>
      <c r="I694">
        <v>1820</v>
      </c>
    </row>
    <row r="695" spans="1:9" x14ac:dyDescent="0.2">
      <c r="A695">
        <v>2021</v>
      </c>
      <c r="B695">
        <v>1</v>
      </c>
      <c r="C695" t="s">
        <v>32</v>
      </c>
      <c r="D695" t="s">
        <v>20</v>
      </c>
      <c r="E695" t="s">
        <v>12</v>
      </c>
      <c r="F695">
        <v>36.8688</v>
      </c>
      <c r="G695">
        <v>2073.7657469999999</v>
      </c>
      <c r="H695">
        <v>13.2728</v>
      </c>
      <c r="I695">
        <v>2184</v>
      </c>
    </row>
    <row r="696" spans="1:9" x14ac:dyDescent="0.2">
      <c r="A696">
        <v>2021</v>
      </c>
      <c r="B696">
        <v>1</v>
      </c>
      <c r="C696" t="s">
        <v>32</v>
      </c>
      <c r="D696" t="s">
        <v>16</v>
      </c>
      <c r="E696" t="s">
        <v>11</v>
      </c>
      <c r="F696">
        <v>2.7810999999999999</v>
      </c>
      <c r="G696">
        <v>190.90902499999999</v>
      </c>
      <c r="H696">
        <v>0.63970000000000005</v>
      </c>
      <c r="I696">
        <v>842</v>
      </c>
    </row>
    <row r="697" spans="1:9" x14ac:dyDescent="0.2">
      <c r="A697">
        <v>2021</v>
      </c>
      <c r="B697">
        <v>1</v>
      </c>
      <c r="C697" t="s">
        <v>32</v>
      </c>
      <c r="D697" t="s">
        <v>16</v>
      </c>
      <c r="E697" t="s">
        <v>13</v>
      </c>
      <c r="F697">
        <v>5.3559000000000001</v>
      </c>
      <c r="G697">
        <v>807.00975100000005</v>
      </c>
      <c r="H697">
        <v>2.4102000000000001</v>
      </c>
      <c r="I697">
        <v>1879</v>
      </c>
    </row>
    <row r="698" spans="1:9" x14ac:dyDescent="0.2">
      <c r="A698">
        <v>2021</v>
      </c>
      <c r="B698">
        <v>1</v>
      </c>
      <c r="C698" t="s">
        <v>32</v>
      </c>
      <c r="D698" t="s">
        <v>33</v>
      </c>
      <c r="E698" t="s">
        <v>18</v>
      </c>
      <c r="F698">
        <v>1.8007</v>
      </c>
      <c r="G698">
        <v>496.77016100000003</v>
      </c>
      <c r="H698">
        <v>0.34210000000000002</v>
      </c>
      <c r="I698">
        <v>96</v>
      </c>
    </row>
    <row r="699" spans="1:9" x14ac:dyDescent="0.2">
      <c r="A699">
        <v>2021</v>
      </c>
      <c r="B699">
        <v>1</v>
      </c>
      <c r="C699" t="s">
        <v>32</v>
      </c>
      <c r="D699" t="s">
        <v>33</v>
      </c>
      <c r="E699" t="s">
        <v>12</v>
      </c>
      <c r="F699">
        <v>3.4299999999999997E-2</v>
      </c>
      <c r="G699">
        <v>10.777786000000001</v>
      </c>
      <c r="H699">
        <v>1.21E-2</v>
      </c>
      <c r="I699">
        <v>8</v>
      </c>
    </row>
    <row r="700" spans="1:9" x14ac:dyDescent="0.2">
      <c r="A700">
        <v>2021</v>
      </c>
      <c r="B700">
        <v>1</v>
      </c>
      <c r="C700" t="s">
        <v>32</v>
      </c>
      <c r="D700" t="s">
        <v>33</v>
      </c>
      <c r="E700" t="s">
        <v>13</v>
      </c>
      <c r="F700">
        <v>7.1199999999999999E-2</v>
      </c>
      <c r="G700">
        <v>35.072660999999997</v>
      </c>
      <c r="H700">
        <v>3.56E-2</v>
      </c>
      <c r="I700">
        <v>48</v>
      </c>
    </row>
    <row r="701" spans="1:9" x14ac:dyDescent="0.2">
      <c r="A701">
        <v>2021</v>
      </c>
      <c r="B701">
        <v>1</v>
      </c>
      <c r="C701" t="s">
        <v>32</v>
      </c>
      <c r="D701" t="s">
        <v>19</v>
      </c>
      <c r="E701" t="s">
        <v>12</v>
      </c>
      <c r="F701">
        <v>2.1642000000000001</v>
      </c>
      <c r="G701">
        <v>341.34502600000002</v>
      </c>
      <c r="H701">
        <v>0.80079999999999996</v>
      </c>
      <c r="I701">
        <v>289</v>
      </c>
    </row>
    <row r="702" spans="1:9" x14ac:dyDescent="0.2">
      <c r="A702">
        <v>2021</v>
      </c>
      <c r="B702">
        <v>1</v>
      </c>
      <c r="C702" t="s">
        <v>32</v>
      </c>
      <c r="D702" t="s">
        <v>35</v>
      </c>
      <c r="E702" t="s">
        <v>18</v>
      </c>
      <c r="F702">
        <v>0.32469999999999999</v>
      </c>
      <c r="G702">
        <v>59.056692000000005</v>
      </c>
      <c r="H702">
        <v>5.8500000000000003E-2</v>
      </c>
      <c r="I702">
        <v>75</v>
      </c>
    </row>
    <row r="703" spans="1:9" x14ac:dyDescent="0.2">
      <c r="A703">
        <v>2021</v>
      </c>
      <c r="B703">
        <v>1</v>
      </c>
      <c r="C703" t="s">
        <v>32</v>
      </c>
      <c r="D703" t="s">
        <v>35</v>
      </c>
      <c r="E703" t="s">
        <v>12</v>
      </c>
      <c r="F703">
        <v>1.147</v>
      </c>
      <c r="G703">
        <v>246.98121499999999</v>
      </c>
      <c r="H703">
        <v>0.40150000000000002</v>
      </c>
      <c r="I703">
        <v>88</v>
      </c>
    </row>
    <row r="704" spans="1:9" x14ac:dyDescent="0.2">
      <c r="A704">
        <v>2021</v>
      </c>
      <c r="B704">
        <v>1</v>
      </c>
      <c r="C704" t="s">
        <v>32</v>
      </c>
      <c r="D704" t="s">
        <v>37</v>
      </c>
      <c r="E704" t="s">
        <v>12</v>
      </c>
      <c r="F704">
        <v>1.2875000000000001</v>
      </c>
      <c r="G704">
        <v>233.90612299999998</v>
      </c>
      <c r="H704">
        <v>0.45050000000000001</v>
      </c>
      <c r="I704">
        <v>114</v>
      </c>
    </row>
    <row r="705" spans="1:9" x14ac:dyDescent="0.2">
      <c r="A705">
        <v>2021</v>
      </c>
      <c r="B705">
        <v>1</v>
      </c>
      <c r="C705" t="s">
        <v>32</v>
      </c>
      <c r="D705" t="s">
        <v>29</v>
      </c>
      <c r="E705" t="s">
        <v>12</v>
      </c>
      <c r="F705">
        <v>1.2999999999999999E-3</v>
      </c>
      <c r="G705">
        <v>0.51188299999999998</v>
      </c>
      <c r="H705">
        <v>5.0000000000000001E-4</v>
      </c>
      <c r="I705">
        <v>1</v>
      </c>
    </row>
    <row r="706" spans="1:9" x14ac:dyDescent="0.2">
      <c r="A706">
        <v>2021</v>
      </c>
      <c r="B706">
        <v>1</v>
      </c>
      <c r="C706" t="s">
        <v>32</v>
      </c>
      <c r="D706" t="s">
        <v>29</v>
      </c>
      <c r="E706" t="s">
        <v>13</v>
      </c>
      <c r="F706">
        <v>0.65149999999999997</v>
      </c>
      <c r="G706">
        <v>221.027694</v>
      </c>
      <c r="H706">
        <v>0.26050000000000001</v>
      </c>
      <c r="I706">
        <v>96</v>
      </c>
    </row>
    <row r="707" spans="1:9" x14ac:dyDescent="0.2">
      <c r="A707">
        <v>2021</v>
      </c>
      <c r="B707">
        <v>1</v>
      </c>
      <c r="C707" t="s">
        <v>32</v>
      </c>
      <c r="D707" t="s">
        <v>34</v>
      </c>
      <c r="E707" t="s">
        <v>18</v>
      </c>
      <c r="F707">
        <v>6.9999999999999999E-4</v>
      </c>
      <c r="G707">
        <v>0.330204</v>
      </c>
      <c r="H707">
        <v>1E-4</v>
      </c>
      <c r="I707">
        <v>0</v>
      </c>
    </row>
    <row r="708" spans="1:9" x14ac:dyDescent="0.2">
      <c r="A708">
        <v>2021</v>
      </c>
      <c r="B708">
        <v>1</v>
      </c>
      <c r="C708" t="s">
        <v>32</v>
      </c>
      <c r="D708" t="s">
        <v>34</v>
      </c>
      <c r="E708" t="s">
        <v>12</v>
      </c>
      <c r="F708">
        <v>5.7700000000000001E-2</v>
      </c>
      <c r="G708">
        <v>27.053737000000002</v>
      </c>
      <c r="H708">
        <v>2.0199999999999999E-2</v>
      </c>
      <c r="I708">
        <v>0</v>
      </c>
    </row>
    <row r="709" spans="1:9" x14ac:dyDescent="0.2">
      <c r="A709">
        <v>2021</v>
      </c>
      <c r="B709">
        <v>1</v>
      </c>
      <c r="C709" t="s">
        <v>32</v>
      </c>
      <c r="D709" t="s">
        <v>34</v>
      </c>
      <c r="E709" t="s">
        <v>13</v>
      </c>
      <c r="F709">
        <v>0.29909999999999998</v>
      </c>
      <c r="G709">
        <v>167.43448900000001</v>
      </c>
      <c r="H709">
        <v>0.12559999999999999</v>
      </c>
      <c r="I709">
        <v>0</v>
      </c>
    </row>
    <row r="710" spans="1:9" x14ac:dyDescent="0.2">
      <c r="A710">
        <v>2021</v>
      </c>
      <c r="B710">
        <v>2</v>
      </c>
      <c r="C710" t="s">
        <v>9</v>
      </c>
      <c r="D710" t="s">
        <v>63</v>
      </c>
      <c r="E710" t="s">
        <v>11</v>
      </c>
      <c r="F710">
        <v>11.0802</v>
      </c>
      <c r="G710">
        <v>740.73100199999999</v>
      </c>
      <c r="H710">
        <v>2.3268</v>
      </c>
      <c r="I710">
        <v>558</v>
      </c>
    </row>
    <row r="711" spans="1:9" x14ac:dyDescent="0.2">
      <c r="A711">
        <v>2021</v>
      </c>
      <c r="B711">
        <v>2</v>
      </c>
      <c r="C711" t="s">
        <v>9</v>
      </c>
      <c r="D711" t="s">
        <v>63</v>
      </c>
      <c r="E711" t="s">
        <v>12</v>
      </c>
      <c r="F711">
        <v>71.581800000000001</v>
      </c>
      <c r="G711">
        <v>6362.6738449999993</v>
      </c>
      <c r="H711">
        <v>25.0535</v>
      </c>
      <c r="I711">
        <v>810</v>
      </c>
    </row>
    <row r="712" spans="1:9" x14ac:dyDescent="0.2">
      <c r="A712">
        <v>2021</v>
      </c>
      <c r="B712">
        <v>2</v>
      </c>
      <c r="C712" t="s">
        <v>9</v>
      </c>
      <c r="D712" t="s">
        <v>63</v>
      </c>
      <c r="E712" t="s">
        <v>13</v>
      </c>
      <c r="F712">
        <v>30.163699999999999</v>
      </c>
      <c r="G712">
        <v>3418.376272</v>
      </c>
      <c r="H712">
        <v>15.082000000000001</v>
      </c>
      <c r="I712">
        <v>587</v>
      </c>
    </row>
    <row r="713" spans="1:9" x14ac:dyDescent="0.2">
      <c r="A713">
        <v>2021</v>
      </c>
      <c r="B713">
        <v>2</v>
      </c>
      <c r="C713" t="s">
        <v>9</v>
      </c>
      <c r="D713" t="s">
        <v>15</v>
      </c>
      <c r="E713" t="s">
        <v>11</v>
      </c>
      <c r="F713">
        <v>7.5300000000000006E-2</v>
      </c>
      <c r="G713">
        <v>8.4115210000000005</v>
      </c>
      <c r="H713">
        <v>1.5100000000000001E-2</v>
      </c>
      <c r="I713">
        <v>10</v>
      </c>
    </row>
    <row r="714" spans="1:9" x14ac:dyDescent="0.2">
      <c r="A714">
        <v>2021</v>
      </c>
      <c r="B714">
        <v>2</v>
      </c>
      <c r="C714" t="s">
        <v>9</v>
      </c>
      <c r="D714" t="s">
        <v>15</v>
      </c>
      <c r="E714" t="s">
        <v>13</v>
      </c>
      <c r="F714">
        <v>21.940899999999999</v>
      </c>
      <c r="G714">
        <v>4399.8657980000007</v>
      </c>
      <c r="H714">
        <v>8.7763000000000009</v>
      </c>
      <c r="I714">
        <v>668</v>
      </c>
    </row>
    <row r="715" spans="1:9" x14ac:dyDescent="0.2">
      <c r="A715">
        <v>2021</v>
      </c>
      <c r="B715">
        <v>2</v>
      </c>
      <c r="C715" t="s">
        <v>9</v>
      </c>
      <c r="D715" t="s">
        <v>20</v>
      </c>
      <c r="E715" t="s">
        <v>12</v>
      </c>
      <c r="F715">
        <v>4.7880000000000003</v>
      </c>
      <c r="G715">
        <v>323.52865200000002</v>
      </c>
      <c r="H715">
        <v>1.7237</v>
      </c>
      <c r="I715">
        <v>237</v>
      </c>
    </row>
    <row r="716" spans="1:9" x14ac:dyDescent="0.2">
      <c r="A716">
        <v>2021</v>
      </c>
      <c r="B716">
        <v>2</v>
      </c>
      <c r="C716" t="s">
        <v>9</v>
      </c>
      <c r="D716" t="s">
        <v>17</v>
      </c>
      <c r="E716" t="s">
        <v>18</v>
      </c>
      <c r="F716">
        <v>2.5794000000000001</v>
      </c>
      <c r="G716">
        <v>284.872613</v>
      </c>
      <c r="H716">
        <v>0.46429999999999999</v>
      </c>
      <c r="I716">
        <v>105</v>
      </c>
    </row>
    <row r="717" spans="1:9" x14ac:dyDescent="0.2">
      <c r="A717">
        <v>2021</v>
      </c>
      <c r="B717">
        <v>2</v>
      </c>
      <c r="C717" t="s">
        <v>9</v>
      </c>
      <c r="D717" t="s">
        <v>16</v>
      </c>
      <c r="E717" t="s">
        <v>11</v>
      </c>
      <c r="F717">
        <v>2.4279000000000002</v>
      </c>
      <c r="G717">
        <v>182.747544</v>
      </c>
      <c r="H717">
        <v>0.55840000000000001</v>
      </c>
      <c r="I717">
        <v>343</v>
      </c>
    </row>
    <row r="718" spans="1:9" x14ac:dyDescent="0.2">
      <c r="A718">
        <v>2021</v>
      </c>
      <c r="B718">
        <v>2</v>
      </c>
      <c r="C718" t="s">
        <v>9</v>
      </c>
      <c r="D718" t="s">
        <v>16</v>
      </c>
      <c r="E718" t="s">
        <v>13</v>
      </c>
      <c r="F718">
        <v>0.70809999999999995</v>
      </c>
      <c r="G718">
        <v>89.89909200000001</v>
      </c>
      <c r="H718">
        <v>0.31859999999999999</v>
      </c>
      <c r="I718">
        <v>208</v>
      </c>
    </row>
    <row r="719" spans="1:9" x14ac:dyDescent="0.2">
      <c r="A719">
        <v>2021</v>
      </c>
      <c r="B719">
        <v>2</v>
      </c>
      <c r="C719" t="s">
        <v>9</v>
      </c>
      <c r="D719" t="s">
        <v>19</v>
      </c>
      <c r="E719" t="s">
        <v>12</v>
      </c>
      <c r="F719">
        <v>0.99070000000000003</v>
      </c>
      <c r="G719">
        <v>147.66493800000001</v>
      </c>
      <c r="H719">
        <v>0.36659999999999998</v>
      </c>
      <c r="I719">
        <v>77</v>
      </c>
    </row>
    <row r="720" spans="1:9" x14ac:dyDescent="0.2">
      <c r="A720">
        <v>2021</v>
      </c>
      <c r="B720">
        <v>2</v>
      </c>
      <c r="C720" t="s">
        <v>9</v>
      </c>
      <c r="D720" t="s">
        <v>21</v>
      </c>
      <c r="E720" t="s">
        <v>22</v>
      </c>
      <c r="F720">
        <v>5.7999999999999996E-3</v>
      </c>
      <c r="G720">
        <v>1.9080229999999998</v>
      </c>
      <c r="H720">
        <v>1.6000000000000001E-3</v>
      </c>
      <c r="I720">
        <v>2</v>
      </c>
    </row>
    <row r="721" spans="1:9" x14ac:dyDescent="0.2">
      <c r="A721">
        <v>2021</v>
      </c>
      <c r="B721">
        <v>2</v>
      </c>
      <c r="C721" t="s">
        <v>9</v>
      </c>
      <c r="D721" t="s">
        <v>21</v>
      </c>
      <c r="E721" t="s">
        <v>13</v>
      </c>
      <c r="F721">
        <v>1.0523</v>
      </c>
      <c r="G721">
        <v>136.39728200000002</v>
      </c>
      <c r="H721">
        <v>0.4209</v>
      </c>
      <c r="I721">
        <v>124</v>
      </c>
    </row>
    <row r="722" spans="1:9" x14ac:dyDescent="0.2">
      <c r="A722">
        <v>2021</v>
      </c>
      <c r="B722">
        <v>2</v>
      </c>
      <c r="C722" t="s">
        <v>9</v>
      </c>
      <c r="D722" t="s">
        <v>23</v>
      </c>
      <c r="E722" t="s">
        <v>13</v>
      </c>
      <c r="F722">
        <v>0.37630000000000002</v>
      </c>
      <c r="G722">
        <v>59.318733999999999</v>
      </c>
      <c r="H722">
        <v>0.15049999999999999</v>
      </c>
      <c r="I722">
        <v>165</v>
      </c>
    </row>
    <row r="723" spans="1:9" x14ac:dyDescent="0.2">
      <c r="A723">
        <v>2021</v>
      </c>
      <c r="B723">
        <v>2</v>
      </c>
      <c r="C723" t="s">
        <v>9</v>
      </c>
      <c r="D723" t="s">
        <v>25</v>
      </c>
      <c r="E723" t="s">
        <v>18</v>
      </c>
      <c r="F723">
        <v>0.53129999999999999</v>
      </c>
      <c r="G723">
        <v>46.850673999999998</v>
      </c>
      <c r="H723">
        <v>9.5600000000000004E-2</v>
      </c>
      <c r="I723">
        <v>87</v>
      </c>
    </row>
    <row r="724" spans="1:9" x14ac:dyDescent="0.2">
      <c r="A724">
        <v>2021</v>
      </c>
      <c r="B724">
        <v>2</v>
      </c>
      <c r="C724" t="s">
        <v>9</v>
      </c>
      <c r="D724" t="s">
        <v>25</v>
      </c>
      <c r="E724" t="s">
        <v>13</v>
      </c>
      <c r="F724">
        <v>1.06E-2</v>
      </c>
      <c r="G724">
        <v>1.650026</v>
      </c>
      <c r="H724">
        <v>4.1999999999999997E-3</v>
      </c>
      <c r="I724">
        <v>8</v>
      </c>
    </row>
    <row r="725" spans="1:9" x14ac:dyDescent="0.2">
      <c r="A725">
        <v>2021</v>
      </c>
      <c r="B725">
        <v>2</v>
      </c>
      <c r="C725" t="s">
        <v>9</v>
      </c>
      <c r="D725" t="s">
        <v>42</v>
      </c>
      <c r="E725" t="s">
        <v>13</v>
      </c>
      <c r="F725">
        <v>0.2056</v>
      </c>
      <c r="G725">
        <v>41.075017000000003</v>
      </c>
      <c r="H725">
        <v>8.2299999999999998E-2</v>
      </c>
      <c r="I725">
        <v>62</v>
      </c>
    </row>
    <row r="726" spans="1:9" x14ac:dyDescent="0.2">
      <c r="A726">
        <v>2021</v>
      </c>
      <c r="B726">
        <v>2</v>
      </c>
      <c r="C726" t="s">
        <v>26</v>
      </c>
      <c r="D726" t="s">
        <v>63</v>
      </c>
      <c r="E726" t="s">
        <v>11</v>
      </c>
      <c r="F726">
        <v>54.909199999999998</v>
      </c>
      <c r="G726">
        <v>3357.6095469999996</v>
      </c>
      <c r="H726">
        <v>11.531000000000001</v>
      </c>
      <c r="I726">
        <v>8226</v>
      </c>
    </row>
    <row r="727" spans="1:9" x14ac:dyDescent="0.2">
      <c r="A727">
        <v>2021</v>
      </c>
      <c r="B727">
        <v>2</v>
      </c>
      <c r="C727" t="s">
        <v>26</v>
      </c>
      <c r="D727" t="s">
        <v>63</v>
      </c>
      <c r="E727" t="s">
        <v>12</v>
      </c>
      <c r="F727">
        <v>39.380899999999997</v>
      </c>
      <c r="G727">
        <v>4194.076763</v>
      </c>
      <c r="H727">
        <v>13.7834</v>
      </c>
      <c r="I727">
        <v>8143</v>
      </c>
    </row>
    <row r="728" spans="1:9" x14ac:dyDescent="0.2">
      <c r="A728">
        <v>2021</v>
      </c>
      <c r="B728">
        <v>2</v>
      </c>
      <c r="C728" t="s">
        <v>26</v>
      </c>
      <c r="D728" t="s">
        <v>63</v>
      </c>
      <c r="E728" t="s">
        <v>13</v>
      </c>
      <c r="F728">
        <v>4.9295</v>
      </c>
      <c r="G728">
        <v>735.41033800000002</v>
      </c>
      <c r="H728">
        <v>2.4647000000000001</v>
      </c>
      <c r="I728">
        <v>777</v>
      </c>
    </row>
    <row r="729" spans="1:9" x14ac:dyDescent="0.2">
      <c r="A729">
        <v>2021</v>
      </c>
      <c r="B729">
        <v>2</v>
      </c>
      <c r="C729" t="s">
        <v>26</v>
      </c>
      <c r="D729" t="s">
        <v>63</v>
      </c>
      <c r="E729" t="s">
        <v>14</v>
      </c>
      <c r="F729">
        <v>0.39589999999999997</v>
      </c>
      <c r="G729">
        <v>66.64688000000001</v>
      </c>
      <c r="H729">
        <v>0.2969</v>
      </c>
      <c r="I729">
        <v>273</v>
      </c>
    </row>
    <row r="730" spans="1:9" x14ac:dyDescent="0.2">
      <c r="A730">
        <v>2021</v>
      </c>
      <c r="B730">
        <v>2</v>
      </c>
      <c r="C730" t="s">
        <v>26</v>
      </c>
      <c r="D730" t="s">
        <v>15</v>
      </c>
      <c r="E730" t="s">
        <v>11</v>
      </c>
      <c r="F730">
        <v>4.4000000000000003E-3</v>
      </c>
      <c r="G730">
        <v>0.38570199999999999</v>
      </c>
      <c r="H730">
        <v>8.9999999999999998E-4</v>
      </c>
      <c r="I730">
        <v>2</v>
      </c>
    </row>
    <row r="731" spans="1:9" x14ac:dyDescent="0.2">
      <c r="A731">
        <v>2021</v>
      </c>
      <c r="B731">
        <v>2</v>
      </c>
      <c r="C731" t="s">
        <v>26</v>
      </c>
      <c r="D731" t="s">
        <v>15</v>
      </c>
      <c r="E731" t="s">
        <v>13</v>
      </c>
      <c r="F731">
        <v>7.3704999999999998</v>
      </c>
      <c r="G731">
        <v>1552.9461769999998</v>
      </c>
      <c r="H731">
        <v>2.9481999999999999</v>
      </c>
      <c r="I731">
        <v>941</v>
      </c>
    </row>
    <row r="732" spans="1:9" x14ac:dyDescent="0.2">
      <c r="A732">
        <v>2021</v>
      </c>
      <c r="B732">
        <v>2</v>
      </c>
      <c r="C732" t="s">
        <v>26</v>
      </c>
      <c r="D732" t="s">
        <v>20</v>
      </c>
      <c r="E732" t="s">
        <v>12</v>
      </c>
      <c r="F732">
        <v>7.6459999999999999</v>
      </c>
      <c r="G732">
        <v>547.56286299999999</v>
      </c>
      <c r="H732">
        <v>2.7526000000000002</v>
      </c>
      <c r="I732">
        <v>1592</v>
      </c>
    </row>
    <row r="733" spans="1:9" x14ac:dyDescent="0.2">
      <c r="A733">
        <v>2021</v>
      </c>
      <c r="B733">
        <v>2</v>
      </c>
      <c r="C733" t="s">
        <v>26</v>
      </c>
      <c r="D733" t="s">
        <v>16</v>
      </c>
      <c r="E733" t="s">
        <v>11</v>
      </c>
      <c r="F733">
        <v>4.0811000000000002</v>
      </c>
      <c r="G733">
        <v>299.708529</v>
      </c>
      <c r="H733">
        <v>0.93869999999999998</v>
      </c>
      <c r="I733">
        <v>1955</v>
      </c>
    </row>
    <row r="734" spans="1:9" x14ac:dyDescent="0.2">
      <c r="A734">
        <v>2021</v>
      </c>
      <c r="B734">
        <v>2</v>
      </c>
      <c r="C734" t="s">
        <v>26</v>
      </c>
      <c r="D734" t="s">
        <v>16</v>
      </c>
      <c r="E734" t="s">
        <v>13</v>
      </c>
      <c r="F734">
        <v>0.5181</v>
      </c>
      <c r="G734">
        <v>82.924092000000002</v>
      </c>
      <c r="H734">
        <v>0.2331</v>
      </c>
      <c r="I734">
        <v>507</v>
      </c>
    </row>
    <row r="735" spans="1:9" x14ac:dyDescent="0.2">
      <c r="A735">
        <v>2021</v>
      </c>
      <c r="B735">
        <v>2</v>
      </c>
      <c r="C735" t="s">
        <v>26</v>
      </c>
      <c r="D735" t="s">
        <v>17</v>
      </c>
      <c r="E735" t="s">
        <v>18</v>
      </c>
      <c r="F735">
        <v>1.4093</v>
      </c>
      <c r="G735">
        <v>132.62327400000001</v>
      </c>
      <c r="H735">
        <v>0.25369999999999998</v>
      </c>
      <c r="I735">
        <v>222</v>
      </c>
    </row>
    <row r="736" spans="1:9" x14ac:dyDescent="0.2">
      <c r="A736">
        <v>2021</v>
      </c>
      <c r="B736">
        <v>2</v>
      </c>
      <c r="C736" t="s">
        <v>26</v>
      </c>
      <c r="D736" t="s">
        <v>19</v>
      </c>
      <c r="E736" t="s">
        <v>12</v>
      </c>
      <c r="F736">
        <v>0.5252</v>
      </c>
      <c r="G736">
        <v>82.262953999999993</v>
      </c>
      <c r="H736">
        <v>0.1943</v>
      </c>
      <c r="I736">
        <v>279</v>
      </c>
    </row>
    <row r="737" spans="1:9" x14ac:dyDescent="0.2">
      <c r="A737">
        <v>2021</v>
      </c>
      <c r="B737">
        <v>2</v>
      </c>
      <c r="C737" t="s">
        <v>26</v>
      </c>
      <c r="D737" t="s">
        <v>45</v>
      </c>
      <c r="E737" t="s">
        <v>12</v>
      </c>
      <c r="F737">
        <v>0.86280000000000001</v>
      </c>
      <c r="G737">
        <v>77.771446999999995</v>
      </c>
      <c r="H737">
        <v>0.30199999999999999</v>
      </c>
      <c r="I737">
        <v>213</v>
      </c>
    </row>
    <row r="738" spans="1:9" x14ac:dyDescent="0.2">
      <c r="A738">
        <v>2021</v>
      </c>
      <c r="B738">
        <v>2</v>
      </c>
      <c r="C738" t="s">
        <v>26</v>
      </c>
      <c r="D738" t="s">
        <v>35</v>
      </c>
      <c r="E738" t="s">
        <v>18</v>
      </c>
      <c r="F738">
        <v>2.35E-2</v>
      </c>
      <c r="G738">
        <v>4.2909309999999996</v>
      </c>
      <c r="H738">
        <v>4.1999999999999997E-3</v>
      </c>
      <c r="I738">
        <v>0</v>
      </c>
    </row>
    <row r="739" spans="1:9" x14ac:dyDescent="0.2">
      <c r="A739">
        <v>2021</v>
      </c>
      <c r="B739">
        <v>2</v>
      </c>
      <c r="C739" t="s">
        <v>26</v>
      </c>
      <c r="D739" t="s">
        <v>35</v>
      </c>
      <c r="E739" t="s">
        <v>12</v>
      </c>
      <c r="F739">
        <v>0.2102</v>
      </c>
      <c r="G739">
        <v>48.938783999999998</v>
      </c>
      <c r="H739">
        <v>7.3499999999999996E-2</v>
      </c>
      <c r="I739">
        <v>0</v>
      </c>
    </row>
    <row r="740" spans="1:9" x14ac:dyDescent="0.2">
      <c r="A740">
        <v>2021</v>
      </c>
      <c r="B740">
        <v>2</v>
      </c>
      <c r="C740" t="s">
        <v>26</v>
      </c>
      <c r="D740" t="s">
        <v>21</v>
      </c>
      <c r="E740" t="s">
        <v>22</v>
      </c>
      <c r="F740">
        <v>3.3E-3</v>
      </c>
      <c r="G740">
        <v>1.308484</v>
      </c>
      <c r="H740">
        <v>8.9999999999999998E-4</v>
      </c>
      <c r="I740">
        <v>2</v>
      </c>
    </row>
    <row r="741" spans="1:9" x14ac:dyDescent="0.2">
      <c r="A741">
        <v>2021</v>
      </c>
      <c r="B741">
        <v>2</v>
      </c>
      <c r="C741" t="s">
        <v>26</v>
      </c>
      <c r="D741" t="s">
        <v>21</v>
      </c>
      <c r="E741" t="s">
        <v>27</v>
      </c>
      <c r="F741">
        <v>1.5900000000000001E-2</v>
      </c>
      <c r="G741">
        <v>3.3178890000000001</v>
      </c>
      <c r="H741">
        <v>4.7999999999999996E-3</v>
      </c>
      <c r="I741">
        <v>2</v>
      </c>
    </row>
    <row r="742" spans="1:9" x14ac:dyDescent="0.2">
      <c r="A742">
        <v>2021</v>
      </c>
      <c r="B742">
        <v>2</v>
      </c>
      <c r="C742" t="s">
        <v>26</v>
      </c>
      <c r="D742" t="s">
        <v>21</v>
      </c>
      <c r="E742" t="s">
        <v>13</v>
      </c>
      <c r="F742">
        <v>0.34960000000000002</v>
      </c>
      <c r="G742">
        <v>38.380471</v>
      </c>
      <c r="H742">
        <v>0.13980000000000001</v>
      </c>
      <c r="I742">
        <v>206</v>
      </c>
    </row>
    <row r="743" spans="1:9" x14ac:dyDescent="0.2">
      <c r="A743">
        <v>2021</v>
      </c>
      <c r="B743">
        <v>2</v>
      </c>
      <c r="C743" t="s">
        <v>26</v>
      </c>
      <c r="D743" t="s">
        <v>29</v>
      </c>
      <c r="E743" t="s">
        <v>18</v>
      </c>
      <c r="F743">
        <v>2.9999999999999997E-4</v>
      </c>
      <c r="G743">
        <v>6.0470999999999997E-2</v>
      </c>
      <c r="H743">
        <v>1E-4</v>
      </c>
      <c r="I743">
        <v>0</v>
      </c>
    </row>
    <row r="744" spans="1:9" x14ac:dyDescent="0.2">
      <c r="A744">
        <v>2021</v>
      </c>
      <c r="B744">
        <v>2</v>
      </c>
      <c r="C744" t="s">
        <v>26</v>
      </c>
      <c r="D744" t="s">
        <v>29</v>
      </c>
      <c r="E744" t="s">
        <v>13</v>
      </c>
      <c r="F744">
        <v>9.5399999999999999E-2</v>
      </c>
      <c r="G744">
        <v>37.051830000000002</v>
      </c>
      <c r="H744">
        <v>3.8100000000000002E-2</v>
      </c>
      <c r="I744">
        <v>0</v>
      </c>
    </row>
    <row r="745" spans="1:9" x14ac:dyDescent="0.2">
      <c r="A745">
        <v>2021</v>
      </c>
      <c r="B745">
        <v>2</v>
      </c>
      <c r="C745" t="s">
        <v>32</v>
      </c>
      <c r="D745" t="s">
        <v>63</v>
      </c>
      <c r="E745" t="s">
        <v>11</v>
      </c>
      <c r="F745">
        <v>158.11969999999999</v>
      </c>
      <c r="G745">
        <v>8438.527039999999</v>
      </c>
      <c r="H745">
        <v>33.205100000000002</v>
      </c>
      <c r="I745">
        <v>11647</v>
      </c>
    </row>
    <row r="746" spans="1:9" x14ac:dyDescent="0.2">
      <c r="A746">
        <v>2021</v>
      </c>
      <c r="B746">
        <v>2</v>
      </c>
      <c r="C746" t="s">
        <v>32</v>
      </c>
      <c r="D746" t="s">
        <v>63</v>
      </c>
      <c r="E746" t="s">
        <v>12</v>
      </c>
      <c r="F746">
        <v>110.5001</v>
      </c>
      <c r="G746">
        <v>10562.128693000001</v>
      </c>
      <c r="H746">
        <v>38.6751</v>
      </c>
      <c r="I746">
        <v>15152</v>
      </c>
    </row>
    <row r="747" spans="1:9" x14ac:dyDescent="0.2">
      <c r="A747">
        <v>2021</v>
      </c>
      <c r="B747">
        <v>2</v>
      </c>
      <c r="C747" t="s">
        <v>32</v>
      </c>
      <c r="D747" t="s">
        <v>63</v>
      </c>
      <c r="E747" t="s">
        <v>13</v>
      </c>
      <c r="F747">
        <v>6.4025999999999996</v>
      </c>
      <c r="G747">
        <v>912.74120700000003</v>
      </c>
      <c r="H747">
        <v>3.2012999999999998</v>
      </c>
      <c r="I747">
        <v>780</v>
      </c>
    </row>
    <row r="748" spans="1:9" x14ac:dyDescent="0.2">
      <c r="A748">
        <v>2021</v>
      </c>
      <c r="B748">
        <v>2</v>
      </c>
      <c r="C748" t="s">
        <v>32</v>
      </c>
      <c r="D748" t="s">
        <v>63</v>
      </c>
      <c r="E748" t="s">
        <v>14</v>
      </c>
      <c r="F748">
        <v>4.0800000000000003E-2</v>
      </c>
      <c r="G748">
        <v>5.5094370000000001</v>
      </c>
      <c r="H748">
        <v>3.0599999999999999E-2</v>
      </c>
      <c r="I748">
        <v>30</v>
      </c>
    </row>
    <row r="749" spans="1:9" x14ac:dyDescent="0.2">
      <c r="A749">
        <v>2021</v>
      </c>
      <c r="B749">
        <v>2</v>
      </c>
      <c r="C749" t="s">
        <v>32</v>
      </c>
      <c r="D749" t="s">
        <v>15</v>
      </c>
      <c r="E749" t="s">
        <v>11</v>
      </c>
      <c r="F749">
        <v>1.6500000000000001E-2</v>
      </c>
      <c r="G749">
        <v>2.359302</v>
      </c>
      <c r="H749">
        <v>3.3E-3</v>
      </c>
      <c r="I749">
        <v>12</v>
      </c>
    </row>
    <row r="750" spans="1:9" x14ac:dyDescent="0.2">
      <c r="A750">
        <v>2021</v>
      </c>
      <c r="B750">
        <v>2</v>
      </c>
      <c r="C750" t="s">
        <v>32</v>
      </c>
      <c r="D750" t="s">
        <v>15</v>
      </c>
      <c r="E750" t="s">
        <v>13</v>
      </c>
      <c r="F750">
        <v>20.250499999999999</v>
      </c>
      <c r="G750">
        <v>4419.9431420000001</v>
      </c>
      <c r="H750">
        <v>8.1001999999999992</v>
      </c>
      <c r="I750">
        <v>1675</v>
      </c>
    </row>
    <row r="751" spans="1:9" x14ac:dyDescent="0.2">
      <c r="A751">
        <v>2021</v>
      </c>
      <c r="B751">
        <v>2</v>
      </c>
      <c r="C751" t="s">
        <v>32</v>
      </c>
      <c r="D751" t="s">
        <v>20</v>
      </c>
      <c r="E751" t="s">
        <v>12</v>
      </c>
      <c r="F751">
        <v>19.6373</v>
      </c>
      <c r="G751">
        <v>1418.480059</v>
      </c>
      <c r="H751">
        <v>7.0694999999999997</v>
      </c>
      <c r="I751">
        <v>2062</v>
      </c>
    </row>
    <row r="752" spans="1:9" x14ac:dyDescent="0.2">
      <c r="A752">
        <v>2021</v>
      </c>
      <c r="B752">
        <v>2</v>
      </c>
      <c r="C752" t="s">
        <v>32</v>
      </c>
      <c r="D752" t="s">
        <v>16</v>
      </c>
      <c r="E752" t="s">
        <v>11</v>
      </c>
      <c r="F752">
        <v>2.9780000000000002</v>
      </c>
      <c r="G752">
        <v>170.088854</v>
      </c>
      <c r="H752">
        <v>0.68489999999999995</v>
      </c>
      <c r="I752">
        <v>800</v>
      </c>
    </row>
    <row r="753" spans="1:9" x14ac:dyDescent="0.2">
      <c r="A753">
        <v>2021</v>
      </c>
      <c r="B753">
        <v>2</v>
      </c>
      <c r="C753" t="s">
        <v>32</v>
      </c>
      <c r="D753" t="s">
        <v>16</v>
      </c>
      <c r="E753" t="s">
        <v>13</v>
      </c>
      <c r="F753">
        <v>3.2412000000000001</v>
      </c>
      <c r="G753">
        <v>503.77652399999999</v>
      </c>
      <c r="H753">
        <v>1.4584999999999999</v>
      </c>
      <c r="I753">
        <v>2043</v>
      </c>
    </row>
    <row r="754" spans="1:9" x14ac:dyDescent="0.2">
      <c r="A754">
        <v>2021</v>
      </c>
      <c r="B754">
        <v>2</v>
      </c>
      <c r="C754" t="s">
        <v>32</v>
      </c>
      <c r="D754" t="s">
        <v>33</v>
      </c>
      <c r="E754" t="s">
        <v>18</v>
      </c>
      <c r="F754">
        <v>1.5409999999999999</v>
      </c>
      <c r="G754">
        <v>407.29363699999999</v>
      </c>
      <c r="H754">
        <v>0.2928</v>
      </c>
      <c r="I754">
        <v>101</v>
      </c>
    </row>
    <row r="755" spans="1:9" x14ac:dyDescent="0.2">
      <c r="A755">
        <v>2021</v>
      </c>
      <c r="B755">
        <v>2</v>
      </c>
      <c r="C755" t="s">
        <v>32</v>
      </c>
      <c r="D755" t="s">
        <v>33</v>
      </c>
      <c r="E755" t="s">
        <v>12</v>
      </c>
      <c r="F755">
        <v>2.06E-2</v>
      </c>
      <c r="G755">
        <v>6.7927250000000008</v>
      </c>
      <c r="H755">
        <v>7.3000000000000001E-3</v>
      </c>
      <c r="I755">
        <v>7</v>
      </c>
    </row>
    <row r="756" spans="1:9" x14ac:dyDescent="0.2">
      <c r="A756">
        <v>2021</v>
      </c>
      <c r="B756">
        <v>2</v>
      </c>
      <c r="C756" t="s">
        <v>32</v>
      </c>
      <c r="D756" t="s">
        <v>33</v>
      </c>
      <c r="E756" t="s">
        <v>13</v>
      </c>
      <c r="F756">
        <v>7.3800000000000004E-2</v>
      </c>
      <c r="G756">
        <v>36.475165999999994</v>
      </c>
      <c r="H756">
        <v>3.6900000000000002E-2</v>
      </c>
      <c r="I756">
        <v>54</v>
      </c>
    </row>
    <row r="757" spans="1:9" x14ac:dyDescent="0.2">
      <c r="A757">
        <v>2021</v>
      </c>
      <c r="B757">
        <v>2</v>
      </c>
      <c r="C757" t="s">
        <v>32</v>
      </c>
      <c r="D757" t="s">
        <v>34</v>
      </c>
      <c r="E757" t="s">
        <v>18</v>
      </c>
      <c r="F757">
        <v>1.2999999999999999E-3</v>
      </c>
      <c r="G757">
        <v>0.660408</v>
      </c>
      <c r="H757">
        <v>2.9999999999999997E-4</v>
      </c>
      <c r="I757">
        <v>0</v>
      </c>
    </row>
    <row r="758" spans="1:9" x14ac:dyDescent="0.2">
      <c r="A758">
        <v>2021</v>
      </c>
      <c r="B758">
        <v>2</v>
      </c>
      <c r="C758" t="s">
        <v>32</v>
      </c>
      <c r="D758" t="s">
        <v>34</v>
      </c>
      <c r="E758" t="s">
        <v>12</v>
      </c>
      <c r="F758">
        <v>5.5100000000000003E-2</v>
      </c>
      <c r="G758">
        <v>25.322153999999998</v>
      </c>
      <c r="H758">
        <v>1.9300000000000001E-2</v>
      </c>
      <c r="I758">
        <v>0</v>
      </c>
    </row>
    <row r="759" spans="1:9" x14ac:dyDescent="0.2">
      <c r="A759">
        <v>2021</v>
      </c>
      <c r="B759">
        <v>2</v>
      </c>
      <c r="C759" t="s">
        <v>32</v>
      </c>
      <c r="D759" t="s">
        <v>34</v>
      </c>
      <c r="E759" t="s">
        <v>13</v>
      </c>
      <c r="F759">
        <v>0.40989999999999999</v>
      </c>
      <c r="G759">
        <v>222.27564100000001</v>
      </c>
      <c r="H759">
        <v>0.1721</v>
      </c>
      <c r="I759">
        <v>0</v>
      </c>
    </row>
    <row r="760" spans="1:9" x14ac:dyDescent="0.2">
      <c r="A760">
        <v>2021</v>
      </c>
      <c r="B760">
        <v>2</v>
      </c>
      <c r="C760" t="s">
        <v>32</v>
      </c>
      <c r="D760" t="s">
        <v>35</v>
      </c>
      <c r="E760" t="s">
        <v>18</v>
      </c>
      <c r="F760">
        <v>0.2964</v>
      </c>
      <c r="G760">
        <v>53.936470999999997</v>
      </c>
      <c r="H760">
        <v>5.33E-2</v>
      </c>
      <c r="I760">
        <v>78</v>
      </c>
    </row>
    <row r="761" spans="1:9" x14ac:dyDescent="0.2">
      <c r="A761">
        <v>2021</v>
      </c>
      <c r="B761">
        <v>2</v>
      </c>
      <c r="C761" t="s">
        <v>32</v>
      </c>
      <c r="D761" t="s">
        <v>35</v>
      </c>
      <c r="E761" t="s">
        <v>12</v>
      </c>
      <c r="F761">
        <v>0.83420000000000005</v>
      </c>
      <c r="G761">
        <v>187.833551</v>
      </c>
      <c r="H761">
        <v>0.29199999999999998</v>
      </c>
      <c r="I761">
        <v>88</v>
      </c>
    </row>
    <row r="762" spans="1:9" x14ac:dyDescent="0.2">
      <c r="A762">
        <v>2021</v>
      </c>
      <c r="B762">
        <v>2</v>
      </c>
      <c r="C762" t="s">
        <v>32</v>
      </c>
      <c r="D762" t="s">
        <v>19</v>
      </c>
      <c r="E762" t="s">
        <v>12</v>
      </c>
      <c r="F762">
        <v>1.403</v>
      </c>
      <c r="G762">
        <v>229.58150899999998</v>
      </c>
      <c r="H762">
        <v>0.51900000000000002</v>
      </c>
      <c r="I762">
        <v>266</v>
      </c>
    </row>
    <row r="763" spans="1:9" x14ac:dyDescent="0.2">
      <c r="A763">
        <v>2021</v>
      </c>
      <c r="B763">
        <v>2</v>
      </c>
      <c r="C763" t="s">
        <v>32</v>
      </c>
      <c r="D763" t="s">
        <v>37</v>
      </c>
      <c r="E763" t="s">
        <v>12</v>
      </c>
      <c r="F763">
        <v>1.0794999999999999</v>
      </c>
      <c r="G763">
        <v>201.00233399999999</v>
      </c>
      <c r="H763">
        <v>0.37769999999999998</v>
      </c>
      <c r="I763">
        <v>117</v>
      </c>
    </row>
    <row r="764" spans="1:9" x14ac:dyDescent="0.2">
      <c r="A764">
        <v>2021</v>
      </c>
      <c r="B764">
        <v>2</v>
      </c>
      <c r="C764" t="s">
        <v>32</v>
      </c>
      <c r="D764" t="s">
        <v>29</v>
      </c>
      <c r="E764" t="s">
        <v>18</v>
      </c>
      <c r="F764">
        <v>1.2999999999999999E-3</v>
      </c>
      <c r="G764">
        <v>0.51300999999999997</v>
      </c>
      <c r="H764">
        <v>2.9999999999999997E-4</v>
      </c>
      <c r="I764">
        <v>2</v>
      </c>
    </row>
    <row r="765" spans="1:9" x14ac:dyDescent="0.2">
      <c r="A765">
        <v>2021</v>
      </c>
      <c r="B765">
        <v>2</v>
      </c>
      <c r="C765" t="s">
        <v>32</v>
      </c>
      <c r="D765" t="s">
        <v>29</v>
      </c>
      <c r="E765" t="s">
        <v>13</v>
      </c>
      <c r="F765">
        <v>0.5091</v>
      </c>
      <c r="G765">
        <v>184.811387</v>
      </c>
      <c r="H765">
        <v>0.2036</v>
      </c>
      <c r="I765">
        <v>87</v>
      </c>
    </row>
    <row r="766" spans="1:9" x14ac:dyDescent="0.2">
      <c r="A766">
        <v>2021</v>
      </c>
      <c r="B766">
        <v>3</v>
      </c>
      <c r="C766" t="s">
        <v>9</v>
      </c>
      <c r="D766" t="s">
        <v>63</v>
      </c>
      <c r="E766" t="s">
        <v>11</v>
      </c>
      <c r="F766">
        <v>12.728400000000001</v>
      </c>
      <c r="G766">
        <v>883.86949000000004</v>
      </c>
      <c r="H766">
        <v>2.673</v>
      </c>
      <c r="I766">
        <v>565</v>
      </c>
    </row>
    <row r="767" spans="1:9" x14ac:dyDescent="0.2">
      <c r="A767">
        <v>2021</v>
      </c>
      <c r="B767">
        <v>3</v>
      </c>
      <c r="C767" t="s">
        <v>9</v>
      </c>
      <c r="D767" t="s">
        <v>63</v>
      </c>
      <c r="E767" t="s">
        <v>12</v>
      </c>
      <c r="F767">
        <v>71.555300000000003</v>
      </c>
      <c r="G767">
        <v>6611.2779009999995</v>
      </c>
      <c r="H767">
        <v>25.0443</v>
      </c>
      <c r="I767">
        <v>794</v>
      </c>
    </row>
    <row r="768" spans="1:9" x14ac:dyDescent="0.2">
      <c r="A768">
        <v>2021</v>
      </c>
      <c r="B768">
        <v>3</v>
      </c>
      <c r="C768" t="s">
        <v>9</v>
      </c>
      <c r="D768" t="s">
        <v>63</v>
      </c>
      <c r="E768" t="s">
        <v>13</v>
      </c>
      <c r="F768">
        <v>36.161000000000001</v>
      </c>
      <c r="G768">
        <v>4368.4028399999997</v>
      </c>
      <c r="H768">
        <v>18.080300000000001</v>
      </c>
      <c r="I768">
        <v>580</v>
      </c>
    </row>
    <row r="769" spans="1:9" x14ac:dyDescent="0.2">
      <c r="A769">
        <v>2021</v>
      </c>
      <c r="B769">
        <v>3</v>
      </c>
      <c r="C769" t="s">
        <v>9</v>
      </c>
      <c r="D769" t="s">
        <v>15</v>
      </c>
      <c r="E769" t="s">
        <v>11</v>
      </c>
      <c r="F769">
        <v>7.2800000000000004E-2</v>
      </c>
      <c r="G769">
        <v>8.987191000000001</v>
      </c>
      <c r="H769">
        <v>1.46E-2</v>
      </c>
      <c r="I769">
        <v>11</v>
      </c>
    </row>
    <row r="770" spans="1:9" x14ac:dyDescent="0.2">
      <c r="A770">
        <v>2021</v>
      </c>
      <c r="B770">
        <v>3</v>
      </c>
      <c r="C770" t="s">
        <v>9</v>
      </c>
      <c r="D770" t="s">
        <v>15</v>
      </c>
      <c r="E770" t="s">
        <v>13</v>
      </c>
      <c r="F770">
        <v>25.665400000000002</v>
      </c>
      <c r="G770">
        <v>5080.9327439999997</v>
      </c>
      <c r="H770">
        <v>10.2662</v>
      </c>
      <c r="I770">
        <v>664</v>
      </c>
    </row>
    <row r="771" spans="1:9" x14ac:dyDescent="0.2">
      <c r="A771">
        <v>2021</v>
      </c>
      <c r="B771">
        <v>3</v>
      </c>
      <c r="C771" t="s">
        <v>9</v>
      </c>
      <c r="D771" t="s">
        <v>17</v>
      </c>
      <c r="E771" t="s">
        <v>18</v>
      </c>
      <c r="F771">
        <v>3.6164999999999998</v>
      </c>
      <c r="G771">
        <v>381.379502</v>
      </c>
      <c r="H771">
        <v>0.65100000000000002</v>
      </c>
      <c r="I771">
        <v>102</v>
      </c>
    </row>
    <row r="772" spans="1:9" x14ac:dyDescent="0.2">
      <c r="A772">
        <v>2021</v>
      </c>
      <c r="B772">
        <v>3</v>
      </c>
      <c r="C772" t="s">
        <v>9</v>
      </c>
      <c r="D772" t="s">
        <v>20</v>
      </c>
      <c r="E772" t="s">
        <v>12</v>
      </c>
      <c r="F772">
        <v>4.7588999999999997</v>
      </c>
      <c r="G772">
        <v>326.44578799999999</v>
      </c>
      <c r="H772">
        <v>1.7132000000000001</v>
      </c>
      <c r="I772">
        <v>236</v>
      </c>
    </row>
    <row r="773" spans="1:9" x14ac:dyDescent="0.2">
      <c r="A773">
        <v>2021</v>
      </c>
      <c r="B773">
        <v>3</v>
      </c>
      <c r="C773" t="s">
        <v>9</v>
      </c>
      <c r="D773" t="s">
        <v>16</v>
      </c>
      <c r="E773" t="s">
        <v>11</v>
      </c>
      <c r="F773">
        <v>2.5792999999999999</v>
      </c>
      <c r="G773">
        <v>194.22379800000002</v>
      </c>
      <c r="H773">
        <v>0.59319999999999995</v>
      </c>
      <c r="I773">
        <v>310</v>
      </c>
    </row>
    <row r="774" spans="1:9" x14ac:dyDescent="0.2">
      <c r="A774">
        <v>2021</v>
      </c>
      <c r="B774">
        <v>3</v>
      </c>
      <c r="C774" t="s">
        <v>9</v>
      </c>
      <c r="D774" t="s">
        <v>16</v>
      </c>
      <c r="E774" t="s">
        <v>13</v>
      </c>
      <c r="F774">
        <v>0.41339999999999999</v>
      </c>
      <c r="G774">
        <v>59.907000999999994</v>
      </c>
      <c r="H774">
        <v>0.186</v>
      </c>
      <c r="I774">
        <v>148</v>
      </c>
    </row>
    <row r="775" spans="1:9" x14ac:dyDescent="0.2">
      <c r="A775">
        <v>2021</v>
      </c>
      <c r="B775">
        <v>3</v>
      </c>
      <c r="C775" t="s">
        <v>9</v>
      </c>
      <c r="D775" t="s">
        <v>21</v>
      </c>
      <c r="E775" t="s">
        <v>22</v>
      </c>
      <c r="F775">
        <v>8.2000000000000007E-3</v>
      </c>
      <c r="G775">
        <v>2.719411</v>
      </c>
      <c r="H775">
        <v>2.3E-3</v>
      </c>
      <c r="I775">
        <v>3</v>
      </c>
    </row>
    <row r="776" spans="1:9" x14ac:dyDescent="0.2">
      <c r="A776">
        <v>2021</v>
      </c>
      <c r="B776">
        <v>3</v>
      </c>
      <c r="C776" t="s">
        <v>9</v>
      </c>
      <c r="D776" t="s">
        <v>21</v>
      </c>
      <c r="E776" t="s">
        <v>13</v>
      </c>
      <c r="F776">
        <v>1.0868</v>
      </c>
      <c r="G776">
        <v>140.99036999999998</v>
      </c>
      <c r="H776">
        <v>0.43469999999999998</v>
      </c>
      <c r="I776">
        <v>123</v>
      </c>
    </row>
    <row r="777" spans="1:9" x14ac:dyDescent="0.2">
      <c r="A777">
        <v>2021</v>
      </c>
      <c r="B777">
        <v>3</v>
      </c>
      <c r="C777" t="s">
        <v>9</v>
      </c>
      <c r="D777" t="s">
        <v>19</v>
      </c>
      <c r="E777" t="s">
        <v>12</v>
      </c>
      <c r="F777">
        <v>0.78520000000000001</v>
      </c>
      <c r="G777">
        <v>112.19417600000001</v>
      </c>
      <c r="H777">
        <v>0.29049999999999998</v>
      </c>
      <c r="I777">
        <v>73</v>
      </c>
    </row>
    <row r="778" spans="1:9" x14ac:dyDescent="0.2">
      <c r="A778">
        <v>2021</v>
      </c>
      <c r="B778">
        <v>3</v>
      </c>
      <c r="C778" t="s">
        <v>9</v>
      </c>
      <c r="D778" t="s">
        <v>24</v>
      </c>
      <c r="E778" t="s">
        <v>18</v>
      </c>
      <c r="F778">
        <v>0.25950000000000001</v>
      </c>
      <c r="G778">
        <v>45.093429999999998</v>
      </c>
      <c r="H778">
        <v>4.9299999999999997E-2</v>
      </c>
      <c r="I778">
        <v>87</v>
      </c>
    </row>
    <row r="779" spans="1:9" x14ac:dyDescent="0.2">
      <c r="A779">
        <v>2021</v>
      </c>
      <c r="B779">
        <v>3</v>
      </c>
      <c r="C779" t="s">
        <v>9</v>
      </c>
      <c r="D779" t="s">
        <v>24</v>
      </c>
      <c r="E779" t="s">
        <v>12</v>
      </c>
      <c r="F779">
        <v>6.9999999999999999E-4</v>
      </c>
      <c r="G779">
        <v>6.9555000000000006E-2</v>
      </c>
      <c r="H779">
        <v>2.9999999999999997E-4</v>
      </c>
      <c r="I779">
        <v>2</v>
      </c>
    </row>
    <row r="780" spans="1:9" x14ac:dyDescent="0.2">
      <c r="A780">
        <v>2021</v>
      </c>
      <c r="B780">
        <v>3</v>
      </c>
      <c r="C780" t="s">
        <v>9</v>
      </c>
      <c r="D780" t="s">
        <v>42</v>
      </c>
      <c r="E780" t="s">
        <v>13</v>
      </c>
      <c r="F780">
        <v>0.2084</v>
      </c>
      <c r="G780">
        <v>42.177222999999998</v>
      </c>
      <c r="H780">
        <v>8.3299999999999999E-2</v>
      </c>
      <c r="I780">
        <v>56</v>
      </c>
    </row>
    <row r="781" spans="1:9" x14ac:dyDescent="0.2">
      <c r="A781">
        <v>2021</v>
      </c>
      <c r="B781">
        <v>3</v>
      </c>
      <c r="C781" t="s">
        <v>9</v>
      </c>
      <c r="D781" t="s">
        <v>25</v>
      </c>
      <c r="E781" t="s">
        <v>18</v>
      </c>
      <c r="F781">
        <v>0.3992</v>
      </c>
      <c r="G781">
        <v>38.224321000000003</v>
      </c>
      <c r="H781">
        <v>7.1900000000000006E-2</v>
      </c>
      <c r="I781">
        <v>91</v>
      </c>
    </row>
    <row r="782" spans="1:9" x14ac:dyDescent="0.2">
      <c r="A782">
        <v>2021</v>
      </c>
      <c r="B782">
        <v>3</v>
      </c>
      <c r="C782" t="s">
        <v>9</v>
      </c>
      <c r="D782" t="s">
        <v>25</v>
      </c>
      <c r="E782" t="s">
        <v>13</v>
      </c>
      <c r="F782">
        <v>1.0999999999999999E-2</v>
      </c>
      <c r="G782">
        <v>1.6126959999999999</v>
      </c>
      <c r="H782">
        <v>4.4000000000000003E-3</v>
      </c>
      <c r="I782">
        <v>6</v>
      </c>
    </row>
    <row r="783" spans="1:9" x14ac:dyDescent="0.2">
      <c r="A783">
        <v>2021</v>
      </c>
      <c r="B783">
        <v>3</v>
      </c>
      <c r="C783" t="s">
        <v>26</v>
      </c>
      <c r="D783" t="s">
        <v>63</v>
      </c>
      <c r="E783" t="s">
        <v>11</v>
      </c>
      <c r="F783">
        <v>58.9925</v>
      </c>
      <c r="G783">
        <v>3420.0098549999998</v>
      </c>
      <c r="H783">
        <v>12.388400000000001</v>
      </c>
      <c r="I783">
        <v>7304</v>
      </c>
    </row>
    <row r="784" spans="1:9" x14ac:dyDescent="0.2">
      <c r="A784">
        <v>2021</v>
      </c>
      <c r="B784">
        <v>3</v>
      </c>
      <c r="C784" t="s">
        <v>26</v>
      </c>
      <c r="D784" t="s">
        <v>63</v>
      </c>
      <c r="E784" t="s">
        <v>12</v>
      </c>
      <c r="F784">
        <v>55.116700000000002</v>
      </c>
      <c r="G784">
        <v>5533.0459680000004</v>
      </c>
      <c r="H784">
        <v>19.290900000000001</v>
      </c>
      <c r="I784">
        <v>8857</v>
      </c>
    </row>
    <row r="785" spans="1:9" x14ac:dyDescent="0.2">
      <c r="A785">
        <v>2021</v>
      </c>
      <c r="B785">
        <v>3</v>
      </c>
      <c r="C785" t="s">
        <v>26</v>
      </c>
      <c r="D785" t="s">
        <v>63</v>
      </c>
      <c r="E785" t="s">
        <v>13</v>
      </c>
      <c r="F785">
        <v>5.0972999999999997</v>
      </c>
      <c r="G785">
        <v>751.42935299999999</v>
      </c>
      <c r="H785">
        <v>2.5487000000000002</v>
      </c>
      <c r="I785">
        <v>568</v>
      </c>
    </row>
    <row r="786" spans="1:9" x14ac:dyDescent="0.2">
      <c r="A786">
        <v>2021</v>
      </c>
      <c r="B786">
        <v>3</v>
      </c>
      <c r="C786" t="s">
        <v>26</v>
      </c>
      <c r="D786" t="s">
        <v>63</v>
      </c>
      <c r="E786" t="s">
        <v>14</v>
      </c>
      <c r="F786">
        <v>0.3926</v>
      </c>
      <c r="G786">
        <v>67.253647000000001</v>
      </c>
      <c r="H786">
        <v>0.29449999999999998</v>
      </c>
      <c r="I786">
        <v>203</v>
      </c>
    </row>
    <row r="787" spans="1:9" x14ac:dyDescent="0.2">
      <c r="A787">
        <v>2021</v>
      </c>
      <c r="B787">
        <v>3</v>
      </c>
      <c r="C787" t="s">
        <v>26</v>
      </c>
      <c r="D787" t="s">
        <v>15</v>
      </c>
      <c r="E787" t="s">
        <v>11</v>
      </c>
      <c r="F787">
        <v>4.0000000000000001E-3</v>
      </c>
      <c r="G787">
        <v>0.58707399999999998</v>
      </c>
      <c r="H787">
        <v>8.0000000000000004E-4</v>
      </c>
      <c r="I787">
        <v>1</v>
      </c>
    </row>
    <row r="788" spans="1:9" x14ac:dyDescent="0.2">
      <c r="A788">
        <v>2021</v>
      </c>
      <c r="B788">
        <v>3</v>
      </c>
      <c r="C788" t="s">
        <v>26</v>
      </c>
      <c r="D788" t="s">
        <v>15</v>
      </c>
      <c r="E788" t="s">
        <v>13</v>
      </c>
      <c r="F788">
        <v>5.984</v>
      </c>
      <c r="G788">
        <v>1257.1860419999998</v>
      </c>
      <c r="H788">
        <v>2.3936000000000002</v>
      </c>
      <c r="I788">
        <v>874</v>
      </c>
    </row>
    <row r="789" spans="1:9" x14ac:dyDescent="0.2">
      <c r="A789">
        <v>2021</v>
      </c>
      <c r="B789">
        <v>3</v>
      </c>
      <c r="C789" t="s">
        <v>26</v>
      </c>
      <c r="D789" t="s">
        <v>20</v>
      </c>
      <c r="E789" t="s">
        <v>12</v>
      </c>
      <c r="F789">
        <v>16.7714</v>
      </c>
      <c r="G789">
        <v>957.65010699999993</v>
      </c>
      <c r="H789">
        <v>6.0377000000000001</v>
      </c>
      <c r="I789">
        <v>1817</v>
      </c>
    </row>
    <row r="790" spans="1:9" x14ac:dyDescent="0.2">
      <c r="A790">
        <v>2021</v>
      </c>
      <c r="B790">
        <v>3</v>
      </c>
      <c r="C790" t="s">
        <v>26</v>
      </c>
      <c r="D790" t="s">
        <v>16</v>
      </c>
      <c r="E790" t="s">
        <v>11</v>
      </c>
      <c r="F790">
        <v>6.6417000000000002</v>
      </c>
      <c r="G790">
        <v>461.54479700000002</v>
      </c>
      <c r="H790">
        <v>1.5276000000000001</v>
      </c>
      <c r="I790">
        <v>2390</v>
      </c>
    </row>
    <row r="791" spans="1:9" x14ac:dyDescent="0.2">
      <c r="A791">
        <v>2021</v>
      </c>
      <c r="B791">
        <v>3</v>
      </c>
      <c r="C791" t="s">
        <v>26</v>
      </c>
      <c r="D791" t="s">
        <v>16</v>
      </c>
      <c r="E791" t="s">
        <v>13</v>
      </c>
      <c r="F791">
        <v>0.52949999999999997</v>
      </c>
      <c r="G791">
        <v>85.414349000000001</v>
      </c>
      <c r="H791">
        <v>0.23830000000000001</v>
      </c>
      <c r="I791">
        <v>446</v>
      </c>
    </row>
    <row r="792" spans="1:9" x14ac:dyDescent="0.2">
      <c r="A792">
        <v>2021</v>
      </c>
      <c r="B792">
        <v>3</v>
      </c>
      <c r="C792" t="s">
        <v>26</v>
      </c>
      <c r="D792" t="s">
        <v>19</v>
      </c>
      <c r="E792" t="s">
        <v>12</v>
      </c>
      <c r="F792">
        <v>1.2914000000000001</v>
      </c>
      <c r="G792">
        <v>193.42116300000001</v>
      </c>
      <c r="H792">
        <v>0.4778</v>
      </c>
      <c r="I792">
        <v>475</v>
      </c>
    </row>
    <row r="793" spans="1:9" x14ac:dyDescent="0.2">
      <c r="A793">
        <v>2021</v>
      </c>
      <c r="B793">
        <v>3</v>
      </c>
      <c r="C793" t="s">
        <v>26</v>
      </c>
      <c r="D793" t="s">
        <v>17</v>
      </c>
      <c r="E793" t="s">
        <v>18</v>
      </c>
      <c r="F793">
        <v>1.7221</v>
      </c>
      <c r="G793">
        <v>162.79008100000001</v>
      </c>
      <c r="H793">
        <v>0.31</v>
      </c>
      <c r="I793">
        <v>232</v>
      </c>
    </row>
    <row r="794" spans="1:9" x14ac:dyDescent="0.2">
      <c r="A794">
        <v>2021</v>
      </c>
      <c r="B794">
        <v>3</v>
      </c>
      <c r="C794" t="s">
        <v>26</v>
      </c>
      <c r="D794" t="s">
        <v>45</v>
      </c>
      <c r="E794" t="s">
        <v>12</v>
      </c>
      <c r="F794">
        <v>1.0598000000000001</v>
      </c>
      <c r="G794">
        <v>97.765710000000013</v>
      </c>
      <c r="H794">
        <v>0.371</v>
      </c>
      <c r="I794">
        <v>221</v>
      </c>
    </row>
    <row r="795" spans="1:9" x14ac:dyDescent="0.2">
      <c r="A795">
        <v>2021</v>
      </c>
      <c r="B795">
        <v>3</v>
      </c>
      <c r="C795" t="s">
        <v>26</v>
      </c>
      <c r="D795" t="s">
        <v>36</v>
      </c>
      <c r="E795" t="s">
        <v>27</v>
      </c>
      <c r="F795">
        <v>0.25309999999999999</v>
      </c>
      <c r="G795">
        <v>50.093305000000001</v>
      </c>
      <c r="H795">
        <v>8.1000000000000003E-2</v>
      </c>
      <c r="I795">
        <v>0</v>
      </c>
    </row>
    <row r="796" spans="1:9" x14ac:dyDescent="0.2">
      <c r="A796">
        <v>2021</v>
      </c>
      <c r="B796">
        <v>3</v>
      </c>
      <c r="C796" t="s">
        <v>26</v>
      </c>
      <c r="D796" t="s">
        <v>21</v>
      </c>
      <c r="E796" t="s">
        <v>22</v>
      </c>
      <c r="F796">
        <v>6.9999999999999999E-4</v>
      </c>
      <c r="G796">
        <v>0.27444099999999999</v>
      </c>
      <c r="H796">
        <v>2.0000000000000001E-4</v>
      </c>
      <c r="I796">
        <v>2</v>
      </c>
    </row>
    <row r="797" spans="1:9" x14ac:dyDescent="0.2">
      <c r="A797">
        <v>2021</v>
      </c>
      <c r="B797">
        <v>3</v>
      </c>
      <c r="C797" t="s">
        <v>26</v>
      </c>
      <c r="D797" t="s">
        <v>21</v>
      </c>
      <c r="E797" t="s">
        <v>27</v>
      </c>
      <c r="F797">
        <v>6.9999999999999999E-4</v>
      </c>
      <c r="G797">
        <v>0.13831399999999999</v>
      </c>
      <c r="H797">
        <v>2.0000000000000001E-4</v>
      </c>
      <c r="I797">
        <v>1</v>
      </c>
    </row>
    <row r="798" spans="1:9" x14ac:dyDescent="0.2">
      <c r="A798">
        <v>2021</v>
      </c>
      <c r="B798">
        <v>3</v>
      </c>
      <c r="C798" t="s">
        <v>26</v>
      </c>
      <c r="D798" t="s">
        <v>21</v>
      </c>
      <c r="E798" t="s">
        <v>13</v>
      </c>
      <c r="F798">
        <v>0.43480000000000002</v>
      </c>
      <c r="G798">
        <v>47.505247000000004</v>
      </c>
      <c r="H798">
        <v>0.1739</v>
      </c>
      <c r="I798">
        <v>256</v>
      </c>
    </row>
    <row r="799" spans="1:9" x14ac:dyDescent="0.2">
      <c r="A799">
        <v>2021</v>
      </c>
      <c r="B799">
        <v>3</v>
      </c>
      <c r="C799" t="s">
        <v>26</v>
      </c>
      <c r="D799" t="s">
        <v>35</v>
      </c>
      <c r="E799" t="s">
        <v>18</v>
      </c>
      <c r="F799">
        <v>3.7999999999999999E-2</v>
      </c>
      <c r="G799">
        <v>6.9116780000000002</v>
      </c>
      <c r="H799">
        <v>6.7999999999999996E-3</v>
      </c>
      <c r="I799">
        <v>0</v>
      </c>
    </row>
    <row r="800" spans="1:9" x14ac:dyDescent="0.2">
      <c r="A800">
        <v>2021</v>
      </c>
      <c r="B800">
        <v>3</v>
      </c>
      <c r="C800" t="s">
        <v>26</v>
      </c>
      <c r="D800" t="s">
        <v>35</v>
      </c>
      <c r="E800" t="s">
        <v>12</v>
      </c>
      <c r="F800">
        <v>0.15709999999999999</v>
      </c>
      <c r="G800">
        <v>35.343786000000001</v>
      </c>
      <c r="H800">
        <v>5.5E-2</v>
      </c>
      <c r="I800">
        <v>0</v>
      </c>
    </row>
    <row r="801" spans="1:9" x14ac:dyDescent="0.2">
      <c r="A801">
        <v>2021</v>
      </c>
      <c r="B801">
        <v>3</v>
      </c>
      <c r="C801" t="s">
        <v>32</v>
      </c>
      <c r="D801" t="s">
        <v>63</v>
      </c>
      <c r="E801" t="s">
        <v>11</v>
      </c>
      <c r="F801">
        <v>160.75989999999999</v>
      </c>
      <c r="G801">
        <v>8375.8744380000007</v>
      </c>
      <c r="H801">
        <v>33.759500000000003</v>
      </c>
      <c r="I801">
        <v>11876</v>
      </c>
    </row>
    <row r="802" spans="1:9" x14ac:dyDescent="0.2">
      <c r="A802">
        <v>2021</v>
      </c>
      <c r="B802">
        <v>3</v>
      </c>
      <c r="C802" t="s">
        <v>32</v>
      </c>
      <c r="D802" t="s">
        <v>63</v>
      </c>
      <c r="E802" t="s">
        <v>12</v>
      </c>
      <c r="F802">
        <v>128.3013</v>
      </c>
      <c r="G802">
        <v>12122.702853000001</v>
      </c>
      <c r="H802">
        <v>44.9054</v>
      </c>
      <c r="I802">
        <v>15756</v>
      </c>
    </row>
    <row r="803" spans="1:9" x14ac:dyDescent="0.2">
      <c r="A803">
        <v>2021</v>
      </c>
      <c r="B803">
        <v>3</v>
      </c>
      <c r="C803" t="s">
        <v>32</v>
      </c>
      <c r="D803" t="s">
        <v>63</v>
      </c>
      <c r="E803" t="s">
        <v>13</v>
      </c>
      <c r="F803">
        <v>10.489800000000001</v>
      </c>
      <c r="G803">
        <v>1390.0422490000001</v>
      </c>
      <c r="H803">
        <v>5.2449000000000003</v>
      </c>
      <c r="I803">
        <v>762</v>
      </c>
    </row>
    <row r="804" spans="1:9" x14ac:dyDescent="0.2">
      <c r="A804">
        <v>2021</v>
      </c>
      <c r="B804">
        <v>3</v>
      </c>
      <c r="C804" t="s">
        <v>32</v>
      </c>
      <c r="D804" t="s">
        <v>63</v>
      </c>
      <c r="E804" t="s">
        <v>14</v>
      </c>
      <c r="F804">
        <v>8.0000000000000002E-3</v>
      </c>
      <c r="G804">
        <v>1.2848789999999999</v>
      </c>
      <c r="H804">
        <v>6.0000000000000001E-3</v>
      </c>
      <c r="I804">
        <v>3</v>
      </c>
    </row>
    <row r="805" spans="1:9" x14ac:dyDescent="0.2">
      <c r="A805">
        <v>2021</v>
      </c>
      <c r="B805">
        <v>3</v>
      </c>
      <c r="C805" t="s">
        <v>32</v>
      </c>
      <c r="D805" t="s">
        <v>15</v>
      </c>
      <c r="E805" t="s">
        <v>11</v>
      </c>
      <c r="F805">
        <v>8.4000000000000005E-2</v>
      </c>
      <c r="G805">
        <v>12.614995</v>
      </c>
      <c r="H805">
        <v>1.6799999999999999E-2</v>
      </c>
      <c r="I805">
        <v>48</v>
      </c>
    </row>
    <row r="806" spans="1:9" x14ac:dyDescent="0.2">
      <c r="A806">
        <v>2021</v>
      </c>
      <c r="B806">
        <v>3</v>
      </c>
      <c r="C806" t="s">
        <v>32</v>
      </c>
      <c r="D806" t="s">
        <v>15</v>
      </c>
      <c r="E806" t="s">
        <v>13</v>
      </c>
      <c r="F806">
        <v>36.168900000000001</v>
      </c>
      <c r="G806">
        <v>6994.5482539999994</v>
      </c>
      <c r="H806">
        <v>14.467599999999999</v>
      </c>
      <c r="I806">
        <v>1692</v>
      </c>
    </row>
    <row r="807" spans="1:9" x14ac:dyDescent="0.2">
      <c r="A807">
        <v>2021</v>
      </c>
      <c r="B807">
        <v>3</v>
      </c>
      <c r="C807" t="s">
        <v>32</v>
      </c>
      <c r="D807" t="s">
        <v>20</v>
      </c>
      <c r="E807" t="s">
        <v>12</v>
      </c>
      <c r="F807">
        <v>26.157699999999998</v>
      </c>
      <c r="G807">
        <v>1774.121005</v>
      </c>
      <c r="H807">
        <v>9.4168000000000003</v>
      </c>
      <c r="I807">
        <v>1981</v>
      </c>
    </row>
    <row r="808" spans="1:9" x14ac:dyDescent="0.2">
      <c r="A808">
        <v>2021</v>
      </c>
      <c r="B808">
        <v>3</v>
      </c>
      <c r="C808" t="s">
        <v>32</v>
      </c>
      <c r="D808" t="s">
        <v>33</v>
      </c>
      <c r="E808" t="s">
        <v>18</v>
      </c>
      <c r="F808">
        <v>1.7753000000000001</v>
      </c>
      <c r="G808">
        <v>504.26181800000001</v>
      </c>
      <c r="H808">
        <v>0.33729999999999999</v>
      </c>
      <c r="I808">
        <v>95</v>
      </c>
    </row>
    <row r="809" spans="1:9" x14ac:dyDescent="0.2">
      <c r="A809">
        <v>2021</v>
      </c>
      <c r="B809">
        <v>3</v>
      </c>
      <c r="C809" t="s">
        <v>32</v>
      </c>
      <c r="D809" t="s">
        <v>33</v>
      </c>
      <c r="E809" t="s">
        <v>12</v>
      </c>
      <c r="F809">
        <v>1.9E-2</v>
      </c>
      <c r="G809">
        <v>6.1212439999999999</v>
      </c>
      <c r="H809">
        <v>6.7000000000000002E-3</v>
      </c>
      <c r="I809">
        <v>8</v>
      </c>
    </row>
    <row r="810" spans="1:9" x14ac:dyDescent="0.2">
      <c r="A810">
        <v>2021</v>
      </c>
      <c r="B810">
        <v>3</v>
      </c>
      <c r="C810" t="s">
        <v>32</v>
      </c>
      <c r="D810" t="s">
        <v>33</v>
      </c>
      <c r="E810" t="s">
        <v>13</v>
      </c>
      <c r="F810">
        <v>9.6500000000000002E-2</v>
      </c>
      <c r="G810">
        <v>47.773322</v>
      </c>
      <c r="H810">
        <v>4.8300000000000003E-2</v>
      </c>
      <c r="I810">
        <v>62</v>
      </c>
    </row>
    <row r="811" spans="1:9" x14ac:dyDescent="0.2">
      <c r="A811">
        <v>2021</v>
      </c>
      <c r="B811">
        <v>3</v>
      </c>
      <c r="C811" t="s">
        <v>32</v>
      </c>
      <c r="D811" t="s">
        <v>16</v>
      </c>
      <c r="E811" t="s">
        <v>11</v>
      </c>
      <c r="F811">
        <v>3.2189999999999999</v>
      </c>
      <c r="G811">
        <v>151.43410599999999</v>
      </c>
      <c r="H811">
        <v>0.74039999999999995</v>
      </c>
      <c r="I811">
        <v>707</v>
      </c>
    </row>
    <row r="812" spans="1:9" x14ac:dyDescent="0.2">
      <c r="A812">
        <v>2021</v>
      </c>
      <c r="B812">
        <v>3</v>
      </c>
      <c r="C812" t="s">
        <v>32</v>
      </c>
      <c r="D812" t="s">
        <v>16</v>
      </c>
      <c r="E812" t="s">
        <v>13</v>
      </c>
      <c r="F812">
        <v>2.5952000000000002</v>
      </c>
      <c r="G812">
        <v>395.922213</v>
      </c>
      <c r="H812">
        <v>1.1677999999999999</v>
      </c>
      <c r="I812">
        <v>1904</v>
      </c>
    </row>
    <row r="813" spans="1:9" x14ac:dyDescent="0.2">
      <c r="A813">
        <v>2021</v>
      </c>
      <c r="B813">
        <v>3</v>
      </c>
      <c r="C813" t="s">
        <v>32</v>
      </c>
      <c r="D813" t="s">
        <v>19</v>
      </c>
      <c r="E813" t="s">
        <v>12</v>
      </c>
      <c r="F813">
        <v>2.7406000000000001</v>
      </c>
      <c r="G813">
        <v>481.704229</v>
      </c>
      <c r="H813">
        <v>1.014</v>
      </c>
      <c r="I813">
        <v>353</v>
      </c>
    </row>
    <row r="814" spans="1:9" x14ac:dyDescent="0.2">
      <c r="A814">
        <v>2021</v>
      </c>
      <c r="B814">
        <v>3</v>
      </c>
      <c r="C814" t="s">
        <v>32</v>
      </c>
      <c r="D814" t="s">
        <v>34</v>
      </c>
      <c r="E814" t="s">
        <v>18</v>
      </c>
      <c r="F814">
        <v>2E-3</v>
      </c>
      <c r="G814">
        <v>0.99061300000000008</v>
      </c>
      <c r="H814">
        <v>4.0000000000000002E-4</v>
      </c>
      <c r="I814">
        <v>0</v>
      </c>
    </row>
    <row r="815" spans="1:9" x14ac:dyDescent="0.2">
      <c r="A815">
        <v>2021</v>
      </c>
      <c r="B815">
        <v>3</v>
      </c>
      <c r="C815" t="s">
        <v>32</v>
      </c>
      <c r="D815" t="s">
        <v>34</v>
      </c>
      <c r="E815" t="s">
        <v>12</v>
      </c>
      <c r="F815">
        <v>6.1899999999999997E-2</v>
      </c>
      <c r="G815">
        <v>28.385295999999997</v>
      </c>
      <c r="H815">
        <v>2.1600000000000001E-2</v>
      </c>
      <c r="I815">
        <v>0</v>
      </c>
    </row>
    <row r="816" spans="1:9" x14ac:dyDescent="0.2">
      <c r="A816">
        <v>2021</v>
      </c>
      <c r="B816">
        <v>3</v>
      </c>
      <c r="C816" t="s">
        <v>32</v>
      </c>
      <c r="D816" t="s">
        <v>34</v>
      </c>
      <c r="E816" t="s">
        <v>13</v>
      </c>
      <c r="F816">
        <v>0.46129999999999999</v>
      </c>
      <c r="G816">
        <v>255.430531</v>
      </c>
      <c r="H816">
        <v>0.19370000000000001</v>
      </c>
      <c r="I816">
        <v>0</v>
      </c>
    </row>
    <row r="817" spans="1:9" x14ac:dyDescent="0.2">
      <c r="A817">
        <v>2021</v>
      </c>
      <c r="B817">
        <v>3</v>
      </c>
      <c r="C817" t="s">
        <v>32</v>
      </c>
      <c r="D817" t="s">
        <v>35</v>
      </c>
      <c r="E817" t="s">
        <v>18</v>
      </c>
      <c r="F817">
        <v>0.35270000000000001</v>
      </c>
      <c r="G817">
        <v>64.167697000000004</v>
      </c>
      <c r="H817">
        <v>6.3500000000000001E-2</v>
      </c>
      <c r="I817">
        <v>77</v>
      </c>
    </row>
    <row r="818" spans="1:9" x14ac:dyDescent="0.2">
      <c r="A818">
        <v>2021</v>
      </c>
      <c r="B818">
        <v>3</v>
      </c>
      <c r="C818" t="s">
        <v>32</v>
      </c>
      <c r="D818" t="s">
        <v>35</v>
      </c>
      <c r="E818" t="s">
        <v>12</v>
      </c>
      <c r="F818">
        <v>1.0125999999999999</v>
      </c>
      <c r="G818">
        <v>211.265253</v>
      </c>
      <c r="H818">
        <v>0.35439999999999999</v>
      </c>
      <c r="I818">
        <v>87</v>
      </c>
    </row>
    <row r="819" spans="1:9" x14ac:dyDescent="0.2">
      <c r="A819">
        <v>2021</v>
      </c>
      <c r="B819">
        <v>3</v>
      </c>
      <c r="C819" t="s">
        <v>32</v>
      </c>
      <c r="D819" t="s">
        <v>29</v>
      </c>
      <c r="E819" t="s">
        <v>13</v>
      </c>
      <c r="F819">
        <v>0.52410000000000001</v>
      </c>
      <c r="G819">
        <v>198.85196199999999</v>
      </c>
      <c r="H819">
        <v>0.2097</v>
      </c>
      <c r="I819">
        <v>0</v>
      </c>
    </row>
    <row r="820" spans="1:9" x14ac:dyDescent="0.2">
      <c r="A820">
        <v>2021</v>
      </c>
      <c r="B820">
        <v>3</v>
      </c>
      <c r="C820" t="s">
        <v>32</v>
      </c>
      <c r="D820" t="s">
        <v>37</v>
      </c>
      <c r="E820" t="s">
        <v>12</v>
      </c>
      <c r="F820">
        <v>1.0016</v>
      </c>
      <c r="G820">
        <v>197.96796900000001</v>
      </c>
      <c r="H820">
        <v>0.35039999999999999</v>
      </c>
      <c r="I820">
        <v>118</v>
      </c>
    </row>
    <row r="821" spans="1:9" x14ac:dyDescent="0.2">
      <c r="A821">
        <v>2021</v>
      </c>
      <c r="B821">
        <v>4</v>
      </c>
      <c r="C821" t="s">
        <v>9</v>
      </c>
      <c r="D821" t="s">
        <v>63</v>
      </c>
      <c r="E821" t="s">
        <v>11</v>
      </c>
      <c r="F821">
        <v>14.3286</v>
      </c>
      <c r="G821">
        <v>961.05963199999997</v>
      </c>
      <c r="H821">
        <v>3.0089999999999999</v>
      </c>
      <c r="I821">
        <v>565</v>
      </c>
    </row>
    <row r="822" spans="1:9" x14ac:dyDescent="0.2">
      <c r="A822">
        <v>2021</v>
      </c>
      <c r="B822">
        <v>4</v>
      </c>
      <c r="C822" t="s">
        <v>9</v>
      </c>
      <c r="D822" t="s">
        <v>63</v>
      </c>
      <c r="E822" t="s">
        <v>12</v>
      </c>
      <c r="F822">
        <v>58.089399999999998</v>
      </c>
      <c r="G822">
        <v>5859.277454</v>
      </c>
      <c r="H822">
        <v>20.331199999999999</v>
      </c>
      <c r="I822">
        <v>796</v>
      </c>
    </row>
    <row r="823" spans="1:9" x14ac:dyDescent="0.2">
      <c r="A823">
        <v>2021</v>
      </c>
      <c r="B823">
        <v>4</v>
      </c>
      <c r="C823" t="s">
        <v>9</v>
      </c>
      <c r="D823" t="s">
        <v>63</v>
      </c>
      <c r="E823" t="s">
        <v>13</v>
      </c>
      <c r="F823">
        <v>21.5185</v>
      </c>
      <c r="G823">
        <v>2930.8649580000001</v>
      </c>
      <c r="H823">
        <v>10.7593</v>
      </c>
      <c r="I823">
        <v>570</v>
      </c>
    </row>
    <row r="824" spans="1:9" x14ac:dyDescent="0.2">
      <c r="A824">
        <v>2021</v>
      </c>
      <c r="B824">
        <v>4</v>
      </c>
      <c r="C824" t="s">
        <v>9</v>
      </c>
      <c r="D824" t="s">
        <v>15</v>
      </c>
      <c r="E824" t="s">
        <v>11</v>
      </c>
      <c r="F824">
        <v>8.3500000000000005E-2</v>
      </c>
      <c r="G824">
        <v>10.429015999999999</v>
      </c>
      <c r="H824">
        <v>1.67E-2</v>
      </c>
      <c r="I824">
        <v>11</v>
      </c>
    </row>
    <row r="825" spans="1:9" x14ac:dyDescent="0.2">
      <c r="A825">
        <v>2021</v>
      </c>
      <c r="B825">
        <v>4</v>
      </c>
      <c r="C825" t="s">
        <v>9</v>
      </c>
      <c r="D825" t="s">
        <v>15</v>
      </c>
      <c r="E825" t="s">
        <v>13</v>
      </c>
      <c r="F825">
        <v>15.4084</v>
      </c>
      <c r="G825">
        <v>3419.5150129999997</v>
      </c>
      <c r="H825">
        <v>6.1634000000000002</v>
      </c>
      <c r="I825">
        <v>628</v>
      </c>
    </row>
    <row r="826" spans="1:9" x14ac:dyDescent="0.2">
      <c r="A826">
        <v>2021</v>
      </c>
      <c r="B826">
        <v>4</v>
      </c>
      <c r="C826" t="s">
        <v>9</v>
      </c>
      <c r="D826" t="s">
        <v>20</v>
      </c>
      <c r="E826" t="s">
        <v>12</v>
      </c>
      <c r="F826">
        <v>4.0396999999999998</v>
      </c>
      <c r="G826">
        <v>308.45032099999997</v>
      </c>
      <c r="H826">
        <v>1.4541999999999999</v>
      </c>
      <c r="I826">
        <v>232</v>
      </c>
    </row>
    <row r="827" spans="1:9" x14ac:dyDescent="0.2">
      <c r="A827">
        <v>2021</v>
      </c>
      <c r="B827">
        <v>4</v>
      </c>
      <c r="C827" t="s">
        <v>9</v>
      </c>
      <c r="D827" t="s">
        <v>17</v>
      </c>
      <c r="E827" t="s">
        <v>18</v>
      </c>
      <c r="F827">
        <v>2.7690000000000001</v>
      </c>
      <c r="G827">
        <v>305.04915099999999</v>
      </c>
      <c r="H827">
        <v>0.49840000000000001</v>
      </c>
      <c r="I827">
        <v>101</v>
      </c>
    </row>
    <row r="828" spans="1:9" x14ac:dyDescent="0.2">
      <c r="A828">
        <v>2021</v>
      </c>
      <c r="B828">
        <v>4</v>
      </c>
      <c r="C828" t="s">
        <v>9</v>
      </c>
      <c r="D828" t="s">
        <v>16</v>
      </c>
      <c r="E828" t="s">
        <v>11</v>
      </c>
      <c r="F828">
        <v>2.1124000000000001</v>
      </c>
      <c r="G828">
        <v>138.82256000000001</v>
      </c>
      <c r="H828">
        <v>0.4859</v>
      </c>
      <c r="I828">
        <v>260</v>
      </c>
    </row>
    <row r="829" spans="1:9" x14ac:dyDescent="0.2">
      <c r="A829">
        <v>2021</v>
      </c>
      <c r="B829">
        <v>4</v>
      </c>
      <c r="C829" t="s">
        <v>9</v>
      </c>
      <c r="D829" t="s">
        <v>16</v>
      </c>
      <c r="E829" t="s">
        <v>13</v>
      </c>
      <c r="F829">
        <v>0.55410000000000004</v>
      </c>
      <c r="G829">
        <v>59.119019999999999</v>
      </c>
      <c r="H829">
        <v>0.24929999999999999</v>
      </c>
      <c r="I829">
        <v>100</v>
      </c>
    </row>
    <row r="830" spans="1:9" x14ac:dyDescent="0.2">
      <c r="A830">
        <v>2021</v>
      </c>
      <c r="B830">
        <v>4</v>
      </c>
      <c r="C830" t="s">
        <v>9</v>
      </c>
      <c r="D830" t="s">
        <v>21</v>
      </c>
      <c r="E830" t="s">
        <v>22</v>
      </c>
      <c r="F830">
        <v>4.7800000000000002E-2</v>
      </c>
      <c r="G830">
        <v>17.027862000000002</v>
      </c>
      <c r="H830">
        <v>1.34E-2</v>
      </c>
      <c r="I830">
        <v>21</v>
      </c>
    </row>
    <row r="831" spans="1:9" x14ac:dyDescent="0.2">
      <c r="A831">
        <v>2021</v>
      </c>
      <c r="B831">
        <v>4</v>
      </c>
      <c r="C831" t="s">
        <v>9</v>
      </c>
      <c r="D831" t="s">
        <v>21</v>
      </c>
      <c r="E831" t="s">
        <v>13</v>
      </c>
      <c r="F831">
        <v>0.94640000000000002</v>
      </c>
      <c r="G831">
        <v>122.809512</v>
      </c>
      <c r="H831">
        <v>0.3785</v>
      </c>
      <c r="I831">
        <v>131</v>
      </c>
    </row>
    <row r="832" spans="1:9" x14ac:dyDescent="0.2">
      <c r="A832">
        <v>2021</v>
      </c>
      <c r="B832">
        <v>4</v>
      </c>
      <c r="C832" t="s">
        <v>9</v>
      </c>
      <c r="D832" t="s">
        <v>19</v>
      </c>
      <c r="E832" t="s">
        <v>12</v>
      </c>
      <c r="F832">
        <v>0.65339999999999998</v>
      </c>
      <c r="G832">
        <v>91.436464000000001</v>
      </c>
      <c r="H832">
        <v>0.24179999999999999</v>
      </c>
      <c r="I832">
        <v>60</v>
      </c>
    </row>
    <row r="833" spans="1:9" x14ac:dyDescent="0.2">
      <c r="A833">
        <v>2021</v>
      </c>
      <c r="B833">
        <v>4</v>
      </c>
      <c r="C833" t="s">
        <v>9</v>
      </c>
      <c r="D833" t="s">
        <v>25</v>
      </c>
      <c r="E833" t="s">
        <v>18</v>
      </c>
      <c r="F833">
        <v>0.53820000000000001</v>
      </c>
      <c r="G833">
        <v>46.874411000000002</v>
      </c>
      <c r="H833">
        <v>9.69E-2</v>
      </c>
      <c r="I833">
        <v>91</v>
      </c>
    </row>
    <row r="834" spans="1:9" x14ac:dyDescent="0.2">
      <c r="A834">
        <v>2021</v>
      </c>
      <c r="B834">
        <v>4</v>
      </c>
      <c r="C834" t="s">
        <v>9</v>
      </c>
      <c r="D834" t="s">
        <v>25</v>
      </c>
      <c r="E834" t="s">
        <v>13</v>
      </c>
      <c r="F834">
        <v>1.7399999999999999E-2</v>
      </c>
      <c r="G834">
        <v>2.096333</v>
      </c>
      <c r="H834">
        <v>7.0000000000000001E-3</v>
      </c>
      <c r="I834">
        <v>6</v>
      </c>
    </row>
    <row r="835" spans="1:9" x14ac:dyDescent="0.2">
      <c r="A835">
        <v>2021</v>
      </c>
      <c r="B835">
        <v>4</v>
      </c>
      <c r="C835" t="s">
        <v>9</v>
      </c>
      <c r="D835" t="s">
        <v>23</v>
      </c>
      <c r="E835" t="s">
        <v>13</v>
      </c>
      <c r="F835">
        <v>0.25459999999999999</v>
      </c>
      <c r="G835">
        <v>45.806486</v>
      </c>
      <c r="H835">
        <v>0.1018</v>
      </c>
      <c r="I835">
        <v>154</v>
      </c>
    </row>
    <row r="836" spans="1:9" x14ac:dyDescent="0.2">
      <c r="A836">
        <v>2021</v>
      </c>
      <c r="B836">
        <v>4</v>
      </c>
      <c r="C836" t="s">
        <v>9</v>
      </c>
      <c r="D836" t="s">
        <v>42</v>
      </c>
      <c r="E836" t="s">
        <v>13</v>
      </c>
      <c r="F836">
        <v>0.21260000000000001</v>
      </c>
      <c r="G836">
        <v>42.238225</v>
      </c>
      <c r="H836">
        <v>8.5000000000000006E-2</v>
      </c>
      <c r="I836">
        <v>0</v>
      </c>
    </row>
    <row r="837" spans="1:9" x14ac:dyDescent="0.2">
      <c r="A837">
        <v>2021</v>
      </c>
      <c r="B837">
        <v>4</v>
      </c>
      <c r="C837" t="s">
        <v>26</v>
      </c>
      <c r="D837" t="s">
        <v>63</v>
      </c>
      <c r="E837" t="s">
        <v>11</v>
      </c>
      <c r="F837">
        <v>37.369300000000003</v>
      </c>
      <c r="G837">
        <v>2655.2929649999996</v>
      </c>
      <c r="H837">
        <v>7.8475999999999999</v>
      </c>
      <c r="I837">
        <v>6542</v>
      </c>
    </row>
    <row r="838" spans="1:9" x14ac:dyDescent="0.2">
      <c r="A838">
        <v>2021</v>
      </c>
      <c r="B838">
        <v>4</v>
      </c>
      <c r="C838" t="s">
        <v>26</v>
      </c>
      <c r="D838" t="s">
        <v>63</v>
      </c>
      <c r="E838" t="s">
        <v>12</v>
      </c>
      <c r="F838">
        <v>56.981400000000001</v>
      </c>
      <c r="G838">
        <v>5564.2522550000003</v>
      </c>
      <c r="H838">
        <v>19.9434</v>
      </c>
      <c r="I838">
        <v>9222</v>
      </c>
    </row>
    <row r="839" spans="1:9" x14ac:dyDescent="0.2">
      <c r="A839">
        <v>2021</v>
      </c>
      <c r="B839">
        <v>4</v>
      </c>
      <c r="C839" t="s">
        <v>26</v>
      </c>
      <c r="D839" t="s">
        <v>63</v>
      </c>
      <c r="E839" t="s">
        <v>13</v>
      </c>
      <c r="F839">
        <v>4.0119999999999996</v>
      </c>
      <c r="G839">
        <v>594.28795300000002</v>
      </c>
      <c r="H839">
        <v>2.0057999999999998</v>
      </c>
      <c r="I839">
        <v>625</v>
      </c>
    </row>
    <row r="840" spans="1:9" x14ac:dyDescent="0.2">
      <c r="A840">
        <v>2021</v>
      </c>
      <c r="B840">
        <v>4</v>
      </c>
      <c r="C840" t="s">
        <v>26</v>
      </c>
      <c r="D840" t="s">
        <v>63</v>
      </c>
      <c r="E840" t="s">
        <v>14</v>
      </c>
      <c r="F840">
        <v>0.38819999999999999</v>
      </c>
      <c r="G840">
        <v>65.343700999999996</v>
      </c>
      <c r="H840">
        <v>0.29120000000000001</v>
      </c>
      <c r="I840">
        <v>203</v>
      </c>
    </row>
    <row r="841" spans="1:9" x14ac:dyDescent="0.2">
      <c r="A841">
        <v>2021</v>
      </c>
      <c r="B841">
        <v>4</v>
      </c>
      <c r="C841" t="s">
        <v>26</v>
      </c>
      <c r="D841" t="s">
        <v>15</v>
      </c>
      <c r="E841" t="s">
        <v>11</v>
      </c>
      <c r="F841">
        <v>5.8999999999999999E-3</v>
      </c>
      <c r="G841">
        <v>0.77047699999999997</v>
      </c>
      <c r="H841">
        <v>1.1999999999999999E-3</v>
      </c>
      <c r="I841">
        <v>3</v>
      </c>
    </row>
    <row r="842" spans="1:9" x14ac:dyDescent="0.2">
      <c r="A842">
        <v>2021</v>
      </c>
      <c r="B842">
        <v>4</v>
      </c>
      <c r="C842" t="s">
        <v>26</v>
      </c>
      <c r="D842" t="s">
        <v>15</v>
      </c>
      <c r="E842" t="s">
        <v>13</v>
      </c>
      <c r="F842">
        <v>5.9627999999999997</v>
      </c>
      <c r="G842">
        <v>1136.3852720000002</v>
      </c>
      <c r="H842">
        <v>2.3852000000000002</v>
      </c>
      <c r="I842">
        <v>846</v>
      </c>
    </row>
    <row r="843" spans="1:9" x14ac:dyDescent="0.2">
      <c r="A843">
        <v>2021</v>
      </c>
      <c r="B843">
        <v>4</v>
      </c>
      <c r="C843" t="s">
        <v>26</v>
      </c>
      <c r="D843" t="s">
        <v>20</v>
      </c>
      <c r="E843" t="s">
        <v>12</v>
      </c>
      <c r="F843">
        <v>16.905999999999999</v>
      </c>
      <c r="G843">
        <v>993.90619800000002</v>
      </c>
      <c r="H843">
        <v>6.0861999999999998</v>
      </c>
      <c r="I843">
        <v>1853</v>
      </c>
    </row>
    <row r="844" spans="1:9" x14ac:dyDescent="0.2">
      <c r="A844">
        <v>2021</v>
      </c>
      <c r="B844">
        <v>4</v>
      </c>
      <c r="C844" t="s">
        <v>26</v>
      </c>
      <c r="D844" t="s">
        <v>16</v>
      </c>
      <c r="E844" t="s">
        <v>11</v>
      </c>
      <c r="F844">
        <v>5.1908000000000003</v>
      </c>
      <c r="G844">
        <v>360.73378200000002</v>
      </c>
      <c r="H844">
        <v>1.1939</v>
      </c>
      <c r="I844">
        <v>1868</v>
      </c>
    </row>
    <row r="845" spans="1:9" x14ac:dyDescent="0.2">
      <c r="A845">
        <v>2021</v>
      </c>
      <c r="B845">
        <v>4</v>
      </c>
      <c r="C845" t="s">
        <v>26</v>
      </c>
      <c r="D845" t="s">
        <v>16</v>
      </c>
      <c r="E845" t="s">
        <v>13</v>
      </c>
      <c r="F845">
        <v>0.70299999999999996</v>
      </c>
      <c r="G845">
        <v>79.828062000000003</v>
      </c>
      <c r="H845">
        <v>0.31630000000000003</v>
      </c>
      <c r="I845">
        <v>461</v>
      </c>
    </row>
    <row r="846" spans="1:9" x14ac:dyDescent="0.2">
      <c r="A846">
        <v>2021</v>
      </c>
      <c r="B846">
        <v>4</v>
      </c>
      <c r="C846" t="s">
        <v>26</v>
      </c>
      <c r="D846" t="s">
        <v>50</v>
      </c>
      <c r="E846" t="s">
        <v>27</v>
      </c>
      <c r="F846">
        <v>3.3595000000000002</v>
      </c>
      <c r="G846">
        <v>300.15178499999996</v>
      </c>
      <c r="H846">
        <v>1.075</v>
      </c>
      <c r="I846">
        <v>3105</v>
      </c>
    </row>
    <row r="847" spans="1:9" x14ac:dyDescent="0.2">
      <c r="A847">
        <v>2021</v>
      </c>
      <c r="B847">
        <v>4</v>
      </c>
      <c r="C847" t="s">
        <v>26</v>
      </c>
      <c r="D847" t="s">
        <v>17</v>
      </c>
      <c r="E847" t="s">
        <v>18</v>
      </c>
      <c r="F847">
        <v>1.4491000000000001</v>
      </c>
      <c r="G847">
        <v>133.11645800000002</v>
      </c>
      <c r="H847">
        <v>0.26079999999999998</v>
      </c>
      <c r="I847">
        <v>245</v>
      </c>
    </row>
    <row r="848" spans="1:9" x14ac:dyDescent="0.2">
      <c r="A848">
        <v>2021</v>
      </c>
      <c r="B848">
        <v>4</v>
      </c>
      <c r="C848" t="s">
        <v>26</v>
      </c>
      <c r="D848" t="s">
        <v>19</v>
      </c>
      <c r="E848" t="s">
        <v>12</v>
      </c>
      <c r="F848">
        <v>0.67720000000000002</v>
      </c>
      <c r="G848">
        <v>112.223814</v>
      </c>
      <c r="H848">
        <v>0.25059999999999999</v>
      </c>
      <c r="I848">
        <v>223</v>
      </c>
    </row>
    <row r="849" spans="1:9" x14ac:dyDescent="0.2">
      <c r="A849">
        <v>2021</v>
      </c>
      <c r="B849">
        <v>4</v>
      </c>
      <c r="C849" t="s">
        <v>26</v>
      </c>
      <c r="D849" t="s">
        <v>45</v>
      </c>
      <c r="E849" t="s">
        <v>12</v>
      </c>
      <c r="F849">
        <v>1.0268999999999999</v>
      </c>
      <c r="G849">
        <v>93.809293000000011</v>
      </c>
      <c r="H849">
        <v>0.3594</v>
      </c>
      <c r="I849">
        <v>525</v>
      </c>
    </row>
    <row r="850" spans="1:9" x14ac:dyDescent="0.2">
      <c r="A850">
        <v>2021</v>
      </c>
      <c r="B850">
        <v>4</v>
      </c>
      <c r="C850" t="s">
        <v>26</v>
      </c>
      <c r="D850" t="s">
        <v>53</v>
      </c>
      <c r="E850" t="s">
        <v>12</v>
      </c>
      <c r="F850">
        <v>0.96150000000000002</v>
      </c>
      <c r="G850">
        <v>73.015910000000005</v>
      </c>
      <c r="H850">
        <v>0.37019999999999997</v>
      </c>
      <c r="I850">
        <v>1065</v>
      </c>
    </row>
    <row r="851" spans="1:9" x14ac:dyDescent="0.2">
      <c r="A851">
        <v>2021</v>
      </c>
      <c r="B851">
        <v>4</v>
      </c>
      <c r="C851" t="s">
        <v>26</v>
      </c>
      <c r="D851" t="s">
        <v>37</v>
      </c>
      <c r="E851" t="s">
        <v>12</v>
      </c>
      <c r="F851">
        <v>0.33589999999999998</v>
      </c>
      <c r="G851">
        <v>66.834195000000008</v>
      </c>
      <c r="H851">
        <v>0.1176</v>
      </c>
      <c r="I851">
        <v>0</v>
      </c>
    </row>
    <row r="852" spans="1:9" x14ac:dyDescent="0.2">
      <c r="A852">
        <v>2021</v>
      </c>
      <c r="B852">
        <v>4</v>
      </c>
      <c r="C852" t="s">
        <v>32</v>
      </c>
      <c r="D852" t="s">
        <v>63</v>
      </c>
      <c r="E852" t="s">
        <v>11</v>
      </c>
      <c r="F852">
        <v>85.810699999999997</v>
      </c>
      <c r="G852">
        <v>5634.5941069999999</v>
      </c>
      <c r="H852">
        <v>18.020299999999999</v>
      </c>
      <c r="I852">
        <v>10675</v>
      </c>
    </row>
    <row r="853" spans="1:9" x14ac:dyDescent="0.2">
      <c r="A853">
        <v>2021</v>
      </c>
      <c r="B853">
        <v>4</v>
      </c>
      <c r="C853" t="s">
        <v>32</v>
      </c>
      <c r="D853" t="s">
        <v>63</v>
      </c>
      <c r="E853" t="s">
        <v>12</v>
      </c>
      <c r="F853">
        <v>143.6183</v>
      </c>
      <c r="G853">
        <v>13515.363595000001</v>
      </c>
      <c r="H853">
        <v>50.266399999999997</v>
      </c>
      <c r="I853">
        <v>15822</v>
      </c>
    </row>
    <row r="854" spans="1:9" x14ac:dyDescent="0.2">
      <c r="A854">
        <v>2021</v>
      </c>
      <c r="B854">
        <v>4</v>
      </c>
      <c r="C854" t="s">
        <v>32</v>
      </c>
      <c r="D854" t="s">
        <v>63</v>
      </c>
      <c r="E854" t="s">
        <v>13</v>
      </c>
      <c r="F854">
        <v>6.1444999999999999</v>
      </c>
      <c r="G854">
        <v>921.74749399999996</v>
      </c>
      <c r="H854">
        <v>3.0722</v>
      </c>
      <c r="I854">
        <v>644</v>
      </c>
    </row>
    <row r="855" spans="1:9" x14ac:dyDescent="0.2">
      <c r="A855">
        <v>2021</v>
      </c>
      <c r="B855">
        <v>4</v>
      </c>
      <c r="C855" t="s">
        <v>32</v>
      </c>
      <c r="D855" t="s">
        <v>63</v>
      </c>
      <c r="E855" t="s">
        <v>14</v>
      </c>
      <c r="F855">
        <v>3.7000000000000002E-3</v>
      </c>
      <c r="G855">
        <v>0.76968100000000006</v>
      </c>
      <c r="H855">
        <v>2.8E-3</v>
      </c>
      <c r="I855">
        <v>2</v>
      </c>
    </row>
    <row r="856" spans="1:9" x14ac:dyDescent="0.2">
      <c r="A856">
        <v>2021</v>
      </c>
      <c r="B856">
        <v>4</v>
      </c>
      <c r="C856" t="s">
        <v>32</v>
      </c>
      <c r="D856" t="s">
        <v>15</v>
      </c>
      <c r="E856" t="s">
        <v>11</v>
      </c>
      <c r="F856">
        <v>1.2159</v>
      </c>
      <c r="G856">
        <v>130.73209199999999</v>
      </c>
      <c r="H856">
        <v>0.2432</v>
      </c>
      <c r="I856">
        <v>190</v>
      </c>
    </row>
    <row r="857" spans="1:9" x14ac:dyDescent="0.2">
      <c r="A857">
        <v>2021</v>
      </c>
      <c r="B857">
        <v>4</v>
      </c>
      <c r="C857" t="s">
        <v>32</v>
      </c>
      <c r="D857" t="s">
        <v>15</v>
      </c>
      <c r="E857" t="s">
        <v>13</v>
      </c>
      <c r="F857">
        <v>20.354199999999999</v>
      </c>
      <c r="G857">
        <v>4574.9370220000001</v>
      </c>
      <c r="H857">
        <v>8.1417000000000002</v>
      </c>
      <c r="I857">
        <v>1774</v>
      </c>
    </row>
    <row r="858" spans="1:9" x14ac:dyDescent="0.2">
      <c r="A858">
        <v>2021</v>
      </c>
      <c r="B858">
        <v>4</v>
      </c>
      <c r="C858" t="s">
        <v>32</v>
      </c>
      <c r="D858" t="s">
        <v>20</v>
      </c>
      <c r="E858" t="s">
        <v>12</v>
      </c>
      <c r="F858">
        <v>35.147500000000001</v>
      </c>
      <c r="G858">
        <v>2209.3593999999998</v>
      </c>
      <c r="H858">
        <v>12.6531</v>
      </c>
      <c r="I858">
        <v>1975</v>
      </c>
    </row>
    <row r="859" spans="1:9" x14ac:dyDescent="0.2">
      <c r="A859">
        <v>2021</v>
      </c>
      <c r="B859">
        <v>4</v>
      </c>
      <c r="C859" t="s">
        <v>32</v>
      </c>
      <c r="D859" t="s">
        <v>33</v>
      </c>
      <c r="E859" t="s">
        <v>18</v>
      </c>
      <c r="F859">
        <v>1.9362999999999999</v>
      </c>
      <c r="G859">
        <v>590.07532900000001</v>
      </c>
      <c r="H859">
        <v>0.36799999999999999</v>
      </c>
      <c r="I859">
        <v>107</v>
      </c>
    </row>
    <row r="860" spans="1:9" x14ac:dyDescent="0.2">
      <c r="A860">
        <v>2021</v>
      </c>
      <c r="B860">
        <v>4</v>
      </c>
      <c r="C860" t="s">
        <v>32</v>
      </c>
      <c r="D860" t="s">
        <v>33</v>
      </c>
      <c r="E860" t="s">
        <v>12</v>
      </c>
      <c r="F860">
        <v>3.0700000000000002E-2</v>
      </c>
      <c r="G860">
        <v>11.345499</v>
      </c>
      <c r="H860">
        <v>1.09E-2</v>
      </c>
      <c r="I860">
        <v>7</v>
      </c>
    </row>
    <row r="861" spans="1:9" x14ac:dyDescent="0.2">
      <c r="A861">
        <v>2021</v>
      </c>
      <c r="B861">
        <v>4</v>
      </c>
      <c r="C861" t="s">
        <v>32</v>
      </c>
      <c r="D861" t="s">
        <v>33</v>
      </c>
      <c r="E861" t="s">
        <v>13</v>
      </c>
      <c r="F861">
        <v>7.2900000000000006E-2</v>
      </c>
      <c r="G861">
        <v>36.270745000000005</v>
      </c>
      <c r="H861">
        <v>3.6499999999999998E-2</v>
      </c>
      <c r="I861">
        <v>49</v>
      </c>
    </row>
    <row r="862" spans="1:9" x14ac:dyDescent="0.2">
      <c r="A862">
        <v>2021</v>
      </c>
      <c r="B862">
        <v>4</v>
      </c>
      <c r="C862" t="s">
        <v>32</v>
      </c>
      <c r="D862" t="s">
        <v>16</v>
      </c>
      <c r="E862" t="s">
        <v>11</v>
      </c>
      <c r="F862">
        <v>2.0750000000000002</v>
      </c>
      <c r="G862">
        <v>96.486401000000001</v>
      </c>
      <c r="H862">
        <v>0.4773</v>
      </c>
      <c r="I862">
        <v>421</v>
      </c>
    </row>
    <row r="863" spans="1:9" x14ac:dyDescent="0.2">
      <c r="A863">
        <v>2021</v>
      </c>
      <c r="B863">
        <v>4</v>
      </c>
      <c r="C863" t="s">
        <v>32</v>
      </c>
      <c r="D863" t="s">
        <v>16</v>
      </c>
      <c r="E863" t="s">
        <v>13</v>
      </c>
      <c r="F863">
        <v>3.1939000000000002</v>
      </c>
      <c r="G863">
        <v>374.99953299999999</v>
      </c>
      <c r="H863">
        <v>1.4373</v>
      </c>
      <c r="I863">
        <v>1777</v>
      </c>
    </row>
    <row r="864" spans="1:9" x14ac:dyDescent="0.2">
      <c r="A864">
        <v>2021</v>
      </c>
      <c r="B864">
        <v>4</v>
      </c>
      <c r="C864" t="s">
        <v>32</v>
      </c>
      <c r="D864" t="s">
        <v>50</v>
      </c>
      <c r="E864" t="s">
        <v>27</v>
      </c>
      <c r="F864">
        <v>5.1391</v>
      </c>
      <c r="G864">
        <v>458.18407400000001</v>
      </c>
      <c r="H864">
        <v>1.6445000000000001</v>
      </c>
      <c r="I864">
        <v>3919</v>
      </c>
    </row>
    <row r="865" spans="1:9" x14ac:dyDescent="0.2">
      <c r="A865">
        <v>2021</v>
      </c>
      <c r="B865">
        <v>4</v>
      </c>
      <c r="C865" t="s">
        <v>32</v>
      </c>
      <c r="D865" t="s">
        <v>19</v>
      </c>
      <c r="E865" t="s">
        <v>12</v>
      </c>
      <c r="F865">
        <v>1.5242</v>
      </c>
      <c r="G865">
        <v>283.17352</v>
      </c>
      <c r="H865">
        <v>0.56389999999999996</v>
      </c>
      <c r="I865">
        <v>201</v>
      </c>
    </row>
    <row r="866" spans="1:9" x14ac:dyDescent="0.2">
      <c r="A866">
        <v>2021</v>
      </c>
      <c r="B866">
        <v>4</v>
      </c>
      <c r="C866" t="s">
        <v>32</v>
      </c>
      <c r="D866" t="s">
        <v>34</v>
      </c>
      <c r="E866" t="s">
        <v>18</v>
      </c>
      <c r="F866">
        <v>6.9999999999999999E-4</v>
      </c>
      <c r="G866">
        <v>0.330204</v>
      </c>
      <c r="H866">
        <v>1E-4</v>
      </c>
      <c r="I866">
        <v>0</v>
      </c>
    </row>
    <row r="867" spans="1:9" x14ac:dyDescent="0.2">
      <c r="A867">
        <v>2021</v>
      </c>
      <c r="B867">
        <v>4</v>
      </c>
      <c r="C867" t="s">
        <v>32</v>
      </c>
      <c r="D867" t="s">
        <v>34</v>
      </c>
      <c r="E867" t="s">
        <v>12</v>
      </c>
      <c r="F867">
        <v>8.3699999999999997E-2</v>
      </c>
      <c r="G867">
        <v>38.515669000000003</v>
      </c>
      <c r="H867">
        <v>2.93E-2</v>
      </c>
      <c r="I867">
        <v>0</v>
      </c>
    </row>
    <row r="868" spans="1:9" x14ac:dyDescent="0.2">
      <c r="A868">
        <v>2021</v>
      </c>
      <c r="B868">
        <v>4</v>
      </c>
      <c r="C868" t="s">
        <v>32</v>
      </c>
      <c r="D868" t="s">
        <v>34</v>
      </c>
      <c r="E868" t="s">
        <v>13</v>
      </c>
      <c r="F868">
        <v>0.32790000000000002</v>
      </c>
      <c r="G868">
        <v>191.16669099999999</v>
      </c>
      <c r="H868">
        <v>0.13769999999999999</v>
      </c>
      <c r="I868">
        <v>0</v>
      </c>
    </row>
    <row r="869" spans="1:9" x14ac:dyDescent="0.2">
      <c r="A869">
        <v>2021</v>
      </c>
      <c r="B869">
        <v>4</v>
      </c>
      <c r="C869" t="s">
        <v>32</v>
      </c>
      <c r="D869" t="s">
        <v>37</v>
      </c>
      <c r="E869" t="s">
        <v>12</v>
      </c>
      <c r="F869">
        <v>1.1543000000000001</v>
      </c>
      <c r="G869">
        <v>213.32597899999999</v>
      </c>
      <c r="H869">
        <v>0.40400000000000003</v>
      </c>
      <c r="I869">
        <v>116</v>
      </c>
    </row>
    <row r="870" spans="1:9" x14ac:dyDescent="0.2">
      <c r="A870">
        <v>2021</v>
      </c>
      <c r="B870">
        <v>4</v>
      </c>
      <c r="C870" t="s">
        <v>32</v>
      </c>
      <c r="D870" t="s">
        <v>46</v>
      </c>
      <c r="E870" t="s">
        <v>11</v>
      </c>
      <c r="F870">
        <v>0.1671</v>
      </c>
      <c r="G870">
        <v>83.729710000000011</v>
      </c>
      <c r="H870">
        <v>3.3399999999999999E-2</v>
      </c>
      <c r="I870">
        <v>0</v>
      </c>
    </row>
    <row r="871" spans="1:9" x14ac:dyDescent="0.2">
      <c r="A871">
        <v>2021</v>
      </c>
      <c r="B871">
        <v>4</v>
      </c>
      <c r="C871" t="s">
        <v>32</v>
      </c>
      <c r="D871" t="s">
        <v>46</v>
      </c>
      <c r="E871" t="s">
        <v>12</v>
      </c>
      <c r="F871">
        <v>0.24410000000000001</v>
      </c>
      <c r="G871">
        <v>124.68517799999999</v>
      </c>
      <c r="H871">
        <v>8.5500000000000007E-2</v>
      </c>
      <c r="I871">
        <v>0</v>
      </c>
    </row>
    <row r="872" spans="1:9" x14ac:dyDescent="0.2">
      <c r="A872">
        <v>2021</v>
      </c>
      <c r="B872">
        <v>5</v>
      </c>
      <c r="C872" t="s">
        <v>9</v>
      </c>
      <c r="D872" t="s">
        <v>63</v>
      </c>
      <c r="E872" t="s">
        <v>11</v>
      </c>
      <c r="F872">
        <v>13.557600000000001</v>
      </c>
      <c r="G872">
        <v>911.4098469999999</v>
      </c>
      <c r="H872">
        <v>2.8471000000000002</v>
      </c>
      <c r="I872">
        <v>558</v>
      </c>
    </row>
    <row r="873" spans="1:9" x14ac:dyDescent="0.2">
      <c r="A873">
        <v>2021</v>
      </c>
      <c r="B873">
        <v>5</v>
      </c>
      <c r="C873" t="s">
        <v>9</v>
      </c>
      <c r="D873" t="s">
        <v>63</v>
      </c>
      <c r="E873" t="s">
        <v>12</v>
      </c>
      <c r="F873">
        <v>47.718600000000002</v>
      </c>
      <c r="G873">
        <v>4885.2228940000005</v>
      </c>
      <c r="H873">
        <v>16.7014</v>
      </c>
      <c r="I873">
        <v>788</v>
      </c>
    </row>
    <row r="874" spans="1:9" x14ac:dyDescent="0.2">
      <c r="A874">
        <v>2021</v>
      </c>
      <c r="B874">
        <v>5</v>
      </c>
      <c r="C874" t="s">
        <v>9</v>
      </c>
      <c r="D874" t="s">
        <v>63</v>
      </c>
      <c r="E874" t="s">
        <v>13</v>
      </c>
      <c r="F874">
        <v>44.884999999999998</v>
      </c>
      <c r="G874">
        <v>4601.9253820000004</v>
      </c>
      <c r="H874">
        <v>22.442499999999999</v>
      </c>
      <c r="I874">
        <v>573</v>
      </c>
    </row>
    <row r="875" spans="1:9" x14ac:dyDescent="0.2">
      <c r="A875">
        <v>2021</v>
      </c>
      <c r="B875">
        <v>5</v>
      </c>
      <c r="C875" t="s">
        <v>9</v>
      </c>
      <c r="D875" t="s">
        <v>15</v>
      </c>
      <c r="E875" t="s">
        <v>11</v>
      </c>
      <c r="F875">
        <v>8.7400000000000005E-2</v>
      </c>
      <c r="G875">
        <v>10.906751</v>
      </c>
      <c r="H875">
        <v>1.7399999999999999E-2</v>
      </c>
      <c r="I875">
        <v>9</v>
      </c>
    </row>
    <row r="876" spans="1:9" x14ac:dyDescent="0.2">
      <c r="A876">
        <v>2021</v>
      </c>
      <c r="B876">
        <v>5</v>
      </c>
      <c r="C876" t="s">
        <v>9</v>
      </c>
      <c r="D876" t="s">
        <v>15</v>
      </c>
      <c r="E876" t="s">
        <v>13</v>
      </c>
      <c r="F876">
        <v>30.9377</v>
      </c>
      <c r="G876">
        <v>5422.175792</v>
      </c>
      <c r="H876">
        <v>12.3752</v>
      </c>
      <c r="I876">
        <v>645</v>
      </c>
    </row>
    <row r="877" spans="1:9" x14ac:dyDescent="0.2">
      <c r="A877">
        <v>2021</v>
      </c>
      <c r="B877">
        <v>5</v>
      </c>
      <c r="C877" t="s">
        <v>9</v>
      </c>
      <c r="D877" t="s">
        <v>17</v>
      </c>
      <c r="E877" t="s">
        <v>18</v>
      </c>
      <c r="F877">
        <v>2.4346999999999999</v>
      </c>
      <c r="G877">
        <v>266.13412099999999</v>
      </c>
      <c r="H877">
        <v>0.43830000000000002</v>
      </c>
      <c r="I877">
        <v>98</v>
      </c>
    </row>
    <row r="878" spans="1:9" x14ac:dyDescent="0.2">
      <c r="A878">
        <v>2021</v>
      </c>
      <c r="B878">
        <v>5</v>
      </c>
      <c r="C878" t="s">
        <v>9</v>
      </c>
      <c r="D878" t="s">
        <v>20</v>
      </c>
      <c r="E878" t="s">
        <v>12</v>
      </c>
      <c r="F878">
        <v>3.0084</v>
      </c>
      <c r="G878">
        <v>254.33926600000001</v>
      </c>
      <c r="H878">
        <v>1.083</v>
      </c>
      <c r="I878">
        <v>229</v>
      </c>
    </row>
    <row r="879" spans="1:9" x14ac:dyDescent="0.2">
      <c r="A879">
        <v>2021</v>
      </c>
      <c r="B879">
        <v>5</v>
      </c>
      <c r="C879" t="s">
        <v>9</v>
      </c>
      <c r="D879" t="s">
        <v>16</v>
      </c>
      <c r="E879" t="s">
        <v>11</v>
      </c>
      <c r="F879">
        <v>1.2445999999999999</v>
      </c>
      <c r="G879">
        <v>82.654955000000001</v>
      </c>
      <c r="H879">
        <v>0.28620000000000001</v>
      </c>
      <c r="I879">
        <v>205</v>
      </c>
    </row>
    <row r="880" spans="1:9" x14ac:dyDescent="0.2">
      <c r="A880">
        <v>2021</v>
      </c>
      <c r="B880">
        <v>5</v>
      </c>
      <c r="C880" t="s">
        <v>9</v>
      </c>
      <c r="D880" t="s">
        <v>16</v>
      </c>
      <c r="E880" t="s">
        <v>13</v>
      </c>
      <c r="F880">
        <v>1.3680000000000001</v>
      </c>
      <c r="G880">
        <v>98.160893999999999</v>
      </c>
      <c r="H880">
        <v>0.61560000000000004</v>
      </c>
      <c r="I880">
        <v>85</v>
      </c>
    </row>
    <row r="881" spans="1:9" x14ac:dyDescent="0.2">
      <c r="A881">
        <v>2021</v>
      </c>
      <c r="B881">
        <v>5</v>
      </c>
      <c r="C881" t="s">
        <v>9</v>
      </c>
      <c r="D881" t="s">
        <v>23</v>
      </c>
      <c r="E881" t="s">
        <v>13</v>
      </c>
      <c r="F881">
        <v>1.0680000000000001</v>
      </c>
      <c r="G881">
        <v>168.19323</v>
      </c>
      <c r="H881">
        <v>0.42720000000000002</v>
      </c>
      <c r="I881">
        <v>207</v>
      </c>
    </row>
    <row r="882" spans="1:9" x14ac:dyDescent="0.2">
      <c r="A882">
        <v>2021</v>
      </c>
      <c r="B882">
        <v>5</v>
      </c>
      <c r="C882" t="s">
        <v>9</v>
      </c>
      <c r="D882" t="s">
        <v>21</v>
      </c>
      <c r="E882" t="s">
        <v>22</v>
      </c>
      <c r="F882">
        <v>4.4499999999999998E-2</v>
      </c>
      <c r="G882">
        <v>14.372701999999999</v>
      </c>
      <c r="H882">
        <v>1.2500000000000001E-2</v>
      </c>
      <c r="I882">
        <v>16</v>
      </c>
    </row>
    <row r="883" spans="1:9" x14ac:dyDescent="0.2">
      <c r="A883">
        <v>2021</v>
      </c>
      <c r="B883">
        <v>5</v>
      </c>
      <c r="C883" t="s">
        <v>9</v>
      </c>
      <c r="D883" t="s">
        <v>21</v>
      </c>
      <c r="E883" t="s">
        <v>13</v>
      </c>
      <c r="F883">
        <v>1.1576</v>
      </c>
      <c r="G883">
        <v>149.28983400000001</v>
      </c>
      <c r="H883">
        <v>0.46310000000000001</v>
      </c>
      <c r="I883">
        <v>164</v>
      </c>
    </row>
    <row r="884" spans="1:9" x14ac:dyDescent="0.2">
      <c r="A884">
        <v>2021</v>
      </c>
      <c r="B884">
        <v>5</v>
      </c>
      <c r="C884" t="s">
        <v>9</v>
      </c>
      <c r="D884" t="s">
        <v>19</v>
      </c>
      <c r="E884" t="s">
        <v>12</v>
      </c>
      <c r="F884">
        <v>0.42920000000000003</v>
      </c>
      <c r="G884">
        <v>74.998660000000001</v>
      </c>
      <c r="H884">
        <v>0.15870000000000001</v>
      </c>
      <c r="I884">
        <v>46</v>
      </c>
    </row>
    <row r="885" spans="1:9" x14ac:dyDescent="0.2">
      <c r="A885">
        <v>2021</v>
      </c>
      <c r="B885">
        <v>5</v>
      </c>
      <c r="C885" t="s">
        <v>9</v>
      </c>
      <c r="D885" t="s">
        <v>45</v>
      </c>
      <c r="E885" t="s">
        <v>12</v>
      </c>
      <c r="F885">
        <v>1.1917</v>
      </c>
      <c r="G885">
        <v>73.446699999999993</v>
      </c>
      <c r="H885">
        <v>0.41710000000000003</v>
      </c>
      <c r="I885">
        <v>107</v>
      </c>
    </row>
    <row r="886" spans="1:9" x14ac:dyDescent="0.2">
      <c r="A886">
        <v>2021</v>
      </c>
      <c r="B886">
        <v>5</v>
      </c>
      <c r="C886" t="s">
        <v>9</v>
      </c>
      <c r="D886" t="s">
        <v>42</v>
      </c>
      <c r="E886" t="s">
        <v>13</v>
      </c>
      <c r="F886">
        <v>0.25380000000000003</v>
      </c>
      <c r="G886">
        <v>44.394432000000002</v>
      </c>
      <c r="H886">
        <v>0.10150000000000001</v>
      </c>
      <c r="I886">
        <v>0</v>
      </c>
    </row>
    <row r="887" spans="1:9" x14ac:dyDescent="0.2">
      <c r="A887">
        <v>2021</v>
      </c>
      <c r="B887">
        <v>5</v>
      </c>
      <c r="C887" t="s">
        <v>26</v>
      </c>
      <c r="D887" t="s">
        <v>63</v>
      </c>
      <c r="E887" t="s">
        <v>11</v>
      </c>
      <c r="F887">
        <v>50.335700000000003</v>
      </c>
      <c r="G887">
        <v>3091.481526</v>
      </c>
      <c r="H887">
        <v>10.570499999999999</v>
      </c>
      <c r="I887">
        <v>7285</v>
      </c>
    </row>
    <row r="888" spans="1:9" x14ac:dyDescent="0.2">
      <c r="A888">
        <v>2021</v>
      </c>
      <c r="B888">
        <v>5</v>
      </c>
      <c r="C888" t="s">
        <v>26</v>
      </c>
      <c r="D888" t="s">
        <v>63</v>
      </c>
      <c r="E888" t="s">
        <v>12</v>
      </c>
      <c r="F888">
        <v>47.702100000000002</v>
      </c>
      <c r="G888">
        <v>4930.1995590000006</v>
      </c>
      <c r="H888">
        <v>16.695699999999999</v>
      </c>
      <c r="I888">
        <v>8658</v>
      </c>
    </row>
    <row r="889" spans="1:9" x14ac:dyDescent="0.2">
      <c r="A889">
        <v>2021</v>
      </c>
      <c r="B889">
        <v>5</v>
      </c>
      <c r="C889" t="s">
        <v>26</v>
      </c>
      <c r="D889" t="s">
        <v>63</v>
      </c>
      <c r="E889" t="s">
        <v>13</v>
      </c>
      <c r="F889">
        <v>4.3446999999999996</v>
      </c>
      <c r="G889">
        <v>627.31473899999992</v>
      </c>
      <c r="H889">
        <v>2.1724000000000001</v>
      </c>
      <c r="I889">
        <v>566</v>
      </c>
    </row>
    <row r="890" spans="1:9" x14ac:dyDescent="0.2">
      <c r="A890">
        <v>2021</v>
      </c>
      <c r="B890">
        <v>5</v>
      </c>
      <c r="C890" t="s">
        <v>26</v>
      </c>
      <c r="D890" t="s">
        <v>63</v>
      </c>
      <c r="E890" t="s">
        <v>14</v>
      </c>
      <c r="F890">
        <v>0.38340000000000002</v>
      </c>
      <c r="G890">
        <v>61.923169999999999</v>
      </c>
      <c r="H890">
        <v>0.28760000000000002</v>
      </c>
      <c r="I890">
        <v>173</v>
      </c>
    </row>
    <row r="891" spans="1:9" x14ac:dyDescent="0.2">
      <c r="A891">
        <v>2021</v>
      </c>
      <c r="B891">
        <v>5</v>
      </c>
      <c r="C891" t="s">
        <v>26</v>
      </c>
      <c r="D891" t="s">
        <v>15</v>
      </c>
      <c r="E891" t="s">
        <v>11</v>
      </c>
      <c r="F891">
        <v>1.21E-2</v>
      </c>
      <c r="G891">
        <v>1.590881</v>
      </c>
      <c r="H891">
        <v>2.3999999999999998E-3</v>
      </c>
      <c r="I891">
        <v>8</v>
      </c>
    </row>
    <row r="892" spans="1:9" x14ac:dyDescent="0.2">
      <c r="A892">
        <v>2021</v>
      </c>
      <c r="B892">
        <v>5</v>
      </c>
      <c r="C892" t="s">
        <v>26</v>
      </c>
      <c r="D892" t="s">
        <v>15</v>
      </c>
      <c r="E892" t="s">
        <v>13</v>
      </c>
      <c r="F892">
        <v>5.9218999999999999</v>
      </c>
      <c r="G892">
        <v>1154.483978</v>
      </c>
      <c r="H892">
        <v>2.3687</v>
      </c>
      <c r="I892">
        <v>904</v>
      </c>
    </row>
    <row r="893" spans="1:9" x14ac:dyDescent="0.2">
      <c r="A893">
        <v>2021</v>
      </c>
      <c r="B893">
        <v>5</v>
      </c>
      <c r="C893" t="s">
        <v>26</v>
      </c>
      <c r="D893" t="s">
        <v>20</v>
      </c>
      <c r="E893" t="s">
        <v>12</v>
      </c>
      <c r="F893">
        <v>11.3992</v>
      </c>
      <c r="G893">
        <v>729.85568000000001</v>
      </c>
      <c r="H893">
        <v>4.1036999999999999</v>
      </c>
      <c r="I893">
        <v>1552</v>
      </c>
    </row>
    <row r="894" spans="1:9" x14ac:dyDescent="0.2">
      <c r="A894">
        <v>2021</v>
      </c>
      <c r="B894">
        <v>5</v>
      </c>
      <c r="C894" t="s">
        <v>26</v>
      </c>
      <c r="D894" t="s">
        <v>53</v>
      </c>
      <c r="E894" t="s">
        <v>12</v>
      </c>
      <c r="F894">
        <v>9.2888000000000002</v>
      </c>
      <c r="G894">
        <v>616.157152</v>
      </c>
      <c r="H894">
        <v>3.5762</v>
      </c>
      <c r="I894">
        <v>2250</v>
      </c>
    </row>
    <row r="895" spans="1:9" x14ac:dyDescent="0.2">
      <c r="A895">
        <v>2021</v>
      </c>
      <c r="B895">
        <v>5</v>
      </c>
      <c r="C895" t="s">
        <v>26</v>
      </c>
      <c r="D895" t="s">
        <v>53</v>
      </c>
      <c r="E895" t="s">
        <v>13</v>
      </c>
      <c r="F895">
        <v>8.9300000000000004E-2</v>
      </c>
      <c r="G895">
        <v>8.5145610000000005</v>
      </c>
      <c r="H895">
        <v>4.3799999999999999E-2</v>
      </c>
      <c r="I895">
        <v>138</v>
      </c>
    </row>
    <row r="896" spans="1:9" x14ac:dyDescent="0.2">
      <c r="A896">
        <v>2021</v>
      </c>
      <c r="B896">
        <v>5</v>
      </c>
      <c r="C896" t="s">
        <v>26</v>
      </c>
      <c r="D896" t="s">
        <v>45</v>
      </c>
      <c r="E896" t="s">
        <v>12</v>
      </c>
      <c r="F896">
        <v>8.7390000000000008</v>
      </c>
      <c r="G896">
        <v>530.79929600000003</v>
      </c>
      <c r="H896">
        <v>3.0586000000000002</v>
      </c>
      <c r="I896">
        <v>2725</v>
      </c>
    </row>
    <row r="897" spans="1:9" x14ac:dyDescent="0.2">
      <c r="A897">
        <v>2021</v>
      </c>
      <c r="B897">
        <v>5</v>
      </c>
      <c r="C897" t="s">
        <v>26</v>
      </c>
      <c r="D897" t="s">
        <v>16</v>
      </c>
      <c r="E897" t="s">
        <v>11</v>
      </c>
      <c r="F897">
        <v>4.1646000000000001</v>
      </c>
      <c r="G897">
        <v>281.72459999999995</v>
      </c>
      <c r="H897">
        <v>0.95789999999999997</v>
      </c>
      <c r="I897">
        <v>1325</v>
      </c>
    </row>
    <row r="898" spans="1:9" x14ac:dyDescent="0.2">
      <c r="A898">
        <v>2021</v>
      </c>
      <c r="B898">
        <v>5</v>
      </c>
      <c r="C898" t="s">
        <v>26</v>
      </c>
      <c r="D898" t="s">
        <v>16</v>
      </c>
      <c r="E898" t="s">
        <v>13</v>
      </c>
      <c r="F898">
        <v>1.0117</v>
      </c>
      <c r="G898">
        <v>87.10071099999999</v>
      </c>
      <c r="H898">
        <v>0.45529999999999998</v>
      </c>
      <c r="I898">
        <v>386</v>
      </c>
    </row>
    <row r="899" spans="1:9" x14ac:dyDescent="0.2">
      <c r="A899">
        <v>2021</v>
      </c>
      <c r="B899">
        <v>5</v>
      </c>
      <c r="C899" t="s">
        <v>26</v>
      </c>
      <c r="D899" t="s">
        <v>50</v>
      </c>
      <c r="E899" t="s">
        <v>27</v>
      </c>
      <c r="F899">
        <v>3.8908</v>
      </c>
      <c r="G899">
        <v>334.68803000000003</v>
      </c>
      <c r="H899">
        <v>1.2451000000000001</v>
      </c>
      <c r="I899">
        <v>3510</v>
      </c>
    </row>
    <row r="900" spans="1:9" x14ac:dyDescent="0.2">
      <c r="A900">
        <v>2021</v>
      </c>
      <c r="B900">
        <v>5</v>
      </c>
      <c r="C900" t="s">
        <v>26</v>
      </c>
      <c r="D900" t="s">
        <v>17</v>
      </c>
      <c r="E900" t="s">
        <v>18</v>
      </c>
      <c r="F900">
        <v>1.5262</v>
      </c>
      <c r="G900">
        <v>136.56304800000001</v>
      </c>
      <c r="H900">
        <v>0.2747</v>
      </c>
      <c r="I900">
        <v>212</v>
      </c>
    </row>
    <row r="901" spans="1:9" x14ac:dyDescent="0.2">
      <c r="A901">
        <v>2021</v>
      </c>
      <c r="B901">
        <v>5</v>
      </c>
      <c r="C901" t="s">
        <v>26</v>
      </c>
      <c r="D901" t="s">
        <v>19</v>
      </c>
      <c r="E901" t="s">
        <v>12</v>
      </c>
      <c r="F901">
        <v>0.67059999999999997</v>
      </c>
      <c r="G901">
        <v>111.21218300000001</v>
      </c>
      <c r="H901">
        <v>0.24809999999999999</v>
      </c>
      <c r="I901">
        <v>270</v>
      </c>
    </row>
    <row r="902" spans="1:9" x14ac:dyDescent="0.2">
      <c r="A902">
        <v>2021</v>
      </c>
      <c r="B902">
        <v>5</v>
      </c>
      <c r="C902" t="s">
        <v>26</v>
      </c>
      <c r="D902" t="s">
        <v>54</v>
      </c>
      <c r="E902" t="s">
        <v>13</v>
      </c>
      <c r="F902">
        <v>1.0727</v>
      </c>
      <c r="G902">
        <v>91.027754000000002</v>
      </c>
      <c r="H902">
        <v>0.42909999999999998</v>
      </c>
      <c r="I902">
        <v>0</v>
      </c>
    </row>
    <row r="903" spans="1:9" x14ac:dyDescent="0.2">
      <c r="A903">
        <v>2021</v>
      </c>
      <c r="B903">
        <v>5</v>
      </c>
      <c r="C903" t="s">
        <v>32</v>
      </c>
      <c r="D903" t="s">
        <v>63</v>
      </c>
      <c r="E903" t="s">
        <v>11</v>
      </c>
      <c r="F903">
        <v>135.3355</v>
      </c>
      <c r="G903">
        <v>7220.0748150000009</v>
      </c>
      <c r="H903">
        <v>28.420400000000001</v>
      </c>
      <c r="I903">
        <v>11852</v>
      </c>
    </row>
    <row r="904" spans="1:9" x14ac:dyDescent="0.2">
      <c r="A904">
        <v>2021</v>
      </c>
      <c r="B904">
        <v>5</v>
      </c>
      <c r="C904" t="s">
        <v>32</v>
      </c>
      <c r="D904" t="s">
        <v>63</v>
      </c>
      <c r="E904" t="s">
        <v>12</v>
      </c>
      <c r="F904">
        <v>94.342299999999994</v>
      </c>
      <c r="G904">
        <v>9661.2656209999986</v>
      </c>
      <c r="H904">
        <v>33.019599999999997</v>
      </c>
      <c r="I904">
        <v>15176</v>
      </c>
    </row>
    <row r="905" spans="1:9" x14ac:dyDescent="0.2">
      <c r="A905">
        <v>2021</v>
      </c>
      <c r="B905">
        <v>5</v>
      </c>
      <c r="C905" t="s">
        <v>32</v>
      </c>
      <c r="D905" t="s">
        <v>63</v>
      </c>
      <c r="E905" t="s">
        <v>13</v>
      </c>
      <c r="F905">
        <v>7.8155000000000001</v>
      </c>
      <c r="G905">
        <v>1041.9969939999999</v>
      </c>
      <c r="H905">
        <v>3.9077000000000002</v>
      </c>
      <c r="I905">
        <v>585</v>
      </c>
    </row>
    <row r="906" spans="1:9" x14ac:dyDescent="0.2">
      <c r="A906">
        <v>2021</v>
      </c>
      <c r="B906">
        <v>5</v>
      </c>
      <c r="C906" t="s">
        <v>32</v>
      </c>
      <c r="D906" t="s">
        <v>63</v>
      </c>
      <c r="E906" t="s">
        <v>14</v>
      </c>
      <c r="F906">
        <v>4.1999999999999997E-3</v>
      </c>
      <c r="G906">
        <v>0.86628899999999998</v>
      </c>
      <c r="H906">
        <v>3.0999999999999999E-3</v>
      </c>
      <c r="I906">
        <v>2</v>
      </c>
    </row>
    <row r="907" spans="1:9" x14ac:dyDescent="0.2">
      <c r="A907">
        <v>2021</v>
      </c>
      <c r="B907">
        <v>5</v>
      </c>
      <c r="C907" t="s">
        <v>32</v>
      </c>
      <c r="D907" t="s">
        <v>15</v>
      </c>
      <c r="E907" t="s">
        <v>11</v>
      </c>
      <c r="F907">
        <v>1.0079</v>
      </c>
      <c r="G907">
        <v>111.543779</v>
      </c>
      <c r="H907">
        <v>0.2016</v>
      </c>
      <c r="I907">
        <v>249</v>
      </c>
    </row>
    <row r="908" spans="1:9" x14ac:dyDescent="0.2">
      <c r="A908">
        <v>2021</v>
      </c>
      <c r="B908">
        <v>5</v>
      </c>
      <c r="C908" t="s">
        <v>32</v>
      </c>
      <c r="D908" t="s">
        <v>15</v>
      </c>
      <c r="E908" t="s">
        <v>13</v>
      </c>
      <c r="F908">
        <v>39.335599999999999</v>
      </c>
      <c r="G908">
        <v>7424.9488260000007</v>
      </c>
      <c r="H908">
        <v>15.734299999999999</v>
      </c>
      <c r="I908">
        <v>1844</v>
      </c>
    </row>
    <row r="909" spans="1:9" x14ac:dyDescent="0.2">
      <c r="A909">
        <v>2021</v>
      </c>
      <c r="B909">
        <v>5</v>
      </c>
      <c r="C909" t="s">
        <v>32</v>
      </c>
      <c r="D909" t="s">
        <v>53</v>
      </c>
      <c r="E909" t="s">
        <v>12</v>
      </c>
      <c r="F909">
        <v>34.928600000000003</v>
      </c>
      <c r="G909">
        <v>2329.209672</v>
      </c>
      <c r="H909">
        <v>13.4475</v>
      </c>
      <c r="I909">
        <v>7585</v>
      </c>
    </row>
    <row r="910" spans="1:9" x14ac:dyDescent="0.2">
      <c r="A910">
        <v>2021</v>
      </c>
      <c r="B910">
        <v>5</v>
      </c>
      <c r="C910" t="s">
        <v>32</v>
      </c>
      <c r="D910" t="s">
        <v>53</v>
      </c>
      <c r="E910" t="s">
        <v>13</v>
      </c>
      <c r="F910">
        <v>4.3999999999999997E-2</v>
      </c>
      <c r="G910">
        <v>4.9994110000000003</v>
      </c>
      <c r="H910">
        <v>2.1499999999999998E-2</v>
      </c>
      <c r="I910">
        <v>72</v>
      </c>
    </row>
    <row r="911" spans="1:9" x14ac:dyDescent="0.2">
      <c r="A911">
        <v>2021</v>
      </c>
      <c r="B911">
        <v>5</v>
      </c>
      <c r="C911" t="s">
        <v>32</v>
      </c>
      <c r="D911" t="s">
        <v>20</v>
      </c>
      <c r="E911" t="s">
        <v>12</v>
      </c>
      <c r="F911">
        <v>21.739599999999999</v>
      </c>
      <c r="G911">
        <v>1515.2832039999998</v>
      </c>
      <c r="H911">
        <v>7.8262</v>
      </c>
      <c r="I911">
        <v>1670</v>
      </c>
    </row>
    <row r="912" spans="1:9" x14ac:dyDescent="0.2">
      <c r="A912">
        <v>2021</v>
      </c>
      <c r="B912">
        <v>5</v>
      </c>
      <c r="C912" t="s">
        <v>32</v>
      </c>
      <c r="D912" t="s">
        <v>45</v>
      </c>
      <c r="E912" t="s">
        <v>12</v>
      </c>
      <c r="F912">
        <v>13.682700000000001</v>
      </c>
      <c r="G912">
        <v>829.92592400000001</v>
      </c>
      <c r="H912">
        <v>4.7889999999999997</v>
      </c>
      <c r="I912">
        <v>4261</v>
      </c>
    </row>
    <row r="913" spans="1:9" x14ac:dyDescent="0.2">
      <c r="A913">
        <v>2021</v>
      </c>
      <c r="B913">
        <v>5</v>
      </c>
      <c r="C913" t="s">
        <v>32</v>
      </c>
      <c r="D913" t="s">
        <v>16</v>
      </c>
      <c r="E913" t="s">
        <v>11</v>
      </c>
      <c r="F913">
        <v>1.9198999999999999</v>
      </c>
      <c r="G913">
        <v>60.751409000000002</v>
      </c>
      <c r="H913">
        <v>0.44159999999999999</v>
      </c>
      <c r="I913">
        <v>247</v>
      </c>
    </row>
    <row r="914" spans="1:9" x14ac:dyDescent="0.2">
      <c r="A914">
        <v>2021</v>
      </c>
      <c r="B914">
        <v>5</v>
      </c>
      <c r="C914" t="s">
        <v>32</v>
      </c>
      <c r="D914" t="s">
        <v>16</v>
      </c>
      <c r="E914" t="s">
        <v>13</v>
      </c>
      <c r="F914">
        <v>4.5819999999999999</v>
      </c>
      <c r="G914">
        <v>432.96244000000002</v>
      </c>
      <c r="H914">
        <v>2.0619000000000001</v>
      </c>
      <c r="I914">
        <v>1403</v>
      </c>
    </row>
    <row r="915" spans="1:9" x14ac:dyDescent="0.2">
      <c r="A915">
        <v>2021</v>
      </c>
      <c r="B915">
        <v>5</v>
      </c>
      <c r="C915" t="s">
        <v>32</v>
      </c>
      <c r="D915" t="s">
        <v>50</v>
      </c>
      <c r="E915" t="s">
        <v>27</v>
      </c>
      <c r="F915">
        <v>4.7962999999999996</v>
      </c>
      <c r="G915">
        <v>411.48490999999996</v>
      </c>
      <c r="H915">
        <v>1.5347999999999999</v>
      </c>
      <c r="I915">
        <v>3969</v>
      </c>
    </row>
    <row r="916" spans="1:9" x14ac:dyDescent="0.2">
      <c r="A916">
        <v>2021</v>
      </c>
      <c r="B916">
        <v>5</v>
      </c>
      <c r="C916" t="s">
        <v>32</v>
      </c>
      <c r="D916" t="s">
        <v>33</v>
      </c>
      <c r="E916" t="s">
        <v>18</v>
      </c>
      <c r="F916">
        <v>1.2937000000000001</v>
      </c>
      <c r="G916">
        <v>382.59959999999995</v>
      </c>
      <c r="H916">
        <v>0.2457</v>
      </c>
      <c r="I916">
        <v>113</v>
      </c>
    </row>
    <row r="917" spans="1:9" x14ac:dyDescent="0.2">
      <c r="A917">
        <v>2021</v>
      </c>
      <c r="B917">
        <v>5</v>
      </c>
      <c r="C917" t="s">
        <v>32</v>
      </c>
      <c r="D917" t="s">
        <v>33</v>
      </c>
      <c r="E917" t="s">
        <v>12</v>
      </c>
      <c r="F917">
        <v>1.1299999999999999E-2</v>
      </c>
      <c r="G917">
        <v>4.8052010000000003</v>
      </c>
      <c r="H917">
        <v>4.0000000000000001E-3</v>
      </c>
      <c r="I917">
        <v>4</v>
      </c>
    </row>
    <row r="918" spans="1:9" x14ac:dyDescent="0.2">
      <c r="A918">
        <v>2021</v>
      </c>
      <c r="B918">
        <v>5</v>
      </c>
      <c r="C918" t="s">
        <v>32</v>
      </c>
      <c r="D918" t="s">
        <v>33</v>
      </c>
      <c r="E918" t="s">
        <v>13</v>
      </c>
      <c r="F918">
        <v>4.9299999999999997E-2</v>
      </c>
      <c r="G918">
        <v>24.562617999999997</v>
      </c>
      <c r="H918">
        <v>2.46E-2</v>
      </c>
      <c r="I918">
        <v>44</v>
      </c>
    </row>
    <row r="919" spans="1:9" x14ac:dyDescent="0.2">
      <c r="A919">
        <v>2021</v>
      </c>
      <c r="B919">
        <v>5</v>
      </c>
      <c r="C919" t="s">
        <v>32</v>
      </c>
      <c r="D919" t="s">
        <v>19</v>
      </c>
      <c r="E919" t="s">
        <v>12</v>
      </c>
      <c r="F919">
        <v>1.6667000000000001</v>
      </c>
      <c r="G919">
        <v>316.39511399999998</v>
      </c>
      <c r="H919">
        <v>0.61660000000000004</v>
      </c>
      <c r="I919">
        <v>287</v>
      </c>
    </row>
    <row r="920" spans="1:9" x14ac:dyDescent="0.2">
      <c r="A920">
        <v>2021</v>
      </c>
      <c r="B920">
        <v>5</v>
      </c>
      <c r="C920" t="s">
        <v>32</v>
      </c>
      <c r="D920" t="s">
        <v>34</v>
      </c>
      <c r="E920" t="s">
        <v>12</v>
      </c>
      <c r="F920">
        <v>8.5300000000000001E-2</v>
      </c>
      <c r="G920">
        <v>39.231243999999997</v>
      </c>
      <c r="H920">
        <v>2.98E-2</v>
      </c>
      <c r="I920">
        <v>0</v>
      </c>
    </row>
    <row r="921" spans="1:9" x14ac:dyDescent="0.2">
      <c r="A921">
        <v>2021</v>
      </c>
      <c r="B921">
        <v>5</v>
      </c>
      <c r="C921" t="s">
        <v>32</v>
      </c>
      <c r="D921" t="s">
        <v>34</v>
      </c>
      <c r="E921" t="s">
        <v>13</v>
      </c>
      <c r="F921">
        <v>0.39800000000000002</v>
      </c>
      <c r="G921">
        <v>222.56314399999999</v>
      </c>
      <c r="H921">
        <v>0.16719999999999999</v>
      </c>
      <c r="I921">
        <v>0</v>
      </c>
    </row>
    <row r="922" spans="1:9" x14ac:dyDescent="0.2">
      <c r="A922">
        <v>2021</v>
      </c>
      <c r="B922">
        <v>6</v>
      </c>
      <c r="C922" t="s">
        <v>9</v>
      </c>
      <c r="D922" t="s">
        <v>63</v>
      </c>
      <c r="E922" t="s">
        <v>11</v>
      </c>
      <c r="F922">
        <v>14.488899999999999</v>
      </c>
      <c r="G922">
        <v>916.58914700000003</v>
      </c>
      <c r="H922">
        <v>3.0427</v>
      </c>
      <c r="I922">
        <v>553</v>
      </c>
    </row>
    <row r="923" spans="1:9" x14ac:dyDescent="0.2">
      <c r="A923">
        <v>2021</v>
      </c>
      <c r="B923">
        <v>6</v>
      </c>
      <c r="C923" t="s">
        <v>9</v>
      </c>
      <c r="D923" t="s">
        <v>63</v>
      </c>
      <c r="E923" t="s">
        <v>12</v>
      </c>
      <c r="F923">
        <v>48.458500000000001</v>
      </c>
      <c r="G923">
        <v>4782.5410529999999</v>
      </c>
      <c r="H923">
        <v>16.9604</v>
      </c>
      <c r="I923">
        <v>787</v>
      </c>
    </row>
    <row r="924" spans="1:9" x14ac:dyDescent="0.2">
      <c r="A924">
        <v>2021</v>
      </c>
      <c r="B924">
        <v>6</v>
      </c>
      <c r="C924" t="s">
        <v>9</v>
      </c>
      <c r="D924" t="s">
        <v>63</v>
      </c>
      <c r="E924" t="s">
        <v>13</v>
      </c>
      <c r="F924">
        <v>22.411200000000001</v>
      </c>
      <c r="G924">
        <v>2572.2582080000002</v>
      </c>
      <c r="H924">
        <v>11.205500000000001</v>
      </c>
      <c r="I924">
        <v>591</v>
      </c>
    </row>
    <row r="925" spans="1:9" x14ac:dyDescent="0.2">
      <c r="A925">
        <v>2021</v>
      </c>
      <c r="B925">
        <v>6</v>
      </c>
      <c r="C925" t="s">
        <v>9</v>
      </c>
      <c r="D925" t="s">
        <v>15</v>
      </c>
      <c r="E925" t="s">
        <v>11</v>
      </c>
      <c r="F925">
        <v>8.5000000000000006E-2</v>
      </c>
      <c r="G925">
        <v>10.520850000000001</v>
      </c>
      <c r="H925">
        <v>1.7000000000000001E-2</v>
      </c>
      <c r="I925">
        <v>11</v>
      </c>
    </row>
    <row r="926" spans="1:9" x14ac:dyDescent="0.2">
      <c r="A926">
        <v>2021</v>
      </c>
      <c r="B926">
        <v>6</v>
      </c>
      <c r="C926" t="s">
        <v>9</v>
      </c>
      <c r="D926" t="s">
        <v>15</v>
      </c>
      <c r="E926" t="s">
        <v>13</v>
      </c>
      <c r="F926">
        <v>27.608699999999999</v>
      </c>
      <c r="G926">
        <v>4729.6307350000006</v>
      </c>
      <c r="H926">
        <v>11.0434</v>
      </c>
      <c r="I926">
        <v>654</v>
      </c>
    </row>
    <row r="927" spans="1:9" x14ac:dyDescent="0.2">
      <c r="A927">
        <v>2021</v>
      </c>
      <c r="B927">
        <v>6</v>
      </c>
      <c r="C927" t="s">
        <v>9</v>
      </c>
      <c r="D927" t="s">
        <v>17</v>
      </c>
      <c r="E927" t="s">
        <v>18</v>
      </c>
      <c r="F927">
        <v>2.4222000000000001</v>
      </c>
      <c r="G927">
        <v>271.40478999999999</v>
      </c>
      <c r="H927">
        <v>0.436</v>
      </c>
      <c r="I927">
        <v>99</v>
      </c>
    </row>
    <row r="928" spans="1:9" x14ac:dyDescent="0.2">
      <c r="A928">
        <v>2021</v>
      </c>
      <c r="B928">
        <v>6</v>
      </c>
      <c r="C928" t="s">
        <v>9</v>
      </c>
      <c r="D928" t="s">
        <v>20</v>
      </c>
      <c r="E928" t="s">
        <v>12</v>
      </c>
      <c r="F928">
        <v>2.8008999999999999</v>
      </c>
      <c r="G928">
        <v>230.718658</v>
      </c>
      <c r="H928">
        <v>1.0083</v>
      </c>
      <c r="I928">
        <v>236</v>
      </c>
    </row>
    <row r="929" spans="1:9" x14ac:dyDescent="0.2">
      <c r="A929">
        <v>2021</v>
      </c>
      <c r="B929">
        <v>6</v>
      </c>
      <c r="C929" t="s">
        <v>9</v>
      </c>
      <c r="D929" t="s">
        <v>21</v>
      </c>
      <c r="E929" t="s">
        <v>22</v>
      </c>
      <c r="F929">
        <v>3.2399999999999998E-2</v>
      </c>
      <c r="G929">
        <v>10.521910999999999</v>
      </c>
      <c r="H929">
        <v>9.1000000000000004E-3</v>
      </c>
      <c r="I929">
        <v>15</v>
      </c>
    </row>
    <row r="930" spans="1:9" x14ac:dyDescent="0.2">
      <c r="A930">
        <v>2021</v>
      </c>
      <c r="B930">
        <v>6</v>
      </c>
      <c r="C930" t="s">
        <v>9</v>
      </c>
      <c r="D930" t="s">
        <v>21</v>
      </c>
      <c r="E930" t="s">
        <v>13</v>
      </c>
      <c r="F930">
        <v>1.024</v>
      </c>
      <c r="G930">
        <v>132.086592</v>
      </c>
      <c r="H930">
        <v>0.40960000000000002</v>
      </c>
      <c r="I930">
        <v>170</v>
      </c>
    </row>
    <row r="931" spans="1:9" x14ac:dyDescent="0.2">
      <c r="A931">
        <v>2021</v>
      </c>
      <c r="B931">
        <v>6</v>
      </c>
      <c r="C931" t="s">
        <v>9</v>
      </c>
      <c r="D931" t="s">
        <v>16</v>
      </c>
      <c r="E931" t="s">
        <v>11</v>
      </c>
      <c r="F931">
        <v>0.96430000000000005</v>
      </c>
      <c r="G931">
        <v>67.866183000000007</v>
      </c>
      <c r="H931">
        <v>0.2218</v>
      </c>
      <c r="I931">
        <v>149</v>
      </c>
    </row>
    <row r="932" spans="1:9" x14ac:dyDescent="0.2">
      <c r="A932">
        <v>2021</v>
      </c>
      <c r="B932">
        <v>6</v>
      </c>
      <c r="C932" t="s">
        <v>9</v>
      </c>
      <c r="D932" t="s">
        <v>16</v>
      </c>
      <c r="E932" t="s">
        <v>13</v>
      </c>
      <c r="F932">
        <v>0.71889999999999998</v>
      </c>
      <c r="G932">
        <v>59.064648999999996</v>
      </c>
      <c r="H932">
        <v>0.32350000000000001</v>
      </c>
      <c r="I932">
        <v>68</v>
      </c>
    </row>
    <row r="933" spans="1:9" x14ac:dyDescent="0.2">
      <c r="A933">
        <v>2021</v>
      </c>
      <c r="B933">
        <v>6</v>
      </c>
      <c r="C933" t="s">
        <v>9</v>
      </c>
      <c r="D933" t="s">
        <v>19</v>
      </c>
      <c r="E933" t="s">
        <v>12</v>
      </c>
      <c r="F933">
        <v>0.5625</v>
      </c>
      <c r="G933">
        <v>97.748138999999995</v>
      </c>
      <c r="H933">
        <v>0.20810000000000001</v>
      </c>
      <c r="I933">
        <v>0</v>
      </c>
    </row>
    <row r="934" spans="1:9" x14ac:dyDescent="0.2">
      <c r="A934">
        <v>2021</v>
      </c>
      <c r="B934">
        <v>6</v>
      </c>
      <c r="C934" t="s">
        <v>9</v>
      </c>
      <c r="D934" t="s">
        <v>23</v>
      </c>
      <c r="E934" t="s">
        <v>13</v>
      </c>
      <c r="F934">
        <v>0.68220000000000003</v>
      </c>
      <c r="G934">
        <v>88.235472999999999</v>
      </c>
      <c r="H934">
        <v>0.27289999999999998</v>
      </c>
      <c r="I934">
        <v>175</v>
      </c>
    </row>
    <row r="935" spans="1:9" x14ac:dyDescent="0.2">
      <c r="A935">
        <v>2021</v>
      </c>
      <c r="B935">
        <v>6</v>
      </c>
      <c r="C935" t="s">
        <v>9</v>
      </c>
      <c r="D935" t="s">
        <v>45</v>
      </c>
      <c r="E935" t="s">
        <v>12</v>
      </c>
      <c r="F935">
        <v>1.3838999999999999</v>
      </c>
      <c r="G935">
        <v>79.551433000000003</v>
      </c>
      <c r="H935">
        <v>0.4844</v>
      </c>
      <c r="I935">
        <v>118</v>
      </c>
    </row>
    <row r="936" spans="1:9" x14ac:dyDescent="0.2">
      <c r="A936">
        <v>2021</v>
      </c>
      <c r="B936">
        <v>6</v>
      </c>
      <c r="C936" t="s">
        <v>9</v>
      </c>
      <c r="D936" t="s">
        <v>53</v>
      </c>
      <c r="E936" t="s">
        <v>12</v>
      </c>
      <c r="F936">
        <v>0.12709999999999999</v>
      </c>
      <c r="G936">
        <v>9.6023119999999995</v>
      </c>
      <c r="H936">
        <v>4.8899999999999999E-2</v>
      </c>
      <c r="I936">
        <v>18</v>
      </c>
    </row>
    <row r="937" spans="1:9" x14ac:dyDescent="0.2">
      <c r="A937">
        <v>2021</v>
      </c>
      <c r="B937">
        <v>6</v>
      </c>
      <c r="C937" t="s">
        <v>9</v>
      </c>
      <c r="D937" t="s">
        <v>53</v>
      </c>
      <c r="E937" t="s">
        <v>13</v>
      </c>
      <c r="F937">
        <v>0.66779999999999995</v>
      </c>
      <c r="G937">
        <v>49.925815999999998</v>
      </c>
      <c r="H937">
        <v>0.32719999999999999</v>
      </c>
      <c r="I937">
        <v>108</v>
      </c>
    </row>
    <row r="938" spans="1:9" x14ac:dyDescent="0.2">
      <c r="A938">
        <v>2021</v>
      </c>
      <c r="B938">
        <v>6</v>
      </c>
      <c r="C938" t="s">
        <v>26</v>
      </c>
      <c r="D938" t="s">
        <v>63</v>
      </c>
      <c r="E938" t="s">
        <v>11</v>
      </c>
      <c r="F938">
        <v>48.83</v>
      </c>
      <c r="G938">
        <v>3039.185931</v>
      </c>
      <c r="H938">
        <v>10.254300000000001</v>
      </c>
      <c r="I938">
        <v>6761</v>
      </c>
    </row>
    <row r="939" spans="1:9" x14ac:dyDescent="0.2">
      <c r="A939">
        <v>2021</v>
      </c>
      <c r="B939">
        <v>6</v>
      </c>
      <c r="C939" t="s">
        <v>26</v>
      </c>
      <c r="D939" t="s">
        <v>63</v>
      </c>
      <c r="E939" t="s">
        <v>12</v>
      </c>
      <c r="F939">
        <v>41.097799999999999</v>
      </c>
      <c r="G939">
        <v>4352.489251</v>
      </c>
      <c r="H939">
        <v>14.3842</v>
      </c>
      <c r="I939">
        <v>7647</v>
      </c>
    </row>
    <row r="940" spans="1:9" x14ac:dyDescent="0.2">
      <c r="A940">
        <v>2021</v>
      </c>
      <c r="B940">
        <v>6</v>
      </c>
      <c r="C940" t="s">
        <v>26</v>
      </c>
      <c r="D940" t="s">
        <v>63</v>
      </c>
      <c r="E940" t="s">
        <v>13</v>
      </c>
      <c r="F940">
        <v>2.3570000000000002</v>
      </c>
      <c r="G940">
        <v>331.18594199999995</v>
      </c>
      <c r="H940">
        <v>1.1785000000000001</v>
      </c>
      <c r="I940">
        <v>504</v>
      </c>
    </row>
    <row r="941" spans="1:9" x14ac:dyDescent="0.2">
      <c r="A941">
        <v>2021</v>
      </c>
      <c r="B941">
        <v>6</v>
      </c>
      <c r="C941" t="s">
        <v>26</v>
      </c>
      <c r="D941" t="s">
        <v>63</v>
      </c>
      <c r="E941" t="s">
        <v>14</v>
      </c>
      <c r="F941">
        <v>0.35020000000000001</v>
      </c>
      <c r="G941">
        <v>56.559075</v>
      </c>
      <c r="H941">
        <v>0.2626</v>
      </c>
      <c r="I941">
        <v>163</v>
      </c>
    </row>
    <row r="942" spans="1:9" x14ac:dyDescent="0.2">
      <c r="A942">
        <v>2021</v>
      </c>
      <c r="B942">
        <v>6</v>
      </c>
      <c r="C942" t="s">
        <v>26</v>
      </c>
      <c r="D942" t="s">
        <v>15</v>
      </c>
      <c r="E942" t="s">
        <v>11</v>
      </c>
      <c r="F942">
        <v>1.72E-2</v>
      </c>
      <c r="G942">
        <v>1.9253959999999999</v>
      </c>
      <c r="H942">
        <v>3.3999999999999998E-3</v>
      </c>
      <c r="I942">
        <v>9</v>
      </c>
    </row>
    <row r="943" spans="1:9" x14ac:dyDescent="0.2">
      <c r="A943">
        <v>2021</v>
      </c>
      <c r="B943">
        <v>6</v>
      </c>
      <c r="C943" t="s">
        <v>26</v>
      </c>
      <c r="D943" t="s">
        <v>15</v>
      </c>
      <c r="E943" t="s">
        <v>13</v>
      </c>
      <c r="F943">
        <v>5.1814</v>
      </c>
      <c r="G943">
        <v>1062.609031</v>
      </c>
      <c r="H943">
        <v>2.0726</v>
      </c>
      <c r="I943">
        <v>803</v>
      </c>
    </row>
    <row r="944" spans="1:9" x14ac:dyDescent="0.2">
      <c r="A944">
        <v>2021</v>
      </c>
      <c r="B944">
        <v>6</v>
      </c>
      <c r="C944" t="s">
        <v>26</v>
      </c>
      <c r="D944" t="s">
        <v>53</v>
      </c>
      <c r="E944" t="s">
        <v>12</v>
      </c>
      <c r="F944">
        <v>5.6432000000000002</v>
      </c>
      <c r="G944">
        <v>371.37458000000004</v>
      </c>
      <c r="H944">
        <v>2.1726999999999999</v>
      </c>
      <c r="I944">
        <v>2335</v>
      </c>
    </row>
    <row r="945" spans="1:9" x14ac:dyDescent="0.2">
      <c r="A945">
        <v>2021</v>
      </c>
      <c r="B945">
        <v>6</v>
      </c>
      <c r="C945" t="s">
        <v>26</v>
      </c>
      <c r="D945" t="s">
        <v>53</v>
      </c>
      <c r="E945" t="s">
        <v>13</v>
      </c>
      <c r="F945">
        <v>5.2977999999999996</v>
      </c>
      <c r="G945">
        <v>395.90145899999999</v>
      </c>
      <c r="H945">
        <v>2.5958999999999999</v>
      </c>
      <c r="I945">
        <v>2479</v>
      </c>
    </row>
    <row r="946" spans="1:9" x14ac:dyDescent="0.2">
      <c r="A946">
        <v>2021</v>
      </c>
      <c r="B946">
        <v>6</v>
      </c>
      <c r="C946" t="s">
        <v>26</v>
      </c>
      <c r="D946" t="s">
        <v>20</v>
      </c>
      <c r="E946" t="s">
        <v>12</v>
      </c>
      <c r="F946">
        <v>12.1151</v>
      </c>
      <c r="G946">
        <v>684.56963100000007</v>
      </c>
      <c r="H946">
        <v>4.3615000000000004</v>
      </c>
      <c r="I946">
        <v>1387</v>
      </c>
    </row>
    <row r="947" spans="1:9" x14ac:dyDescent="0.2">
      <c r="A947">
        <v>2021</v>
      </c>
      <c r="B947">
        <v>6</v>
      </c>
      <c r="C947" t="s">
        <v>26</v>
      </c>
      <c r="D947" t="s">
        <v>45</v>
      </c>
      <c r="E947" t="s">
        <v>12</v>
      </c>
      <c r="F947">
        <v>9.0986999999999991</v>
      </c>
      <c r="G947">
        <v>522.36755200000005</v>
      </c>
      <c r="H947">
        <v>3.1844999999999999</v>
      </c>
      <c r="I947">
        <v>3345</v>
      </c>
    </row>
    <row r="948" spans="1:9" x14ac:dyDescent="0.2">
      <c r="A948">
        <v>2021</v>
      </c>
      <c r="B948">
        <v>6</v>
      </c>
      <c r="C948" t="s">
        <v>26</v>
      </c>
      <c r="D948" t="s">
        <v>16</v>
      </c>
      <c r="E948" t="s">
        <v>11</v>
      </c>
      <c r="F948">
        <v>4.6757</v>
      </c>
      <c r="G948">
        <v>315.49719699999997</v>
      </c>
      <c r="H948">
        <v>1.0753999999999999</v>
      </c>
      <c r="I948">
        <v>1483</v>
      </c>
    </row>
    <row r="949" spans="1:9" x14ac:dyDescent="0.2">
      <c r="A949">
        <v>2021</v>
      </c>
      <c r="B949">
        <v>6</v>
      </c>
      <c r="C949" t="s">
        <v>26</v>
      </c>
      <c r="D949" t="s">
        <v>16</v>
      </c>
      <c r="E949" t="s">
        <v>13</v>
      </c>
      <c r="F949">
        <v>0.62690000000000001</v>
      </c>
      <c r="G949">
        <v>75.852482999999992</v>
      </c>
      <c r="H949">
        <v>0.28199999999999997</v>
      </c>
      <c r="I949">
        <v>279</v>
      </c>
    </row>
    <row r="950" spans="1:9" x14ac:dyDescent="0.2">
      <c r="A950">
        <v>2021</v>
      </c>
      <c r="B950">
        <v>6</v>
      </c>
      <c r="C950" t="s">
        <v>26</v>
      </c>
      <c r="D950" t="s">
        <v>50</v>
      </c>
      <c r="E950" t="s">
        <v>27</v>
      </c>
      <c r="F950">
        <v>3.7282999999999999</v>
      </c>
      <c r="G950">
        <v>271.43171000000001</v>
      </c>
      <c r="H950">
        <v>1.1930000000000001</v>
      </c>
      <c r="I950">
        <v>3378</v>
      </c>
    </row>
    <row r="951" spans="1:9" x14ac:dyDescent="0.2">
      <c r="A951">
        <v>2021</v>
      </c>
      <c r="B951">
        <v>6</v>
      </c>
      <c r="C951" t="s">
        <v>26</v>
      </c>
      <c r="D951" t="s">
        <v>54</v>
      </c>
      <c r="E951" t="s">
        <v>13</v>
      </c>
      <c r="F951">
        <v>1.6225000000000001</v>
      </c>
      <c r="G951">
        <v>152.93679999999998</v>
      </c>
      <c r="H951">
        <v>0.64900000000000002</v>
      </c>
      <c r="I951">
        <v>0</v>
      </c>
    </row>
    <row r="952" spans="1:9" x14ac:dyDescent="0.2">
      <c r="A952">
        <v>2021</v>
      </c>
      <c r="B952">
        <v>6</v>
      </c>
      <c r="C952" t="s">
        <v>26</v>
      </c>
      <c r="D952" t="s">
        <v>17</v>
      </c>
      <c r="E952" t="s">
        <v>18</v>
      </c>
      <c r="F952">
        <v>1.4657</v>
      </c>
      <c r="G952">
        <v>133.87228099999999</v>
      </c>
      <c r="H952">
        <v>0.26379999999999998</v>
      </c>
      <c r="I952">
        <v>243</v>
      </c>
    </row>
    <row r="953" spans="1:9" x14ac:dyDescent="0.2">
      <c r="A953">
        <v>2021</v>
      </c>
      <c r="B953">
        <v>6</v>
      </c>
      <c r="C953" t="s">
        <v>26</v>
      </c>
      <c r="D953" t="s">
        <v>19</v>
      </c>
      <c r="E953" t="s">
        <v>12</v>
      </c>
      <c r="F953">
        <v>0.57640000000000002</v>
      </c>
      <c r="G953">
        <v>94.428791000000004</v>
      </c>
      <c r="H953">
        <v>0.21329999999999999</v>
      </c>
      <c r="I953">
        <v>265</v>
      </c>
    </row>
    <row r="954" spans="1:9" x14ac:dyDescent="0.2">
      <c r="A954">
        <v>2021</v>
      </c>
      <c r="B954">
        <v>6</v>
      </c>
      <c r="C954" t="s">
        <v>32</v>
      </c>
      <c r="D954" t="s">
        <v>63</v>
      </c>
      <c r="E954" t="s">
        <v>11</v>
      </c>
      <c r="F954">
        <v>122.9401</v>
      </c>
      <c r="G954">
        <v>7248.9694079999999</v>
      </c>
      <c r="H954">
        <v>25.817399999999999</v>
      </c>
      <c r="I954">
        <v>12120</v>
      </c>
    </row>
    <row r="955" spans="1:9" x14ac:dyDescent="0.2">
      <c r="A955">
        <v>2021</v>
      </c>
      <c r="B955">
        <v>6</v>
      </c>
      <c r="C955" t="s">
        <v>32</v>
      </c>
      <c r="D955" t="s">
        <v>63</v>
      </c>
      <c r="E955" t="s">
        <v>12</v>
      </c>
      <c r="F955">
        <v>99.056399999999996</v>
      </c>
      <c r="G955">
        <v>9724.9025380000003</v>
      </c>
      <c r="H955">
        <v>34.669699999999999</v>
      </c>
      <c r="I955">
        <v>13797</v>
      </c>
    </row>
    <row r="956" spans="1:9" x14ac:dyDescent="0.2">
      <c r="A956">
        <v>2021</v>
      </c>
      <c r="B956">
        <v>6</v>
      </c>
      <c r="C956" t="s">
        <v>32</v>
      </c>
      <c r="D956" t="s">
        <v>63</v>
      </c>
      <c r="E956" t="s">
        <v>13</v>
      </c>
      <c r="F956">
        <v>5.2129000000000003</v>
      </c>
      <c r="G956">
        <v>784.02316199999996</v>
      </c>
      <c r="H956">
        <v>2.6065999999999998</v>
      </c>
      <c r="I956">
        <v>641</v>
      </c>
    </row>
    <row r="957" spans="1:9" x14ac:dyDescent="0.2">
      <c r="A957">
        <v>2021</v>
      </c>
      <c r="B957">
        <v>6</v>
      </c>
      <c r="C957" t="s">
        <v>32</v>
      </c>
      <c r="D957" t="s">
        <v>63</v>
      </c>
      <c r="E957" t="s">
        <v>14</v>
      </c>
      <c r="F957">
        <v>1.15E-2</v>
      </c>
      <c r="G957">
        <v>2.3742209999999999</v>
      </c>
      <c r="H957">
        <v>8.6E-3</v>
      </c>
      <c r="I957">
        <v>4</v>
      </c>
    </row>
    <row r="958" spans="1:9" x14ac:dyDescent="0.2">
      <c r="A958">
        <v>2021</v>
      </c>
      <c r="B958">
        <v>6</v>
      </c>
      <c r="C958" t="s">
        <v>32</v>
      </c>
      <c r="D958" t="s">
        <v>15</v>
      </c>
      <c r="E958" t="s">
        <v>11</v>
      </c>
      <c r="F958">
        <v>1.0266999999999999</v>
      </c>
      <c r="G958">
        <v>114.790323</v>
      </c>
      <c r="H958">
        <v>0.20530000000000001</v>
      </c>
      <c r="I958">
        <v>280</v>
      </c>
    </row>
    <row r="959" spans="1:9" x14ac:dyDescent="0.2">
      <c r="A959">
        <v>2021</v>
      </c>
      <c r="B959">
        <v>6</v>
      </c>
      <c r="C959" t="s">
        <v>32</v>
      </c>
      <c r="D959" t="s">
        <v>15</v>
      </c>
      <c r="E959" t="s">
        <v>13</v>
      </c>
      <c r="F959">
        <v>20.5077</v>
      </c>
      <c r="G959">
        <v>4603.9762289999999</v>
      </c>
      <c r="H959">
        <v>8.2029999999999994</v>
      </c>
      <c r="I959">
        <v>1767</v>
      </c>
    </row>
    <row r="960" spans="1:9" x14ac:dyDescent="0.2">
      <c r="A960">
        <v>2021</v>
      </c>
      <c r="B960">
        <v>6</v>
      </c>
      <c r="C960" t="s">
        <v>32</v>
      </c>
      <c r="D960" t="s">
        <v>53</v>
      </c>
      <c r="E960" t="s">
        <v>12</v>
      </c>
      <c r="F960">
        <v>20.603200000000001</v>
      </c>
      <c r="G960">
        <v>1369.1364099999998</v>
      </c>
      <c r="H960">
        <v>7.9321999999999999</v>
      </c>
      <c r="I960">
        <v>7311</v>
      </c>
    </row>
    <row r="961" spans="1:9" x14ac:dyDescent="0.2">
      <c r="A961">
        <v>2021</v>
      </c>
      <c r="B961">
        <v>6</v>
      </c>
      <c r="C961" t="s">
        <v>32</v>
      </c>
      <c r="D961" t="s">
        <v>53</v>
      </c>
      <c r="E961" t="s">
        <v>13</v>
      </c>
      <c r="F961">
        <v>11.262</v>
      </c>
      <c r="G961">
        <v>844.10971999999992</v>
      </c>
      <c r="H961">
        <v>5.5183999999999997</v>
      </c>
      <c r="I961">
        <v>4054</v>
      </c>
    </row>
    <row r="962" spans="1:9" x14ac:dyDescent="0.2">
      <c r="A962">
        <v>2021</v>
      </c>
      <c r="B962">
        <v>6</v>
      </c>
      <c r="C962" t="s">
        <v>32</v>
      </c>
      <c r="D962" t="s">
        <v>20</v>
      </c>
      <c r="E962" t="s">
        <v>12</v>
      </c>
      <c r="F962">
        <v>17.858899999999998</v>
      </c>
      <c r="G962">
        <v>1193.7135639999999</v>
      </c>
      <c r="H962">
        <v>6.4291999999999998</v>
      </c>
      <c r="I962">
        <v>1676</v>
      </c>
    </row>
    <row r="963" spans="1:9" x14ac:dyDescent="0.2">
      <c r="A963">
        <v>2021</v>
      </c>
      <c r="B963">
        <v>6</v>
      </c>
      <c r="C963" t="s">
        <v>32</v>
      </c>
      <c r="D963" t="s">
        <v>45</v>
      </c>
      <c r="E963" t="s">
        <v>12</v>
      </c>
      <c r="F963">
        <v>17.653400000000001</v>
      </c>
      <c r="G963">
        <v>960.91475300000002</v>
      </c>
      <c r="H963">
        <v>6.1787000000000001</v>
      </c>
      <c r="I963">
        <v>5559</v>
      </c>
    </row>
    <row r="964" spans="1:9" x14ac:dyDescent="0.2">
      <c r="A964">
        <v>2021</v>
      </c>
      <c r="B964">
        <v>6</v>
      </c>
      <c r="C964" t="s">
        <v>32</v>
      </c>
      <c r="D964" t="s">
        <v>33</v>
      </c>
      <c r="E964" t="s">
        <v>18</v>
      </c>
      <c r="F964">
        <v>1.4055</v>
      </c>
      <c r="G964">
        <v>441.05953799999997</v>
      </c>
      <c r="H964">
        <v>0.2671</v>
      </c>
      <c r="I964">
        <v>107</v>
      </c>
    </row>
    <row r="965" spans="1:9" x14ac:dyDescent="0.2">
      <c r="A965">
        <v>2021</v>
      </c>
      <c r="B965">
        <v>6</v>
      </c>
      <c r="C965" t="s">
        <v>32</v>
      </c>
      <c r="D965" t="s">
        <v>33</v>
      </c>
      <c r="E965" t="s">
        <v>12</v>
      </c>
      <c r="F965">
        <v>1.7600000000000001E-2</v>
      </c>
      <c r="G965">
        <v>7.4547910000000002</v>
      </c>
      <c r="H965">
        <v>6.1999999999999998E-3</v>
      </c>
      <c r="I965">
        <v>5</v>
      </c>
    </row>
    <row r="966" spans="1:9" x14ac:dyDescent="0.2">
      <c r="A966">
        <v>2021</v>
      </c>
      <c r="B966">
        <v>6</v>
      </c>
      <c r="C966" t="s">
        <v>32</v>
      </c>
      <c r="D966" t="s">
        <v>33</v>
      </c>
      <c r="E966" t="s">
        <v>13</v>
      </c>
      <c r="F966">
        <v>5.0200000000000002E-2</v>
      </c>
      <c r="G966">
        <v>25.818787</v>
      </c>
      <c r="H966">
        <v>2.5100000000000001E-2</v>
      </c>
      <c r="I966">
        <v>44</v>
      </c>
    </row>
    <row r="967" spans="1:9" x14ac:dyDescent="0.2">
      <c r="A967">
        <v>2021</v>
      </c>
      <c r="B967">
        <v>6</v>
      </c>
      <c r="C967" t="s">
        <v>32</v>
      </c>
      <c r="D967" t="s">
        <v>16</v>
      </c>
      <c r="E967" t="s">
        <v>11</v>
      </c>
      <c r="F967">
        <v>1.2585999999999999</v>
      </c>
      <c r="G967">
        <v>54.751505999999999</v>
      </c>
      <c r="H967">
        <v>0.28949999999999998</v>
      </c>
      <c r="I967">
        <v>356</v>
      </c>
    </row>
    <row r="968" spans="1:9" x14ac:dyDescent="0.2">
      <c r="A968">
        <v>2021</v>
      </c>
      <c r="B968">
        <v>6</v>
      </c>
      <c r="C968" t="s">
        <v>32</v>
      </c>
      <c r="D968" t="s">
        <v>16</v>
      </c>
      <c r="E968" t="s">
        <v>13</v>
      </c>
      <c r="F968">
        <v>2.8264</v>
      </c>
      <c r="G968">
        <v>304.73167799999999</v>
      </c>
      <c r="H968">
        <v>1.2719</v>
      </c>
      <c r="I968">
        <v>1133</v>
      </c>
    </row>
    <row r="969" spans="1:9" x14ac:dyDescent="0.2">
      <c r="A969">
        <v>2021</v>
      </c>
      <c r="B969">
        <v>6</v>
      </c>
      <c r="C969" t="s">
        <v>32</v>
      </c>
      <c r="D969" t="s">
        <v>50</v>
      </c>
      <c r="E969" t="s">
        <v>27</v>
      </c>
      <c r="F969">
        <v>4.5629999999999997</v>
      </c>
      <c r="G969">
        <v>345.88195299999995</v>
      </c>
      <c r="H969">
        <v>1.4601</v>
      </c>
      <c r="I969">
        <v>4110</v>
      </c>
    </row>
    <row r="970" spans="1:9" x14ac:dyDescent="0.2">
      <c r="A970">
        <v>2021</v>
      </c>
      <c r="B970">
        <v>6</v>
      </c>
      <c r="C970" t="s">
        <v>32</v>
      </c>
      <c r="D970" t="s">
        <v>19</v>
      </c>
      <c r="E970" t="s">
        <v>12</v>
      </c>
      <c r="F970">
        <v>1.6137999999999999</v>
      </c>
      <c r="G970">
        <v>318.983902</v>
      </c>
      <c r="H970">
        <v>0.59709999999999996</v>
      </c>
      <c r="I970">
        <v>176</v>
      </c>
    </row>
    <row r="971" spans="1:9" x14ac:dyDescent="0.2">
      <c r="A971">
        <v>2021</v>
      </c>
      <c r="B971">
        <v>6</v>
      </c>
      <c r="C971" t="s">
        <v>32</v>
      </c>
      <c r="D971" t="s">
        <v>49</v>
      </c>
      <c r="E971" t="s">
        <v>22</v>
      </c>
      <c r="F971">
        <v>0.49919999999999998</v>
      </c>
      <c r="G971">
        <v>183.33368999999999</v>
      </c>
      <c r="H971">
        <v>0.1249</v>
      </c>
      <c r="I971">
        <v>0</v>
      </c>
    </row>
    <row r="972" spans="1:9" x14ac:dyDescent="0.2">
      <c r="A972">
        <v>2021</v>
      </c>
      <c r="B972">
        <v>6</v>
      </c>
      <c r="C972" t="s">
        <v>32</v>
      </c>
      <c r="D972" t="s">
        <v>49</v>
      </c>
      <c r="E972" t="s">
        <v>13</v>
      </c>
      <c r="F972">
        <v>0.16639999999999999</v>
      </c>
      <c r="G972">
        <v>87.983642000000003</v>
      </c>
      <c r="H972">
        <v>8.3199999999999996E-2</v>
      </c>
      <c r="I972">
        <v>0</v>
      </c>
    </row>
    <row r="973" spans="1:9" x14ac:dyDescent="0.2">
      <c r="A973">
        <v>2021</v>
      </c>
      <c r="B973">
        <v>7</v>
      </c>
      <c r="C973" t="s">
        <v>9</v>
      </c>
      <c r="D973" t="s">
        <v>63</v>
      </c>
      <c r="E973" t="s">
        <v>11</v>
      </c>
      <c r="F973">
        <v>14.4344</v>
      </c>
      <c r="G973">
        <v>898.67238600000007</v>
      </c>
      <c r="H973">
        <v>3.0312000000000001</v>
      </c>
      <c r="I973">
        <v>553</v>
      </c>
    </row>
    <row r="974" spans="1:9" x14ac:dyDescent="0.2">
      <c r="A974">
        <v>2021</v>
      </c>
      <c r="B974">
        <v>7</v>
      </c>
      <c r="C974" t="s">
        <v>9</v>
      </c>
      <c r="D974" t="s">
        <v>63</v>
      </c>
      <c r="E974" t="s">
        <v>12</v>
      </c>
      <c r="F974">
        <v>50.368699999999997</v>
      </c>
      <c r="G974">
        <v>4814.7331130000002</v>
      </c>
      <c r="H974">
        <v>17.629100000000001</v>
      </c>
      <c r="I974">
        <v>782</v>
      </c>
    </row>
    <row r="975" spans="1:9" x14ac:dyDescent="0.2">
      <c r="A975">
        <v>2021</v>
      </c>
      <c r="B975">
        <v>7</v>
      </c>
      <c r="C975" t="s">
        <v>9</v>
      </c>
      <c r="D975" t="s">
        <v>63</v>
      </c>
      <c r="E975" t="s">
        <v>13</v>
      </c>
      <c r="F975">
        <v>28.877600000000001</v>
      </c>
      <c r="G975">
        <v>3543.0202079999999</v>
      </c>
      <c r="H975">
        <v>14.4389</v>
      </c>
      <c r="I975">
        <v>676</v>
      </c>
    </row>
    <row r="976" spans="1:9" x14ac:dyDescent="0.2">
      <c r="A976">
        <v>2021</v>
      </c>
      <c r="B976">
        <v>7</v>
      </c>
      <c r="C976" t="s">
        <v>9</v>
      </c>
      <c r="D976" t="s">
        <v>15</v>
      </c>
      <c r="E976" t="s">
        <v>11</v>
      </c>
      <c r="F976">
        <v>8.2199999999999995E-2</v>
      </c>
      <c r="G976">
        <v>10.547371999999999</v>
      </c>
      <c r="H976">
        <v>1.6400000000000001E-2</v>
      </c>
      <c r="I976">
        <v>11</v>
      </c>
    </row>
    <row r="977" spans="1:9" x14ac:dyDescent="0.2">
      <c r="A977">
        <v>2021</v>
      </c>
      <c r="B977">
        <v>7</v>
      </c>
      <c r="C977" t="s">
        <v>9</v>
      </c>
      <c r="D977" t="s">
        <v>15</v>
      </c>
      <c r="E977" t="s">
        <v>13</v>
      </c>
      <c r="F977">
        <v>31.148499999999999</v>
      </c>
      <c r="G977">
        <v>5644.6854270000003</v>
      </c>
      <c r="H977">
        <v>12.4594</v>
      </c>
      <c r="I977">
        <v>754</v>
      </c>
    </row>
    <row r="978" spans="1:9" x14ac:dyDescent="0.2">
      <c r="A978">
        <v>2021</v>
      </c>
      <c r="B978">
        <v>7</v>
      </c>
      <c r="C978" t="s">
        <v>9</v>
      </c>
      <c r="D978" t="s">
        <v>17</v>
      </c>
      <c r="E978" t="s">
        <v>18</v>
      </c>
      <c r="F978">
        <v>2.4838</v>
      </c>
      <c r="G978">
        <v>276.89347299999997</v>
      </c>
      <c r="H978">
        <v>0.4471</v>
      </c>
      <c r="I978">
        <v>101</v>
      </c>
    </row>
    <row r="979" spans="1:9" x14ac:dyDescent="0.2">
      <c r="A979">
        <v>2021</v>
      </c>
      <c r="B979">
        <v>7</v>
      </c>
      <c r="C979" t="s">
        <v>9</v>
      </c>
      <c r="D979" t="s">
        <v>20</v>
      </c>
      <c r="E979" t="s">
        <v>12</v>
      </c>
      <c r="F979">
        <v>2.8607</v>
      </c>
      <c r="G979">
        <v>238.59601699999999</v>
      </c>
      <c r="H979">
        <v>1.0298</v>
      </c>
      <c r="I979">
        <v>234</v>
      </c>
    </row>
    <row r="980" spans="1:9" x14ac:dyDescent="0.2">
      <c r="A980">
        <v>2021</v>
      </c>
      <c r="B980">
        <v>7</v>
      </c>
      <c r="C980" t="s">
        <v>9</v>
      </c>
      <c r="D980" t="s">
        <v>21</v>
      </c>
      <c r="E980" t="s">
        <v>22</v>
      </c>
      <c r="F980">
        <v>6.8099999999999994E-2</v>
      </c>
      <c r="G980">
        <v>17.309398000000002</v>
      </c>
      <c r="H980">
        <v>1.9099999999999999E-2</v>
      </c>
      <c r="I980">
        <v>19</v>
      </c>
    </row>
    <row r="981" spans="1:9" x14ac:dyDescent="0.2">
      <c r="A981">
        <v>2021</v>
      </c>
      <c r="B981">
        <v>7</v>
      </c>
      <c r="C981" t="s">
        <v>9</v>
      </c>
      <c r="D981" t="s">
        <v>21</v>
      </c>
      <c r="E981" t="s">
        <v>13</v>
      </c>
      <c r="F981">
        <v>1.0634999999999999</v>
      </c>
      <c r="G981">
        <v>137.11769799999999</v>
      </c>
      <c r="H981">
        <v>0.4254</v>
      </c>
      <c r="I981">
        <v>171</v>
      </c>
    </row>
    <row r="982" spans="1:9" x14ac:dyDescent="0.2">
      <c r="A982">
        <v>2021</v>
      </c>
      <c r="B982">
        <v>7</v>
      </c>
      <c r="C982" t="s">
        <v>9</v>
      </c>
      <c r="D982" t="s">
        <v>50</v>
      </c>
      <c r="E982" t="s">
        <v>27</v>
      </c>
      <c r="F982">
        <v>1.7727999999999999</v>
      </c>
      <c r="G982">
        <v>141.873434</v>
      </c>
      <c r="H982">
        <v>0.56730000000000003</v>
      </c>
      <c r="I982">
        <v>369</v>
      </c>
    </row>
    <row r="983" spans="1:9" x14ac:dyDescent="0.2">
      <c r="A983">
        <v>2021</v>
      </c>
      <c r="B983">
        <v>7</v>
      </c>
      <c r="C983" t="s">
        <v>9</v>
      </c>
      <c r="D983" t="s">
        <v>19</v>
      </c>
      <c r="E983" t="s">
        <v>12</v>
      </c>
      <c r="F983">
        <v>0.72399999999999998</v>
      </c>
      <c r="G983">
        <v>94.276286999999996</v>
      </c>
      <c r="H983">
        <v>0.26790000000000003</v>
      </c>
      <c r="I983">
        <v>0</v>
      </c>
    </row>
    <row r="984" spans="1:9" x14ac:dyDescent="0.2">
      <c r="A984">
        <v>2021</v>
      </c>
      <c r="B984">
        <v>7</v>
      </c>
      <c r="C984" t="s">
        <v>9</v>
      </c>
      <c r="D984" t="s">
        <v>16</v>
      </c>
      <c r="E984" t="s">
        <v>11</v>
      </c>
      <c r="F984">
        <v>0.56740000000000002</v>
      </c>
      <c r="G984">
        <v>36.606650999999999</v>
      </c>
      <c r="H984">
        <v>0.1305</v>
      </c>
      <c r="I984">
        <v>83</v>
      </c>
    </row>
    <row r="985" spans="1:9" x14ac:dyDescent="0.2">
      <c r="A985">
        <v>2021</v>
      </c>
      <c r="B985">
        <v>7</v>
      </c>
      <c r="C985" t="s">
        <v>9</v>
      </c>
      <c r="D985" t="s">
        <v>16</v>
      </c>
      <c r="E985" t="s">
        <v>13</v>
      </c>
      <c r="F985">
        <v>0.52010000000000001</v>
      </c>
      <c r="G985">
        <v>51.047383000000004</v>
      </c>
      <c r="H985">
        <v>0.2341</v>
      </c>
      <c r="I985">
        <v>66</v>
      </c>
    </row>
    <row r="986" spans="1:9" x14ac:dyDescent="0.2">
      <c r="A986">
        <v>2021</v>
      </c>
      <c r="B986">
        <v>7</v>
      </c>
      <c r="C986" t="s">
        <v>9</v>
      </c>
      <c r="D986" t="s">
        <v>53</v>
      </c>
      <c r="E986" t="s">
        <v>12</v>
      </c>
      <c r="F986">
        <v>0.24929999999999999</v>
      </c>
      <c r="G986">
        <v>18.507283000000001</v>
      </c>
      <c r="H986">
        <v>9.6000000000000002E-2</v>
      </c>
      <c r="I986">
        <v>37</v>
      </c>
    </row>
    <row r="987" spans="1:9" x14ac:dyDescent="0.2">
      <c r="A987">
        <v>2021</v>
      </c>
      <c r="B987">
        <v>7</v>
      </c>
      <c r="C987" t="s">
        <v>9</v>
      </c>
      <c r="D987" t="s">
        <v>53</v>
      </c>
      <c r="E987" t="s">
        <v>13</v>
      </c>
      <c r="F987">
        <v>1.0944</v>
      </c>
      <c r="G987">
        <v>66.562140999999997</v>
      </c>
      <c r="H987">
        <v>0.53620000000000001</v>
      </c>
      <c r="I987">
        <v>109</v>
      </c>
    </row>
    <row r="988" spans="1:9" x14ac:dyDescent="0.2">
      <c r="A988">
        <v>2021</v>
      </c>
      <c r="B988">
        <v>7</v>
      </c>
      <c r="C988" t="s">
        <v>9</v>
      </c>
      <c r="D988" t="s">
        <v>45</v>
      </c>
      <c r="E988" t="s">
        <v>12</v>
      </c>
      <c r="F988">
        <v>1.1016999999999999</v>
      </c>
      <c r="G988">
        <v>60.192714000000002</v>
      </c>
      <c r="H988">
        <v>0.3856</v>
      </c>
      <c r="I988">
        <v>103</v>
      </c>
    </row>
    <row r="989" spans="1:9" x14ac:dyDescent="0.2">
      <c r="A989">
        <v>2021</v>
      </c>
      <c r="B989">
        <v>7</v>
      </c>
      <c r="C989" t="s">
        <v>26</v>
      </c>
      <c r="D989" t="s">
        <v>63</v>
      </c>
      <c r="E989" t="s">
        <v>11</v>
      </c>
      <c r="F989">
        <v>54.075299999999999</v>
      </c>
      <c r="G989">
        <v>3221.2626570000002</v>
      </c>
      <c r="H989">
        <v>11.3558</v>
      </c>
      <c r="I989">
        <v>7112</v>
      </c>
    </row>
    <row r="990" spans="1:9" x14ac:dyDescent="0.2">
      <c r="A990">
        <v>2021</v>
      </c>
      <c r="B990">
        <v>7</v>
      </c>
      <c r="C990" t="s">
        <v>26</v>
      </c>
      <c r="D990" t="s">
        <v>63</v>
      </c>
      <c r="E990" t="s">
        <v>12</v>
      </c>
      <c r="F990">
        <v>48.973199999999999</v>
      </c>
      <c r="G990">
        <v>4884.3516989999998</v>
      </c>
      <c r="H990">
        <v>17.140599999999999</v>
      </c>
      <c r="I990">
        <v>9029</v>
      </c>
    </row>
    <row r="991" spans="1:9" x14ac:dyDescent="0.2">
      <c r="A991">
        <v>2021</v>
      </c>
      <c r="B991">
        <v>7</v>
      </c>
      <c r="C991" t="s">
        <v>26</v>
      </c>
      <c r="D991" t="s">
        <v>63</v>
      </c>
      <c r="E991" t="s">
        <v>13</v>
      </c>
      <c r="F991">
        <v>2.3963000000000001</v>
      </c>
      <c r="G991">
        <v>361.06219599999997</v>
      </c>
      <c r="H991">
        <v>1.1981999999999999</v>
      </c>
      <c r="I991">
        <v>506</v>
      </c>
    </row>
    <row r="992" spans="1:9" x14ac:dyDescent="0.2">
      <c r="A992">
        <v>2021</v>
      </c>
      <c r="B992">
        <v>7</v>
      </c>
      <c r="C992" t="s">
        <v>26</v>
      </c>
      <c r="D992" t="s">
        <v>63</v>
      </c>
      <c r="E992" t="s">
        <v>14</v>
      </c>
      <c r="F992">
        <v>0.4027</v>
      </c>
      <c r="G992">
        <v>65.041677000000007</v>
      </c>
      <c r="H992">
        <v>0.30199999999999999</v>
      </c>
      <c r="I992">
        <v>245</v>
      </c>
    </row>
    <row r="993" spans="1:9" x14ac:dyDescent="0.2">
      <c r="A993">
        <v>2021</v>
      </c>
      <c r="B993">
        <v>7</v>
      </c>
      <c r="C993" t="s">
        <v>26</v>
      </c>
      <c r="D993" t="s">
        <v>15</v>
      </c>
      <c r="E993" t="s">
        <v>11</v>
      </c>
      <c r="F993">
        <v>1.26E-2</v>
      </c>
      <c r="G993">
        <v>1.6490319999999998</v>
      </c>
      <c r="H993">
        <v>2.5000000000000001E-3</v>
      </c>
      <c r="I993">
        <v>7</v>
      </c>
    </row>
    <row r="994" spans="1:9" x14ac:dyDescent="0.2">
      <c r="A994">
        <v>2021</v>
      </c>
      <c r="B994">
        <v>7</v>
      </c>
      <c r="C994" t="s">
        <v>26</v>
      </c>
      <c r="D994" t="s">
        <v>15</v>
      </c>
      <c r="E994" t="s">
        <v>13</v>
      </c>
      <c r="F994">
        <v>6.2702999999999998</v>
      </c>
      <c r="G994">
        <v>1229.6147190000002</v>
      </c>
      <c r="H994">
        <v>2.508</v>
      </c>
      <c r="I994">
        <v>914</v>
      </c>
    </row>
    <row r="995" spans="1:9" x14ac:dyDescent="0.2">
      <c r="A995">
        <v>2021</v>
      </c>
      <c r="B995">
        <v>7</v>
      </c>
      <c r="C995" t="s">
        <v>26</v>
      </c>
      <c r="D995" t="s">
        <v>53</v>
      </c>
      <c r="E995" t="s">
        <v>12</v>
      </c>
      <c r="F995">
        <v>3.1949000000000001</v>
      </c>
      <c r="G995">
        <v>253.92876500000003</v>
      </c>
      <c r="H995">
        <v>1.23</v>
      </c>
      <c r="I995">
        <v>1785</v>
      </c>
    </row>
    <row r="996" spans="1:9" x14ac:dyDescent="0.2">
      <c r="A996">
        <v>2021</v>
      </c>
      <c r="B996">
        <v>7</v>
      </c>
      <c r="C996" t="s">
        <v>26</v>
      </c>
      <c r="D996" t="s">
        <v>53</v>
      </c>
      <c r="E996" t="s">
        <v>13</v>
      </c>
      <c r="F996">
        <v>11.364699999999999</v>
      </c>
      <c r="G996">
        <v>777.13694499999997</v>
      </c>
      <c r="H996">
        <v>5.5686</v>
      </c>
      <c r="I996">
        <v>3381</v>
      </c>
    </row>
    <row r="997" spans="1:9" x14ac:dyDescent="0.2">
      <c r="A997">
        <v>2021</v>
      </c>
      <c r="B997">
        <v>7</v>
      </c>
      <c r="C997" t="s">
        <v>26</v>
      </c>
      <c r="D997" t="s">
        <v>20</v>
      </c>
      <c r="E997" t="s">
        <v>12</v>
      </c>
      <c r="F997">
        <v>11.1022</v>
      </c>
      <c r="G997">
        <v>627.35438999999997</v>
      </c>
      <c r="H997">
        <v>3.9967999999999999</v>
      </c>
      <c r="I997">
        <v>1374</v>
      </c>
    </row>
    <row r="998" spans="1:9" x14ac:dyDescent="0.2">
      <c r="A998">
        <v>2021</v>
      </c>
      <c r="B998">
        <v>7</v>
      </c>
      <c r="C998" t="s">
        <v>26</v>
      </c>
      <c r="D998" t="s">
        <v>45</v>
      </c>
      <c r="E998" t="s">
        <v>12</v>
      </c>
      <c r="F998">
        <v>10.391999999999999</v>
      </c>
      <c r="G998">
        <v>539.01800000000003</v>
      </c>
      <c r="H998">
        <v>3.6372</v>
      </c>
      <c r="I998">
        <v>3268</v>
      </c>
    </row>
    <row r="999" spans="1:9" x14ac:dyDescent="0.2">
      <c r="A999">
        <v>2021</v>
      </c>
      <c r="B999">
        <v>7</v>
      </c>
      <c r="C999" t="s">
        <v>26</v>
      </c>
      <c r="D999" t="s">
        <v>50</v>
      </c>
      <c r="E999" t="s">
        <v>27</v>
      </c>
      <c r="F999">
        <v>8.4135000000000009</v>
      </c>
      <c r="G999">
        <v>442.433333</v>
      </c>
      <c r="H999">
        <v>2.6922999999999999</v>
      </c>
      <c r="I999">
        <v>4822</v>
      </c>
    </row>
    <row r="1000" spans="1:9" x14ac:dyDescent="0.2">
      <c r="A1000">
        <v>2021</v>
      </c>
      <c r="B1000">
        <v>7</v>
      </c>
      <c r="C1000" t="s">
        <v>26</v>
      </c>
      <c r="D1000" t="s">
        <v>16</v>
      </c>
      <c r="E1000" t="s">
        <v>11</v>
      </c>
      <c r="F1000">
        <v>4.3243999999999998</v>
      </c>
      <c r="G1000">
        <v>287.87442099999998</v>
      </c>
      <c r="H1000">
        <v>0.99460000000000004</v>
      </c>
      <c r="I1000">
        <v>1115</v>
      </c>
    </row>
    <row r="1001" spans="1:9" x14ac:dyDescent="0.2">
      <c r="A1001">
        <v>2021</v>
      </c>
      <c r="B1001">
        <v>7</v>
      </c>
      <c r="C1001" t="s">
        <v>26</v>
      </c>
      <c r="D1001" t="s">
        <v>16</v>
      </c>
      <c r="E1001" t="s">
        <v>13</v>
      </c>
      <c r="F1001">
        <v>0.56310000000000004</v>
      </c>
      <c r="G1001">
        <v>42.496088999999998</v>
      </c>
      <c r="H1001">
        <v>0.25340000000000001</v>
      </c>
      <c r="I1001">
        <v>352</v>
      </c>
    </row>
    <row r="1002" spans="1:9" x14ac:dyDescent="0.2">
      <c r="A1002">
        <v>2021</v>
      </c>
      <c r="B1002">
        <v>7</v>
      </c>
      <c r="C1002" t="s">
        <v>26</v>
      </c>
      <c r="D1002" t="s">
        <v>54</v>
      </c>
      <c r="E1002" t="s">
        <v>13</v>
      </c>
      <c r="F1002">
        <v>1.7793000000000001</v>
      </c>
      <c r="G1002">
        <v>180.530733</v>
      </c>
      <c r="H1002">
        <v>0.7117</v>
      </c>
      <c r="I1002">
        <v>549</v>
      </c>
    </row>
    <row r="1003" spans="1:9" x14ac:dyDescent="0.2">
      <c r="A1003">
        <v>2021</v>
      </c>
      <c r="B1003">
        <v>7</v>
      </c>
      <c r="C1003" t="s">
        <v>26</v>
      </c>
      <c r="D1003" t="s">
        <v>17</v>
      </c>
      <c r="E1003" t="s">
        <v>18</v>
      </c>
      <c r="F1003">
        <v>1.5719000000000001</v>
      </c>
      <c r="G1003">
        <v>139.35731799999999</v>
      </c>
      <c r="H1003">
        <v>0.28289999999999998</v>
      </c>
      <c r="I1003">
        <v>253</v>
      </c>
    </row>
    <row r="1004" spans="1:9" x14ac:dyDescent="0.2">
      <c r="A1004">
        <v>2021</v>
      </c>
      <c r="B1004">
        <v>7</v>
      </c>
      <c r="C1004" t="s">
        <v>26</v>
      </c>
      <c r="D1004" t="s">
        <v>19</v>
      </c>
      <c r="E1004" t="s">
        <v>12</v>
      </c>
      <c r="F1004">
        <v>0.7097</v>
      </c>
      <c r="G1004">
        <v>124.258366</v>
      </c>
      <c r="H1004">
        <v>0.2626</v>
      </c>
      <c r="I1004">
        <v>210</v>
      </c>
    </row>
    <row r="1005" spans="1:9" x14ac:dyDescent="0.2">
      <c r="A1005">
        <v>2021</v>
      </c>
      <c r="B1005">
        <v>7</v>
      </c>
      <c r="C1005" t="s">
        <v>32</v>
      </c>
      <c r="D1005" t="s">
        <v>63</v>
      </c>
      <c r="E1005" t="s">
        <v>11</v>
      </c>
      <c r="F1005">
        <v>126.3103</v>
      </c>
      <c r="G1005">
        <v>7576.2293679999993</v>
      </c>
      <c r="H1005">
        <v>26.525099999999998</v>
      </c>
      <c r="I1005">
        <v>12289</v>
      </c>
    </row>
    <row r="1006" spans="1:9" x14ac:dyDescent="0.2">
      <c r="A1006">
        <v>2021</v>
      </c>
      <c r="B1006">
        <v>7</v>
      </c>
      <c r="C1006" t="s">
        <v>32</v>
      </c>
      <c r="D1006" t="s">
        <v>63</v>
      </c>
      <c r="E1006" t="s">
        <v>12</v>
      </c>
      <c r="F1006">
        <v>108.4761</v>
      </c>
      <c r="G1006">
        <v>10606.008457</v>
      </c>
      <c r="H1006">
        <v>37.9666</v>
      </c>
      <c r="I1006">
        <v>15057</v>
      </c>
    </row>
    <row r="1007" spans="1:9" x14ac:dyDescent="0.2">
      <c r="A1007">
        <v>2021</v>
      </c>
      <c r="B1007">
        <v>7</v>
      </c>
      <c r="C1007" t="s">
        <v>32</v>
      </c>
      <c r="D1007" t="s">
        <v>63</v>
      </c>
      <c r="E1007" t="s">
        <v>13</v>
      </c>
      <c r="F1007">
        <v>6.9093</v>
      </c>
      <c r="G1007">
        <v>968.99991599999998</v>
      </c>
      <c r="H1007">
        <v>3.4546000000000001</v>
      </c>
      <c r="I1007">
        <v>693</v>
      </c>
    </row>
    <row r="1008" spans="1:9" x14ac:dyDescent="0.2">
      <c r="A1008">
        <v>2021</v>
      </c>
      <c r="B1008">
        <v>7</v>
      </c>
      <c r="C1008" t="s">
        <v>32</v>
      </c>
      <c r="D1008" t="s">
        <v>63</v>
      </c>
      <c r="E1008" t="s">
        <v>14</v>
      </c>
      <c r="F1008">
        <v>1.1900000000000001E-2</v>
      </c>
      <c r="G1008">
        <v>2.4666519999999998</v>
      </c>
      <c r="H1008">
        <v>8.9999999999999993E-3</v>
      </c>
      <c r="I1008">
        <v>4</v>
      </c>
    </row>
    <row r="1009" spans="1:9" x14ac:dyDescent="0.2">
      <c r="A1009">
        <v>2021</v>
      </c>
      <c r="B1009">
        <v>7</v>
      </c>
      <c r="C1009" t="s">
        <v>32</v>
      </c>
      <c r="D1009" t="s">
        <v>15</v>
      </c>
      <c r="E1009" t="s">
        <v>11</v>
      </c>
      <c r="F1009">
        <v>1.0229999999999999</v>
      </c>
      <c r="G1009">
        <v>116.463955</v>
      </c>
      <c r="H1009">
        <v>0.2046</v>
      </c>
      <c r="I1009">
        <v>252</v>
      </c>
    </row>
    <row r="1010" spans="1:9" x14ac:dyDescent="0.2">
      <c r="A1010">
        <v>2021</v>
      </c>
      <c r="B1010">
        <v>7</v>
      </c>
      <c r="C1010" t="s">
        <v>32</v>
      </c>
      <c r="D1010" t="s">
        <v>15</v>
      </c>
      <c r="E1010" t="s">
        <v>13</v>
      </c>
      <c r="F1010">
        <v>38.808399999999999</v>
      </c>
      <c r="G1010">
        <v>6837.9572600000001</v>
      </c>
      <c r="H1010">
        <v>15.523300000000001</v>
      </c>
      <c r="I1010">
        <v>2278</v>
      </c>
    </row>
    <row r="1011" spans="1:9" x14ac:dyDescent="0.2">
      <c r="A1011">
        <v>2021</v>
      </c>
      <c r="B1011">
        <v>7</v>
      </c>
      <c r="C1011" t="s">
        <v>32</v>
      </c>
      <c r="D1011" t="s">
        <v>53</v>
      </c>
      <c r="E1011" t="s">
        <v>12</v>
      </c>
      <c r="F1011">
        <v>10.131600000000001</v>
      </c>
      <c r="G1011">
        <v>816.48217</v>
      </c>
      <c r="H1011">
        <v>3.9007000000000001</v>
      </c>
      <c r="I1011">
        <v>5403</v>
      </c>
    </row>
    <row r="1012" spans="1:9" x14ac:dyDescent="0.2">
      <c r="A1012">
        <v>2021</v>
      </c>
      <c r="B1012">
        <v>7</v>
      </c>
      <c r="C1012" t="s">
        <v>32</v>
      </c>
      <c r="D1012" t="s">
        <v>53</v>
      </c>
      <c r="E1012" t="s">
        <v>13</v>
      </c>
      <c r="F1012">
        <v>19.1341</v>
      </c>
      <c r="G1012">
        <v>1313.90949</v>
      </c>
      <c r="H1012">
        <v>9.3757000000000001</v>
      </c>
      <c r="I1012">
        <v>5075</v>
      </c>
    </row>
    <row r="1013" spans="1:9" x14ac:dyDescent="0.2">
      <c r="A1013">
        <v>2021</v>
      </c>
      <c r="B1013">
        <v>7</v>
      </c>
      <c r="C1013" t="s">
        <v>32</v>
      </c>
      <c r="D1013" t="s">
        <v>20</v>
      </c>
      <c r="E1013" t="s">
        <v>12</v>
      </c>
      <c r="F1013">
        <v>27.990200000000002</v>
      </c>
      <c r="G1013">
        <v>1759.8600279999998</v>
      </c>
      <c r="H1013">
        <v>10.076499999999999</v>
      </c>
      <c r="I1013">
        <v>1629</v>
      </c>
    </row>
    <row r="1014" spans="1:9" x14ac:dyDescent="0.2">
      <c r="A1014">
        <v>2021</v>
      </c>
      <c r="B1014">
        <v>7</v>
      </c>
      <c r="C1014" t="s">
        <v>32</v>
      </c>
      <c r="D1014" t="s">
        <v>45</v>
      </c>
      <c r="E1014" t="s">
        <v>12</v>
      </c>
      <c r="F1014">
        <v>19.049499999999998</v>
      </c>
      <c r="G1014">
        <v>959.11653200000001</v>
      </c>
      <c r="H1014">
        <v>6.6673</v>
      </c>
      <c r="I1014">
        <v>5302</v>
      </c>
    </row>
    <row r="1015" spans="1:9" x14ac:dyDescent="0.2">
      <c r="A1015">
        <v>2021</v>
      </c>
      <c r="B1015">
        <v>7</v>
      </c>
      <c r="C1015" t="s">
        <v>32</v>
      </c>
      <c r="D1015" t="s">
        <v>50</v>
      </c>
      <c r="E1015" t="s">
        <v>27</v>
      </c>
      <c r="F1015">
        <v>7.5701999999999998</v>
      </c>
      <c r="G1015">
        <v>412.478904</v>
      </c>
      <c r="H1015">
        <v>2.4224999999999999</v>
      </c>
      <c r="I1015">
        <v>4586</v>
      </c>
    </row>
    <row r="1016" spans="1:9" x14ac:dyDescent="0.2">
      <c r="A1016">
        <v>2021</v>
      </c>
      <c r="B1016">
        <v>7</v>
      </c>
      <c r="C1016" t="s">
        <v>32</v>
      </c>
      <c r="D1016" t="s">
        <v>16</v>
      </c>
      <c r="E1016" t="s">
        <v>11</v>
      </c>
      <c r="F1016">
        <v>0.92889999999999995</v>
      </c>
      <c r="G1016">
        <v>27.907627000000002</v>
      </c>
      <c r="H1016">
        <v>0.21360000000000001</v>
      </c>
      <c r="I1016">
        <v>131</v>
      </c>
    </row>
    <row r="1017" spans="1:9" x14ac:dyDescent="0.2">
      <c r="A1017">
        <v>2021</v>
      </c>
      <c r="B1017">
        <v>7</v>
      </c>
      <c r="C1017" t="s">
        <v>32</v>
      </c>
      <c r="D1017" t="s">
        <v>16</v>
      </c>
      <c r="E1017" t="s">
        <v>13</v>
      </c>
      <c r="F1017">
        <v>4.2949000000000002</v>
      </c>
      <c r="G1017">
        <v>346.08365600000002</v>
      </c>
      <c r="H1017">
        <v>1.9328000000000001</v>
      </c>
      <c r="I1017">
        <v>1404</v>
      </c>
    </row>
    <row r="1018" spans="1:9" x14ac:dyDescent="0.2">
      <c r="A1018">
        <v>2021</v>
      </c>
      <c r="B1018">
        <v>7</v>
      </c>
      <c r="C1018" t="s">
        <v>32</v>
      </c>
      <c r="D1018" t="s">
        <v>33</v>
      </c>
      <c r="E1018" t="s">
        <v>18</v>
      </c>
      <c r="F1018">
        <v>0.92989999999999995</v>
      </c>
      <c r="G1018">
        <v>287.86619899999999</v>
      </c>
      <c r="H1018">
        <v>0.17660000000000001</v>
      </c>
      <c r="I1018">
        <v>105</v>
      </c>
    </row>
    <row r="1019" spans="1:9" x14ac:dyDescent="0.2">
      <c r="A1019">
        <v>2021</v>
      </c>
      <c r="B1019">
        <v>7</v>
      </c>
      <c r="C1019" t="s">
        <v>32</v>
      </c>
      <c r="D1019" t="s">
        <v>33</v>
      </c>
      <c r="E1019" t="s">
        <v>12</v>
      </c>
      <c r="F1019">
        <v>1.66E-2</v>
      </c>
      <c r="G1019">
        <v>6.9438370000000003</v>
      </c>
      <c r="H1019">
        <v>5.8999999999999999E-3</v>
      </c>
      <c r="I1019">
        <v>5</v>
      </c>
    </row>
    <row r="1020" spans="1:9" x14ac:dyDescent="0.2">
      <c r="A1020">
        <v>2021</v>
      </c>
      <c r="B1020">
        <v>7</v>
      </c>
      <c r="C1020" t="s">
        <v>32</v>
      </c>
      <c r="D1020" t="s">
        <v>33</v>
      </c>
      <c r="E1020" t="s">
        <v>13</v>
      </c>
      <c r="F1020">
        <v>4.9299999999999997E-2</v>
      </c>
      <c r="G1020">
        <v>25.549583999999999</v>
      </c>
      <c r="H1020">
        <v>2.46E-2</v>
      </c>
      <c r="I1020">
        <v>34</v>
      </c>
    </row>
    <row r="1021" spans="1:9" x14ac:dyDescent="0.2">
      <c r="A1021">
        <v>2021</v>
      </c>
      <c r="B1021">
        <v>7</v>
      </c>
      <c r="C1021" t="s">
        <v>32</v>
      </c>
      <c r="D1021" t="s">
        <v>19</v>
      </c>
      <c r="E1021" t="s">
        <v>12</v>
      </c>
      <c r="F1021">
        <v>1.1897</v>
      </c>
      <c r="G1021">
        <v>225.06434099999998</v>
      </c>
      <c r="H1021">
        <v>0.44019999999999998</v>
      </c>
      <c r="I1021">
        <v>0</v>
      </c>
    </row>
    <row r="1022" spans="1:9" x14ac:dyDescent="0.2">
      <c r="A1022">
        <v>2021</v>
      </c>
      <c r="B1022">
        <v>7</v>
      </c>
      <c r="C1022" t="s">
        <v>32</v>
      </c>
      <c r="D1022" t="s">
        <v>34</v>
      </c>
      <c r="E1022" t="s">
        <v>12</v>
      </c>
      <c r="F1022">
        <v>7.4099999999999999E-2</v>
      </c>
      <c r="G1022">
        <v>34.415036999999998</v>
      </c>
      <c r="H1022">
        <v>2.5899999999999999E-2</v>
      </c>
      <c r="I1022">
        <v>0</v>
      </c>
    </row>
    <row r="1023" spans="1:9" x14ac:dyDescent="0.2">
      <c r="A1023">
        <v>2021</v>
      </c>
      <c r="B1023">
        <v>7</v>
      </c>
      <c r="C1023" t="s">
        <v>32</v>
      </c>
      <c r="D1023" t="s">
        <v>34</v>
      </c>
      <c r="E1023" t="s">
        <v>13</v>
      </c>
      <c r="F1023">
        <v>0.27760000000000001</v>
      </c>
      <c r="G1023">
        <v>161.84455600000001</v>
      </c>
      <c r="H1023">
        <v>0.1166</v>
      </c>
      <c r="I1023">
        <v>0</v>
      </c>
    </row>
    <row r="1024" spans="1:9" x14ac:dyDescent="0.2">
      <c r="A1024">
        <v>2021</v>
      </c>
      <c r="B1024">
        <v>8</v>
      </c>
      <c r="C1024" t="s">
        <v>9</v>
      </c>
      <c r="D1024" t="s">
        <v>63</v>
      </c>
      <c r="E1024" t="s">
        <v>11</v>
      </c>
      <c r="F1024">
        <v>10.2483</v>
      </c>
      <c r="G1024">
        <v>694.0099570000001</v>
      </c>
      <c r="H1024">
        <v>2.1522000000000001</v>
      </c>
      <c r="I1024">
        <v>524</v>
      </c>
    </row>
    <row r="1025" spans="1:9" x14ac:dyDescent="0.2">
      <c r="A1025">
        <v>2021</v>
      </c>
      <c r="B1025">
        <v>8</v>
      </c>
      <c r="C1025" t="s">
        <v>9</v>
      </c>
      <c r="D1025" t="s">
        <v>63</v>
      </c>
      <c r="E1025" t="s">
        <v>12</v>
      </c>
      <c r="F1025">
        <v>57.8795</v>
      </c>
      <c r="G1025">
        <v>5266.2841939999998</v>
      </c>
      <c r="H1025">
        <v>20.2578</v>
      </c>
      <c r="I1025">
        <v>787</v>
      </c>
    </row>
    <row r="1026" spans="1:9" x14ac:dyDescent="0.2">
      <c r="A1026">
        <v>2021</v>
      </c>
      <c r="B1026">
        <v>8</v>
      </c>
      <c r="C1026" t="s">
        <v>9</v>
      </c>
      <c r="D1026" t="s">
        <v>63</v>
      </c>
      <c r="E1026" t="s">
        <v>13</v>
      </c>
      <c r="F1026">
        <v>36.1477</v>
      </c>
      <c r="G1026">
        <v>4297.3749179999995</v>
      </c>
      <c r="H1026">
        <v>18.073899999999998</v>
      </c>
      <c r="I1026">
        <v>679</v>
      </c>
    </row>
    <row r="1027" spans="1:9" x14ac:dyDescent="0.2">
      <c r="A1027">
        <v>2021</v>
      </c>
      <c r="B1027">
        <v>8</v>
      </c>
      <c r="C1027" t="s">
        <v>9</v>
      </c>
      <c r="D1027" t="s">
        <v>15</v>
      </c>
      <c r="E1027" t="s">
        <v>11</v>
      </c>
      <c r="F1027">
        <v>7.5600000000000001E-2</v>
      </c>
      <c r="G1027">
        <v>10.129644000000001</v>
      </c>
      <c r="H1027">
        <v>1.5100000000000001E-2</v>
      </c>
      <c r="I1027">
        <v>11</v>
      </c>
    </row>
    <row r="1028" spans="1:9" x14ac:dyDescent="0.2">
      <c r="A1028">
        <v>2021</v>
      </c>
      <c r="B1028">
        <v>8</v>
      </c>
      <c r="C1028" t="s">
        <v>9</v>
      </c>
      <c r="D1028" t="s">
        <v>15</v>
      </c>
      <c r="E1028" t="s">
        <v>13</v>
      </c>
      <c r="F1028">
        <v>19.843800000000002</v>
      </c>
      <c r="G1028">
        <v>4048.5126</v>
      </c>
      <c r="H1028">
        <v>7.9375999999999998</v>
      </c>
      <c r="I1028">
        <v>737</v>
      </c>
    </row>
    <row r="1029" spans="1:9" x14ac:dyDescent="0.2">
      <c r="A1029">
        <v>2021</v>
      </c>
      <c r="B1029">
        <v>8</v>
      </c>
      <c r="C1029" t="s">
        <v>9</v>
      </c>
      <c r="D1029" t="s">
        <v>17</v>
      </c>
      <c r="E1029" t="s">
        <v>18</v>
      </c>
      <c r="F1029">
        <v>3.1254</v>
      </c>
      <c r="G1029">
        <v>349.83677799999998</v>
      </c>
      <c r="H1029">
        <v>0.56259999999999999</v>
      </c>
      <c r="I1029">
        <v>127</v>
      </c>
    </row>
    <row r="1030" spans="1:9" x14ac:dyDescent="0.2">
      <c r="A1030">
        <v>2021</v>
      </c>
      <c r="B1030">
        <v>8</v>
      </c>
      <c r="C1030" t="s">
        <v>9</v>
      </c>
      <c r="D1030" t="s">
        <v>20</v>
      </c>
      <c r="E1030" t="s">
        <v>12</v>
      </c>
      <c r="F1030">
        <v>2.6053999999999999</v>
      </c>
      <c r="G1030">
        <v>220.18355199999999</v>
      </c>
      <c r="H1030">
        <v>0.93799999999999994</v>
      </c>
      <c r="I1030">
        <v>249</v>
      </c>
    </row>
    <row r="1031" spans="1:9" x14ac:dyDescent="0.2">
      <c r="A1031">
        <v>2021</v>
      </c>
      <c r="B1031">
        <v>8</v>
      </c>
      <c r="C1031" t="s">
        <v>9</v>
      </c>
      <c r="D1031" t="s">
        <v>21</v>
      </c>
      <c r="E1031" t="s">
        <v>22</v>
      </c>
      <c r="F1031">
        <v>5.0700000000000002E-2</v>
      </c>
      <c r="G1031">
        <v>14.072998999999999</v>
      </c>
      <c r="H1031">
        <v>1.4200000000000001E-2</v>
      </c>
      <c r="I1031">
        <v>19</v>
      </c>
    </row>
    <row r="1032" spans="1:9" x14ac:dyDescent="0.2">
      <c r="A1032">
        <v>2021</v>
      </c>
      <c r="B1032">
        <v>8</v>
      </c>
      <c r="C1032" t="s">
        <v>9</v>
      </c>
      <c r="D1032" t="s">
        <v>21</v>
      </c>
      <c r="E1032" t="s">
        <v>13</v>
      </c>
      <c r="F1032">
        <v>0.97809999999999997</v>
      </c>
      <c r="G1032">
        <v>127.683803</v>
      </c>
      <c r="H1032">
        <v>0.39129999999999998</v>
      </c>
      <c r="I1032">
        <v>170</v>
      </c>
    </row>
    <row r="1033" spans="1:9" x14ac:dyDescent="0.2">
      <c r="A1033">
        <v>2021</v>
      </c>
      <c r="B1033">
        <v>8</v>
      </c>
      <c r="C1033" t="s">
        <v>9</v>
      </c>
      <c r="D1033" t="s">
        <v>50</v>
      </c>
      <c r="E1033" t="s">
        <v>27</v>
      </c>
      <c r="F1033">
        <v>1.9601999999999999</v>
      </c>
      <c r="G1033">
        <v>137.10364100000001</v>
      </c>
      <c r="H1033">
        <v>0.62729999999999997</v>
      </c>
      <c r="I1033">
        <v>338</v>
      </c>
    </row>
    <row r="1034" spans="1:9" x14ac:dyDescent="0.2">
      <c r="A1034">
        <v>2021</v>
      </c>
      <c r="B1034">
        <v>8</v>
      </c>
      <c r="C1034" t="s">
        <v>9</v>
      </c>
      <c r="D1034" t="s">
        <v>19</v>
      </c>
      <c r="E1034" t="s">
        <v>12</v>
      </c>
      <c r="F1034">
        <v>0.31929999999999997</v>
      </c>
      <c r="G1034">
        <v>48.341631999999997</v>
      </c>
      <c r="H1034">
        <v>0.1182</v>
      </c>
      <c r="I1034">
        <v>33</v>
      </c>
    </row>
    <row r="1035" spans="1:9" x14ac:dyDescent="0.2">
      <c r="A1035">
        <v>2021</v>
      </c>
      <c r="B1035">
        <v>8</v>
      </c>
      <c r="C1035" t="s">
        <v>9</v>
      </c>
      <c r="D1035" t="s">
        <v>16</v>
      </c>
      <c r="E1035" t="s">
        <v>11</v>
      </c>
      <c r="F1035">
        <v>0.17269999999999999</v>
      </c>
      <c r="G1035">
        <v>10.632906999999999</v>
      </c>
      <c r="H1035">
        <v>3.9699999999999999E-2</v>
      </c>
      <c r="I1035">
        <v>47</v>
      </c>
    </row>
    <row r="1036" spans="1:9" x14ac:dyDescent="0.2">
      <c r="A1036">
        <v>2021</v>
      </c>
      <c r="B1036">
        <v>8</v>
      </c>
      <c r="C1036" t="s">
        <v>9</v>
      </c>
      <c r="D1036" t="s">
        <v>16</v>
      </c>
      <c r="E1036" t="s">
        <v>13</v>
      </c>
      <c r="F1036">
        <v>0.2233</v>
      </c>
      <c r="G1036">
        <v>29.563620999999998</v>
      </c>
      <c r="H1036">
        <v>0.10050000000000001</v>
      </c>
      <c r="I1036">
        <v>54</v>
      </c>
    </row>
    <row r="1037" spans="1:9" x14ac:dyDescent="0.2">
      <c r="A1037">
        <v>2021</v>
      </c>
      <c r="B1037">
        <v>8</v>
      </c>
      <c r="C1037" t="s">
        <v>9</v>
      </c>
      <c r="D1037" t="s">
        <v>25</v>
      </c>
      <c r="E1037" t="s">
        <v>18</v>
      </c>
      <c r="F1037">
        <v>0.55679999999999996</v>
      </c>
      <c r="G1037">
        <v>37.274619000000001</v>
      </c>
      <c r="H1037">
        <v>0.1002</v>
      </c>
      <c r="I1037">
        <v>88</v>
      </c>
    </row>
    <row r="1038" spans="1:9" x14ac:dyDescent="0.2">
      <c r="A1038">
        <v>2021</v>
      </c>
      <c r="B1038">
        <v>8</v>
      </c>
      <c r="C1038" t="s">
        <v>9</v>
      </c>
      <c r="D1038" t="s">
        <v>25</v>
      </c>
      <c r="E1038" t="s">
        <v>13</v>
      </c>
      <c r="F1038">
        <v>1.2999999999999999E-3</v>
      </c>
      <c r="G1038">
        <v>0.14441499999999999</v>
      </c>
      <c r="H1038">
        <v>5.0000000000000001E-4</v>
      </c>
      <c r="I1038">
        <v>1</v>
      </c>
    </row>
    <row r="1039" spans="1:9" x14ac:dyDescent="0.2">
      <c r="A1039">
        <v>2021</v>
      </c>
      <c r="B1039">
        <v>8</v>
      </c>
      <c r="C1039" t="s">
        <v>9</v>
      </c>
      <c r="D1039" t="s">
        <v>53</v>
      </c>
      <c r="E1039" t="s">
        <v>12</v>
      </c>
      <c r="F1039">
        <v>0.2014</v>
      </c>
      <c r="G1039">
        <v>14.455451999999999</v>
      </c>
      <c r="H1039">
        <v>7.7499999999999999E-2</v>
      </c>
      <c r="I1039">
        <v>32</v>
      </c>
    </row>
    <row r="1040" spans="1:9" x14ac:dyDescent="0.2">
      <c r="A1040">
        <v>2021</v>
      </c>
      <c r="B1040">
        <v>8</v>
      </c>
      <c r="C1040" t="s">
        <v>9</v>
      </c>
      <c r="D1040" t="s">
        <v>53</v>
      </c>
      <c r="E1040" t="s">
        <v>13</v>
      </c>
      <c r="F1040">
        <v>0.40289999999999998</v>
      </c>
      <c r="G1040">
        <v>20.786090000000002</v>
      </c>
      <c r="H1040">
        <v>0.19750000000000001</v>
      </c>
      <c r="I1040">
        <v>48</v>
      </c>
    </row>
    <row r="1041" spans="1:9" x14ac:dyDescent="0.2">
      <c r="A1041">
        <v>2021</v>
      </c>
      <c r="B1041">
        <v>8</v>
      </c>
      <c r="C1041" t="s">
        <v>26</v>
      </c>
      <c r="D1041" t="s">
        <v>63</v>
      </c>
      <c r="E1041" t="s">
        <v>11</v>
      </c>
      <c r="F1041">
        <v>29.2669</v>
      </c>
      <c r="G1041">
        <v>2051.0537979999999</v>
      </c>
      <c r="H1041">
        <v>6.1459999999999999</v>
      </c>
      <c r="I1041">
        <v>6264</v>
      </c>
    </row>
    <row r="1042" spans="1:9" x14ac:dyDescent="0.2">
      <c r="A1042">
        <v>2021</v>
      </c>
      <c r="B1042">
        <v>8</v>
      </c>
      <c r="C1042" t="s">
        <v>26</v>
      </c>
      <c r="D1042" t="s">
        <v>63</v>
      </c>
      <c r="E1042" t="s">
        <v>12</v>
      </c>
      <c r="F1042">
        <v>61.106200000000001</v>
      </c>
      <c r="G1042">
        <v>5927.6942419999996</v>
      </c>
      <c r="H1042">
        <v>21.3872</v>
      </c>
      <c r="I1042">
        <v>9804</v>
      </c>
    </row>
    <row r="1043" spans="1:9" x14ac:dyDescent="0.2">
      <c r="A1043">
        <v>2021</v>
      </c>
      <c r="B1043">
        <v>8</v>
      </c>
      <c r="C1043" t="s">
        <v>26</v>
      </c>
      <c r="D1043" t="s">
        <v>63</v>
      </c>
      <c r="E1043" t="s">
        <v>13</v>
      </c>
      <c r="F1043">
        <v>2.3611</v>
      </c>
      <c r="G1043">
        <v>354.733746</v>
      </c>
      <c r="H1043">
        <v>1.1806000000000001</v>
      </c>
      <c r="I1043">
        <v>494</v>
      </c>
    </row>
    <row r="1044" spans="1:9" x14ac:dyDescent="0.2">
      <c r="A1044">
        <v>2021</v>
      </c>
      <c r="B1044">
        <v>8</v>
      </c>
      <c r="C1044" t="s">
        <v>26</v>
      </c>
      <c r="D1044" t="s">
        <v>63</v>
      </c>
      <c r="E1044" t="s">
        <v>14</v>
      </c>
      <c r="F1044">
        <v>0.4027</v>
      </c>
      <c r="G1044">
        <v>65.041677000000007</v>
      </c>
      <c r="H1044">
        <v>0.30199999999999999</v>
      </c>
      <c r="I1044">
        <v>245</v>
      </c>
    </row>
    <row r="1045" spans="1:9" x14ac:dyDescent="0.2">
      <c r="A1045">
        <v>2021</v>
      </c>
      <c r="B1045">
        <v>8</v>
      </c>
      <c r="C1045" t="s">
        <v>26</v>
      </c>
      <c r="D1045" t="s">
        <v>53</v>
      </c>
      <c r="E1045" t="s">
        <v>12</v>
      </c>
      <c r="F1045">
        <v>4.3242000000000003</v>
      </c>
      <c r="G1045">
        <v>270.11420899999996</v>
      </c>
      <c r="H1045">
        <v>1.6648000000000001</v>
      </c>
      <c r="I1045">
        <v>1760</v>
      </c>
    </row>
    <row r="1046" spans="1:9" x14ac:dyDescent="0.2">
      <c r="A1046">
        <v>2021</v>
      </c>
      <c r="B1046">
        <v>8</v>
      </c>
      <c r="C1046" t="s">
        <v>26</v>
      </c>
      <c r="D1046" t="s">
        <v>53</v>
      </c>
      <c r="E1046" t="s">
        <v>13</v>
      </c>
      <c r="F1046">
        <v>9.6874000000000002</v>
      </c>
      <c r="G1046">
        <v>621.28009199999997</v>
      </c>
      <c r="H1046">
        <v>4.7468000000000004</v>
      </c>
      <c r="I1046">
        <v>3253</v>
      </c>
    </row>
    <row r="1047" spans="1:9" x14ac:dyDescent="0.2">
      <c r="A1047">
        <v>2021</v>
      </c>
      <c r="B1047">
        <v>8</v>
      </c>
      <c r="C1047" t="s">
        <v>26</v>
      </c>
      <c r="D1047" t="s">
        <v>15</v>
      </c>
      <c r="E1047" t="s">
        <v>11</v>
      </c>
      <c r="F1047">
        <v>1.09E-2</v>
      </c>
      <c r="G1047">
        <v>1.3807579999999999</v>
      </c>
      <c r="H1047">
        <v>2.2000000000000001E-3</v>
      </c>
      <c r="I1047">
        <v>6</v>
      </c>
    </row>
    <row r="1048" spans="1:9" x14ac:dyDescent="0.2">
      <c r="A1048">
        <v>2021</v>
      </c>
      <c r="B1048">
        <v>8</v>
      </c>
      <c r="C1048" t="s">
        <v>26</v>
      </c>
      <c r="D1048" t="s">
        <v>15</v>
      </c>
      <c r="E1048" t="s">
        <v>13</v>
      </c>
      <c r="F1048">
        <v>4.3940999999999999</v>
      </c>
      <c r="G1048">
        <v>891.77874299999996</v>
      </c>
      <c r="H1048">
        <v>1.7577</v>
      </c>
      <c r="I1048">
        <v>710</v>
      </c>
    </row>
    <row r="1049" spans="1:9" x14ac:dyDescent="0.2">
      <c r="A1049">
        <v>2021</v>
      </c>
      <c r="B1049">
        <v>8</v>
      </c>
      <c r="C1049" t="s">
        <v>26</v>
      </c>
      <c r="D1049" t="s">
        <v>20</v>
      </c>
      <c r="E1049" t="s">
        <v>12</v>
      </c>
      <c r="F1049">
        <v>8.2988999999999997</v>
      </c>
      <c r="G1049">
        <v>520.89913799999999</v>
      </c>
      <c r="H1049">
        <v>2.9876999999999998</v>
      </c>
      <c r="I1049">
        <v>1386</v>
      </c>
    </row>
    <row r="1050" spans="1:9" x14ac:dyDescent="0.2">
      <c r="A1050">
        <v>2021</v>
      </c>
      <c r="B1050">
        <v>8</v>
      </c>
      <c r="C1050" t="s">
        <v>26</v>
      </c>
      <c r="D1050" t="s">
        <v>45</v>
      </c>
      <c r="E1050" t="s">
        <v>12</v>
      </c>
      <c r="F1050">
        <v>7.9817</v>
      </c>
      <c r="G1050">
        <v>399.15529700000002</v>
      </c>
      <c r="H1050">
        <v>2.7936000000000001</v>
      </c>
      <c r="I1050">
        <v>2704</v>
      </c>
    </row>
    <row r="1051" spans="1:9" x14ac:dyDescent="0.2">
      <c r="A1051">
        <v>2021</v>
      </c>
      <c r="B1051">
        <v>8</v>
      </c>
      <c r="C1051" t="s">
        <v>26</v>
      </c>
      <c r="D1051" t="s">
        <v>50</v>
      </c>
      <c r="E1051" t="s">
        <v>27</v>
      </c>
      <c r="F1051">
        <v>5.6128999999999998</v>
      </c>
      <c r="G1051">
        <v>317.75876500000004</v>
      </c>
      <c r="H1051">
        <v>1.7962</v>
      </c>
      <c r="I1051">
        <v>3735</v>
      </c>
    </row>
    <row r="1052" spans="1:9" x14ac:dyDescent="0.2">
      <c r="A1052">
        <v>2021</v>
      </c>
      <c r="B1052">
        <v>8</v>
      </c>
      <c r="C1052" t="s">
        <v>26</v>
      </c>
      <c r="D1052" t="s">
        <v>16</v>
      </c>
      <c r="E1052" t="s">
        <v>11</v>
      </c>
      <c r="F1052">
        <v>2.9912999999999998</v>
      </c>
      <c r="G1052">
        <v>208.89328599999999</v>
      </c>
      <c r="H1052">
        <v>0.68799999999999994</v>
      </c>
      <c r="I1052">
        <v>1140</v>
      </c>
    </row>
    <row r="1053" spans="1:9" x14ac:dyDescent="0.2">
      <c r="A1053">
        <v>2021</v>
      </c>
      <c r="B1053">
        <v>8</v>
      </c>
      <c r="C1053" t="s">
        <v>26</v>
      </c>
      <c r="D1053" t="s">
        <v>16</v>
      </c>
      <c r="E1053" t="s">
        <v>13</v>
      </c>
      <c r="F1053">
        <v>0.78800000000000003</v>
      </c>
      <c r="G1053">
        <v>59.614590999999997</v>
      </c>
      <c r="H1053">
        <v>0.35460000000000003</v>
      </c>
      <c r="I1053">
        <v>397</v>
      </c>
    </row>
    <row r="1054" spans="1:9" x14ac:dyDescent="0.2">
      <c r="A1054">
        <v>2021</v>
      </c>
      <c r="B1054">
        <v>8</v>
      </c>
      <c r="C1054" t="s">
        <v>26</v>
      </c>
      <c r="D1054" t="s">
        <v>54</v>
      </c>
      <c r="E1054" t="s">
        <v>13</v>
      </c>
      <c r="F1054">
        <v>1.4000999999999999</v>
      </c>
      <c r="G1054">
        <v>153.40021400000001</v>
      </c>
      <c r="H1054">
        <v>0.56000000000000005</v>
      </c>
      <c r="I1054">
        <v>410</v>
      </c>
    </row>
    <row r="1055" spans="1:9" x14ac:dyDescent="0.2">
      <c r="A1055">
        <v>2021</v>
      </c>
      <c r="B1055">
        <v>8</v>
      </c>
      <c r="C1055" t="s">
        <v>26</v>
      </c>
      <c r="D1055" t="s">
        <v>17</v>
      </c>
      <c r="E1055" t="s">
        <v>18</v>
      </c>
      <c r="F1055">
        <v>1.5806</v>
      </c>
      <c r="G1055">
        <v>140.02031200000002</v>
      </c>
      <c r="H1055">
        <v>0.28449999999999998</v>
      </c>
      <c r="I1055">
        <v>255</v>
      </c>
    </row>
    <row r="1056" spans="1:9" x14ac:dyDescent="0.2">
      <c r="A1056">
        <v>2021</v>
      </c>
      <c r="B1056">
        <v>8</v>
      </c>
      <c r="C1056" t="s">
        <v>26</v>
      </c>
      <c r="D1056" t="s">
        <v>21</v>
      </c>
      <c r="E1056" t="s">
        <v>22</v>
      </c>
      <c r="F1056">
        <v>1.6999999999999999E-3</v>
      </c>
      <c r="G1056">
        <v>0.69263300000000005</v>
      </c>
      <c r="H1056">
        <v>5.0000000000000001E-4</v>
      </c>
      <c r="I1056">
        <v>0</v>
      </c>
    </row>
    <row r="1057" spans="1:9" x14ac:dyDescent="0.2">
      <c r="A1057">
        <v>2021</v>
      </c>
      <c r="B1057">
        <v>8</v>
      </c>
      <c r="C1057" t="s">
        <v>26</v>
      </c>
      <c r="D1057" t="s">
        <v>21</v>
      </c>
      <c r="E1057" t="s">
        <v>13</v>
      </c>
      <c r="F1057">
        <v>0.51359999999999995</v>
      </c>
      <c r="G1057">
        <v>55.714800000000004</v>
      </c>
      <c r="H1057">
        <v>0.20549999999999999</v>
      </c>
      <c r="I1057">
        <v>0</v>
      </c>
    </row>
    <row r="1058" spans="1:9" x14ac:dyDescent="0.2">
      <c r="A1058">
        <v>2021</v>
      </c>
      <c r="B1058">
        <v>8</v>
      </c>
      <c r="C1058" t="s">
        <v>32</v>
      </c>
      <c r="D1058" t="s">
        <v>63</v>
      </c>
      <c r="E1058" t="s">
        <v>11</v>
      </c>
      <c r="F1058">
        <v>61.698700000000002</v>
      </c>
      <c r="G1058">
        <v>4338.3775960000003</v>
      </c>
      <c r="H1058">
        <v>12.9567</v>
      </c>
      <c r="I1058">
        <v>10517</v>
      </c>
    </row>
    <row r="1059" spans="1:9" x14ac:dyDescent="0.2">
      <c r="A1059">
        <v>2021</v>
      </c>
      <c r="B1059">
        <v>8</v>
      </c>
      <c r="C1059" t="s">
        <v>32</v>
      </c>
      <c r="D1059" t="s">
        <v>63</v>
      </c>
      <c r="E1059" t="s">
        <v>12</v>
      </c>
      <c r="F1059">
        <v>142.70439999999999</v>
      </c>
      <c r="G1059">
        <v>13377.295862999999</v>
      </c>
      <c r="H1059">
        <v>49.946599999999997</v>
      </c>
      <c r="I1059">
        <v>17047</v>
      </c>
    </row>
    <row r="1060" spans="1:9" x14ac:dyDescent="0.2">
      <c r="A1060">
        <v>2021</v>
      </c>
      <c r="B1060">
        <v>8</v>
      </c>
      <c r="C1060" t="s">
        <v>32</v>
      </c>
      <c r="D1060" t="s">
        <v>63</v>
      </c>
      <c r="E1060" t="s">
        <v>13</v>
      </c>
      <c r="F1060">
        <v>7.1943000000000001</v>
      </c>
      <c r="G1060">
        <v>1017.6492079999999</v>
      </c>
      <c r="H1060">
        <v>3.5971000000000002</v>
      </c>
      <c r="I1060">
        <v>688</v>
      </c>
    </row>
    <row r="1061" spans="1:9" x14ac:dyDescent="0.2">
      <c r="A1061">
        <v>2021</v>
      </c>
      <c r="B1061">
        <v>8</v>
      </c>
      <c r="C1061" t="s">
        <v>32</v>
      </c>
      <c r="D1061" t="s">
        <v>63</v>
      </c>
      <c r="E1061" t="s">
        <v>14</v>
      </c>
      <c r="F1061">
        <v>1.2999999999999999E-2</v>
      </c>
      <c r="G1061">
        <v>2.6866560000000002</v>
      </c>
      <c r="H1061">
        <v>9.7000000000000003E-3</v>
      </c>
      <c r="I1061">
        <v>4</v>
      </c>
    </row>
    <row r="1062" spans="1:9" x14ac:dyDescent="0.2">
      <c r="A1062">
        <v>2021</v>
      </c>
      <c r="B1062">
        <v>8</v>
      </c>
      <c r="C1062" t="s">
        <v>32</v>
      </c>
      <c r="D1062" t="s">
        <v>15</v>
      </c>
      <c r="E1062" t="s">
        <v>11</v>
      </c>
      <c r="F1062">
        <v>1.1187</v>
      </c>
      <c r="G1062">
        <v>129.45026300000001</v>
      </c>
      <c r="H1062">
        <v>0.2238</v>
      </c>
      <c r="I1062">
        <v>226</v>
      </c>
    </row>
    <row r="1063" spans="1:9" x14ac:dyDescent="0.2">
      <c r="A1063">
        <v>2021</v>
      </c>
      <c r="B1063">
        <v>8</v>
      </c>
      <c r="C1063" t="s">
        <v>32</v>
      </c>
      <c r="D1063" t="s">
        <v>15</v>
      </c>
      <c r="E1063" t="s">
        <v>13</v>
      </c>
      <c r="F1063">
        <v>30.881499999999999</v>
      </c>
      <c r="G1063">
        <v>6111.299986</v>
      </c>
      <c r="H1063">
        <v>12.3527</v>
      </c>
      <c r="I1063">
        <v>3561</v>
      </c>
    </row>
    <row r="1064" spans="1:9" x14ac:dyDescent="0.2">
      <c r="A1064">
        <v>2021</v>
      </c>
      <c r="B1064">
        <v>8</v>
      </c>
      <c r="C1064" t="s">
        <v>32</v>
      </c>
      <c r="D1064" t="s">
        <v>53</v>
      </c>
      <c r="E1064" t="s">
        <v>12</v>
      </c>
      <c r="F1064">
        <v>12.6958</v>
      </c>
      <c r="G1064">
        <v>809.17729599999996</v>
      </c>
      <c r="H1064">
        <v>4.8879000000000001</v>
      </c>
      <c r="I1064">
        <v>5067</v>
      </c>
    </row>
    <row r="1065" spans="1:9" x14ac:dyDescent="0.2">
      <c r="A1065">
        <v>2021</v>
      </c>
      <c r="B1065">
        <v>8</v>
      </c>
      <c r="C1065" t="s">
        <v>32</v>
      </c>
      <c r="D1065" t="s">
        <v>53</v>
      </c>
      <c r="E1065" t="s">
        <v>13</v>
      </c>
      <c r="F1065">
        <v>14.986800000000001</v>
      </c>
      <c r="G1065">
        <v>949.28049099999998</v>
      </c>
      <c r="H1065">
        <v>7.3434999999999997</v>
      </c>
      <c r="I1065">
        <v>4648</v>
      </c>
    </row>
    <row r="1066" spans="1:9" x14ac:dyDescent="0.2">
      <c r="A1066">
        <v>2021</v>
      </c>
      <c r="B1066">
        <v>8</v>
      </c>
      <c r="C1066" t="s">
        <v>32</v>
      </c>
      <c r="D1066" t="s">
        <v>20</v>
      </c>
      <c r="E1066" t="s">
        <v>22</v>
      </c>
      <c r="F1066">
        <v>5.9999999999999995E-4</v>
      </c>
      <c r="G1066">
        <v>3.5739E-2</v>
      </c>
      <c r="H1066">
        <v>1E-4</v>
      </c>
      <c r="I1066">
        <v>1</v>
      </c>
    </row>
    <row r="1067" spans="1:9" x14ac:dyDescent="0.2">
      <c r="A1067">
        <v>2021</v>
      </c>
      <c r="B1067">
        <v>8</v>
      </c>
      <c r="C1067" t="s">
        <v>32</v>
      </c>
      <c r="D1067" t="s">
        <v>20</v>
      </c>
      <c r="E1067" t="s">
        <v>12</v>
      </c>
      <c r="F1067">
        <v>16.896799999999999</v>
      </c>
      <c r="G1067">
        <v>1229.762913</v>
      </c>
      <c r="H1067">
        <v>6.0829000000000004</v>
      </c>
      <c r="I1067">
        <v>1873</v>
      </c>
    </row>
    <row r="1068" spans="1:9" x14ac:dyDescent="0.2">
      <c r="A1068">
        <v>2021</v>
      </c>
      <c r="B1068">
        <v>8</v>
      </c>
      <c r="C1068" t="s">
        <v>32</v>
      </c>
      <c r="D1068" t="s">
        <v>45</v>
      </c>
      <c r="E1068" t="s">
        <v>12</v>
      </c>
      <c r="F1068">
        <v>11.230499999999999</v>
      </c>
      <c r="G1068">
        <v>549.42526699999996</v>
      </c>
      <c r="H1068">
        <v>3.9306000000000001</v>
      </c>
      <c r="I1068">
        <v>4277</v>
      </c>
    </row>
    <row r="1069" spans="1:9" x14ac:dyDescent="0.2">
      <c r="A1069">
        <v>2021</v>
      </c>
      <c r="B1069">
        <v>8</v>
      </c>
      <c r="C1069" t="s">
        <v>32</v>
      </c>
      <c r="D1069" t="s">
        <v>50</v>
      </c>
      <c r="E1069" t="s">
        <v>27</v>
      </c>
      <c r="F1069">
        <v>5.7121000000000004</v>
      </c>
      <c r="G1069">
        <v>350.57270899999997</v>
      </c>
      <c r="H1069">
        <v>1.8279000000000001</v>
      </c>
      <c r="I1069">
        <v>3911</v>
      </c>
    </row>
    <row r="1070" spans="1:9" x14ac:dyDescent="0.2">
      <c r="A1070">
        <v>2021</v>
      </c>
      <c r="B1070">
        <v>8</v>
      </c>
      <c r="C1070" t="s">
        <v>32</v>
      </c>
      <c r="D1070" t="s">
        <v>19</v>
      </c>
      <c r="E1070" t="s">
        <v>12</v>
      </c>
      <c r="F1070">
        <v>1.3411999999999999</v>
      </c>
      <c r="G1070">
        <v>264.76622600000002</v>
      </c>
      <c r="H1070">
        <v>0.49619999999999997</v>
      </c>
      <c r="I1070">
        <v>0</v>
      </c>
    </row>
    <row r="1071" spans="1:9" x14ac:dyDescent="0.2">
      <c r="A1071">
        <v>2021</v>
      </c>
      <c r="B1071">
        <v>8</v>
      </c>
      <c r="C1071" t="s">
        <v>32</v>
      </c>
      <c r="D1071" t="s">
        <v>33</v>
      </c>
      <c r="E1071" t="s">
        <v>18</v>
      </c>
      <c r="F1071">
        <v>0.65920000000000001</v>
      </c>
      <c r="G1071">
        <v>215.46899199999999</v>
      </c>
      <c r="H1071">
        <v>0.12529999999999999</v>
      </c>
      <c r="I1071">
        <v>105</v>
      </c>
    </row>
    <row r="1072" spans="1:9" x14ac:dyDescent="0.2">
      <c r="A1072">
        <v>2021</v>
      </c>
      <c r="B1072">
        <v>8</v>
      </c>
      <c r="C1072" t="s">
        <v>32</v>
      </c>
      <c r="D1072" t="s">
        <v>33</v>
      </c>
      <c r="E1072" t="s">
        <v>12</v>
      </c>
      <c r="F1072">
        <v>1.26E-2</v>
      </c>
      <c r="G1072">
        <v>5.401491</v>
      </c>
      <c r="H1072">
        <v>4.4000000000000003E-3</v>
      </c>
      <c r="I1072">
        <v>4</v>
      </c>
    </row>
    <row r="1073" spans="1:9" x14ac:dyDescent="0.2">
      <c r="A1073">
        <v>2021</v>
      </c>
      <c r="B1073">
        <v>8</v>
      </c>
      <c r="C1073" t="s">
        <v>32</v>
      </c>
      <c r="D1073" t="s">
        <v>33</v>
      </c>
      <c r="E1073" t="s">
        <v>13</v>
      </c>
      <c r="F1073">
        <v>6.5199999999999994E-2</v>
      </c>
      <c r="G1073">
        <v>33.784533000000003</v>
      </c>
      <c r="H1073">
        <v>3.2599999999999997E-2</v>
      </c>
      <c r="I1073">
        <v>47</v>
      </c>
    </row>
    <row r="1074" spans="1:9" x14ac:dyDescent="0.2">
      <c r="A1074">
        <v>2021</v>
      </c>
      <c r="B1074">
        <v>8</v>
      </c>
      <c r="C1074" t="s">
        <v>32</v>
      </c>
      <c r="D1074" t="s">
        <v>34</v>
      </c>
      <c r="E1074" t="s">
        <v>18</v>
      </c>
      <c r="F1074">
        <v>1.2999999999999999E-3</v>
      </c>
      <c r="G1074">
        <v>0.660408</v>
      </c>
      <c r="H1074">
        <v>2.9999999999999997E-4</v>
      </c>
      <c r="I1074">
        <v>0</v>
      </c>
    </row>
    <row r="1075" spans="1:9" x14ac:dyDescent="0.2">
      <c r="A1075">
        <v>2021</v>
      </c>
      <c r="B1075">
        <v>8</v>
      </c>
      <c r="C1075" t="s">
        <v>32</v>
      </c>
      <c r="D1075" t="s">
        <v>34</v>
      </c>
      <c r="E1075" t="s">
        <v>12</v>
      </c>
      <c r="F1075">
        <v>6.1499999999999999E-2</v>
      </c>
      <c r="G1075">
        <v>28.180940999999997</v>
      </c>
      <c r="H1075">
        <v>2.1499999999999998E-2</v>
      </c>
      <c r="I1075">
        <v>0</v>
      </c>
    </row>
    <row r="1076" spans="1:9" x14ac:dyDescent="0.2">
      <c r="A1076">
        <v>2021</v>
      </c>
      <c r="B1076">
        <v>8</v>
      </c>
      <c r="C1076" t="s">
        <v>32</v>
      </c>
      <c r="D1076" t="s">
        <v>34</v>
      </c>
      <c r="E1076" t="s">
        <v>13</v>
      </c>
      <c r="F1076">
        <v>0.30449999999999999</v>
      </c>
      <c r="G1076">
        <v>177.71524499999998</v>
      </c>
      <c r="H1076">
        <v>0.12790000000000001</v>
      </c>
      <c r="I1076">
        <v>0</v>
      </c>
    </row>
    <row r="1077" spans="1:9" x14ac:dyDescent="0.2">
      <c r="A1077">
        <v>2021</v>
      </c>
      <c r="B1077">
        <v>8</v>
      </c>
      <c r="C1077" t="s">
        <v>32</v>
      </c>
      <c r="D1077" t="s">
        <v>16</v>
      </c>
      <c r="E1077" t="s">
        <v>11</v>
      </c>
      <c r="F1077">
        <v>0.84609999999999996</v>
      </c>
      <c r="G1077">
        <v>20.953447000000001</v>
      </c>
      <c r="H1077">
        <v>0.1946</v>
      </c>
      <c r="I1077">
        <v>105</v>
      </c>
    </row>
    <row r="1078" spans="1:9" x14ac:dyDescent="0.2">
      <c r="A1078">
        <v>2021</v>
      </c>
      <c r="B1078">
        <v>8</v>
      </c>
      <c r="C1078" t="s">
        <v>32</v>
      </c>
      <c r="D1078" t="s">
        <v>16</v>
      </c>
      <c r="E1078" t="s">
        <v>13</v>
      </c>
      <c r="F1078">
        <v>2.2252999999999998</v>
      </c>
      <c r="G1078">
        <v>170.72738099999998</v>
      </c>
      <c r="H1078">
        <v>1.0014000000000001</v>
      </c>
      <c r="I1078">
        <v>1025</v>
      </c>
    </row>
    <row r="1079" spans="1:9" x14ac:dyDescent="0.2">
      <c r="A1079">
        <v>2021</v>
      </c>
      <c r="B1079">
        <v>9</v>
      </c>
      <c r="C1079" t="s">
        <v>9</v>
      </c>
      <c r="D1079" t="s">
        <v>63</v>
      </c>
      <c r="E1079" t="s">
        <v>11</v>
      </c>
      <c r="F1079">
        <v>12.618399999999999</v>
      </c>
      <c r="G1079">
        <v>808.53339800000003</v>
      </c>
      <c r="H1079">
        <v>2.6499000000000001</v>
      </c>
      <c r="I1079">
        <v>503</v>
      </c>
    </row>
    <row r="1080" spans="1:9" x14ac:dyDescent="0.2">
      <c r="A1080">
        <v>2021</v>
      </c>
      <c r="B1080">
        <v>9</v>
      </c>
      <c r="C1080" t="s">
        <v>9</v>
      </c>
      <c r="D1080" t="s">
        <v>63</v>
      </c>
      <c r="E1080" t="s">
        <v>12</v>
      </c>
      <c r="F1080">
        <v>42.404499999999999</v>
      </c>
      <c r="G1080">
        <v>4132.6585139999997</v>
      </c>
      <c r="H1080">
        <v>14.841699999999999</v>
      </c>
      <c r="I1080">
        <v>793</v>
      </c>
    </row>
    <row r="1081" spans="1:9" x14ac:dyDescent="0.2">
      <c r="A1081">
        <v>2021</v>
      </c>
      <c r="B1081">
        <v>9</v>
      </c>
      <c r="C1081" t="s">
        <v>9</v>
      </c>
      <c r="D1081" t="s">
        <v>63</v>
      </c>
      <c r="E1081" t="s">
        <v>13</v>
      </c>
      <c r="F1081">
        <v>36.790300000000002</v>
      </c>
      <c r="G1081">
        <v>4342.2970800000003</v>
      </c>
      <c r="H1081">
        <v>18.395199999999999</v>
      </c>
      <c r="I1081">
        <v>672</v>
      </c>
    </row>
    <row r="1082" spans="1:9" x14ac:dyDescent="0.2">
      <c r="A1082">
        <v>2021</v>
      </c>
      <c r="B1082">
        <v>9</v>
      </c>
      <c r="C1082" t="s">
        <v>9</v>
      </c>
      <c r="D1082" t="s">
        <v>15</v>
      </c>
      <c r="E1082" t="s">
        <v>11</v>
      </c>
      <c r="F1082">
        <v>8.6300000000000002E-2</v>
      </c>
      <c r="G1082">
        <v>11.195581000000001</v>
      </c>
      <c r="H1082">
        <v>1.72E-2</v>
      </c>
      <c r="I1082">
        <v>11</v>
      </c>
    </row>
    <row r="1083" spans="1:9" x14ac:dyDescent="0.2">
      <c r="A1083">
        <v>2021</v>
      </c>
      <c r="B1083">
        <v>9</v>
      </c>
      <c r="C1083" t="s">
        <v>9</v>
      </c>
      <c r="D1083" t="s">
        <v>15</v>
      </c>
      <c r="E1083" t="s">
        <v>13</v>
      </c>
      <c r="F1083">
        <v>24.175999999999998</v>
      </c>
      <c r="G1083">
        <v>4509.2291679999998</v>
      </c>
      <c r="H1083">
        <v>9.6705000000000005</v>
      </c>
      <c r="I1083">
        <v>702</v>
      </c>
    </row>
    <row r="1084" spans="1:9" x14ac:dyDescent="0.2">
      <c r="A1084">
        <v>2021</v>
      </c>
      <c r="B1084">
        <v>9</v>
      </c>
      <c r="C1084" t="s">
        <v>9</v>
      </c>
      <c r="D1084" t="s">
        <v>17</v>
      </c>
      <c r="E1084" t="s">
        <v>18</v>
      </c>
      <c r="F1084">
        <v>3.2673999999999999</v>
      </c>
      <c r="G1084">
        <v>356.615048</v>
      </c>
      <c r="H1084">
        <v>0.58819999999999995</v>
      </c>
      <c r="I1084">
        <v>201</v>
      </c>
    </row>
    <row r="1085" spans="1:9" x14ac:dyDescent="0.2">
      <c r="A1085">
        <v>2021</v>
      </c>
      <c r="B1085">
        <v>9</v>
      </c>
      <c r="C1085" t="s">
        <v>9</v>
      </c>
      <c r="D1085" t="s">
        <v>20</v>
      </c>
      <c r="E1085" t="s">
        <v>12</v>
      </c>
      <c r="F1085">
        <v>2.5158999999999998</v>
      </c>
      <c r="G1085">
        <v>210.14461399999999</v>
      </c>
      <c r="H1085">
        <v>0.90569999999999995</v>
      </c>
      <c r="I1085">
        <v>245</v>
      </c>
    </row>
    <row r="1086" spans="1:9" x14ac:dyDescent="0.2">
      <c r="A1086">
        <v>2021</v>
      </c>
      <c r="B1086">
        <v>9</v>
      </c>
      <c r="C1086" t="s">
        <v>9</v>
      </c>
      <c r="D1086" t="s">
        <v>21</v>
      </c>
      <c r="E1086" t="s">
        <v>22</v>
      </c>
      <c r="F1086">
        <v>4.9500000000000002E-2</v>
      </c>
      <c r="G1086">
        <v>12.375298000000001</v>
      </c>
      <c r="H1086">
        <v>1.3899999999999999E-2</v>
      </c>
      <c r="I1086">
        <v>20</v>
      </c>
    </row>
    <row r="1087" spans="1:9" x14ac:dyDescent="0.2">
      <c r="A1087">
        <v>2021</v>
      </c>
      <c r="B1087">
        <v>9</v>
      </c>
      <c r="C1087" t="s">
        <v>9</v>
      </c>
      <c r="D1087" t="s">
        <v>21</v>
      </c>
      <c r="E1087" t="s">
        <v>13</v>
      </c>
      <c r="F1087">
        <v>1.0822000000000001</v>
      </c>
      <c r="G1087">
        <v>139.409435</v>
      </c>
      <c r="H1087">
        <v>0.43290000000000001</v>
      </c>
      <c r="I1087">
        <v>172</v>
      </c>
    </row>
    <row r="1088" spans="1:9" x14ac:dyDescent="0.2">
      <c r="A1088">
        <v>2021</v>
      </c>
      <c r="B1088">
        <v>9</v>
      </c>
      <c r="C1088" t="s">
        <v>9</v>
      </c>
      <c r="D1088" t="s">
        <v>50</v>
      </c>
      <c r="E1088" t="s">
        <v>27</v>
      </c>
      <c r="F1088">
        <v>1.0285</v>
      </c>
      <c r="G1088">
        <v>75.752228000000002</v>
      </c>
      <c r="H1088">
        <v>0.3291</v>
      </c>
      <c r="I1088">
        <v>283</v>
      </c>
    </row>
    <row r="1089" spans="1:9" x14ac:dyDescent="0.2">
      <c r="A1089">
        <v>2021</v>
      </c>
      <c r="B1089">
        <v>9</v>
      </c>
      <c r="C1089" t="s">
        <v>9</v>
      </c>
      <c r="D1089" t="s">
        <v>19</v>
      </c>
      <c r="E1089" t="s">
        <v>12</v>
      </c>
      <c r="F1089">
        <v>0.28839999999999999</v>
      </c>
      <c r="G1089">
        <v>45.792495000000002</v>
      </c>
      <c r="H1089">
        <v>0.1067</v>
      </c>
      <c r="I1089">
        <v>36</v>
      </c>
    </row>
    <row r="1090" spans="1:9" x14ac:dyDescent="0.2">
      <c r="A1090">
        <v>2021</v>
      </c>
      <c r="B1090">
        <v>9</v>
      </c>
      <c r="C1090" t="s">
        <v>9</v>
      </c>
      <c r="D1090" t="s">
        <v>51</v>
      </c>
      <c r="E1090" t="s">
        <v>13</v>
      </c>
      <c r="F1090">
        <v>0.1827</v>
      </c>
      <c r="G1090">
        <v>41.747625999999997</v>
      </c>
      <c r="H1090">
        <v>8.3099999999999993E-2</v>
      </c>
      <c r="I1090">
        <v>0</v>
      </c>
    </row>
    <row r="1091" spans="1:9" x14ac:dyDescent="0.2">
      <c r="A1091">
        <v>2021</v>
      </c>
      <c r="B1091">
        <v>9</v>
      </c>
      <c r="C1091" t="s">
        <v>9</v>
      </c>
      <c r="D1091" t="s">
        <v>41</v>
      </c>
      <c r="E1091" t="s">
        <v>13</v>
      </c>
      <c r="F1091">
        <v>0.1928</v>
      </c>
      <c r="G1091">
        <v>34.859684999999999</v>
      </c>
      <c r="H1091">
        <v>9.64E-2</v>
      </c>
      <c r="I1091">
        <v>0</v>
      </c>
    </row>
    <row r="1092" spans="1:9" x14ac:dyDescent="0.2">
      <c r="A1092">
        <v>2021</v>
      </c>
      <c r="B1092">
        <v>9</v>
      </c>
      <c r="C1092" t="s">
        <v>9</v>
      </c>
      <c r="D1092" t="s">
        <v>25</v>
      </c>
      <c r="E1092" t="s">
        <v>18</v>
      </c>
      <c r="F1092">
        <v>0.49880000000000002</v>
      </c>
      <c r="G1092">
        <v>33.539597999999998</v>
      </c>
      <c r="H1092">
        <v>8.9800000000000005E-2</v>
      </c>
      <c r="I1092">
        <v>81</v>
      </c>
    </row>
    <row r="1093" spans="1:9" x14ac:dyDescent="0.2">
      <c r="A1093">
        <v>2021</v>
      </c>
      <c r="B1093">
        <v>9</v>
      </c>
      <c r="C1093" t="s">
        <v>9</v>
      </c>
      <c r="D1093" t="s">
        <v>25</v>
      </c>
      <c r="E1093" t="s">
        <v>13</v>
      </c>
      <c r="F1093">
        <v>2.7000000000000001E-3</v>
      </c>
      <c r="G1093">
        <v>0.44929000000000002</v>
      </c>
      <c r="H1093">
        <v>1.1000000000000001E-3</v>
      </c>
      <c r="I1093">
        <v>2</v>
      </c>
    </row>
    <row r="1094" spans="1:9" x14ac:dyDescent="0.2">
      <c r="A1094">
        <v>2021</v>
      </c>
      <c r="B1094">
        <v>9</v>
      </c>
      <c r="C1094" t="s">
        <v>26</v>
      </c>
      <c r="D1094" t="s">
        <v>63</v>
      </c>
      <c r="E1094" t="s">
        <v>11</v>
      </c>
      <c r="F1094">
        <v>25.502300000000002</v>
      </c>
      <c r="G1094">
        <v>1767.3089180000002</v>
      </c>
      <c r="H1094">
        <v>5.3554000000000004</v>
      </c>
      <c r="I1094">
        <v>5795</v>
      </c>
    </row>
    <row r="1095" spans="1:9" x14ac:dyDescent="0.2">
      <c r="A1095">
        <v>2021</v>
      </c>
      <c r="B1095">
        <v>9</v>
      </c>
      <c r="C1095" t="s">
        <v>26</v>
      </c>
      <c r="D1095" t="s">
        <v>63</v>
      </c>
      <c r="E1095" t="s">
        <v>12</v>
      </c>
      <c r="F1095">
        <v>68.099400000000003</v>
      </c>
      <c r="G1095">
        <v>6535.2924749999993</v>
      </c>
      <c r="H1095">
        <v>23.834800000000001</v>
      </c>
      <c r="I1095">
        <v>9782</v>
      </c>
    </row>
    <row r="1096" spans="1:9" x14ac:dyDescent="0.2">
      <c r="A1096">
        <v>2021</v>
      </c>
      <c r="B1096">
        <v>9</v>
      </c>
      <c r="C1096" t="s">
        <v>26</v>
      </c>
      <c r="D1096" t="s">
        <v>63</v>
      </c>
      <c r="E1096" t="s">
        <v>13</v>
      </c>
      <c r="F1096">
        <v>2.7738</v>
      </c>
      <c r="G1096">
        <v>417.71927199999999</v>
      </c>
      <c r="H1096">
        <v>1.387</v>
      </c>
      <c r="I1096">
        <v>654</v>
      </c>
    </row>
    <row r="1097" spans="1:9" x14ac:dyDescent="0.2">
      <c r="A1097">
        <v>2021</v>
      </c>
      <c r="B1097">
        <v>9</v>
      </c>
      <c r="C1097" t="s">
        <v>26</v>
      </c>
      <c r="D1097" t="s">
        <v>63</v>
      </c>
      <c r="E1097" t="s">
        <v>14</v>
      </c>
      <c r="F1097">
        <v>0.38969999999999999</v>
      </c>
      <c r="G1097">
        <v>62.943620000000003</v>
      </c>
      <c r="H1097">
        <v>0.2923</v>
      </c>
      <c r="I1097">
        <v>245</v>
      </c>
    </row>
    <row r="1098" spans="1:9" x14ac:dyDescent="0.2">
      <c r="A1098">
        <v>2021</v>
      </c>
      <c r="B1098">
        <v>9</v>
      </c>
      <c r="C1098" t="s">
        <v>26</v>
      </c>
      <c r="D1098" t="s">
        <v>15</v>
      </c>
      <c r="E1098" t="s">
        <v>11</v>
      </c>
      <c r="F1098">
        <v>0.30830000000000002</v>
      </c>
      <c r="G1098">
        <v>41.966569</v>
      </c>
      <c r="H1098">
        <v>6.1699999999999998E-2</v>
      </c>
      <c r="I1098">
        <v>33</v>
      </c>
    </row>
    <row r="1099" spans="1:9" x14ac:dyDescent="0.2">
      <c r="A1099">
        <v>2021</v>
      </c>
      <c r="B1099">
        <v>9</v>
      </c>
      <c r="C1099" t="s">
        <v>26</v>
      </c>
      <c r="D1099" t="s">
        <v>15</v>
      </c>
      <c r="E1099" t="s">
        <v>13</v>
      </c>
      <c r="F1099">
        <v>5.4635999999999996</v>
      </c>
      <c r="G1099">
        <v>1037.09187</v>
      </c>
      <c r="H1099">
        <v>2.1854</v>
      </c>
      <c r="I1099">
        <v>810</v>
      </c>
    </row>
    <row r="1100" spans="1:9" x14ac:dyDescent="0.2">
      <c r="A1100">
        <v>2021</v>
      </c>
      <c r="B1100">
        <v>9</v>
      </c>
      <c r="C1100" t="s">
        <v>26</v>
      </c>
      <c r="D1100" t="s">
        <v>20</v>
      </c>
      <c r="E1100" t="s">
        <v>22</v>
      </c>
      <c r="F1100">
        <v>0.27010000000000001</v>
      </c>
      <c r="G1100">
        <v>17.012743999999998</v>
      </c>
      <c r="H1100">
        <v>7.0199999999999999E-2</v>
      </c>
      <c r="I1100">
        <v>124</v>
      </c>
    </row>
    <row r="1101" spans="1:9" x14ac:dyDescent="0.2">
      <c r="A1101">
        <v>2021</v>
      </c>
      <c r="B1101">
        <v>9</v>
      </c>
      <c r="C1101" t="s">
        <v>26</v>
      </c>
      <c r="D1101" t="s">
        <v>20</v>
      </c>
      <c r="E1101" t="s">
        <v>12</v>
      </c>
      <c r="F1101">
        <v>14.327400000000001</v>
      </c>
      <c r="G1101">
        <v>736.02492900000004</v>
      </c>
      <c r="H1101">
        <v>5.1578999999999997</v>
      </c>
      <c r="I1101">
        <v>1442</v>
      </c>
    </row>
    <row r="1102" spans="1:9" x14ac:dyDescent="0.2">
      <c r="A1102">
        <v>2021</v>
      </c>
      <c r="B1102">
        <v>9</v>
      </c>
      <c r="C1102" t="s">
        <v>26</v>
      </c>
      <c r="D1102" t="s">
        <v>53</v>
      </c>
      <c r="E1102" t="s">
        <v>12</v>
      </c>
      <c r="F1102">
        <v>2.4123000000000001</v>
      </c>
      <c r="G1102">
        <v>171.65500299999999</v>
      </c>
      <c r="H1102">
        <v>0.92869999999999997</v>
      </c>
      <c r="I1102">
        <v>1468</v>
      </c>
    </row>
    <row r="1103" spans="1:9" x14ac:dyDescent="0.2">
      <c r="A1103">
        <v>2021</v>
      </c>
      <c r="B1103">
        <v>9</v>
      </c>
      <c r="C1103" t="s">
        <v>26</v>
      </c>
      <c r="D1103" t="s">
        <v>53</v>
      </c>
      <c r="E1103" t="s">
        <v>13</v>
      </c>
      <c r="F1103">
        <v>5.2130000000000001</v>
      </c>
      <c r="G1103">
        <v>342.31342599999999</v>
      </c>
      <c r="H1103">
        <v>2.5543999999999998</v>
      </c>
      <c r="I1103">
        <v>2666</v>
      </c>
    </row>
    <row r="1104" spans="1:9" x14ac:dyDescent="0.2">
      <c r="A1104">
        <v>2021</v>
      </c>
      <c r="B1104">
        <v>9</v>
      </c>
      <c r="C1104" t="s">
        <v>26</v>
      </c>
      <c r="D1104" t="s">
        <v>17</v>
      </c>
      <c r="E1104" t="s">
        <v>18</v>
      </c>
      <c r="F1104">
        <v>4.5446</v>
      </c>
      <c r="G1104">
        <v>414.70506399999999</v>
      </c>
      <c r="H1104">
        <v>0.81799999999999995</v>
      </c>
      <c r="I1104">
        <v>2241</v>
      </c>
    </row>
    <row r="1105" spans="1:9" x14ac:dyDescent="0.2">
      <c r="A1105">
        <v>2021</v>
      </c>
      <c r="B1105">
        <v>9</v>
      </c>
      <c r="C1105" t="s">
        <v>26</v>
      </c>
      <c r="D1105" t="s">
        <v>50</v>
      </c>
      <c r="E1105" t="s">
        <v>27</v>
      </c>
      <c r="F1105">
        <v>2.5920000000000001</v>
      </c>
      <c r="G1105">
        <v>240.02345399999999</v>
      </c>
      <c r="H1105">
        <v>0.82940000000000003</v>
      </c>
      <c r="I1105">
        <v>2551</v>
      </c>
    </row>
    <row r="1106" spans="1:9" x14ac:dyDescent="0.2">
      <c r="A1106">
        <v>2021</v>
      </c>
      <c r="B1106">
        <v>9</v>
      </c>
      <c r="C1106" t="s">
        <v>26</v>
      </c>
      <c r="D1106" t="s">
        <v>45</v>
      </c>
      <c r="E1106" t="s">
        <v>12</v>
      </c>
      <c r="F1106">
        <v>3.1998000000000002</v>
      </c>
      <c r="G1106">
        <v>224.59787800000001</v>
      </c>
      <c r="H1106">
        <v>1.1198999999999999</v>
      </c>
      <c r="I1106">
        <v>1723</v>
      </c>
    </row>
    <row r="1107" spans="1:9" x14ac:dyDescent="0.2">
      <c r="A1107">
        <v>2021</v>
      </c>
      <c r="B1107">
        <v>9</v>
      </c>
      <c r="C1107" t="s">
        <v>26</v>
      </c>
      <c r="D1107" t="s">
        <v>16</v>
      </c>
      <c r="E1107" t="s">
        <v>11</v>
      </c>
      <c r="F1107">
        <v>2.1857000000000002</v>
      </c>
      <c r="G1107">
        <v>149.31264300000001</v>
      </c>
      <c r="H1107">
        <v>0.50270000000000004</v>
      </c>
      <c r="I1107">
        <v>899</v>
      </c>
    </row>
    <row r="1108" spans="1:9" x14ac:dyDescent="0.2">
      <c r="A1108">
        <v>2021</v>
      </c>
      <c r="B1108">
        <v>9</v>
      </c>
      <c r="C1108" t="s">
        <v>26</v>
      </c>
      <c r="D1108" t="s">
        <v>16</v>
      </c>
      <c r="E1108" t="s">
        <v>13</v>
      </c>
      <c r="F1108">
        <v>0.42749999999999999</v>
      </c>
      <c r="G1108">
        <v>35.983108999999999</v>
      </c>
      <c r="H1108">
        <v>0.19239999999999999</v>
      </c>
      <c r="I1108">
        <v>320</v>
      </c>
    </row>
    <row r="1109" spans="1:9" x14ac:dyDescent="0.2">
      <c r="A1109">
        <v>2021</v>
      </c>
      <c r="B1109">
        <v>9</v>
      </c>
      <c r="C1109" t="s">
        <v>26</v>
      </c>
      <c r="D1109" t="s">
        <v>54</v>
      </c>
      <c r="E1109" t="s">
        <v>13</v>
      </c>
      <c r="F1109">
        <v>2.0364</v>
      </c>
      <c r="G1109">
        <v>183.71554599999999</v>
      </c>
      <c r="H1109">
        <v>0.81459999999999999</v>
      </c>
      <c r="I1109">
        <v>575</v>
      </c>
    </row>
    <row r="1110" spans="1:9" x14ac:dyDescent="0.2">
      <c r="A1110">
        <v>2021</v>
      </c>
      <c r="B1110">
        <v>9</v>
      </c>
      <c r="C1110" t="s">
        <v>26</v>
      </c>
      <c r="D1110" t="s">
        <v>52</v>
      </c>
      <c r="E1110" t="s">
        <v>12</v>
      </c>
      <c r="F1110">
        <v>1.7236</v>
      </c>
      <c r="G1110">
        <v>68.770531000000005</v>
      </c>
      <c r="H1110">
        <v>0.60329999999999995</v>
      </c>
      <c r="I1110">
        <v>188</v>
      </c>
    </row>
    <row r="1111" spans="1:9" x14ac:dyDescent="0.2">
      <c r="A1111">
        <v>2021</v>
      </c>
      <c r="B1111">
        <v>9</v>
      </c>
      <c r="C1111" t="s">
        <v>32</v>
      </c>
      <c r="D1111" t="s">
        <v>63</v>
      </c>
      <c r="E1111" t="s">
        <v>11</v>
      </c>
      <c r="F1111">
        <v>79.053200000000004</v>
      </c>
      <c r="G1111">
        <v>5065.7111249999998</v>
      </c>
      <c r="H1111">
        <v>16.601199999999999</v>
      </c>
      <c r="I1111">
        <v>10947</v>
      </c>
    </row>
    <row r="1112" spans="1:9" x14ac:dyDescent="0.2">
      <c r="A1112">
        <v>2021</v>
      </c>
      <c r="B1112">
        <v>9</v>
      </c>
      <c r="C1112" t="s">
        <v>32</v>
      </c>
      <c r="D1112" t="s">
        <v>63</v>
      </c>
      <c r="E1112" t="s">
        <v>12</v>
      </c>
      <c r="F1112">
        <v>167.6062</v>
      </c>
      <c r="G1112">
        <v>14523.496621999999</v>
      </c>
      <c r="H1112">
        <v>58.662199999999999</v>
      </c>
      <c r="I1112">
        <v>17799</v>
      </c>
    </row>
    <row r="1113" spans="1:9" x14ac:dyDescent="0.2">
      <c r="A1113">
        <v>2021</v>
      </c>
      <c r="B1113">
        <v>9</v>
      </c>
      <c r="C1113" t="s">
        <v>32</v>
      </c>
      <c r="D1113" t="s">
        <v>63</v>
      </c>
      <c r="E1113" t="s">
        <v>13</v>
      </c>
      <c r="F1113">
        <v>10.1737</v>
      </c>
      <c r="G1113">
        <v>1340.4343700000002</v>
      </c>
      <c r="H1113">
        <v>5.0869</v>
      </c>
      <c r="I1113">
        <v>701</v>
      </c>
    </row>
    <row r="1114" spans="1:9" x14ac:dyDescent="0.2">
      <c r="A1114">
        <v>2021</v>
      </c>
      <c r="B1114">
        <v>9</v>
      </c>
      <c r="C1114" t="s">
        <v>32</v>
      </c>
      <c r="D1114" t="s">
        <v>63</v>
      </c>
      <c r="E1114" t="s">
        <v>14</v>
      </c>
      <c r="F1114">
        <v>1.26E-2</v>
      </c>
      <c r="G1114">
        <v>2.5999940000000001</v>
      </c>
      <c r="H1114">
        <v>9.4000000000000004E-3</v>
      </c>
      <c r="I1114">
        <v>3</v>
      </c>
    </row>
    <row r="1115" spans="1:9" x14ac:dyDescent="0.2">
      <c r="A1115">
        <v>2021</v>
      </c>
      <c r="B1115">
        <v>9</v>
      </c>
      <c r="C1115" t="s">
        <v>32</v>
      </c>
      <c r="D1115" t="s">
        <v>15</v>
      </c>
      <c r="E1115" t="s">
        <v>11</v>
      </c>
      <c r="F1115">
        <v>0.96830000000000005</v>
      </c>
      <c r="G1115">
        <v>114.95761400000001</v>
      </c>
      <c r="H1115">
        <v>0.19370000000000001</v>
      </c>
      <c r="I1115">
        <v>253</v>
      </c>
    </row>
    <row r="1116" spans="1:9" x14ac:dyDescent="0.2">
      <c r="A1116">
        <v>2021</v>
      </c>
      <c r="B1116">
        <v>9</v>
      </c>
      <c r="C1116" t="s">
        <v>32</v>
      </c>
      <c r="D1116" t="s">
        <v>15</v>
      </c>
      <c r="E1116" t="s">
        <v>13</v>
      </c>
      <c r="F1116">
        <v>37.5212</v>
      </c>
      <c r="G1116">
        <v>7067.4779660000004</v>
      </c>
      <c r="H1116">
        <v>15.0084</v>
      </c>
      <c r="I1116">
        <v>3877</v>
      </c>
    </row>
    <row r="1117" spans="1:9" x14ac:dyDescent="0.2">
      <c r="A1117">
        <v>2021</v>
      </c>
      <c r="B1117">
        <v>9</v>
      </c>
      <c r="C1117" t="s">
        <v>32</v>
      </c>
      <c r="D1117" t="s">
        <v>20</v>
      </c>
      <c r="E1117" t="s">
        <v>22</v>
      </c>
      <c r="F1117">
        <v>0.62960000000000005</v>
      </c>
      <c r="G1117">
        <v>39.270828999999999</v>
      </c>
      <c r="H1117">
        <v>0.16370000000000001</v>
      </c>
      <c r="I1117">
        <v>266</v>
      </c>
    </row>
    <row r="1118" spans="1:9" x14ac:dyDescent="0.2">
      <c r="A1118">
        <v>2021</v>
      </c>
      <c r="B1118">
        <v>9</v>
      </c>
      <c r="C1118" t="s">
        <v>32</v>
      </c>
      <c r="D1118" t="s">
        <v>20</v>
      </c>
      <c r="E1118" t="s">
        <v>12</v>
      </c>
      <c r="F1118">
        <v>43.505899999999997</v>
      </c>
      <c r="G1118">
        <v>2370.8854890000002</v>
      </c>
      <c r="H1118">
        <v>15.662100000000001</v>
      </c>
      <c r="I1118">
        <v>2108</v>
      </c>
    </row>
    <row r="1119" spans="1:9" x14ac:dyDescent="0.2">
      <c r="A1119">
        <v>2021</v>
      </c>
      <c r="B1119">
        <v>9</v>
      </c>
      <c r="C1119" t="s">
        <v>32</v>
      </c>
      <c r="D1119" t="s">
        <v>53</v>
      </c>
      <c r="E1119" t="s">
        <v>12</v>
      </c>
      <c r="F1119">
        <v>6.0693999999999999</v>
      </c>
      <c r="G1119">
        <v>471.93084700000003</v>
      </c>
      <c r="H1119">
        <v>2.3367</v>
      </c>
      <c r="I1119">
        <v>4266</v>
      </c>
    </row>
    <row r="1120" spans="1:9" x14ac:dyDescent="0.2">
      <c r="A1120">
        <v>2021</v>
      </c>
      <c r="B1120">
        <v>9</v>
      </c>
      <c r="C1120" t="s">
        <v>32</v>
      </c>
      <c r="D1120" t="s">
        <v>53</v>
      </c>
      <c r="E1120" t="s">
        <v>13</v>
      </c>
      <c r="F1120">
        <v>7.0548999999999999</v>
      </c>
      <c r="G1120">
        <v>458.48649599999999</v>
      </c>
      <c r="H1120">
        <v>3.4569000000000001</v>
      </c>
      <c r="I1120">
        <v>3606</v>
      </c>
    </row>
    <row r="1121" spans="1:9" x14ac:dyDescent="0.2">
      <c r="A1121">
        <v>2021</v>
      </c>
      <c r="B1121">
        <v>9</v>
      </c>
      <c r="C1121" t="s">
        <v>32</v>
      </c>
      <c r="D1121" t="s">
        <v>17</v>
      </c>
      <c r="E1121" t="s">
        <v>18</v>
      </c>
      <c r="F1121">
        <v>7.3345000000000002</v>
      </c>
      <c r="G1121">
        <v>676.65805699999999</v>
      </c>
      <c r="H1121">
        <v>1.3202</v>
      </c>
      <c r="I1121">
        <v>3594</v>
      </c>
    </row>
    <row r="1122" spans="1:9" x14ac:dyDescent="0.2">
      <c r="A1122">
        <v>2021</v>
      </c>
      <c r="B1122">
        <v>9</v>
      </c>
      <c r="C1122" t="s">
        <v>32</v>
      </c>
      <c r="D1122" t="s">
        <v>33</v>
      </c>
      <c r="E1122" t="s">
        <v>18</v>
      </c>
      <c r="F1122">
        <v>1.3111999999999999</v>
      </c>
      <c r="G1122">
        <v>388.65414000000004</v>
      </c>
      <c r="H1122">
        <v>0.249</v>
      </c>
      <c r="I1122">
        <v>115</v>
      </c>
    </row>
    <row r="1123" spans="1:9" x14ac:dyDescent="0.2">
      <c r="A1123">
        <v>2021</v>
      </c>
      <c r="B1123">
        <v>9</v>
      </c>
      <c r="C1123" t="s">
        <v>32</v>
      </c>
      <c r="D1123" t="s">
        <v>33</v>
      </c>
      <c r="E1123" t="s">
        <v>12</v>
      </c>
      <c r="F1123">
        <v>1.15E-2</v>
      </c>
      <c r="G1123">
        <v>4.9720930000000001</v>
      </c>
      <c r="H1123">
        <v>4.1999999999999997E-3</v>
      </c>
      <c r="I1123">
        <v>5</v>
      </c>
    </row>
    <row r="1124" spans="1:9" x14ac:dyDescent="0.2">
      <c r="A1124">
        <v>2021</v>
      </c>
      <c r="B1124">
        <v>9</v>
      </c>
      <c r="C1124" t="s">
        <v>32</v>
      </c>
      <c r="D1124" t="s">
        <v>33</v>
      </c>
      <c r="E1124" t="s">
        <v>13</v>
      </c>
      <c r="F1124">
        <v>5.6599999999999998E-2</v>
      </c>
      <c r="G1124">
        <v>29.526422999999998</v>
      </c>
      <c r="H1124">
        <v>2.8299999999999999E-2</v>
      </c>
      <c r="I1124">
        <v>47</v>
      </c>
    </row>
    <row r="1125" spans="1:9" x14ac:dyDescent="0.2">
      <c r="A1125">
        <v>2021</v>
      </c>
      <c r="B1125">
        <v>9</v>
      </c>
      <c r="C1125" t="s">
        <v>32</v>
      </c>
      <c r="D1125" t="s">
        <v>19</v>
      </c>
      <c r="E1125" t="s">
        <v>12</v>
      </c>
      <c r="F1125">
        <v>1.9244000000000001</v>
      </c>
      <c r="G1125">
        <v>381.29071899999997</v>
      </c>
      <c r="H1125">
        <v>0.71199999999999997</v>
      </c>
      <c r="I1125">
        <v>0</v>
      </c>
    </row>
    <row r="1126" spans="1:9" x14ac:dyDescent="0.2">
      <c r="A1126">
        <v>2021</v>
      </c>
      <c r="B1126">
        <v>9</v>
      </c>
      <c r="C1126" t="s">
        <v>32</v>
      </c>
      <c r="D1126" t="s">
        <v>34</v>
      </c>
      <c r="E1126" t="s">
        <v>18</v>
      </c>
      <c r="F1126">
        <v>2.0999999999999999E-3</v>
      </c>
      <c r="G1126">
        <v>0.76722799999999991</v>
      </c>
      <c r="H1126">
        <v>4.0000000000000002E-4</v>
      </c>
      <c r="I1126">
        <v>3</v>
      </c>
    </row>
    <row r="1127" spans="1:9" x14ac:dyDescent="0.2">
      <c r="A1127">
        <v>2021</v>
      </c>
      <c r="B1127">
        <v>9</v>
      </c>
      <c r="C1127" t="s">
        <v>32</v>
      </c>
      <c r="D1127" t="s">
        <v>34</v>
      </c>
      <c r="E1127" t="s">
        <v>12</v>
      </c>
      <c r="F1127">
        <v>0.1255</v>
      </c>
      <c r="G1127">
        <v>54.314748000000002</v>
      </c>
      <c r="H1127">
        <v>4.3900000000000002E-2</v>
      </c>
      <c r="I1127">
        <v>86</v>
      </c>
    </row>
    <row r="1128" spans="1:9" x14ac:dyDescent="0.2">
      <c r="A1128">
        <v>2021</v>
      </c>
      <c r="B1128">
        <v>9</v>
      </c>
      <c r="C1128" t="s">
        <v>32</v>
      </c>
      <c r="D1128" t="s">
        <v>34</v>
      </c>
      <c r="E1128" t="s">
        <v>13</v>
      </c>
      <c r="F1128">
        <v>0.40360000000000001</v>
      </c>
      <c r="G1128">
        <v>228.47459499999999</v>
      </c>
      <c r="H1128">
        <v>0.16950000000000001</v>
      </c>
      <c r="I1128">
        <v>130</v>
      </c>
    </row>
    <row r="1129" spans="1:9" x14ac:dyDescent="0.2">
      <c r="A1129">
        <v>2021</v>
      </c>
      <c r="B1129">
        <v>9</v>
      </c>
      <c r="C1129" t="s">
        <v>32</v>
      </c>
      <c r="D1129" t="s">
        <v>45</v>
      </c>
      <c r="E1129" t="s">
        <v>12</v>
      </c>
      <c r="F1129">
        <v>4.3609</v>
      </c>
      <c r="G1129">
        <v>277.61780099999999</v>
      </c>
      <c r="H1129">
        <v>1.5263</v>
      </c>
      <c r="I1129">
        <v>2679</v>
      </c>
    </row>
    <row r="1130" spans="1:9" x14ac:dyDescent="0.2">
      <c r="A1130">
        <v>2021</v>
      </c>
      <c r="B1130">
        <v>9</v>
      </c>
      <c r="C1130" t="s">
        <v>32</v>
      </c>
      <c r="D1130" t="s">
        <v>50</v>
      </c>
      <c r="E1130" t="s">
        <v>27</v>
      </c>
      <c r="F1130">
        <v>2.6711</v>
      </c>
      <c r="G1130">
        <v>221.40583799999999</v>
      </c>
      <c r="H1130">
        <v>0.8548</v>
      </c>
      <c r="I1130">
        <v>2847</v>
      </c>
    </row>
    <row r="1131" spans="1:9" x14ac:dyDescent="0.2">
      <c r="A1131">
        <v>2021</v>
      </c>
      <c r="B1131">
        <v>10</v>
      </c>
      <c r="C1131" t="s">
        <v>9</v>
      </c>
      <c r="D1131" t="s">
        <v>63</v>
      </c>
      <c r="E1131" t="s">
        <v>11</v>
      </c>
      <c r="F1131">
        <v>13.7742</v>
      </c>
      <c r="G1131">
        <v>838.31649199999993</v>
      </c>
      <c r="H1131">
        <v>2.8925000000000001</v>
      </c>
      <c r="I1131">
        <v>476</v>
      </c>
    </row>
    <row r="1132" spans="1:9" x14ac:dyDescent="0.2">
      <c r="A1132">
        <v>2021</v>
      </c>
      <c r="B1132">
        <v>10</v>
      </c>
      <c r="C1132" t="s">
        <v>9</v>
      </c>
      <c r="D1132" t="s">
        <v>63</v>
      </c>
      <c r="E1132" t="s">
        <v>12</v>
      </c>
      <c r="F1132">
        <v>74.197199999999995</v>
      </c>
      <c r="G1132">
        <v>6333.9268499999998</v>
      </c>
      <c r="H1132">
        <v>25.968900000000001</v>
      </c>
      <c r="I1132">
        <v>789</v>
      </c>
    </row>
    <row r="1133" spans="1:9" x14ac:dyDescent="0.2">
      <c r="A1133">
        <v>2021</v>
      </c>
      <c r="B1133">
        <v>10</v>
      </c>
      <c r="C1133" t="s">
        <v>9</v>
      </c>
      <c r="D1133" t="s">
        <v>63</v>
      </c>
      <c r="E1133" t="s">
        <v>13</v>
      </c>
      <c r="F1133">
        <v>23.3262</v>
      </c>
      <c r="G1133">
        <v>2967.550514</v>
      </c>
      <c r="H1133">
        <v>11.6632</v>
      </c>
      <c r="I1133">
        <v>652</v>
      </c>
    </row>
    <row r="1134" spans="1:9" x14ac:dyDescent="0.2">
      <c r="A1134">
        <v>2021</v>
      </c>
      <c r="B1134">
        <v>10</v>
      </c>
      <c r="C1134" t="s">
        <v>9</v>
      </c>
      <c r="D1134" t="s">
        <v>15</v>
      </c>
      <c r="E1134" t="s">
        <v>11</v>
      </c>
      <c r="F1134">
        <v>0.1159</v>
      </c>
      <c r="G1134">
        <v>13.984016</v>
      </c>
      <c r="H1134">
        <v>2.3199999999999998E-2</v>
      </c>
      <c r="I1134">
        <v>11</v>
      </c>
    </row>
    <row r="1135" spans="1:9" x14ac:dyDescent="0.2">
      <c r="A1135">
        <v>2021</v>
      </c>
      <c r="B1135">
        <v>10</v>
      </c>
      <c r="C1135" t="s">
        <v>9</v>
      </c>
      <c r="D1135" t="s">
        <v>15</v>
      </c>
      <c r="E1135" t="s">
        <v>13</v>
      </c>
      <c r="F1135">
        <v>40.456800000000001</v>
      </c>
      <c r="G1135">
        <v>6789.8870190000007</v>
      </c>
      <c r="H1135">
        <v>16.182700000000001</v>
      </c>
      <c r="I1135">
        <v>721</v>
      </c>
    </row>
    <row r="1136" spans="1:9" x14ac:dyDescent="0.2">
      <c r="A1136">
        <v>2021</v>
      </c>
      <c r="B1136">
        <v>10</v>
      </c>
      <c r="C1136" t="s">
        <v>9</v>
      </c>
      <c r="D1136" t="s">
        <v>17</v>
      </c>
      <c r="E1136" t="s">
        <v>18</v>
      </c>
      <c r="F1136">
        <v>3.0682</v>
      </c>
      <c r="G1136">
        <v>342.04196899999999</v>
      </c>
      <c r="H1136">
        <v>0.55220000000000002</v>
      </c>
      <c r="I1136">
        <v>196</v>
      </c>
    </row>
    <row r="1137" spans="1:9" x14ac:dyDescent="0.2">
      <c r="A1137">
        <v>2021</v>
      </c>
      <c r="B1137">
        <v>10</v>
      </c>
      <c r="C1137" t="s">
        <v>9</v>
      </c>
      <c r="D1137" t="s">
        <v>21</v>
      </c>
      <c r="E1137" t="s">
        <v>22</v>
      </c>
      <c r="F1137">
        <v>4.9500000000000002E-2</v>
      </c>
      <c r="G1137">
        <v>12.090182</v>
      </c>
      <c r="H1137">
        <v>1.3899999999999999E-2</v>
      </c>
      <c r="I1137">
        <v>15</v>
      </c>
    </row>
    <row r="1138" spans="1:9" x14ac:dyDescent="0.2">
      <c r="A1138">
        <v>2021</v>
      </c>
      <c r="B1138">
        <v>10</v>
      </c>
      <c r="C1138" t="s">
        <v>9</v>
      </c>
      <c r="D1138" t="s">
        <v>21</v>
      </c>
      <c r="E1138" t="s">
        <v>13</v>
      </c>
      <c r="F1138">
        <v>1.3658999999999999</v>
      </c>
      <c r="G1138">
        <v>170.32941200000002</v>
      </c>
      <c r="H1138">
        <v>0.5464</v>
      </c>
      <c r="I1138">
        <v>179</v>
      </c>
    </row>
    <row r="1139" spans="1:9" x14ac:dyDescent="0.2">
      <c r="A1139">
        <v>2021</v>
      </c>
      <c r="B1139">
        <v>10</v>
      </c>
      <c r="C1139" t="s">
        <v>9</v>
      </c>
      <c r="D1139" t="s">
        <v>20</v>
      </c>
      <c r="E1139" t="s">
        <v>12</v>
      </c>
      <c r="F1139">
        <v>2.0815000000000001</v>
      </c>
      <c r="G1139">
        <v>170.15814399999999</v>
      </c>
      <c r="H1139">
        <v>0.74939999999999996</v>
      </c>
      <c r="I1139">
        <v>209</v>
      </c>
    </row>
    <row r="1140" spans="1:9" x14ac:dyDescent="0.2">
      <c r="A1140">
        <v>2021</v>
      </c>
      <c r="B1140">
        <v>10</v>
      </c>
      <c r="C1140" t="s">
        <v>9</v>
      </c>
      <c r="D1140" t="s">
        <v>50</v>
      </c>
      <c r="E1140" t="s">
        <v>27</v>
      </c>
      <c r="F1140">
        <v>0.84899999999999998</v>
      </c>
      <c r="G1140">
        <v>89.076100999999994</v>
      </c>
      <c r="H1140">
        <v>0.2717</v>
      </c>
      <c r="I1140">
        <v>253</v>
      </c>
    </row>
    <row r="1141" spans="1:9" x14ac:dyDescent="0.2">
      <c r="A1141">
        <v>2021</v>
      </c>
      <c r="B1141">
        <v>10</v>
      </c>
      <c r="C1141" t="s">
        <v>9</v>
      </c>
      <c r="D1141" t="s">
        <v>19</v>
      </c>
      <c r="E1141" t="s">
        <v>12</v>
      </c>
      <c r="F1141">
        <v>0.25650000000000001</v>
      </c>
      <c r="G1141">
        <v>46.124091999999997</v>
      </c>
      <c r="H1141">
        <v>9.4899999999999998E-2</v>
      </c>
      <c r="I1141">
        <v>36</v>
      </c>
    </row>
    <row r="1142" spans="1:9" x14ac:dyDescent="0.2">
      <c r="A1142">
        <v>2021</v>
      </c>
      <c r="B1142">
        <v>10</v>
      </c>
      <c r="C1142" t="s">
        <v>9</v>
      </c>
      <c r="D1142" t="s">
        <v>42</v>
      </c>
      <c r="E1142" t="s">
        <v>13</v>
      </c>
      <c r="F1142">
        <v>0.18029999999999999</v>
      </c>
      <c r="G1142">
        <v>33.354405</v>
      </c>
      <c r="H1142">
        <v>7.2099999999999997E-2</v>
      </c>
      <c r="I1142">
        <v>54</v>
      </c>
    </row>
    <row r="1143" spans="1:9" x14ac:dyDescent="0.2">
      <c r="A1143">
        <v>2021</v>
      </c>
      <c r="B1143">
        <v>10</v>
      </c>
      <c r="C1143" t="s">
        <v>9</v>
      </c>
      <c r="D1143" t="s">
        <v>41</v>
      </c>
      <c r="E1143" t="s">
        <v>13</v>
      </c>
      <c r="F1143">
        <v>0.17879999999999999</v>
      </c>
      <c r="G1143">
        <v>30.823634999999999</v>
      </c>
      <c r="H1143">
        <v>8.9399999999999993E-2</v>
      </c>
      <c r="I1143">
        <v>0</v>
      </c>
    </row>
    <row r="1144" spans="1:9" x14ac:dyDescent="0.2">
      <c r="A1144">
        <v>2021</v>
      </c>
      <c r="B1144">
        <v>10</v>
      </c>
      <c r="C1144" t="s">
        <v>9</v>
      </c>
      <c r="D1144" t="s">
        <v>25</v>
      </c>
      <c r="E1144" t="s">
        <v>18</v>
      </c>
      <c r="F1144">
        <v>0.40670000000000001</v>
      </c>
      <c r="G1144">
        <v>24.997520000000002</v>
      </c>
      <c r="H1144">
        <v>7.3200000000000001E-2</v>
      </c>
      <c r="I1144">
        <v>0</v>
      </c>
    </row>
    <row r="1145" spans="1:9" x14ac:dyDescent="0.2">
      <c r="A1145">
        <v>2021</v>
      </c>
      <c r="B1145">
        <v>10</v>
      </c>
      <c r="C1145" t="s">
        <v>9</v>
      </c>
      <c r="D1145" t="s">
        <v>25</v>
      </c>
      <c r="E1145" t="s">
        <v>13</v>
      </c>
      <c r="F1145">
        <v>4.0000000000000002E-4</v>
      </c>
      <c r="G1145">
        <v>5.7619999999999998E-2</v>
      </c>
      <c r="H1145">
        <v>1E-4</v>
      </c>
      <c r="I1145">
        <v>0</v>
      </c>
    </row>
    <row r="1146" spans="1:9" x14ac:dyDescent="0.2">
      <c r="A1146">
        <v>2021</v>
      </c>
      <c r="B1146">
        <v>10</v>
      </c>
      <c r="C1146" t="s">
        <v>26</v>
      </c>
      <c r="D1146" t="s">
        <v>63</v>
      </c>
      <c r="E1146" t="s">
        <v>11</v>
      </c>
      <c r="F1146">
        <v>38.1815</v>
      </c>
      <c r="G1146">
        <v>2459.4233840000002</v>
      </c>
      <c r="H1146">
        <v>8.0181000000000004</v>
      </c>
      <c r="I1146">
        <v>6076</v>
      </c>
    </row>
    <row r="1147" spans="1:9" x14ac:dyDescent="0.2">
      <c r="A1147">
        <v>2021</v>
      </c>
      <c r="B1147">
        <v>10</v>
      </c>
      <c r="C1147" t="s">
        <v>26</v>
      </c>
      <c r="D1147" t="s">
        <v>63</v>
      </c>
      <c r="E1147" t="s">
        <v>12</v>
      </c>
      <c r="F1147">
        <v>85.807000000000002</v>
      </c>
      <c r="G1147">
        <v>7416.6545999999998</v>
      </c>
      <c r="H1147">
        <v>30.032499999999999</v>
      </c>
      <c r="I1147">
        <v>10542</v>
      </c>
    </row>
    <row r="1148" spans="1:9" x14ac:dyDescent="0.2">
      <c r="A1148">
        <v>2021</v>
      </c>
      <c r="B1148">
        <v>10</v>
      </c>
      <c r="C1148" t="s">
        <v>26</v>
      </c>
      <c r="D1148" t="s">
        <v>63</v>
      </c>
      <c r="E1148" t="s">
        <v>13</v>
      </c>
      <c r="F1148">
        <v>1.7193000000000001</v>
      </c>
      <c r="G1148">
        <v>266.12443999999999</v>
      </c>
      <c r="H1148">
        <v>0.85960000000000003</v>
      </c>
      <c r="I1148">
        <v>540</v>
      </c>
    </row>
    <row r="1149" spans="1:9" x14ac:dyDescent="0.2">
      <c r="A1149">
        <v>2021</v>
      </c>
      <c r="B1149">
        <v>10</v>
      </c>
      <c r="C1149" t="s">
        <v>26</v>
      </c>
      <c r="D1149" t="s">
        <v>63</v>
      </c>
      <c r="E1149" t="s">
        <v>14</v>
      </c>
      <c r="F1149">
        <v>0.4027</v>
      </c>
      <c r="G1149">
        <v>65.041677000000007</v>
      </c>
      <c r="H1149">
        <v>0.30199999999999999</v>
      </c>
      <c r="I1149">
        <v>245</v>
      </c>
    </row>
    <row r="1150" spans="1:9" x14ac:dyDescent="0.2">
      <c r="A1150">
        <v>2021</v>
      </c>
      <c r="B1150">
        <v>10</v>
      </c>
      <c r="C1150" t="s">
        <v>26</v>
      </c>
      <c r="D1150" t="s">
        <v>15</v>
      </c>
      <c r="E1150" t="s">
        <v>11</v>
      </c>
      <c r="F1150">
        <v>8.2699999999999996E-2</v>
      </c>
      <c r="G1150">
        <v>10.970206000000001</v>
      </c>
      <c r="H1150">
        <v>1.6500000000000001E-2</v>
      </c>
      <c r="I1150">
        <v>31</v>
      </c>
    </row>
    <row r="1151" spans="1:9" x14ac:dyDescent="0.2">
      <c r="A1151">
        <v>2021</v>
      </c>
      <c r="B1151">
        <v>10</v>
      </c>
      <c r="C1151" t="s">
        <v>26</v>
      </c>
      <c r="D1151" t="s">
        <v>15</v>
      </c>
      <c r="E1151" t="s">
        <v>13</v>
      </c>
      <c r="F1151">
        <v>7.9870000000000001</v>
      </c>
      <c r="G1151">
        <v>1451.2743770000002</v>
      </c>
      <c r="H1151">
        <v>3.1949000000000001</v>
      </c>
      <c r="I1151">
        <v>1257</v>
      </c>
    </row>
    <row r="1152" spans="1:9" x14ac:dyDescent="0.2">
      <c r="A1152">
        <v>2021</v>
      </c>
      <c r="B1152">
        <v>10</v>
      </c>
      <c r="C1152" t="s">
        <v>26</v>
      </c>
      <c r="D1152" t="s">
        <v>17</v>
      </c>
      <c r="E1152" t="s">
        <v>18</v>
      </c>
      <c r="F1152">
        <v>14.5779</v>
      </c>
      <c r="G1152">
        <v>1306.824554</v>
      </c>
      <c r="H1152">
        <v>2.6240000000000001</v>
      </c>
      <c r="I1152">
        <v>3555</v>
      </c>
    </row>
    <row r="1153" spans="1:9" x14ac:dyDescent="0.2">
      <c r="A1153">
        <v>2021</v>
      </c>
      <c r="B1153">
        <v>10</v>
      </c>
      <c r="C1153" t="s">
        <v>26</v>
      </c>
      <c r="D1153" t="s">
        <v>20</v>
      </c>
      <c r="E1153" t="s">
        <v>22</v>
      </c>
      <c r="F1153">
        <v>0.28820000000000001</v>
      </c>
      <c r="G1153">
        <v>18.151683999999999</v>
      </c>
      <c r="H1153">
        <v>7.4899999999999994E-2</v>
      </c>
      <c r="I1153">
        <v>113</v>
      </c>
    </row>
    <row r="1154" spans="1:9" x14ac:dyDescent="0.2">
      <c r="A1154">
        <v>2021</v>
      </c>
      <c r="B1154">
        <v>10</v>
      </c>
      <c r="C1154" t="s">
        <v>26</v>
      </c>
      <c r="D1154" t="s">
        <v>20</v>
      </c>
      <c r="E1154" t="s">
        <v>12</v>
      </c>
      <c r="F1154">
        <v>5.6143000000000001</v>
      </c>
      <c r="G1154">
        <v>434.429395</v>
      </c>
      <c r="H1154">
        <v>2.0211000000000001</v>
      </c>
      <c r="I1154">
        <v>1348</v>
      </c>
    </row>
    <row r="1155" spans="1:9" x14ac:dyDescent="0.2">
      <c r="A1155">
        <v>2021</v>
      </c>
      <c r="B1155">
        <v>10</v>
      </c>
      <c r="C1155" t="s">
        <v>26</v>
      </c>
      <c r="D1155" t="s">
        <v>53</v>
      </c>
      <c r="E1155" t="s">
        <v>12</v>
      </c>
      <c r="F1155">
        <v>2.415</v>
      </c>
      <c r="G1155">
        <v>163.86748800000001</v>
      </c>
      <c r="H1155">
        <v>0.92969999999999997</v>
      </c>
      <c r="I1155">
        <v>1028</v>
      </c>
    </row>
    <row r="1156" spans="1:9" x14ac:dyDescent="0.2">
      <c r="A1156">
        <v>2021</v>
      </c>
      <c r="B1156">
        <v>10</v>
      </c>
      <c r="C1156" t="s">
        <v>26</v>
      </c>
      <c r="D1156" t="s">
        <v>53</v>
      </c>
      <c r="E1156" t="s">
        <v>13</v>
      </c>
      <c r="F1156">
        <v>2.2058</v>
      </c>
      <c r="G1156">
        <v>155.75825599999999</v>
      </c>
      <c r="H1156">
        <v>1.0809</v>
      </c>
      <c r="I1156">
        <v>1367</v>
      </c>
    </row>
    <row r="1157" spans="1:9" x14ac:dyDescent="0.2">
      <c r="A1157">
        <v>2021</v>
      </c>
      <c r="B1157">
        <v>10</v>
      </c>
      <c r="C1157" t="s">
        <v>26</v>
      </c>
      <c r="D1157" t="s">
        <v>54</v>
      </c>
      <c r="E1157" t="s">
        <v>13</v>
      </c>
      <c r="F1157">
        <v>2.6855000000000002</v>
      </c>
      <c r="G1157">
        <v>198.28060200000002</v>
      </c>
      <c r="H1157">
        <v>1.0742</v>
      </c>
      <c r="I1157">
        <v>686</v>
      </c>
    </row>
    <row r="1158" spans="1:9" x14ac:dyDescent="0.2">
      <c r="A1158">
        <v>2021</v>
      </c>
      <c r="B1158">
        <v>10</v>
      </c>
      <c r="C1158" t="s">
        <v>26</v>
      </c>
      <c r="D1158" t="s">
        <v>16</v>
      </c>
      <c r="E1158" t="s">
        <v>11</v>
      </c>
      <c r="F1158">
        <v>2.1932999999999998</v>
      </c>
      <c r="G1158">
        <v>156.285721</v>
      </c>
      <c r="H1158">
        <v>0.50449999999999995</v>
      </c>
      <c r="I1158">
        <v>739</v>
      </c>
    </row>
    <row r="1159" spans="1:9" x14ac:dyDescent="0.2">
      <c r="A1159">
        <v>2021</v>
      </c>
      <c r="B1159">
        <v>10</v>
      </c>
      <c r="C1159" t="s">
        <v>26</v>
      </c>
      <c r="D1159" t="s">
        <v>16</v>
      </c>
      <c r="E1159" t="s">
        <v>13</v>
      </c>
      <c r="F1159">
        <v>0.20899999999999999</v>
      </c>
      <c r="G1159">
        <v>18.574318999999999</v>
      </c>
      <c r="H1159">
        <v>9.4E-2</v>
      </c>
      <c r="I1159">
        <v>193</v>
      </c>
    </row>
    <row r="1160" spans="1:9" x14ac:dyDescent="0.2">
      <c r="A1160">
        <v>2021</v>
      </c>
      <c r="B1160">
        <v>10</v>
      </c>
      <c r="C1160" t="s">
        <v>26</v>
      </c>
      <c r="D1160" t="s">
        <v>50</v>
      </c>
      <c r="E1160" t="s">
        <v>27</v>
      </c>
      <c r="F1160">
        <v>1.7481</v>
      </c>
      <c r="G1160">
        <v>162.59215700000001</v>
      </c>
      <c r="H1160">
        <v>0.55940000000000001</v>
      </c>
      <c r="I1160">
        <v>1514</v>
      </c>
    </row>
    <row r="1161" spans="1:9" x14ac:dyDescent="0.2">
      <c r="A1161">
        <v>2021</v>
      </c>
      <c r="B1161">
        <v>10</v>
      </c>
      <c r="C1161" t="s">
        <v>26</v>
      </c>
      <c r="D1161" t="s">
        <v>45</v>
      </c>
      <c r="E1161" t="s">
        <v>12</v>
      </c>
      <c r="F1161">
        <v>1.8761000000000001</v>
      </c>
      <c r="G1161">
        <v>140.60075599999999</v>
      </c>
      <c r="H1161">
        <v>0.65659999999999996</v>
      </c>
      <c r="I1161">
        <v>1215</v>
      </c>
    </row>
    <row r="1162" spans="1:9" x14ac:dyDescent="0.2">
      <c r="A1162">
        <v>2021</v>
      </c>
      <c r="B1162">
        <v>10</v>
      </c>
      <c r="C1162" t="s">
        <v>26</v>
      </c>
      <c r="D1162" t="s">
        <v>21</v>
      </c>
      <c r="E1162" t="s">
        <v>22</v>
      </c>
      <c r="F1162">
        <v>3.7000000000000002E-3</v>
      </c>
      <c r="G1162">
        <v>1.48214</v>
      </c>
      <c r="H1162">
        <v>1.1000000000000001E-3</v>
      </c>
      <c r="I1162">
        <v>0</v>
      </c>
    </row>
    <row r="1163" spans="1:9" x14ac:dyDescent="0.2">
      <c r="A1163">
        <v>2021</v>
      </c>
      <c r="B1163">
        <v>10</v>
      </c>
      <c r="C1163" t="s">
        <v>26</v>
      </c>
      <c r="D1163" t="s">
        <v>21</v>
      </c>
      <c r="E1163" t="s">
        <v>13</v>
      </c>
      <c r="F1163">
        <v>0.55659999999999998</v>
      </c>
      <c r="G1163">
        <v>67.058508000000003</v>
      </c>
      <c r="H1163">
        <v>0.22259999999999999</v>
      </c>
      <c r="I1163">
        <v>0</v>
      </c>
    </row>
    <row r="1164" spans="1:9" x14ac:dyDescent="0.2">
      <c r="A1164">
        <v>2021</v>
      </c>
      <c r="B1164">
        <v>10</v>
      </c>
      <c r="C1164" t="s">
        <v>32</v>
      </c>
      <c r="D1164" t="s">
        <v>63</v>
      </c>
      <c r="E1164" t="s">
        <v>11</v>
      </c>
      <c r="F1164">
        <v>126.6332</v>
      </c>
      <c r="G1164">
        <v>7484.2811529999999</v>
      </c>
      <c r="H1164">
        <v>26.593</v>
      </c>
      <c r="I1164">
        <v>11784</v>
      </c>
    </row>
    <row r="1165" spans="1:9" x14ac:dyDescent="0.2">
      <c r="A1165">
        <v>2021</v>
      </c>
      <c r="B1165">
        <v>10</v>
      </c>
      <c r="C1165" t="s">
        <v>32</v>
      </c>
      <c r="D1165" t="s">
        <v>63</v>
      </c>
      <c r="E1165" t="s">
        <v>12</v>
      </c>
      <c r="F1165">
        <v>188.81450000000001</v>
      </c>
      <c r="G1165">
        <v>15760.805762</v>
      </c>
      <c r="H1165">
        <v>66.085099999999997</v>
      </c>
      <c r="I1165">
        <v>17949</v>
      </c>
    </row>
    <row r="1166" spans="1:9" x14ac:dyDescent="0.2">
      <c r="A1166">
        <v>2021</v>
      </c>
      <c r="B1166">
        <v>10</v>
      </c>
      <c r="C1166" t="s">
        <v>32</v>
      </c>
      <c r="D1166" t="s">
        <v>63</v>
      </c>
      <c r="E1166" t="s">
        <v>13</v>
      </c>
      <c r="F1166">
        <v>7.1569000000000003</v>
      </c>
      <c r="G1166">
        <v>1051.793848</v>
      </c>
      <c r="H1166">
        <v>3.5785</v>
      </c>
      <c r="I1166">
        <v>680</v>
      </c>
    </row>
    <row r="1167" spans="1:9" x14ac:dyDescent="0.2">
      <c r="A1167">
        <v>2021</v>
      </c>
      <c r="B1167">
        <v>10</v>
      </c>
      <c r="C1167" t="s">
        <v>32</v>
      </c>
      <c r="D1167" t="s">
        <v>63</v>
      </c>
      <c r="E1167" t="s">
        <v>14</v>
      </c>
      <c r="F1167">
        <v>1.21E-2</v>
      </c>
      <c r="G1167">
        <v>1.881435</v>
      </c>
      <c r="H1167">
        <v>8.9999999999999993E-3</v>
      </c>
      <c r="I1167">
        <v>3</v>
      </c>
    </row>
    <row r="1168" spans="1:9" x14ac:dyDescent="0.2">
      <c r="A1168">
        <v>2021</v>
      </c>
      <c r="B1168">
        <v>10</v>
      </c>
      <c r="C1168" t="s">
        <v>32</v>
      </c>
      <c r="D1168" t="s">
        <v>15</v>
      </c>
      <c r="E1168" t="s">
        <v>11</v>
      </c>
      <c r="F1168">
        <v>1.0006999999999999</v>
      </c>
      <c r="G1168">
        <v>112.16592900000001</v>
      </c>
      <c r="H1168">
        <v>0.20019999999999999</v>
      </c>
      <c r="I1168">
        <v>225</v>
      </c>
    </row>
    <row r="1169" spans="1:9" x14ac:dyDescent="0.2">
      <c r="A1169">
        <v>2021</v>
      </c>
      <c r="B1169">
        <v>10</v>
      </c>
      <c r="C1169" t="s">
        <v>32</v>
      </c>
      <c r="D1169" t="s">
        <v>15</v>
      </c>
      <c r="E1169" t="s">
        <v>13</v>
      </c>
      <c r="F1169">
        <v>55.961500000000001</v>
      </c>
      <c r="G1169">
        <v>9577.5189370000007</v>
      </c>
      <c r="H1169">
        <v>22.384599999999999</v>
      </c>
      <c r="I1169">
        <v>4222</v>
      </c>
    </row>
    <row r="1170" spans="1:9" x14ac:dyDescent="0.2">
      <c r="A1170">
        <v>2021</v>
      </c>
      <c r="B1170">
        <v>10</v>
      </c>
      <c r="C1170" t="s">
        <v>32</v>
      </c>
      <c r="D1170" t="s">
        <v>17</v>
      </c>
      <c r="E1170" t="s">
        <v>18</v>
      </c>
      <c r="F1170">
        <v>23.237400000000001</v>
      </c>
      <c r="G1170">
        <v>2101.853462</v>
      </c>
      <c r="H1170">
        <v>4.1826999999999996</v>
      </c>
      <c r="I1170">
        <v>5351</v>
      </c>
    </row>
    <row r="1171" spans="1:9" x14ac:dyDescent="0.2">
      <c r="A1171">
        <v>2021</v>
      </c>
      <c r="B1171">
        <v>10</v>
      </c>
      <c r="C1171" t="s">
        <v>32</v>
      </c>
      <c r="D1171" t="s">
        <v>20</v>
      </c>
      <c r="E1171" t="s">
        <v>22</v>
      </c>
      <c r="F1171">
        <v>0.71150000000000002</v>
      </c>
      <c r="G1171">
        <v>44.767403000000002</v>
      </c>
      <c r="H1171">
        <v>0.185</v>
      </c>
      <c r="I1171">
        <v>268</v>
      </c>
    </row>
    <row r="1172" spans="1:9" x14ac:dyDescent="0.2">
      <c r="A1172">
        <v>2021</v>
      </c>
      <c r="B1172">
        <v>10</v>
      </c>
      <c r="C1172" t="s">
        <v>32</v>
      </c>
      <c r="D1172" t="s">
        <v>20</v>
      </c>
      <c r="E1172" t="s">
        <v>12</v>
      </c>
      <c r="F1172">
        <v>14.6753</v>
      </c>
      <c r="G1172">
        <v>1156.3875579999999</v>
      </c>
      <c r="H1172">
        <v>5.2831000000000001</v>
      </c>
      <c r="I1172">
        <v>1877</v>
      </c>
    </row>
    <row r="1173" spans="1:9" x14ac:dyDescent="0.2">
      <c r="A1173">
        <v>2021</v>
      </c>
      <c r="B1173">
        <v>10</v>
      </c>
      <c r="C1173" t="s">
        <v>32</v>
      </c>
      <c r="D1173" t="s">
        <v>53</v>
      </c>
      <c r="E1173" t="s">
        <v>12</v>
      </c>
      <c r="F1173">
        <v>8.6252999999999993</v>
      </c>
      <c r="G1173">
        <v>595.80271499999992</v>
      </c>
      <c r="H1173">
        <v>3.3207</v>
      </c>
      <c r="I1173">
        <v>2973</v>
      </c>
    </row>
    <row r="1174" spans="1:9" x14ac:dyDescent="0.2">
      <c r="A1174">
        <v>2021</v>
      </c>
      <c r="B1174">
        <v>10</v>
      </c>
      <c r="C1174" t="s">
        <v>32</v>
      </c>
      <c r="D1174" t="s">
        <v>53</v>
      </c>
      <c r="E1174" t="s">
        <v>13</v>
      </c>
      <c r="F1174">
        <v>3.7985000000000002</v>
      </c>
      <c r="G1174">
        <v>275.08570500000002</v>
      </c>
      <c r="H1174">
        <v>1.8613</v>
      </c>
      <c r="I1174">
        <v>1927</v>
      </c>
    </row>
    <row r="1175" spans="1:9" x14ac:dyDescent="0.2">
      <c r="A1175">
        <v>2021</v>
      </c>
      <c r="B1175">
        <v>10</v>
      </c>
      <c r="C1175" t="s">
        <v>32</v>
      </c>
      <c r="D1175" t="s">
        <v>19</v>
      </c>
      <c r="E1175" t="s">
        <v>12</v>
      </c>
      <c r="F1175">
        <v>2.1044</v>
      </c>
      <c r="G1175">
        <v>449.28334699999999</v>
      </c>
      <c r="H1175">
        <v>0.77859999999999996</v>
      </c>
      <c r="I1175">
        <v>0</v>
      </c>
    </row>
    <row r="1176" spans="1:9" x14ac:dyDescent="0.2">
      <c r="A1176">
        <v>2021</v>
      </c>
      <c r="B1176">
        <v>10</v>
      </c>
      <c r="C1176" t="s">
        <v>32</v>
      </c>
      <c r="D1176" t="s">
        <v>33</v>
      </c>
      <c r="E1176" t="s">
        <v>18</v>
      </c>
      <c r="F1176">
        <v>1.2161999999999999</v>
      </c>
      <c r="G1176">
        <v>378.99533500000001</v>
      </c>
      <c r="H1176">
        <v>0.2311</v>
      </c>
      <c r="I1176">
        <v>107</v>
      </c>
    </row>
    <row r="1177" spans="1:9" x14ac:dyDescent="0.2">
      <c r="A1177">
        <v>2021</v>
      </c>
      <c r="B1177">
        <v>10</v>
      </c>
      <c r="C1177" t="s">
        <v>32</v>
      </c>
      <c r="D1177" t="s">
        <v>33</v>
      </c>
      <c r="E1177" t="s">
        <v>12</v>
      </c>
      <c r="F1177">
        <v>1.7600000000000001E-2</v>
      </c>
      <c r="G1177">
        <v>7.4601620000000004</v>
      </c>
      <c r="H1177">
        <v>6.1999999999999998E-3</v>
      </c>
      <c r="I1177">
        <v>4</v>
      </c>
    </row>
    <row r="1178" spans="1:9" x14ac:dyDescent="0.2">
      <c r="A1178">
        <v>2021</v>
      </c>
      <c r="B1178">
        <v>10</v>
      </c>
      <c r="C1178" t="s">
        <v>32</v>
      </c>
      <c r="D1178" t="s">
        <v>33</v>
      </c>
      <c r="E1178" t="s">
        <v>13</v>
      </c>
      <c r="F1178">
        <v>4.6699999999999998E-2</v>
      </c>
      <c r="G1178">
        <v>23.810641</v>
      </c>
      <c r="H1178">
        <v>2.3300000000000001E-2</v>
      </c>
      <c r="I1178">
        <v>36</v>
      </c>
    </row>
    <row r="1179" spans="1:9" x14ac:dyDescent="0.2">
      <c r="A1179">
        <v>2021</v>
      </c>
      <c r="B1179">
        <v>10</v>
      </c>
      <c r="C1179" t="s">
        <v>32</v>
      </c>
      <c r="D1179" t="s">
        <v>34</v>
      </c>
      <c r="E1179" t="s">
        <v>18</v>
      </c>
      <c r="F1179">
        <v>2.5999999999999999E-3</v>
      </c>
      <c r="G1179">
        <v>1.2736730000000001</v>
      </c>
      <c r="H1179">
        <v>5.0000000000000001E-4</v>
      </c>
      <c r="I1179">
        <v>1</v>
      </c>
    </row>
    <row r="1180" spans="1:9" x14ac:dyDescent="0.2">
      <c r="A1180">
        <v>2021</v>
      </c>
      <c r="B1180">
        <v>10</v>
      </c>
      <c r="C1180" t="s">
        <v>32</v>
      </c>
      <c r="D1180" t="s">
        <v>34</v>
      </c>
      <c r="E1180" t="s">
        <v>12</v>
      </c>
      <c r="F1180">
        <v>0.1336</v>
      </c>
      <c r="G1180">
        <v>58.314527999999996</v>
      </c>
      <c r="H1180">
        <v>4.6699999999999998E-2</v>
      </c>
      <c r="I1180">
        <v>89</v>
      </c>
    </row>
    <row r="1181" spans="1:9" x14ac:dyDescent="0.2">
      <c r="A1181">
        <v>2021</v>
      </c>
      <c r="B1181">
        <v>10</v>
      </c>
      <c r="C1181" t="s">
        <v>32</v>
      </c>
      <c r="D1181" t="s">
        <v>34</v>
      </c>
      <c r="E1181" t="s">
        <v>13</v>
      </c>
      <c r="F1181">
        <v>0.52339999999999998</v>
      </c>
      <c r="G1181">
        <v>283.69342599999999</v>
      </c>
      <c r="H1181">
        <v>0.21990000000000001</v>
      </c>
      <c r="I1181">
        <v>89</v>
      </c>
    </row>
    <row r="1182" spans="1:9" x14ac:dyDescent="0.2">
      <c r="A1182">
        <v>2021</v>
      </c>
      <c r="B1182">
        <v>10</v>
      </c>
      <c r="C1182" t="s">
        <v>32</v>
      </c>
      <c r="D1182" t="s">
        <v>50</v>
      </c>
      <c r="E1182" t="s">
        <v>27</v>
      </c>
      <c r="F1182">
        <v>2.7793999999999999</v>
      </c>
      <c r="G1182">
        <v>235.03743700000001</v>
      </c>
      <c r="H1182">
        <v>0.88939999999999997</v>
      </c>
      <c r="I1182">
        <v>2408</v>
      </c>
    </row>
    <row r="1183" spans="1:9" x14ac:dyDescent="0.2">
      <c r="A1183">
        <v>2021</v>
      </c>
      <c r="B1183">
        <v>10</v>
      </c>
      <c r="C1183" t="s">
        <v>32</v>
      </c>
      <c r="D1183" t="s">
        <v>45</v>
      </c>
      <c r="E1183" t="s">
        <v>12</v>
      </c>
      <c r="F1183">
        <v>2.6869000000000001</v>
      </c>
      <c r="G1183">
        <v>191.25912100000002</v>
      </c>
      <c r="H1183">
        <v>0.94040000000000001</v>
      </c>
      <c r="I1183">
        <v>1641</v>
      </c>
    </row>
    <row r="1184" spans="1:9" x14ac:dyDescent="0.2">
      <c r="A1184">
        <v>2021</v>
      </c>
      <c r="B1184">
        <v>11</v>
      </c>
      <c r="C1184" t="s">
        <v>9</v>
      </c>
      <c r="D1184" t="s">
        <v>63</v>
      </c>
      <c r="E1184" t="s">
        <v>11</v>
      </c>
      <c r="F1184">
        <v>9.3453999999999997</v>
      </c>
      <c r="G1184">
        <v>632.65947199999994</v>
      </c>
      <c r="H1184">
        <v>1.9624999999999999</v>
      </c>
      <c r="I1184">
        <v>445</v>
      </c>
    </row>
    <row r="1185" spans="1:9" x14ac:dyDescent="0.2">
      <c r="A1185">
        <v>2021</v>
      </c>
      <c r="B1185">
        <v>11</v>
      </c>
      <c r="C1185" t="s">
        <v>9</v>
      </c>
      <c r="D1185" t="s">
        <v>63</v>
      </c>
      <c r="E1185" t="s">
        <v>12</v>
      </c>
      <c r="F1185">
        <v>49.512900000000002</v>
      </c>
      <c r="G1185">
        <v>4733.2281040000007</v>
      </c>
      <c r="H1185">
        <v>17.329599999999999</v>
      </c>
      <c r="I1185">
        <v>780</v>
      </c>
    </row>
    <row r="1186" spans="1:9" x14ac:dyDescent="0.2">
      <c r="A1186">
        <v>2021</v>
      </c>
      <c r="B1186">
        <v>11</v>
      </c>
      <c r="C1186" t="s">
        <v>9</v>
      </c>
      <c r="D1186" t="s">
        <v>63</v>
      </c>
      <c r="E1186" t="s">
        <v>13</v>
      </c>
      <c r="F1186">
        <v>48.857700000000001</v>
      </c>
      <c r="G1186">
        <v>5155.983123</v>
      </c>
      <c r="H1186">
        <v>24.428899999999999</v>
      </c>
      <c r="I1186">
        <v>670</v>
      </c>
    </row>
    <row r="1187" spans="1:9" x14ac:dyDescent="0.2">
      <c r="A1187">
        <v>2021</v>
      </c>
      <c r="B1187">
        <v>11</v>
      </c>
      <c r="C1187" t="s">
        <v>9</v>
      </c>
      <c r="D1187" t="s">
        <v>15</v>
      </c>
      <c r="E1187" t="s">
        <v>11</v>
      </c>
      <c r="F1187">
        <v>0.12039999999999999</v>
      </c>
      <c r="G1187">
        <v>15.142913</v>
      </c>
      <c r="H1187">
        <v>2.41E-2</v>
      </c>
      <c r="I1187">
        <v>11</v>
      </c>
    </row>
    <row r="1188" spans="1:9" x14ac:dyDescent="0.2">
      <c r="A1188">
        <v>2021</v>
      </c>
      <c r="B1188">
        <v>11</v>
      </c>
      <c r="C1188" t="s">
        <v>9</v>
      </c>
      <c r="D1188" t="s">
        <v>15</v>
      </c>
      <c r="E1188" t="s">
        <v>13</v>
      </c>
      <c r="F1188">
        <v>57.123100000000001</v>
      </c>
      <c r="G1188">
        <v>7939.3939970000001</v>
      </c>
      <c r="H1188">
        <v>22.849299999999999</v>
      </c>
      <c r="I1188">
        <v>766</v>
      </c>
    </row>
    <row r="1189" spans="1:9" x14ac:dyDescent="0.2">
      <c r="A1189">
        <v>2021</v>
      </c>
      <c r="B1189">
        <v>11</v>
      </c>
      <c r="C1189" t="s">
        <v>9</v>
      </c>
      <c r="D1189" t="s">
        <v>17</v>
      </c>
      <c r="E1189" t="s">
        <v>18</v>
      </c>
      <c r="F1189">
        <v>2.9588000000000001</v>
      </c>
      <c r="G1189">
        <v>322.443487</v>
      </c>
      <c r="H1189">
        <v>0.53259999999999996</v>
      </c>
      <c r="I1189">
        <v>196</v>
      </c>
    </row>
    <row r="1190" spans="1:9" x14ac:dyDescent="0.2">
      <c r="A1190">
        <v>2021</v>
      </c>
      <c r="B1190">
        <v>11</v>
      </c>
      <c r="C1190" t="s">
        <v>9</v>
      </c>
      <c r="D1190" t="s">
        <v>21</v>
      </c>
      <c r="E1190" t="s">
        <v>22</v>
      </c>
      <c r="F1190">
        <v>2.98E-2</v>
      </c>
      <c r="G1190">
        <v>8.8287189999999995</v>
      </c>
      <c r="H1190">
        <v>8.3999999999999995E-3</v>
      </c>
      <c r="I1190">
        <v>15</v>
      </c>
    </row>
    <row r="1191" spans="1:9" x14ac:dyDescent="0.2">
      <c r="A1191">
        <v>2021</v>
      </c>
      <c r="B1191">
        <v>11</v>
      </c>
      <c r="C1191" t="s">
        <v>9</v>
      </c>
      <c r="D1191" t="s">
        <v>21</v>
      </c>
      <c r="E1191" t="s">
        <v>13</v>
      </c>
      <c r="F1191">
        <v>1.2734000000000001</v>
      </c>
      <c r="G1191">
        <v>180.08316699999997</v>
      </c>
      <c r="H1191">
        <v>0.50929999999999997</v>
      </c>
      <c r="I1191">
        <v>186</v>
      </c>
    </row>
    <row r="1192" spans="1:9" x14ac:dyDescent="0.2">
      <c r="A1192">
        <v>2021</v>
      </c>
      <c r="B1192">
        <v>11</v>
      </c>
      <c r="C1192" t="s">
        <v>9</v>
      </c>
      <c r="D1192" t="s">
        <v>20</v>
      </c>
      <c r="E1192" t="s">
        <v>22</v>
      </c>
      <c r="F1192">
        <v>8.3999999999999995E-3</v>
      </c>
      <c r="G1192">
        <v>0.50492099999999995</v>
      </c>
      <c r="H1192">
        <v>2.2000000000000001E-3</v>
      </c>
      <c r="I1192">
        <v>2</v>
      </c>
    </row>
    <row r="1193" spans="1:9" x14ac:dyDescent="0.2">
      <c r="A1193">
        <v>2021</v>
      </c>
      <c r="B1193">
        <v>11</v>
      </c>
      <c r="C1193" t="s">
        <v>9</v>
      </c>
      <c r="D1193" t="s">
        <v>20</v>
      </c>
      <c r="E1193" t="s">
        <v>12</v>
      </c>
      <c r="F1193">
        <v>1.9762999999999999</v>
      </c>
      <c r="G1193">
        <v>158.90520900000001</v>
      </c>
      <c r="H1193">
        <v>0.71150000000000002</v>
      </c>
      <c r="I1193">
        <v>188</v>
      </c>
    </row>
    <row r="1194" spans="1:9" x14ac:dyDescent="0.2">
      <c r="A1194">
        <v>2021</v>
      </c>
      <c r="B1194">
        <v>11</v>
      </c>
      <c r="C1194" t="s">
        <v>9</v>
      </c>
      <c r="D1194" t="s">
        <v>19</v>
      </c>
      <c r="E1194" t="s">
        <v>12</v>
      </c>
      <c r="F1194">
        <v>0.37459999999999999</v>
      </c>
      <c r="G1194">
        <v>70.102818999999997</v>
      </c>
      <c r="H1194">
        <v>0.1386</v>
      </c>
      <c r="I1194">
        <v>33</v>
      </c>
    </row>
    <row r="1195" spans="1:9" x14ac:dyDescent="0.2">
      <c r="A1195">
        <v>2021</v>
      </c>
      <c r="B1195">
        <v>11</v>
      </c>
      <c r="C1195" t="s">
        <v>9</v>
      </c>
      <c r="D1195" t="s">
        <v>50</v>
      </c>
      <c r="E1195" t="s">
        <v>27</v>
      </c>
      <c r="F1195">
        <v>0.68340000000000001</v>
      </c>
      <c r="G1195">
        <v>69.379221000000001</v>
      </c>
      <c r="H1195">
        <v>0.21870000000000001</v>
      </c>
      <c r="I1195">
        <v>235</v>
      </c>
    </row>
    <row r="1196" spans="1:9" x14ac:dyDescent="0.2">
      <c r="A1196">
        <v>2021</v>
      </c>
      <c r="B1196">
        <v>11</v>
      </c>
      <c r="C1196" t="s">
        <v>9</v>
      </c>
      <c r="D1196" t="s">
        <v>51</v>
      </c>
      <c r="E1196" t="s">
        <v>13</v>
      </c>
      <c r="F1196">
        <v>0.15529999999999999</v>
      </c>
      <c r="G1196">
        <v>31.865634999999997</v>
      </c>
      <c r="H1196">
        <v>7.0699999999999999E-2</v>
      </c>
      <c r="I1196">
        <v>0</v>
      </c>
    </row>
    <row r="1197" spans="1:9" x14ac:dyDescent="0.2">
      <c r="A1197">
        <v>2021</v>
      </c>
      <c r="B1197">
        <v>11</v>
      </c>
      <c r="C1197" t="s">
        <v>9</v>
      </c>
      <c r="D1197" t="s">
        <v>42</v>
      </c>
      <c r="E1197" t="s">
        <v>13</v>
      </c>
      <c r="F1197">
        <v>0.14430000000000001</v>
      </c>
      <c r="G1197">
        <v>26.838242999999999</v>
      </c>
      <c r="H1197">
        <v>5.7700000000000001E-2</v>
      </c>
      <c r="I1197">
        <v>53</v>
      </c>
    </row>
    <row r="1198" spans="1:9" x14ac:dyDescent="0.2">
      <c r="A1198">
        <v>2021</v>
      </c>
      <c r="B1198">
        <v>11</v>
      </c>
      <c r="C1198" t="s">
        <v>9</v>
      </c>
      <c r="D1198" t="s">
        <v>24</v>
      </c>
      <c r="E1198" t="s">
        <v>18</v>
      </c>
      <c r="F1198">
        <v>0.15160000000000001</v>
      </c>
      <c r="G1198">
        <v>25.916124</v>
      </c>
      <c r="H1198">
        <v>2.8799999999999999E-2</v>
      </c>
      <c r="I1198">
        <v>64</v>
      </c>
    </row>
    <row r="1199" spans="1:9" x14ac:dyDescent="0.2">
      <c r="A1199">
        <v>2021</v>
      </c>
      <c r="B1199">
        <v>11</v>
      </c>
      <c r="C1199" t="s">
        <v>9</v>
      </c>
      <c r="D1199" t="s">
        <v>24</v>
      </c>
      <c r="E1199" t="s">
        <v>12</v>
      </c>
      <c r="F1199">
        <v>6.9999999999999999E-4</v>
      </c>
      <c r="G1199">
        <v>6.9620999999999988E-2</v>
      </c>
      <c r="H1199">
        <v>2.9999999999999997E-4</v>
      </c>
      <c r="I1199">
        <v>2</v>
      </c>
    </row>
    <row r="1200" spans="1:9" x14ac:dyDescent="0.2">
      <c r="A1200">
        <v>2021</v>
      </c>
      <c r="B1200">
        <v>11</v>
      </c>
      <c r="C1200" t="s">
        <v>26</v>
      </c>
      <c r="D1200" t="s">
        <v>63</v>
      </c>
      <c r="E1200" t="s">
        <v>11</v>
      </c>
      <c r="F1200">
        <v>26.677800000000001</v>
      </c>
      <c r="G1200">
        <v>1862.5270169999999</v>
      </c>
      <c r="H1200">
        <v>5.6022999999999996</v>
      </c>
      <c r="I1200">
        <v>5924</v>
      </c>
    </row>
    <row r="1201" spans="1:9" x14ac:dyDescent="0.2">
      <c r="A1201">
        <v>2021</v>
      </c>
      <c r="B1201">
        <v>11</v>
      </c>
      <c r="C1201" t="s">
        <v>26</v>
      </c>
      <c r="D1201" t="s">
        <v>63</v>
      </c>
      <c r="E1201" t="s">
        <v>12</v>
      </c>
      <c r="F1201">
        <v>65.960099999999997</v>
      </c>
      <c r="G1201">
        <v>6276.6479559999998</v>
      </c>
      <c r="H1201">
        <v>23.085899999999999</v>
      </c>
      <c r="I1201">
        <v>10158</v>
      </c>
    </row>
    <row r="1202" spans="1:9" x14ac:dyDescent="0.2">
      <c r="A1202">
        <v>2021</v>
      </c>
      <c r="B1202">
        <v>11</v>
      </c>
      <c r="C1202" t="s">
        <v>26</v>
      </c>
      <c r="D1202" t="s">
        <v>63</v>
      </c>
      <c r="E1202" t="s">
        <v>13</v>
      </c>
      <c r="F1202">
        <v>1.9498</v>
      </c>
      <c r="G1202">
        <v>303.85544300000004</v>
      </c>
      <c r="H1202">
        <v>0.97489999999999999</v>
      </c>
      <c r="I1202">
        <v>545</v>
      </c>
    </row>
    <row r="1203" spans="1:9" x14ac:dyDescent="0.2">
      <c r="A1203">
        <v>2021</v>
      </c>
      <c r="B1203">
        <v>11</v>
      </c>
      <c r="C1203" t="s">
        <v>26</v>
      </c>
      <c r="D1203" t="s">
        <v>63</v>
      </c>
      <c r="E1203" t="s">
        <v>14</v>
      </c>
      <c r="F1203">
        <v>0.27650000000000002</v>
      </c>
      <c r="G1203">
        <v>44.648980999999999</v>
      </c>
      <c r="H1203">
        <v>0.20730000000000001</v>
      </c>
      <c r="I1203">
        <v>163</v>
      </c>
    </row>
    <row r="1204" spans="1:9" x14ac:dyDescent="0.2">
      <c r="A1204">
        <v>2021</v>
      </c>
      <c r="B1204">
        <v>11</v>
      </c>
      <c r="C1204" t="s">
        <v>26</v>
      </c>
      <c r="D1204" t="s">
        <v>15</v>
      </c>
      <c r="E1204" t="s">
        <v>11</v>
      </c>
      <c r="F1204">
        <v>2.6700000000000002E-2</v>
      </c>
      <c r="G1204">
        <v>3.1194349999999997</v>
      </c>
      <c r="H1204">
        <v>5.4000000000000003E-3</v>
      </c>
      <c r="I1204">
        <v>8</v>
      </c>
    </row>
    <row r="1205" spans="1:9" x14ac:dyDescent="0.2">
      <c r="A1205">
        <v>2021</v>
      </c>
      <c r="B1205">
        <v>11</v>
      </c>
      <c r="C1205" t="s">
        <v>26</v>
      </c>
      <c r="D1205" t="s">
        <v>15</v>
      </c>
      <c r="E1205" t="s">
        <v>13</v>
      </c>
      <c r="F1205">
        <v>8.1548999999999996</v>
      </c>
      <c r="G1205">
        <v>1411.3826569999999</v>
      </c>
      <c r="H1205">
        <v>3.2618999999999998</v>
      </c>
      <c r="I1205">
        <v>1619</v>
      </c>
    </row>
    <row r="1206" spans="1:9" x14ac:dyDescent="0.2">
      <c r="A1206">
        <v>2021</v>
      </c>
      <c r="B1206">
        <v>11</v>
      </c>
      <c r="C1206" t="s">
        <v>26</v>
      </c>
      <c r="D1206" t="s">
        <v>17</v>
      </c>
      <c r="E1206" t="s">
        <v>18</v>
      </c>
      <c r="F1206">
        <v>10.259</v>
      </c>
      <c r="G1206">
        <v>911.95919299999991</v>
      </c>
      <c r="H1206">
        <v>1.8466</v>
      </c>
      <c r="I1206">
        <v>3204</v>
      </c>
    </row>
    <row r="1207" spans="1:9" x14ac:dyDescent="0.2">
      <c r="A1207">
        <v>2021</v>
      </c>
      <c r="B1207">
        <v>11</v>
      </c>
      <c r="C1207" t="s">
        <v>26</v>
      </c>
      <c r="D1207" t="s">
        <v>20</v>
      </c>
      <c r="E1207" t="s">
        <v>22</v>
      </c>
      <c r="F1207">
        <v>0.68600000000000005</v>
      </c>
      <c r="G1207">
        <v>42.920050000000003</v>
      </c>
      <c r="H1207">
        <v>0.1784</v>
      </c>
      <c r="I1207">
        <v>123</v>
      </c>
    </row>
    <row r="1208" spans="1:9" x14ac:dyDescent="0.2">
      <c r="A1208">
        <v>2021</v>
      </c>
      <c r="B1208">
        <v>11</v>
      </c>
      <c r="C1208" t="s">
        <v>26</v>
      </c>
      <c r="D1208" t="s">
        <v>20</v>
      </c>
      <c r="E1208" t="s">
        <v>12</v>
      </c>
      <c r="F1208">
        <v>12.0641</v>
      </c>
      <c r="G1208">
        <v>709.76295200000004</v>
      </c>
      <c r="H1208">
        <v>4.343</v>
      </c>
      <c r="I1208">
        <v>1420</v>
      </c>
    </row>
    <row r="1209" spans="1:9" x14ac:dyDescent="0.2">
      <c r="A1209">
        <v>2021</v>
      </c>
      <c r="B1209">
        <v>11</v>
      </c>
      <c r="C1209" t="s">
        <v>26</v>
      </c>
      <c r="D1209" t="s">
        <v>53</v>
      </c>
      <c r="E1209" t="s">
        <v>12</v>
      </c>
      <c r="F1209">
        <v>2.6768000000000001</v>
      </c>
      <c r="G1209">
        <v>167.30194399999999</v>
      </c>
      <c r="H1209">
        <v>1.0306</v>
      </c>
      <c r="I1209">
        <v>788</v>
      </c>
    </row>
    <row r="1210" spans="1:9" x14ac:dyDescent="0.2">
      <c r="A1210">
        <v>2021</v>
      </c>
      <c r="B1210">
        <v>11</v>
      </c>
      <c r="C1210" t="s">
        <v>26</v>
      </c>
      <c r="D1210" t="s">
        <v>53</v>
      </c>
      <c r="E1210" t="s">
        <v>13</v>
      </c>
      <c r="F1210">
        <v>1.2911999999999999</v>
      </c>
      <c r="G1210">
        <v>91.374932000000001</v>
      </c>
      <c r="H1210">
        <v>0.63270000000000004</v>
      </c>
      <c r="I1210">
        <v>1002</v>
      </c>
    </row>
    <row r="1211" spans="1:9" x14ac:dyDescent="0.2">
      <c r="A1211">
        <v>2021</v>
      </c>
      <c r="B1211">
        <v>11</v>
      </c>
      <c r="C1211" t="s">
        <v>26</v>
      </c>
      <c r="D1211" t="s">
        <v>50</v>
      </c>
      <c r="E1211" t="s">
        <v>27</v>
      </c>
      <c r="F1211">
        <v>1.9384999999999999</v>
      </c>
      <c r="G1211">
        <v>170.223986</v>
      </c>
      <c r="H1211">
        <v>0.62029999999999996</v>
      </c>
      <c r="I1211">
        <v>1671</v>
      </c>
    </row>
    <row r="1212" spans="1:9" x14ac:dyDescent="0.2">
      <c r="A1212">
        <v>2021</v>
      </c>
      <c r="B1212">
        <v>11</v>
      </c>
      <c r="C1212" t="s">
        <v>26</v>
      </c>
      <c r="D1212" t="s">
        <v>16</v>
      </c>
      <c r="E1212" t="s">
        <v>11</v>
      </c>
      <c r="F1212">
        <v>2.0573000000000001</v>
      </c>
      <c r="G1212">
        <v>141.77735699999999</v>
      </c>
      <c r="H1212">
        <v>0.47320000000000001</v>
      </c>
      <c r="I1212">
        <v>673</v>
      </c>
    </row>
    <row r="1213" spans="1:9" x14ac:dyDescent="0.2">
      <c r="A1213">
        <v>2021</v>
      </c>
      <c r="B1213">
        <v>11</v>
      </c>
      <c r="C1213" t="s">
        <v>26</v>
      </c>
      <c r="D1213" t="s">
        <v>16</v>
      </c>
      <c r="E1213" t="s">
        <v>13</v>
      </c>
      <c r="F1213">
        <v>0.1111</v>
      </c>
      <c r="G1213">
        <v>9.8325270000000007</v>
      </c>
      <c r="H1213">
        <v>0.05</v>
      </c>
      <c r="I1213">
        <v>111</v>
      </c>
    </row>
    <row r="1214" spans="1:9" x14ac:dyDescent="0.2">
      <c r="A1214">
        <v>2021</v>
      </c>
      <c r="B1214">
        <v>11</v>
      </c>
      <c r="C1214" t="s">
        <v>26</v>
      </c>
      <c r="D1214" t="s">
        <v>54</v>
      </c>
      <c r="E1214" t="s">
        <v>13</v>
      </c>
      <c r="F1214">
        <v>2.0802999999999998</v>
      </c>
      <c r="G1214">
        <v>150.47624900000002</v>
      </c>
      <c r="H1214">
        <v>0.83209999999999995</v>
      </c>
      <c r="I1214">
        <v>660</v>
      </c>
    </row>
    <row r="1215" spans="1:9" x14ac:dyDescent="0.2">
      <c r="A1215">
        <v>2021</v>
      </c>
      <c r="B1215">
        <v>11</v>
      </c>
      <c r="C1215" t="s">
        <v>26</v>
      </c>
      <c r="D1215" t="s">
        <v>45</v>
      </c>
      <c r="E1215" t="s">
        <v>12</v>
      </c>
      <c r="F1215">
        <v>1.6438999999999999</v>
      </c>
      <c r="G1215">
        <v>116.172805</v>
      </c>
      <c r="H1215">
        <v>0.57540000000000002</v>
      </c>
      <c r="I1215">
        <v>1077</v>
      </c>
    </row>
    <row r="1216" spans="1:9" x14ac:dyDescent="0.2">
      <c r="A1216">
        <v>2021</v>
      </c>
      <c r="B1216">
        <v>11</v>
      </c>
      <c r="C1216" t="s">
        <v>26</v>
      </c>
      <c r="D1216" t="s">
        <v>19</v>
      </c>
      <c r="E1216" t="s">
        <v>12</v>
      </c>
      <c r="F1216">
        <v>0.52100000000000002</v>
      </c>
      <c r="G1216">
        <v>103.76481800000001</v>
      </c>
      <c r="H1216">
        <v>0.1928</v>
      </c>
      <c r="I1216">
        <v>0</v>
      </c>
    </row>
    <row r="1217" spans="1:9" x14ac:dyDescent="0.2">
      <c r="A1217">
        <v>2021</v>
      </c>
      <c r="B1217">
        <v>11</v>
      </c>
      <c r="C1217" t="s">
        <v>32</v>
      </c>
      <c r="D1217" t="s">
        <v>63</v>
      </c>
      <c r="E1217" t="s">
        <v>11</v>
      </c>
      <c r="F1217">
        <v>91.028199999999998</v>
      </c>
      <c r="G1217">
        <v>5751.8504189999994</v>
      </c>
      <c r="H1217">
        <v>19.116</v>
      </c>
      <c r="I1217">
        <v>11309</v>
      </c>
    </row>
    <row r="1218" spans="1:9" x14ac:dyDescent="0.2">
      <c r="A1218">
        <v>2021</v>
      </c>
      <c r="B1218">
        <v>11</v>
      </c>
      <c r="C1218" t="s">
        <v>32</v>
      </c>
      <c r="D1218" t="s">
        <v>63</v>
      </c>
      <c r="E1218" t="s">
        <v>12</v>
      </c>
      <c r="F1218">
        <v>148.52510000000001</v>
      </c>
      <c r="G1218">
        <v>13843.010251</v>
      </c>
      <c r="H1218">
        <v>51.983800000000002</v>
      </c>
      <c r="I1218">
        <v>17986</v>
      </c>
    </row>
    <row r="1219" spans="1:9" x14ac:dyDescent="0.2">
      <c r="A1219">
        <v>2021</v>
      </c>
      <c r="B1219">
        <v>11</v>
      </c>
      <c r="C1219" t="s">
        <v>32</v>
      </c>
      <c r="D1219" t="s">
        <v>63</v>
      </c>
      <c r="E1219" t="s">
        <v>13</v>
      </c>
      <c r="F1219">
        <v>13.1242</v>
      </c>
      <c r="G1219">
        <v>1613.783187</v>
      </c>
      <c r="H1219">
        <v>6.5621</v>
      </c>
      <c r="I1219">
        <v>721</v>
      </c>
    </row>
    <row r="1220" spans="1:9" x14ac:dyDescent="0.2">
      <c r="A1220">
        <v>2021</v>
      </c>
      <c r="B1220">
        <v>11</v>
      </c>
      <c r="C1220" t="s">
        <v>32</v>
      </c>
      <c r="D1220" t="s">
        <v>63</v>
      </c>
      <c r="E1220" t="s">
        <v>14</v>
      </c>
      <c r="F1220">
        <v>1.1599999999999999E-2</v>
      </c>
      <c r="G1220">
        <v>1.818643</v>
      </c>
      <c r="H1220">
        <v>8.6999999999999994E-3</v>
      </c>
      <c r="I1220">
        <v>3</v>
      </c>
    </row>
    <row r="1221" spans="1:9" x14ac:dyDescent="0.2">
      <c r="A1221">
        <v>2021</v>
      </c>
      <c r="B1221">
        <v>11</v>
      </c>
      <c r="C1221" t="s">
        <v>32</v>
      </c>
      <c r="D1221" t="s">
        <v>15</v>
      </c>
      <c r="E1221" t="s">
        <v>11</v>
      </c>
      <c r="F1221">
        <v>0.99129999999999996</v>
      </c>
      <c r="G1221">
        <v>116.18659600000001</v>
      </c>
      <c r="H1221">
        <v>0.1983</v>
      </c>
      <c r="I1221">
        <v>252</v>
      </c>
    </row>
    <row r="1222" spans="1:9" x14ac:dyDescent="0.2">
      <c r="A1222">
        <v>2021</v>
      </c>
      <c r="B1222">
        <v>11</v>
      </c>
      <c r="C1222" t="s">
        <v>32</v>
      </c>
      <c r="D1222" t="s">
        <v>15</v>
      </c>
      <c r="E1222" t="s">
        <v>13</v>
      </c>
      <c r="F1222">
        <v>49.348700000000001</v>
      </c>
      <c r="G1222">
        <v>8723.8077009999997</v>
      </c>
      <c r="H1222">
        <v>19.7395</v>
      </c>
      <c r="I1222">
        <v>4650</v>
      </c>
    </row>
    <row r="1223" spans="1:9" x14ac:dyDescent="0.2">
      <c r="A1223">
        <v>2021</v>
      </c>
      <c r="B1223">
        <v>11</v>
      </c>
      <c r="C1223" t="s">
        <v>32</v>
      </c>
      <c r="D1223" t="s">
        <v>20</v>
      </c>
      <c r="E1223" t="s">
        <v>22</v>
      </c>
      <c r="F1223">
        <v>1.5021</v>
      </c>
      <c r="G1223">
        <v>94.162770999999992</v>
      </c>
      <c r="H1223">
        <v>0.39050000000000001</v>
      </c>
      <c r="I1223">
        <v>299</v>
      </c>
    </row>
    <row r="1224" spans="1:9" x14ac:dyDescent="0.2">
      <c r="A1224">
        <v>2021</v>
      </c>
      <c r="B1224">
        <v>11</v>
      </c>
      <c r="C1224" t="s">
        <v>32</v>
      </c>
      <c r="D1224" t="s">
        <v>20</v>
      </c>
      <c r="E1224" t="s">
        <v>12</v>
      </c>
      <c r="F1224">
        <v>31.1936</v>
      </c>
      <c r="G1224">
        <v>1961.2954069999998</v>
      </c>
      <c r="H1224">
        <v>11.229699999999999</v>
      </c>
      <c r="I1224">
        <v>1922</v>
      </c>
    </row>
    <row r="1225" spans="1:9" x14ac:dyDescent="0.2">
      <c r="A1225">
        <v>2021</v>
      </c>
      <c r="B1225">
        <v>11</v>
      </c>
      <c r="C1225" t="s">
        <v>32</v>
      </c>
      <c r="D1225" t="s">
        <v>17</v>
      </c>
      <c r="E1225" t="s">
        <v>18</v>
      </c>
      <c r="F1225">
        <v>16.481999999999999</v>
      </c>
      <c r="G1225">
        <v>1502.999939</v>
      </c>
      <c r="H1225">
        <v>2.9668000000000001</v>
      </c>
      <c r="I1225">
        <v>4821</v>
      </c>
    </row>
    <row r="1226" spans="1:9" x14ac:dyDescent="0.2">
      <c r="A1226">
        <v>2021</v>
      </c>
      <c r="B1226">
        <v>11</v>
      </c>
      <c r="C1226" t="s">
        <v>32</v>
      </c>
      <c r="D1226" t="s">
        <v>53</v>
      </c>
      <c r="E1226" t="s">
        <v>12</v>
      </c>
      <c r="F1226">
        <v>8.0768000000000004</v>
      </c>
      <c r="G1226">
        <v>479.585418</v>
      </c>
      <c r="H1226">
        <v>3.1095999999999999</v>
      </c>
      <c r="I1226">
        <v>2321</v>
      </c>
    </row>
    <row r="1227" spans="1:9" x14ac:dyDescent="0.2">
      <c r="A1227">
        <v>2021</v>
      </c>
      <c r="B1227">
        <v>11</v>
      </c>
      <c r="C1227" t="s">
        <v>32</v>
      </c>
      <c r="D1227" t="s">
        <v>53</v>
      </c>
      <c r="E1227" t="s">
        <v>13</v>
      </c>
      <c r="F1227">
        <v>1.7141</v>
      </c>
      <c r="G1227">
        <v>119.78602099999999</v>
      </c>
      <c r="H1227">
        <v>0.83989999999999998</v>
      </c>
      <c r="I1227">
        <v>1202</v>
      </c>
    </row>
    <row r="1228" spans="1:9" x14ac:dyDescent="0.2">
      <c r="A1228">
        <v>2021</v>
      </c>
      <c r="B1228">
        <v>11</v>
      </c>
      <c r="C1228" t="s">
        <v>32</v>
      </c>
      <c r="D1228" t="s">
        <v>19</v>
      </c>
      <c r="E1228" t="s">
        <v>12</v>
      </c>
      <c r="F1228">
        <v>1.827</v>
      </c>
      <c r="G1228">
        <v>378.37265500000001</v>
      </c>
      <c r="H1228">
        <v>0.67600000000000005</v>
      </c>
      <c r="I1228">
        <v>0</v>
      </c>
    </row>
    <row r="1229" spans="1:9" x14ac:dyDescent="0.2">
      <c r="A1229">
        <v>2021</v>
      </c>
      <c r="B1229">
        <v>11</v>
      </c>
      <c r="C1229" t="s">
        <v>32</v>
      </c>
      <c r="D1229" t="s">
        <v>33</v>
      </c>
      <c r="E1229" t="s">
        <v>18</v>
      </c>
      <c r="F1229">
        <v>1.0677000000000001</v>
      </c>
      <c r="G1229">
        <v>321.767696</v>
      </c>
      <c r="H1229">
        <v>0.20269999999999999</v>
      </c>
      <c r="I1229">
        <v>108</v>
      </c>
    </row>
    <row r="1230" spans="1:9" x14ac:dyDescent="0.2">
      <c r="A1230">
        <v>2021</v>
      </c>
      <c r="B1230">
        <v>11</v>
      </c>
      <c r="C1230" t="s">
        <v>32</v>
      </c>
      <c r="D1230" t="s">
        <v>33</v>
      </c>
      <c r="E1230" t="s">
        <v>12</v>
      </c>
      <c r="F1230">
        <v>1.6799999999999999E-2</v>
      </c>
      <c r="G1230">
        <v>7.1706029999999998</v>
      </c>
      <c r="H1230">
        <v>6.0000000000000001E-3</v>
      </c>
      <c r="I1230">
        <v>5</v>
      </c>
    </row>
    <row r="1231" spans="1:9" x14ac:dyDescent="0.2">
      <c r="A1231">
        <v>2021</v>
      </c>
      <c r="B1231">
        <v>11</v>
      </c>
      <c r="C1231" t="s">
        <v>32</v>
      </c>
      <c r="D1231" t="s">
        <v>33</v>
      </c>
      <c r="E1231" t="s">
        <v>13</v>
      </c>
      <c r="F1231">
        <v>4.6600000000000003E-2</v>
      </c>
      <c r="G1231">
        <v>24.183679000000001</v>
      </c>
      <c r="H1231">
        <v>2.3300000000000001E-2</v>
      </c>
      <c r="I1231">
        <v>39</v>
      </c>
    </row>
    <row r="1232" spans="1:9" x14ac:dyDescent="0.2">
      <c r="A1232">
        <v>2021</v>
      </c>
      <c r="B1232">
        <v>11</v>
      </c>
      <c r="C1232" t="s">
        <v>32</v>
      </c>
      <c r="D1232" t="s">
        <v>50</v>
      </c>
      <c r="E1232" t="s">
        <v>27</v>
      </c>
      <c r="F1232">
        <v>3.8500999999999999</v>
      </c>
      <c r="G1232">
        <v>311.61318699999998</v>
      </c>
      <c r="H1232">
        <v>1.232</v>
      </c>
      <c r="I1232">
        <v>2984</v>
      </c>
    </row>
    <row r="1233" spans="1:9" x14ac:dyDescent="0.2">
      <c r="A1233">
        <v>2021</v>
      </c>
      <c r="B1233">
        <v>11</v>
      </c>
      <c r="C1233" t="s">
        <v>32</v>
      </c>
      <c r="D1233" t="s">
        <v>21</v>
      </c>
      <c r="E1233" t="s">
        <v>22</v>
      </c>
      <c r="F1233">
        <v>0.31330000000000002</v>
      </c>
      <c r="G1233">
        <v>119.615482</v>
      </c>
      <c r="H1233">
        <v>8.77E-2</v>
      </c>
      <c r="I1233">
        <v>0</v>
      </c>
    </row>
    <row r="1234" spans="1:9" x14ac:dyDescent="0.2">
      <c r="A1234">
        <v>2021</v>
      </c>
      <c r="B1234">
        <v>11</v>
      </c>
      <c r="C1234" t="s">
        <v>32</v>
      </c>
      <c r="D1234" t="s">
        <v>21</v>
      </c>
      <c r="E1234" t="s">
        <v>27</v>
      </c>
      <c r="F1234">
        <v>1.6000000000000001E-3</v>
      </c>
      <c r="G1234">
        <v>0.52653599999999989</v>
      </c>
      <c r="H1234">
        <v>5.0000000000000001E-4</v>
      </c>
      <c r="I1234">
        <v>0</v>
      </c>
    </row>
    <row r="1235" spans="1:9" x14ac:dyDescent="0.2">
      <c r="A1235">
        <v>2021</v>
      </c>
      <c r="B1235">
        <v>11</v>
      </c>
      <c r="C1235" t="s">
        <v>32</v>
      </c>
      <c r="D1235" t="s">
        <v>21</v>
      </c>
      <c r="E1235" t="s">
        <v>13</v>
      </c>
      <c r="F1235">
        <v>1.1007</v>
      </c>
      <c r="G1235">
        <v>150.34304</v>
      </c>
      <c r="H1235">
        <v>0.44030000000000002</v>
      </c>
      <c r="I1235">
        <v>0</v>
      </c>
    </row>
    <row r="1236" spans="1:9" x14ac:dyDescent="0.2">
      <c r="A1236">
        <v>2021</v>
      </c>
      <c r="B1236">
        <v>11</v>
      </c>
      <c r="C1236" t="s">
        <v>32</v>
      </c>
      <c r="D1236" t="s">
        <v>46</v>
      </c>
      <c r="E1236" t="s">
        <v>11</v>
      </c>
      <c r="F1236">
        <v>0.2777</v>
      </c>
      <c r="G1236">
        <v>139.08552900000001</v>
      </c>
      <c r="H1236">
        <v>5.5599999999999997E-2</v>
      </c>
      <c r="I1236">
        <v>0</v>
      </c>
    </row>
    <row r="1237" spans="1:9" x14ac:dyDescent="0.2">
      <c r="A1237">
        <v>2021</v>
      </c>
      <c r="B1237">
        <v>11</v>
      </c>
      <c r="C1237" t="s">
        <v>32</v>
      </c>
      <c r="D1237" t="s">
        <v>46</v>
      </c>
      <c r="E1237" t="s">
        <v>12</v>
      </c>
      <c r="F1237">
        <v>0.25569999999999998</v>
      </c>
      <c r="G1237">
        <v>129.39920799999999</v>
      </c>
      <c r="H1237">
        <v>8.9399999999999993E-2</v>
      </c>
      <c r="I1237">
        <v>0</v>
      </c>
    </row>
    <row r="1238" spans="1:9" x14ac:dyDescent="0.2">
      <c r="A1238">
        <v>2021</v>
      </c>
      <c r="B1238">
        <v>12</v>
      </c>
      <c r="C1238" t="s">
        <v>9</v>
      </c>
      <c r="D1238" t="s">
        <v>63</v>
      </c>
      <c r="E1238" t="s">
        <v>11</v>
      </c>
      <c r="F1238">
        <v>8.2873000000000001</v>
      </c>
      <c r="G1238">
        <v>584.43964500000004</v>
      </c>
      <c r="H1238">
        <v>1.7403</v>
      </c>
      <c r="I1238">
        <v>484</v>
      </c>
    </row>
    <row r="1239" spans="1:9" x14ac:dyDescent="0.2">
      <c r="A1239">
        <v>2021</v>
      </c>
      <c r="B1239">
        <v>12</v>
      </c>
      <c r="C1239" t="s">
        <v>9</v>
      </c>
      <c r="D1239" t="s">
        <v>63</v>
      </c>
      <c r="E1239" t="s">
        <v>12</v>
      </c>
      <c r="F1239">
        <v>58.926900000000003</v>
      </c>
      <c r="G1239">
        <v>5261.8993069999997</v>
      </c>
      <c r="H1239">
        <v>20.624400000000001</v>
      </c>
      <c r="I1239">
        <v>782</v>
      </c>
    </row>
    <row r="1240" spans="1:9" x14ac:dyDescent="0.2">
      <c r="A1240">
        <v>2021</v>
      </c>
      <c r="B1240">
        <v>12</v>
      </c>
      <c r="C1240" t="s">
        <v>9</v>
      </c>
      <c r="D1240" t="s">
        <v>63</v>
      </c>
      <c r="E1240" t="s">
        <v>13</v>
      </c>
      <c r="F1240">
        <v>40.069299999999998</v>
      </c>
      <c r="G1240">
        <v>4483.3081380000003</v>
      </c>
      <c r="H1240">
        <v>20.034600000000001</v>
      </c>
      <c r="I1240">
        <v>666</v>
      </c>
    </row>
    <row r="1241" spans="1:9" x14ac:dyDescent="0.2">
      <c r="A1241">
        <v>2021</v>
      </c>
      <c r="B1241">
        <v>12</v>
      </c>
      <c r="C1241" t="s">
        <v>9</v>
      </c>
      <c r="D1241" t="s">
        <v>15</v>
      </c>
      <c r="E1241" t="s">
        <v>11</v>
      </c>
      <c r="F1241">
        <v>0.126</v>
      </c>
      <c r="G1241">
        <v>15.565614</v>
      </c>
      <c r="H1241">
        <v>2.52E-2</v>
      </c>
      <c r="I1241">
        <v>11</v>
      </c>
    </row>
    <row r="1242" spans="1:9" x14ac:dyDescent="0.2">
      <c r="A1242">
        <v>2021</v>
      </c>
      <c r="B1242">
        <v>12</v>
      </c>
      <c r="C1242" t="s">
        <v>9</v>
      </c>
      <c r="D1242" t="s">
        <v>15</v>
      </c>
      <c r="E1242" t="s">
        <v>13</v>
      </c>
      <c r="F1242">
        <v>48.531799999999997</v>
      </c>
      <c r="G1242">
        <v>7688.3169230000003</v>
      </c>
      <c r="H1242">
        <v>19.412700000000001</v>
      </c>
      <c r="I1242">
        <v>766</v>
      </c>
    </row>
    <row r="1243" spans="1:9" x14ac:dyDescent="0.2">
      <c r="A1243">
        <v>2021</v>
      </c>
      <c r="B1243">
        <v>12</v>
      </c>
      <c r="C1243" t="s">
        <v>9</v>
      </c>
      <c r="D1243" t="s">
        <v>17</v>
      </c>
      <c r="E1243" t="s">
        <v>18</v>
      </c>
      <c r="F1243">
        <v>3.0142000000000002</v>
      </c>
      <c r="G1243">
        <v>325.02226299999995</v>
      </c>
      <c r="H1243">
        <v>0.54249999999999998</v>
      </c>
      <c r="I1243">
        <v>210</v>
      </c>
    </row>
    <row r="1244" spans="1:9" x14ac:dyDescent="0.2">
      <c r="A1244">
        <v>2021</v>
      </c>
      <c r="B1244">
        <v>12</v>
      </c>
      <c r="C1244" t="s">
        <v>9</v>
      </c>
      <c r="D1244" t="s">
        <v>21</v>
      </c>
      <c r="E1244" t="s">
        <v>22</v>
      </c>
      <c r="F1244">
        <v>3.7400000000000003E-2</v>
      </c>
      <c r="G1244">
        <v>10.424574</v>
      </c>
      <c r="H1244">
        <v>1.0500000000000001E-2</v>
      </c>
      <c r="I1244">
        <v>13</v>
      </c>
    </row>
    <row r="1245" spans="1:9" x14ac:dyDescent="0.2">
      <c r="A1245">
        <v>2021</v>
      </c>
      <c r="B1245">
        <v>12</v>
      </c>
      <c r="C1245" t="s">
        <v>9</v>
      </c>
      <c r="D1245" t="s">
        <v>21</v>
      </c>
      <c r="E1245" t="s">
        <v>13</v>
      </c>
      <c r="F1245">
        <v>1.381</v>
      </c>
      <c r="G1245">
        <v>191.52732900000001</v>
      </c>
      <c r="H1245">
        <v>0.5524</v>
      </c>
      <c r="I1245">
        <v>195</v>
      </c>
    </row>
    <row r="1246" spans="1:9" x14ac:dyDescent="0.2">
      <c r="A1246">
        <v>2021</v>
      </c>
      <c r="B1246">
        <v>12</v>
      </c>
      <c r="C1246" t="s">
        <v>9</v>
      </c>
      <c r="D1246" t="s">
        <v>20</v>
      </c>
      <c r="E1246" t="s">
        <v>22</v>
      </c>
      <c r="F1246">
        <v>7.1000000000000004E-3</v>
      </c>
      <c r="G1246">
        <v>0.403671</v>
      </c>
      <c r="H1246">
        <v>1.9E-3</v>
      </c>
      <c r="I1246">
        <v>2</v>
      </c>
    </row>
    <row r="1247" spans="1:9" x14ac:dyDescent="0.2">
      <c r="A1247">
        <v>2021</v>
      </c>
      <c r="B1247">
        <v>12</v>
      </c>
      <c r="C1247" t="s">
        <v>9</v>
      </c>
      <c r="D1247" t="s">
        <v>20</v>
      </c>
      <c r="E1247" t="s">
        <v>12</v>
      </c>
      <c r="F1247">
        <v>1.5797000000000001</v>
      </c>
      <c r="G1247">
        <v>129.878468</v>
      </c>
      <c r="H1247">
        <v>0.56869999999999998</v>
      </c>
      <c r="I1247">
        <v>175</v>
      </c>
    </row>
    <row r="1248" spans="1:9" x14ac:dyDescent="0.2">
      <c r="A1248">
        <v>2021</v>
      </c>
      <c r="B1248">
        <v>12</v>
      </c>
      <c r="C1248" t="s">
        <v>9</v>
      </c>
      <c r="D1248" t="s">
        <v>19</v>
      </c>
      <c r="E1248" t="s">
        <v>12</v>
      </c>
      <c r="F1248">
        <v>0.75990000000000002</v>
      </c>
      <c r="G1248">
        <v>127.89406</v>
      </c>
      <c r="H1248">
        <v>0.28120000000000001</v>
      </c>
      <c r="I1248">
        <v>35</v>
      </c>
    </row>
    <row r="1249" spans="1:9" x14ac:dyDescent="0.2">
      <c r="A1249">
        <v>2021</v>
      </c>
      <c r="B1249">
        <v>12</v>
      </c>
      <c r="C1249" t="s">
        <v>9</v>
      </c>
      <c r="D1249" t="s">
        <v>50</v>
      </c>
      <c r="E1249" t="s">
        <v>27</v>
      </c>
      <c r="F1249">
        <v>0.58679999999999999</v>
      </c>
      <c r="G1249">
        <v>63.073779000000002</v>
      </c>
      <c r="H1249">
        <v>0.18779999999999999</v>
      </c>
      <c r="I1249">
        <v>234</v>
      </c>
    </row>
    <row r="1250" spans="1:9" x14ac:dyDescent="0.2">
      <c r="A1250">
        <v>2021</v>
      </c>
      <c r="B1250">
        <v>12</v>
      </c>
      <c r="C1250" t="s">
        <v>9</v>
      </c>
      <c r="D1250" t="s">
        <v>51</v>
      </c>
      <c r="E1250" t="s">
        <v>13</v>
      </c>
      <c r="F1250">
        <v>0.38169999999999998</v>
      </c>
      <c r="G1250">
        <v>61.491981000000003</v>
      </c>
      <c r="H1250">
        <v>0.17369999999999999</v>
      </c>
      <c r="I1250">
        <v>0</v>
      </c>
    </row>
    <row r="1251" spans="1:9" x14ac:dyDescent="0.2">
      <c r="A1251">
        <v>2021</v>
      </c>
      <c r="B1251">
        <v>12</v>
      </c>
      <c r="C1251" t="s">
        <v>9</v>
      </c>
      <c r="D1251" t="s">
        <v>23</v>
      </c>
      <c r="E1251" t="s">
        <v>13</v>
      </c>
      <c r="F1251">
        <v>0.1827</v>
      </c>
      <c r="G1251">
        <v>36.021500000000003</v>
      </c>
      <c r="H1251">
        <v>7.3099999999999998E-2</v>
      </c>
      <c r="I1251">
        <v>118</v>
      </c>
    </row>
    <row r="1252" spans="1:9" x14ac:dyDescent="0.2">
      <c r="A1252">
        <v>2021</v>
      </c>
      <c r="B1252">
        <v>12</v>
      </c>
      <c r="C1252" t="s">
        <v>9</v>
      </c>
      <c r="D1252" t="s">
        <v>24</v>
      </c>
      <c r="E1252" t="s">
        <v>18</v>
      </c>
      <c r="F1252">
        <v>0.19489999999999999</v>
      </c>
      <c r="G1252">
        <v>33.214697999999999</v>
      </c>
      <c r="H1252">
        <v>3.6999999999999998E-2</v>
      </c>
      <c r="I1252">
        <v>74</v>
      </c>
    </row>
    <row r="1253" spans="1:9" x14ac:dyDescent="0.2">
      <c r="A1253">
        <v>2021</v>
      </c>
      <c r="B1253">
        <v>12</v>
      </c>
      <c r="C1253" t="s">
        <v>9</v>
      </c>
      <c r="D1253" t="s">
        <v>24</v>
      </c>
      <c r="E1253" t="s">
        <v>12</v>
      </c>
      <c r="F1253">
        <v>6.9999999999999999E-4</v>
      </c>
      <c r="G1253">
        <v>8.6132E-2</v>
      </c>
      <c r="H1253">
        <v>2.9999999999999997E-4</v>
      </c>
      <c r="I1253">
        <v>2</v>
      </c>
    </row>
    <row r="1254" spans="1:9" x14ac:dyDescent="0.2">
      <c r="A1254">
        <v>2021</v>
      </c>
      <c r="B1254">
        <v>12</v>
      </c>
      <c r="C1254" t="s">
        <v>26</v>
      </c>
      <c r="D1254" t="s">
        <v>63</v>
      </c>
      <c r="E1254" t="s">
        <v>11</v>
      </c>
      <c r="F1254">
        <v>26.8384</v>
      </c>
      <c r="G1254">
        <v>1831.4709789999999</v>
      </c>
      <c r="H1254">
        <v>5.6360999999999999</v>
      </c>
      <c r="I1254">
        <v>5837</v>
      </c>
    </row>
    <row r="1255" spans="1:9" x14ac:dyDescent="0.2">
      <c r="A1255">
        <v>2021</v>
      </c>
      <c r="B1255">
        <v>12</v>
      </c>
      <c r="C1255" t="s">
        <v>26</v>
      </c>
      <c r="D1255" t="s">
        <v>63</v>
      </c>
      <c r="E1255" t="s">
        <v>12</v>
      </c>
      <c r="F1255">
        <v>69.709599999999995</v>
      </c>
      <c r="G1255">
        <v>6746.2301100000004</v>
      </c>
      <c r="H1255">
        <v>24.398399999999999</v>
      </c>
      <c r="I1255">
        <v>10270</v>
      </c>
    </row>
    <row r="1256" spans="1:9" x14ac:dyDescent="0.2">
      <c r="A1256">
        <v>2021</v>
      </c>
      <c r="B1256">
        <v>12</v>
      </c>
      <c r="C1256" t="s">
        <v>26</v>
      </c>
      <c r="D1256" t="s">
        <v>63</v>
      </c>
      <c r="E1256" t="s">
        <v>13</v>
      </c>
      <c r="F1256">
        <v>2.2707000000000002</v>
      </c>
      <c r="G1256">
        <v>346.23589399999997</v>
      </c>
      <c r="H1256">
        <v>1.1352</v>
      </c>
      <c r="I1256">
        <v>606</v>
      </c>
    </row>
    <row r="1257" spans="1:9" x14ac:dyDescent="0.2">
      <c r="A1257">
        <v>2021</v>
      </c>
      <c r="B1257">
        <v>12</v>
      </c>
      <c r="C1257" t="s">
        <v>26</v>
      </c>
      <c r="D1257" t="s">
        <v>63</v>
      </c>
      <c r="E1257" t="s">
        <v>14</v>
      </c>
      <c r="F1257">
        <v>0.28560000000000002</v>
      </c>
      <c r="G1257">
        <v>46.137219999999999</v>
      </c>
      <c r="H1257">
        <v>0.2142</v>
      </c>
      <c r="I1257">
        <v>163</v>
      </c>
    </row>
    <row r="1258" spans="1:9" x14ac:dyDescent="0.2">
      <c r="A1258">
        <v>2021</v>
      </c>
      <c r="B1258">
        <v>12</v>
      </c>
      <c r="C1258" t="s">
        <v>26</v>
      </c>
      <c r="D1258" t="s">
        <v>15</v>
      </c>
      <c r="E1258" t="s">
        <v>11</v>
      </c>
      <c r="F1258">
        <v>6.4600000000000005E-2</v>
      </c>
      <c r="G1258">
        <v>9.8290120000000005</v>
      </c>
      <c r="H1258">
        <v>1.29E-2</v>
      </c>
      <c r="I1258">
        <v>19</v>
      </c>
    </row>
    <row r="1259" spans="1:9" x14ac:dyDescent="0.2">
      <c r="A1259">
        <v>2021</v>
      </c>
      <c r="B1259">
        <v>12</v>
      </c>
      <c r="C1259" t="s">
        <v>26</v>
      </c>
      <c r="D1259" t="s">
        <v>15</v>
      </c>
      <c r="E1259" t="s">
        <v>13</v>
      </c>
      <c r="F1259">
        <v>7.1891999999999996</v>
      </c>
      <c r="G1259">
        <v>1308.7819750000001</v>
      </c>
      <c r="H1259">
        <v>2.8757000000000001</v>
      </c>
      <c r="I1259">
        <v>1638</v>
      </c>
    </row>
    <row r="1260" spans="1:9" x14ac:dyDescent="0.2">
      <c r="A1260">
        <v>2021</v>
      </c>
      <c r="B1260">
        <v>12</v>
      </c>
      <c r="C1260" t="s">
        <v>26</v>
      </c>
      <c r="D1260" t="s">
        <v>17</v>
      </c>
      <c r="E1260" t="s">
        <v>18</v>
      </c>
      <c r="F1260">
        <v>9.2164000000000001</v>
      </c>
      <c r="G1260">
        <v>785.23974499999997</v>
      </c>
      <c r="H1260">
        <v>1.6589</v>
      </c>
      <c r="I1260">
        <v>3027</v>
      </c>
    </row>
    <row r="1261" spans="1:9" x14ac:dyDescent="0.2">
      <c r="A1261">
        <v>2021</v>
      </c>
      <c r="B1261">
        <v>12</v>
      </c>
      <c r="C1261" t="s">
        <v>26</v>
      </c>
      <c r="D1261" t="s">
        <v>20</v>
      </c>
      <c r="E1261" t="s">
        <v>22</v>
      </c>
      <c r="F1261">
        <v>1.0209999999999999</v>
      </c>
      <c r="G1261">
        <v>58.981036999999993</v>
      </c>
      <c r="H1261">
        <v>0.26540000000000002</v>
      </c>
      <c r="I1261">
        <v>151</v>
      </c>
    </row>
    <row r="1262" spans="1:9" x14ac:dyDescent="0.2">
      <c r="A1262">
        <v>2021</v>
      </c>
      <c r="B1262">
        <v>12</v>
      </c>
      <c r="C1262" t="s">
        <v>26</v>
      </c>
      <c r="D1262" t="s">
        <v>20</v>
      </c>
      <c r="E1262" t="s">
        <v>12</v>
      </c>
      <c r="F1262">
        <v>10.0487</v>
      </c>
      <c r="G1262">
        <v>606.25328000000002</v>
      </c>
      <c r="H1262">
        <v>3.6175000000000002</v>
      </c>
      <c r="I1262">
        <v>1359</v>
      </c>
    </row>
    <row r="1263" spans="1:9" x14ac:dyDescent="0.2">
      <c r="A1263">
        <v>2021</v>
      </c>
      <c r="B1263">
        <v>12</v>
      </c>
      <c r="C1263" t="s">
        <v>26</v>
      </c>
      <c r="D1263" t="s">
        <v>53</v>
      </c>
      <c r="E1263" t="s">
        <v>12</v>
      </c>
      <c r="F1263">
        <v>2.3610000000000002</v>
      </c>
      <c r="G1263">
        <v>171.533862</v>
      </c>
      <c r="H1263">
        <v>0.90900000000000003</v>
      </c>
      <c r="I1263">
        <v>785</v>
      </c>
    </row>
    <row r="1264" spans="1:9" x14ac:dyDescent="0.2">
      <c r="A1264">
        <v>2021</v>
      </c>
      <c r="B1264">
        <v>12</v>
      </c>
      <c r="C1264" t="s">
        <v>26</v>
      </c>
      <c r="D1264" t="s">
        <v>53</v>
      </c>
      <c r="E1264" t="s">
        <v>13</v>
      </c>
      <c r="F1264">
        <v>0.69650000000000001</v>
      </c>
      <c r="G1264">
        <v>55.380153</v>
      </c>
      <c r="H1264">
        <v>0.34129999999999999</v>
      </c>
      <c r="I1264">
        <v>408</v>
      </c>
    </row>
    <row r="1265" spans="1:9" x14ac:dyDescent="0.2">
      <c r="A1265">
        <v>2021</v>
      </c>
      <c r="B1265">
        <v>12</v>
      </c>
      <c r="C1265" t="s">
        <v>26</v>
      </c>
      <c r="D1265" t="s">
        <v>50</v>
      </c>
      <c r="E1265" t="s">
        <v>27</v>
      </c>
      <c r="F1265">
        <v>1.9456</v>
      </c>
      <c r="G1265">
        <v>177.160661</v>
      </c>
      <c r="H1265">
        <v>0.62250000000000005</v>
      </c>
      <c r="I1265">
        <v>1542</v>
      </c>
    </row>
    <row r="1266" spans="1:9" x14ac:dyDescent="0.2">
      <c r="A1266">
        <v>2021</v>
      </c>
      <c r="B1266">
        <v>12</v>
      </c>
      <c r="C1266" t="s">
        <v>26</v>
      </c>
      <c r="D1266" t="s">
        <v>16</v>
      </c>
      <c r="E1266" t="s">
        <v>11</v>
      </c>
      <c r="F1266">
        <v>1.9184000000000001</v>
      </c>
      <c r="G1266">
        <v>134.078957</v>
      </c>
      <c r="H1266">
        <v>0.44130000000000003</v>
      </c>
      <c r="I1266">
        <v>623</v>
      </c>
    </row>
    <row r="1267" spans="1:9" x14ac:dyDescent="0.2">
      <c r="A1267">
        <v>2021</v>
      </c>
      <c r="B1267">
        <v>12</v>
      </c>
      <c r="C1267" t="s">
        <v>26</v>
      </c>
      <c r="D1267" t="s">
        <v>16</v>
      </c>
      <c r="E1267" t="s">
        <v>13</v>
      </c>
      <c r="F1267">
        <v>8.8700000000000001E-2</v>
      </c>
      <c r="G1267">
        <v>7.7540969999999998</v>
      </c>
      <c r="H1267">
        <v>3.9800000000000002E-2</v>
      </c>
      <c r="I1267">
        <v>134</v>
      </c>
    </row>
    <row r="1268" spans="1:9" x14ac:dyDescent="0.2">
      <c r="A1268">
        <v>2021</v>
      </c>
      <c r="B1268">
        <v>12</v>
      </c>
      <c r="C1268" t="s">
        <v>26</v>
      </c>
      <c r="D1268" t="s">
        <v>19</v>
      </c>
      <c r="E1268" t="s">
        <v>12</v>
      </c>
      <c r="F1268">
        <v>0.66469999999999996</v>
      </c>
      <c r="G1268">
        <v>133.35575700000001</v>
      </c>
      <c r="H1268">
        <v>0.24590000000000001</v>
      </c>
      <c r="I1268">
        <v>0</v>
      </c>
    </row>
    <row r="1269" spans="1:9" x14ac:dyDescent="0.2">
      <c r="A1269">
        <v>2021</v>
      </c>
      <c r="B1269">
        <v>12</v>
      </c>
      <c r="C1269" t="s">
        <v>26</v>
      </c>
      <c r="D1269" t="s">
        <v>52</v>
      </c>
      <c r="E1269" t="s">
        <v>12</v>
      </c>
      <c r="F1269">
        <v>2.4750999999999999</v>
      </c>
      <c r="G1269">
        <v>121.583181</v>
      </c>
      <c r="H1269">
        <v>0.86629999999999996</v>
      </c>
      <c r="I1269">
        <v>429</v>
      </c>
    </row>
    <row r="1270" spans="1:9" x14ac:dyDescent="0.2">
      <c r="A1270">
        <v>2021</v>
      </c>
      <c r="B1270">
        <v>12</v>
      </c>
      <c r="C1270" t="s">
        <v>26</v>
      </c>
      <c r="D1270" t="s">
        <v>45</v>
      </c>
      <c r="E1270" t="s">
        <v>12</v>
      </c>
      <c r="F1270">
        <v>1.6841999999999999</v>
      </c>
      <c r="G1270">
        <v>108.66609600000001</v>
      </c>
      <c r="H1270">
        <v>0.58950000000000002</v>
      </c>
      <c r="I1270">
        <v>956</v>
      </c>
    </row>
    <row r="1271" spans="1:9" x14ac:dyDescent="0.2">
      <c r="A1271">
        <v>2021</v>
      </c>
      <c r="B1271">
        <v>12</v>
      </c>
      <c r="C1271" t="s">
        <v>32</v>
      </c>
      <c r="D1271" t="s">
        <v>63</v>
      </c>
      <c r="E1271" t="s">
        <v>11</v>
      </c>
      <c r="F1271">
        <v>92.248500000000007</v>
      </c>
      <c r="G1271">
        <v>5816.404614</v>
      </c>
      <c r="H1271">
        <v>19.3721</v>
      </c>
      <c r="I1271">
        <v>12028</v>
      </c>
    </row>
    <row r="1272" spans="1:9" x14ac:dyDescent="0.2">
      <c r="A1272">
        <v>2021</v>
      </c>
      <c r="B1272">
        <v>12</v>
      </c>
      <c r="C1272" t="s">
        <v>32</v>
      </c>
      <c r="D1272" t="s">
        <v>63</v>
      </c>
      <c r="E1272" t="s">
        <v>12</v>
      </c>
      <c r="F1272">
        <v>158.1712</v>
      </c>
      <c r="G1272">
        <v>14410.525471999999</v>
      </c>
      <c r="H1272">
        <v>55.359900000000003</v>
      </c>
      <c r="I1272">
        <v>17750</v>
      </c>
    </row>
    <row r="1273" spans="1:9" x14ac:dyDescent="0.2">
      <c r="A1273">
        <v>2021</v>
      </c>
      <c r="B1273">
        <v>12</v>
      </c>
      <c r="C1273" t="s">
        <v>32</v>
      </c>
      <c r="D1273" t="s">
        <v>63</v>
      </c>
      <c r="E1273" t="s">
        <v>13</v>
      </c>
      <c r="F1273">
        <v>9.2022999999999993</v>
      </c>
      <c r="G1273">
        <v>1260.9091939999998</v>
      </c>
      <c r="H1273">
        <v>4.6012000000000004</v>
      </c>
      <c r="I1273">
        <v>714</v>
      </c>
    </row>
    <row r="1274" spans="1:9" x14ac:dyDescent="0.2">
      <c r="A1274">
        <v>2021</v>
      </c>
      <c r="B1274">
        <v>12</v>
      </c>
      <c r="C1274" t="s">
        <v>32</v>
      </c>
      <c r="D1274" t="s">
        <v>63</v>
      </c>
      <c r="E1274" t="s">
        <v>14</v>
      </c>
      <c r="F1274">
        <v>8.6999999999999994E-3</v>
      </c>
      <c r="G1274">
        <v>1.791126</v>
      </c>
      <c r="H1274">
        <v>6.4999999999999997E-3</v>
      </c>
      <c r="I1274">
        <v>3</v>
      </c>
    </row>
    <row r="1275" spans="1:9" x14ac:dyDescent="0.2">
      <c r="A1275">
        <v>2021</v>
      </c>
      <c r="B1275">
        <v>12</v>
      </c>
      <c r="C1275" t="s">
        <v>32</v>
      </c>
      <c r="D1275" t="s">
        <v>15</v>
      </c>
      <c r="E1275" t="s">
        <v>11</v>
      </c>
      <c r="F1275">
        <v>1.3880999999999999</v>
      </c>
      <c r="G1275">
        <v>160.19565700000001</v>
      </c>
      <c r="H1275">
        <v>0.27760000000000001</v>
      </c>
      <c r="I1275">
        <v>278</v>
      </c>
    </row>
    <row r="1276" spans="1:9" x14ac:dyDescent="0.2">
      <c r="A1276">
        <v>2021</v>
      </c>
      <c r="B1276">
        <v>12</v>
      </c>
      <c r="C1276" t="s">
        <v>32</v>
      </c>
      <c r="D1276" t="s">
        <v>15</v>
      </c>
      <c r="E1276" t="s">
        <v>13</v>
      </c>
      <c r="F1276">
        <v>38.947800000000001</v>
      </c>
      <c r="G1276">
        <v>7508.4035650000005</v>
      </c>
      <c r="H1276">
        <v>15.5791</v>
      </c>
      <c r="I1276">
        <v>4678</v>
      </c>
    </row>
    <row r="1277" spans="1:9" x14ac:dyDescent="0.2">
      <c r="A1277">
        <v>2021</v>
      </c>
      <c r="B1277">
        <v>12</v>
      </c>
      <c r="C1277" t="s">
        <v>32</v>
      </c>
      <c r="D1277" t="s">
        <v>20</v>
      </c>
      <c r="E1277" t="s">
        <v>22</v>
      </c>
      <c r="F1277">
        <v>2.0282</v>
      </c>
      <c r="G1277">
        <v>122.270841</v>
      </c>
      <c r="H1277">
        <v>0.52729999999999999</v>
      </c>
      <c r="I1277">
        <v>312</v>
      </c>
    </row>
    <row r="1278" spans="1:9" x14ac:dyDescent="0.2">
      <c r="A1278">
        <v>2021</v>
      </c>
      <c r="B1278">
        <v>12</v>
      </c>
      <c r="C1278" t="s">
        <v>32</v>
      </c>
      <c r="D1278" t="s">
        <v>20</v>
      </c>
      <c r="E1278" t="s">
        <v>12</v>
      </c>
      <c r="F1278">
        <v>19.925000000000001</v>
      </c>
      <c r="G1278">
        <v>1349.5445580000001</v>
      </c>
      <c r="H1278">
        <v>7.173</v>
      </c>
      <c r="I1278">
        <v>1769</v>
      </c>
    </row>
    <row r="1279" spans="1:9" x14ac:dyDescent="0.2">
      <c r="A1279">
        <v>2021</v>
      </c>
      <c r="B1279">
        <v>12</v>
      </c>
      <c r="C1279" t="s">
        <v>32</v>
      </c>
      <c r="D1279" t="s">
        <v>17</v>
      </c>
      <c r="E1279" t="s">
        <v>18</v>
      </c>
      <c r="F1279">
        <v>17.0671</v>
      </c>
      <c r="G1279">
        <v>1470.9417509999998</v>
      </c>
      <c r="H1279">
        <v>3.0720999999999998</v>
      </c>
      <c r="I1279">
        <v>4837</v>
      </c>
    </row>
    <row r="1280" spans="1:9" x14ac:dyDescent="0.2">
      <c r="A1280">
        <v>2021</v>
      </c>
      <c r="B1280">
        <v>12</v>
      </c>
      <c r="C1280" t="s">
        <v>32</v>
      </c>
      <c r="D1280" t="s">
        <v>33</v>
      </c>
      <c r="E1280" t="s">
        <v>18</v>
      </c>
      <c r="F1280">
        <v>1.3044</v>
      </c>
      <c r="G1280">
        <v>385.36005399999999</v>
      </c>
      <c r="H1280">
        <v>0.24779999999999999</v>
      </c>
      <c r="I1280">
        <v>105</v>
      </c>
    </row>
    <row r="1281" spans="1:9" x14ac:dyDescent="0.2">
      <c r="A1281">
        <v>2021</v>
      </c>
      <c r="B1281">
        <v>12</v>
      </c>
      <c r="C1281" t="s">
        <v>32</v>
      </c>
      <c r="D1281" t="s">
        <v>33</v>
      </c>
      <c r="E1281" t="s">
        <v>12</v>
      </c>
      <c r="F1281">
        <v>2.01E-2</v>
      </c>
      <c r="G1281">
        <v>8.7732209999999995</v>
      </c>
      <c r="H1281">
        <v>7.1999999999999998E-3</v>
      </c>
      <c r="I1281">
        <v>6</v>
      </c>
    </row>
    <row r="1282" spans="1:9" x14ac:dyDescent="0.2">
      <c r="A1282">
        <v>2021</v>
      </c>
      <c r="B1282">
        <v>12</v>
      </c>
      <c r="C1282" t="s">
        <v>32</v>
      </c>
      <c r="D1282" t="s">
        <v>33</v>
      </c>
      <c r="E1282" t="s">
        <v>13</v>
      </c>
      <c r="F1282">
        <v>5.5100000000000003E-2</v>
      </c>
      <c r="G1282">
        <v>28.912295999999998</v>
      </c>
      <c r="H1282">
        <v>2.76E-2</v>
      </c>
      <c r="I1282">
        <v>44</v>
      </c>
    </row>
    <row r="1283" spans="1:9" x14ac:dyDescent="0.2">
      <c r="A1283">
        <v>2021</v>
      </c>
      <c r="B1283">
        <v>12</v>
      </c>
      <c r="C1283" t="s">
        <v>32</v>
      </c>
      <c r="D1283" t="s">
        <v>53</v>
      </c>
      <c r="E1283" t="s">
        <v>12</v>
      </c>
      <c r="F1283">
        <v>3.5261999999999998</v>
      </c>
      <c r="G1283">
        <v>303.53724</v>
      </c>
      <c r="H1283">
        <v>1.3575999999999999</v>
      </c>
      <c r="I1283">
        <v>1857</v>
      </c>
    </row>
    <row r="1284" spans="1:9" x14ac:dyDescent="0.2">
      <c r="A1284">
        <v>2021</v>
      </c>
      <c r="B1284">
        <v>12</v>
      </c>
      <c r="C1284" t="s">
        <v>32</v>
      </c>
      <c r="D1284" t="s">
        <v>53</v>
      </c>
      <c r="E1284" t="s">
        <v>13</v>
      </c>
      <c r="F1284">
        <v>0.58360000000000001</v>
      </c>
      <c r="G1284">
        <v>45.059480999999998</v>
      </c>
      <c r="H1284">
        <v>0.28599999999999998</v>
      </c>
      <c r="I1284">
        <v>483</v>
      </c>
    </row>
    <row r="1285" spans="1:9" x14ac:dyDescent="0.2">
      <c r="A1285">
        <v>2021</v>
      </c>
      <c r="B1285">
        <v>12</v>
      </c>
      <c r="C1285" t="s">
        <v>32</v>
      </c>
      <c r="D1285" t="s">
        <v>50</v>
      </c>
      <c r="E1285" t="s">
        <v>27</v>
      </c>
      <c r="F1285">
        <v>3.5655000000000001</v>
      </c>
      <c r="G1285">
        <v>309.04196999999999</v>
      </c>
      <c r="H1285">
        <v>1.141</v>
      </c>
      <c r="I1285">
        <v>2940</v>
      </c>
    </row>
    <row r="1286" spans="1:9" x14ac:dyDescent="0.2">
      <c r="A1286">
        <v>2021</v>
      </c>
      <c r="B1286">
        <v>12</v>
      </c>
      <c r="C1286" t="s">
        <v>32</v>
      </c>
      <c r="D1286" t="s">
        <v>19</v>
      </c>
      <c r="E1286" t="s">
        <v>12</v>
      </c>
      <c r="F1286">
        <v>1.341</v>
      </c>
      <c r="G1286">
        <v>266.45908700000001</v>
      </c>
      <c r="H1286">
        <v>0.49619999999999997</v>
      </c>
      <c r="I1286">
        <v>0</v>
      </c>
    </row>
    <row r="1287" spans="1:9" x14ac:dyDescent="0.2">
      <c r="A1287">
        <v>2021</v>
      </c>
      <c r="B1287">
        <v>12</v>
      </c>
      <c r="C1287" t="s">
        <v>32</v>
      </c>
      <c r="D1287" t="s">
        <v>34</v>
      </c>
      <c r="E1287" t="s">
        <v>18</v>
      </c>
      <c r="F1287">
        <v>3.3E-3</v>
      </c>
      <c r="G1287">
        <v>1.6510209999999998</v>
      </c>
      <c r="H1287">
        <v>5.9999999999999995E-4</v>
      </c>
      <c r="I1287">
        <v>0</v>
      </c>
    </row>
    <row r="1288" spans="1:9" x14ac:dyDescent="0.2">
      <c r="A1288">
        <v>2021</v>
      </c>
      <c r="B1288">
        <v>12</v>
      </c>
      <c r="C1288" t="s">
        <v>32</v>
      </c>
      <c r="D1288" t="s">
        <v>34</v>
      </c>
      <c r="E1288" t="s">
        <v>12</v>
      </c>
      <c r="F1288">
        <v>0.104</v>
      </c>
      <c r="G1288">
        <v>49.401865999999998</v>
      </c>
      <c r="H1288">
        <v>3.6400000000000002E-2</v>
      </c>
      <c r="I1288">
        <v>0</v>
      </c>
    </row>
    <row r="1289" spans="1:9" x14ac:dyDescent="0.2">
      <c r="A1289">
        <v>2021</v>
      </c>
      <c r="B1289">
        <v>12</v>
      </c>
      <c r="C1289" t="s">
        <v>32</v>
      </c>
      <c r="D1289" t="s">
        <v>34</v>
      </c>
      <c r="E1289" t="s">
        <v>13</v>
      </c>
      <c r="F1289">
        <v>0.2762</v>
      </c>
      <c r="G1289">
        <v>154.51408900000001</v>
      </c>
      <c r="H1289">
        <v>0.11600000000000001</v>
      </c>
      <c r="I1289">
        <v>0</v>
      </c>
    </row>
    <row r="1290" spans="1:9" x14ac:dyDescent="0.2">
      <c r="A1290">
        <v>2021</v>
      </c>
      <c r="B1290">
        <v>12</v>
      </c>
      <c r="C1290" t="s">
        <v>32</v>
      </c>
      <c r="D1290" t="s">
        <v>21</v>
      </c>
      <c r="E1290" t="s">
        <v>22</v>
      </c>
      <c r="F1290">
        <v>3.9100000000000003E-2</v>
      </c>
      <c r="G1290">
        <v>14.953211999999999</v>
      </c>
      <c r="H1290">
        <v>1.09E-2</v>
      </c>
      <c r="I1290">
        <v>0</v>
      </c>
    </row>
    <row r="1291" spans="1:9" x14ac:dyDescent="0.2">
      <c r="A1291">
        <v>2021</v>
      </c>
      <c r="B1291">
        <v>12</v>
      </c>
      <c r="C1291" t="s">
        <v>32</v>
      </c>
      <c r="D1291" t="s">
        <v>21</v>
      </c>
      <c r="E1291" t="s">
        <v>27</v>
      </c>
      <c r="F1291">
        <v>3.0999999999999999E-3</v>
      </c>
      <c r="G1291">
        <v>0.96084100000000006</v>
      </c>
      <c r="H1291">
        <v>8.9999999999999998E-4</v>
      </c>
      <c r="I1291">
        <v>0</v>
      </c>
    </row>
    <row r="1292" spans="1:9" x14ac:dyDescent="0.2">
      <c r="A1292">
        <v>2021</v>
      </c>
      <c r="B1292">
        <v>12</v>
      </c>
      <c r="C1292" t="s">
        <v>32</v>
      </c>
      <c r="D1292" t="s">
        <v>21</v>
      </c>
      <c r="E1292" t="s">
        <v>13</v>
      </c>
      <c r="F1292">
        <v>1.4449000000000001</v>
      </c>
      <c r="G1292">
        <v>173.67919499999999</v>
      </c>
      <c r="H1292">
        <v>0.57809999999999995</v>
      </c>
      <c r="I1292">
        <v>0</v>
      </c>
    </row>
    <row r="1293" spans="1:9" x14ac:dyDescent="0.2">
      <c r="A1293">
        <v>2021</v>
      </c>
      <c r="B1293">
        <v>1</v>
      </c>
      <c r="C1293" t="s">
        <v>9</v>
      </c>
      <c r="D1293" t="s">
        <v>63</v>
      </c>
      <c r="E1293" t="s">
        <v>48</v>
      </c>
      <c r="F1293">
        <v>31.181999999999999</v>
      </c>
      <c r="G1293">
        <v>2078.5833000000002</v>
      </c>
      <c r="H1293">
        <v>6.2363</v>
      </c>
      <c r="I1293">
        <v>511</v>
      </c>
    </row>
    <row r="1294" spans="1:9" x14ac:dyDescent="0.2">
      <c r="A1294">
        <v>2021</v>
      </c>
      <c r="B1294">
        <v>1</v>
      </c>
      <c r="C1294" t="s">
        <v>26</v>
      </c>
      <c r="D1294" t="s">
        <v>63</v>
      </c>
      <c r="E1294" t="s">
        <v>48</v>
      </c>
      <c r="F1294">
        <v>18.018899999999999</v>
      </c>
      <c r="G1294">
        <v>1233.5554</v>
      </c>
      <c r="H1294">
        <v>3.6036999999999999</v>
      </c>
      <c r="I1294">
        <v>1755</v>
      </c>
    </row>
    <row r="1295" spans="1:9" x14ac:dyDescent="0.2">
      <c r="A1295">
        <v>2021</v>
      </c>
      <c r="B1295">
        <v>1</v>
      </c>
      <c r="C1295" t="s">
        <v>32</v>
      </c>
      <c r="D1295" t="s">
        <v>63</v>
      </c>
      <c r="E1295" t="s">
        <v>48</v>
      </c>
      <c r="F1295">
        <v>26.234000000000002</v>
      </c>
      <c r="G1295">
        <v>1891.4637</v>
      </c>
      <c r="H1295">
        <v>5.2468000000000004</v>
      </c>
      <c r="I1295">
        <v>2038</v>
      </c>
    </row>
    <row r="1296" spans="1:9" x14ac:dyDescent="0.2">
      <c r="A1296">
        <v>2021</v>
      </c>
      <c r="B1296">
        <v>2</v>
      </c>
      <c r="C1296" t="s">
        <v>9</v>
      </c>
      <c r="D1296" t="s">
        <v>63</v>
      </c>
      <c r="E1296" t="s">
        <v>48</v>
      </c>
      <c r="F1296">
        <v>27.5444</v>
      </c>
      <c r="G1296">
        <v>1726.9780000000001</v>
      </c>
      <c r="H1296">
        <v>5.5088999999999997</v>
      </c>
      <c r="I1296">
        <v>549</v>
      </c>
    </row>
    <row r="1297" spans="1:9" x14ac:dyDescent="0.2">
      <c r="A1297">
        <v>2021</v>
      </c>
      <c r="B1297">
        <v>2</v>
      </c>
      <c r="C1297" t="s">
        <v>26</v>
      </c>
      <c r="D1297" t="s">
        <v>63</v>
      </c>
      <c r="E1297" t="s">
        <v>48</v>
      </c>
      <c r="F1297">
        <v>15.2089</v>
      </c>
      <c r="G1297">
        <v>999.12740000000008</v>
      </c>
      <c r="H1297">
        <v>3.0419</v>
      </c>
      <c r="I1297">
        <v>1941</v>
      </c>
    </row>
    <row r="1298" spans="1:9" x14ac:dyDescent="0.2">
      <c r="A1298">
        <v>2021</v>
      </c>
      <c r="B1298">
        <v>2</v>
      </c>
      <c r="C1298" t="s">
        <v>32</v>
      </c>
      <c r="D1298" t="s">
        <v>63</v>
      </c>
      <c r="E1298" t="s">
        <v>48</v>
      </c>
      <c r="F1298">
        <v>23.490100000000002</v>
      </c>
      <c r="G1298">
        <v>1653.5799</v>
      </c>
      <c r="H1298">
        <v>4.6981000000000002</v>
      </c>
      <c r="I1298">
        <v>1923</v>
      </c>
    </row>
    <row r="1299" spans="1:9" x14ac:dyDescent="0.2">
      <c r="A1299">
        <v>2021</v>
      </c>
      <c r="B1299">
        <v>3</v>
      </c>
      <c r="C1299" t="s">
        <v>9</v>
      </c>
      <c r="D1299" t="s">
        <v>63</v>
      </c>
      <c r="E1299" t="s">
        <v>48</v>
      </c>
      <c r="F1299">
        <v>24.970500000000001</v>
      </c>
      <c r="G1299">
        <v>1670.2213999999999</v>
      </c>
      <c r="H1299">
        <v>4.9941000000000004</v>
      </c>
      <c r="I1299">
        <v>543</v>
      </c>
    </row>
    <row r="1300" spans="1:9" x14ac:dyDescent="0.2">
      <c r="A1300">
        <v>2021</v>
      </c>
      <c r="B1300">
        <v>3</v>
      </c>
      <c r="C1300" t="s">
        <v>26</v>
      </c>
      <c r="D1300" t="s">
        <v>63</v>
      </c>
      <c r="E1300" t="s">
        <v>48</v>
      </c>
      <c r="F1300">
        <v>14.6105</v>
      </c>
      <c r="G1300">
        <v>876.25260000000003</v>
      </c>
      <c r="H1300">
        <v>2.9220999999999999</v>
      </c>
      <c r="I1300">
        <v>1735</v>
      </c>
    </row>
    <row r="1301" spans="1:9" x14ac:dyDescent="0.2">
      <c r="A1301">
        <v>2021</v>
      </c>
      <c r="B1301">
        <v>3</v>
      </c>
      <c r="C1301" t="s">
        <v>32</v>
      </c>
      <c r="D1301" t="s">
        <v>63</v>
      </c>
      <c r="E1301" t="s">
        <v>48</v>
      </c>
      <c r="F1301">
        <v>18.2471</v>
      </c>
      <c r="G1301">
        <v>1287.2407000000001</v>
      </c>
      <c r="H1301">
        <v>3.6494</v>
      </c>
      <c r="I1301">
        <v>1862</v>
      </c>
    </row>
    <row r="1302" spans="1:9" x14ac:dyDescent="0.2">
      <c r="A1302">
        <v>2021</v>
      </c>
      <c r="B1302">
        <v>4</v>
      </c>
      <c r="C1302" t="s">
        <v>9</v>
      </c>
      <c r="D1302" t="s">
        <v>63</v>
      </c>
      <c r="E1302" t="s">
        <v>48</v>
      </c>
      <c r="F1302">
        <v>19.313300000000002</v>
      </c>
      <c r="G1302">
        <v>1358.9363000000001</v>
      </c>
      <c r="H1302">
        <v>3.8626</v>
      </c>
      <c r="I1302">
        <v>543</v>
      </c>
    </row>
    <row r="1303" spans="1:9" x14ac:dyDescent="0.2">
      <c r="A1303">
        <v>2021</v>
      </c>
      <c r="B1303">
        <v>4</v>
      </c>
      <c r="C1303" t="s">
        <v>26</v>
      </c>
      <c r="D1303" t="s">
        <v>63</v>
      </c>
      <c r="E1303" t="s">
        <v>48</v>
      </c>
      <c r="F1303">
        <v>9.3768999999999991</v>
      </c>
      <c r="G1303">
        <v>759.38619999999992</v>
      </c>
      <c r="H1303">
        <v>1.8754</v>
      </c>
      <c r="I1303">
        <v>1389</v>
      </c>
    </row>
    <row r="1304" spans="1:9" x14ac:dyDescent="0.2">
      <c r="A1304">
        <v>2021</v>
      </c>
      <c r="B1304">
        <v>4</v>
      </c>
      <c r="C1304" t="s">
        <v>32</v>
      </c>
      <c r="D1304" t="s">
        <v>63</v>
      </c>
      <c r="E1304" t="s">
        <v>48</v>
      </c>
      <c r="F1304">
        <v>62.7087</v>
      </c>
      <c r="G1304">
        <v>2991.2072000000003</v>
      </c>
      <c r="H1304">
        <v>12.541700000000001</v>
      </c>
      <c r="I1304">
        <v>1647</v>
      </c>
    </row>
    <row r="1305" spans="1:9" x14ac:dyDescent="0.2">
      <c r="A1305">
        <v>2021</v>
      </c>
      <c r="B1305">
        <v>5</v>
      </c>
      <c r="C1305" t="s">
        <v>9</v>
      </c>
      <c r="D1305" t="s">
        <v>63</v>
      </c>
      <c r="E1305" t="s">
        <v>48</v>
      </c>
      <c r="F1305">
        <v>22.617000000000001</v>
      </c>
      <c r="G1305">
        <v>1451.1396000000002</v>
      </c>
      <c r="H1305">
        <v>4.5233999999999996</v>
      </c>
      <c r="I1305">
        <v>539</v>
      </c>
    </row>
    <row r="1306" spans="1:9" x14ac:dyDescent="0.2">
      <c r="A1306">
        <v>2021</v>
      </c>
      <c r="B1306">
        <v>5</v>
      </c>
      <c r="C1306" t="s">
        <v>26</v>
      </c>
      <c r="D1306" t="s">
        <v>63</v>
      </c>
      <c r="E1306" t="s">
        <v>48</v>
      </c>
      <c r="F1306">
        <v>8.8641000000000005</v>
      </c>
      <c r="G1306">
        <v>751.66309999999999</v>
      </c>
      <c r="H1306">
        <v>1.7727999999999999</v>
      </c>
      <c r="I1306">
        <v>1521</v>
      </c>
    </row>
    <row r="1307" spans="1:9" x14ac:dyDescent="0.2">
      <c r="A1307">
        <v>2021</v>
      </c>
      <c r="B1307">
        <v>5</v>
      </c>
      <c r="C1307" t="s">
        <v>32</v>
      </c>
      <c r="D1307" t="s">
        <v>63</v>
      </c>
      <c r="E1307" t="s">
        <v>48</v>
      </c>
      <c r="F1307">
        <v>17.621700000000001</v>
      </c>
      <c r="G1307">
        <v>1321.7206999999999</v>
      </c>
      <c r="H1307">
        <v>3.5244</v>
      </c>
      <c r="I1307">
        <v>1773</v>
      </c>
    </row>
    <row r="1308" spans="1:9" x14ac:dyDescent="0.2">
      <c r="A1308">
        <v>2021</v>
      </c>
      <c r="B1308">
        <v>6</v>
      </c>
      <c r="C1308" t="s">
        <v>9</v>
      </c>
      <c r="D1308" t="s">
        <v>63</v>
      </c>
      <c r="E1308" t="s">
        <v>48</v>
      </c>
      <c r="F1308">
        <v>20.148199999999999</v>
      </c>
      <c r="G1308">
        <v>1271.7483</v>
      </c>
      <c r="H1308">
        <v>4.0296000000000003</v>
      </c>
      <c r="I1308">
        <v>588</v>
      </c>
    </row>
    <row r="1309" spans="1:9" x14ac:dyDescent="0.2">
      <c r="A1309">
        <v>2021</v>
      </c>
      <c r="B1309">
        <v>6</v>
      </c>
      <c r="C1309" t="s">
        <v>26</v>
      </c>
      <c r="D1309" t="s">
        <v>63</v>
      </c>
      <c r="E1309" t="s">
        <v>48</v>
      </c>
      <c r="F1309">
        <v>15.7034</v>
      </c>
      <c r="G1309">
        <v>1119.4306999999999</v>
      </c>
      <c r="H1309">
        <v>3.1406999999999998</v>
      </c>
      <c r="I1309">
        <v>1986</v>
      </c>
    </row>
    <row r="1310" spans="1:9" x14ac:dyDescent="0.2">
      <c r="A1310">
        <v>2021</v>
      </c>
      <c r="B1310">
        <v>6</v>
      </c>
      <c r="C1310" t="s">
        <v>32</v>
      </c>
      <c r="D1310" t="s">
        <v>63</v>
      </c>
      <c r="E1310" t="s">
        <v>48</v>
      </c>
      <c r="F1310">
        <v>36.235700000000001</v>
      </c>
      <c r="G1310">
        <v>2409.2682</v>
      </c>
      <c r="H1310">
        <v>7.2472000000000003</v>
      </c>
      <c r="I1310">
        <v>3011</v>
      </c>
    </row>
    <row r="1311" spans="1:9" x14ac:dyDescent="0.2">
      <c r="A1311">
        <v>2021</v>
      </c>
      <c r="B1311">
        <v>7</v>
      </c>
      <c r="C1311" t="s">
        <v>9</v>
      </c>
      <c r="D1311" t="s">
        <v>63</v>
      </c>
      <c r="E1311" t="s">
        <v>48</v>
      </c>
      <c r="F1311">
        <v>25.835699999999999</v>
      </c>
      <c r="G1311">
        <v>1472.9105</v>
      </c>
      <c r="H1311">
        <v>5.1670999999999996</v>
      </c>
      <c r="I1311">
        <v>689</v>
      </c>
    </row>
    <row r="1312" spans="1:9" x14ac:dyDescent="0.2">
      <c r="A1312">
        <v>2021</v>
      </c>
      <c r="B1312">
        <v>7</v>
      </c>
      <c r="C1312" t="s">
        <v>26</v>
      </c>
      <c r="D1312" t="s">
        <v>63</v>
      </c>
      <c r="E1312" t="s">
        <v>48</v>
      </c>
      <c r="F1312">
        <v>21.290500000000002</v>
      </c>
      <c r="G1312">
        <v>1292.4159</v>
      </c>
      <c r="H1312">
        <v>4.2580999999999998</v>
      </c>
      <c r="I1312">
        <v>2136</v>
      </c>
    </row>
    <row r="1313" spans="1:9" x14ac:dyDescent="0.2">
      <c r="A1313">
        <v>2021</v>
      </c>
      <c r="B1313">
        <v>7</v>
      </c>
      <c r="C1313" t="s">
        <v>32</v>
      </c>
      <c r="D1313" t="s">
        <v>63</v>
      </c>
      <c r="E1313" t="s">
        <v>48</v>
      </c>
      <c r="F1313">
        <v>44.102499999999999</v>
      </c>
      <c r="G1313">
        <v>2610.5357999999997</v>
      </c>
      <c r="H1313">
        <v>8.8203999999999994</v>
      </c>
      <c r="I1313">
        <v>3823</v>
      </c>
    </row>
    <row r="1314" spans="1:9" x14ac:dyDescent="0.2">
      <c r="A1314">
        <v>2021</v>
      </c>
      <c r="B1314">
        <v>8</v>
      </c>
      <c r="C1314" t="s">
        <v>9</v>
      </c>
      <c r="D1314" t="s">
        <v>63</v>
      </c>
      <c r="E1314" t="s">
        <v>48</v>
      </c>
      <c r="F1314">
        <v>19.4161</v>
      </c>
      <c r="G1314">
        <v>1174.4153000000001</v>
      </c>
      <c r="H1314">
        <v>3.8833000000000002</v>
      </c>
      <c r="I1314">
        <v>654</v>
      </c>
    </row>
    <row r="1315" spans="1:9" x14ac:dyDescent="0.2">
      <c r="A1315">
        <v>2021</v>
      </c>
      <c r="B1315">
        <v>8</v>
      </c>
      <c r="C1315" t="s">
        <v>26</v>
      </c>
      <c r="D1315" t="s">
        <v>63</v>
      </c>
      <c r="E1315" t="s">
        <v>48</v>
      </c>
      <c r="F1315">
        <v>22.102499999999999</v>
      </c>
      <c r="G1315">
        <v>1298.0841</v>
      </c>
      <c r="H1315">
        <v>4.4204999999999997</v>
      </c>
      <c r="I1315">
        <v>2197</v>
      </c>
    </row>
    <row r="1316" spans="1:9" x14ac:dyDescent="0.2">
      <c r="A1316">
        <v>2021</v>
      </c>
      <c r="B1316">
        <v>8</v>
      </c>
      <c r="C1316" t="s">
        <v>32</v>
      </c>
      <c r="D1316" t="s">
        <v>63</v>
      </c>
      <c r="E1316" t="s">
        <v>48</v>
      </c>
      <c r="F1316">
        <v>49.067599999999999</v>
      </c>
      <c r="G1316">
        <v>2683.1192999999998</v>
      </c>
      <c r="H1316">
        <v>9.8135999999999992</v>
      </c>
      <c r="I1316">
        <v>4198</v>
      </c>
    </row>
    <row r="1317" spans="1:9" x14ac:dyDescent="0.2">
      <c r="A1317">
        <v>2021</v>
      </c>
      <c r="B1317">
        <v>9</v>
      </c>
      <c r="C1317" t="s">
        <v>9</v>
      </c>
      <c r="D1317" t="s">
        <v>63</v>
      </c>
      <c r="E1317" t="s">
        <v>48</v>
      </c>
      <c r="F1317">
        <v>17.616599999999998</v>
      </c>
      <c r="G1317">
        <v>1100.4578999999999</v>
      </c>
      <c r="H1317">
        <v>3.5234000000000001</v>
      </c>
      <c r="I1317">
        <v>563</v>
      </c>
    </row>
    <row r="1318" spans="1:9" x14ac:dyDescent="0.2">
      <c r="A1318">
        <v>2021</v>
      </c>
      <c r="B1318">
        <v>9</v>
      </c>
      <c r="C1318" t="s">
        <v>26</v>
      </c>
      <c r="D1318" t="s">
        <v>63</v>
      </c>
      <c r="E1318" t="s">
        <v>48</v>
      </c>
      <c r="F1318">
        <v>19.039000000000001</v>
      </c>
      <c r="G1318">
        <v>1265.2026000000001</v>
      </c>
      <c r="H1318">
        <v>3.8079000000000001</v>
      </c>
      <c r="I1318">
        <v>2540</v>
      </c>
    </row>
    <row r="1319" spans="1:9" x14ac:dyDescent="0.2">
      <c r="A1319">
        <v>2021</v>
      </c>
      <c r="B1319">
        <v>9</v>
      </c>
      <c r="C1319" t="s">
        <v>32</v>
      </c>
      <c r="D1319" t="s">
        <v>63</v>
      </c>
      <c r="E1319" t="s">
        <v>48</v>
      </c>
      <c r="F1319">
        <v>29.4026</v>
      </c>
      <c r="G1319">
        <v>1831.2858999999999</v>
      </c>
      <c r="H1319">
        <v>5.8804999999999996</v>
      </c>
      <c r="I1319">
        <v>3746</v>
      </c>
    </row>
    <row r="1320" spans="1:9" x14ac:dyDescent="0.2">
      <c r="A1320">
        <v>2021</v>
      </c>
      <c r="B1320">
        <v>10</v>
      </c>
      <c r="C1320" t="s">
        <v>9</v>
      </c>
      <c r="D1320" t="s">
        <v>63</v>
      </c>
      <c r="E1320" t="s">
        <v>48</v>
      </c>
      <c r="F1320">
        <v>12.0022</v>
      </c>
      <c r="G1320">
        <v>833.89380000000006</v>
      </c>
      <c r="H1320">
        <v>2.4005000000000001</v>
      </c>
      <c r="I1320">
        <v>468</v>
      </c>
    </row>
    <row r="1321" spans="1:9" x14ac:dyDescent="0.2">
      <c r="A1321">
        <v>2021</v>
      </c>
      <c r="B1321">
        <v>10</v>
      </c>
      <c r="C1321" t="s">
        <v>26</v>
      </c>
      <c r="D1321" t="s">
        <v>63</v>
      </c>
      <c r="E1321" t="s">
        <v>48</v>
      </c>
      <c r="F1321">
        <v>13.687900000000001</v>
      </c>
      <c r="G1321">
        <v>867.91150000000005</v>
      </c>
      <c r="H1321">
        <v>2.7376</v>
      </c>
      <c r="I1321">
        <v>1703</v>
      </c>
    </row>
    <row r="1322" spans="1:9" x14ac:dyDescent="0.2">
      <c r="A1322">
        <v>2021</v>
      </c>
      <c r="B1322">
        <v>10</v>
      </c>
      <c r="C1322" t="s">
        <v>32</v>
      </c>
      <c r="D1322" t="s">
        <v>63</v>
      </c>
      <c r="E1322" t="s">
        <v>48</v>
      </c>
      <c r="F1322">
        <v>27.9039</v>
      </c>
      <c r="G1322">
        <v>1875.1751000000002</v>
      </c>
      <c r="H1322">
        <v>5.5807000000000002</v>
      </c>
      <c r="I1322">
        <v>2625</v>
      </c>
    </row>
    <row r="1323" spans="1:9" x14ac:dyDescent="0.2">
      <c r="A1323">
        <v>2021</v>
      </c>
      <c r="B1323">
        <v>11</v>
      </c>
      <c r="C1323" t="s">
        <v>9</v>
      </c>
      <c r="D1323" t="s">
        <v>63</v>
      </c>
      <c r="E1323" t="s">
        <v>48</v>
      </c>
      <c r="F1323">
        <v>13.213900000000001</v>
      </c>
      <c r="G1323">
        <v>894.75490000000002</v>
      </c>
      <c r="H1323">
        <v>2.6427999999999998</v>
      </c>
      <c r="I1323">
        <v>461</v>
      </c>
    </row>
    <row r="1324" spans="1:9" x14ac:dyDescent="0.2">
      <c r="A1324">
        <v>2021</v>
      </c>
      <c r="B1324">
        <v>11</v>
      </c>
      <c r="C1324" t="s">
        <v>26</v>
      </c>
      <c r="D1324" t="s">
        <v>63</v>
      </c>
      <c r="E1324" t="s">
        <v>48</v>
      </c>
      <c r="F1324">
        <v>11.472799999999999</v>
      </c>
      <c r="G1324">
        <v>749.05759999999998</v>
      </c>
      <c r="H1324">
        <v>2.2945000000000002</v>
      </c>
      <c r="I1324">
        <v>1710</v>
      </c>
    </row>
    <row r="1325" spans="1:9" x14ac:dyDescent="0.2">
      <c r="A1325">
        <v>2021</v>
      </c>
      <c r="B1325">
        <v>11</v>
      </c>
      <c r="C1325" t="s">
        <v>32</v>
      </c>
      <c r="D1325" t="s">
        <v>63</v>
      </c>
      <c r="E1325" t="s">
        <v>48</v>
      </c>
      <c r="F1325">
        <v>17.948599999999999</v>
      </c>
      <c r="G1325">
        <v>1339.4531000000002</v>
      </c>
      <c r="H1325">
        <v>3.5895999999999999</v>
      </c>
      <c r="I1325">
        <v>2387</v>
      </c>
    </row>
    <row r="1326" spans="1:9" x14ac:dyDescent="0.2">
      <c r="A1326">
        <v>2021</v>
      </c>
      <c r="B1326">
        <v>12</v>
      </c>
      <c r="C1326" t="s">
        <v>9</v>
      </c>
      <c r="D1326" t="s">
        <v>63</v>
      </c>
      <c r="E1326" t="s">
        <v>48</v>
      </c>
      <c r="F1326">
        <v>10.590299999999999</v>
      </c>
      <c r="G1326">
        <v>748.85789999999997</v>
      </c>
      <c r="H1326">
        <v>2.1179999999999999</v>
      </c>
      <c r="I1326">
        <v>428</v>
      </c>
    </row>
    <row r="1327" spans="1:9" x14ac:dyDescent="0.2">
      <c r="A1327">
        <v>2021</v>
      </c>
      <c r="B1327">
        <v>12</v>
      </c>
      <c r="C1327" t="s">
        <v>26</v>
      </c>
      <c r="D1327" t="s">
        <v>63</v>
      </c>
      <c r="E1327" t="s">
        <v>48</v>
      </c>
      <c r="F1327">
        <v>7.8182</v>
      </c>
      <c r="G1327">
        <v>549.34430000000009</v>
      </c>
      <c r="H1327">
        <v>1.5636000000000001</v>
      </c>
      <c r="I1327">
        <v>1053</v>
      </c>
    </row>
    <row r="1328" spans="1:9" x14ac:dyDescent="0.2">
      <c r="A1328">
        <v>2021</v>
      </c>
      <c r="B1328">
        <v>12</v>
      </c>
      <c r="C1328" t="s">
        <v>32</v>
      </c>
      <c r="D1328" t="s">
        <v>63</v>
      </c>
      <c r="E1328" t="s">
        <v>48</v>
      </c>
      <c r="F1328">
        <v>25.2956</v>
      </c>
      <c r="G1328">
        <v>1721.9886000000001</v>
      </c>
      <c r="H1328">
        <v>5.0590999999999999</v>
      </c>
      <c r="I1328">
        <v>2407</v>
      </c>
    </row>
    <row r="1329" spans="1:9" x14ac:dyDescent="0.2">
      <c r="A1329">
        <v>2022</v>
      </c>
      <c r="B1329">
        <v>1</v>
      </c>
      <c r="C1329" t="s">
        <v>9</v>
      </c>
      <c r="D1329" t="s">
        <v>10</v>
      </c>
      <c r="E1329" t="s">
        <v>11</v>
      </c>
      <c r="F1329">
        <v>15.2249</v>
      </c>
      <c r="G1329">
        <v>899.26549299999999</v>
      </c>
      <c r="H1329">
        <v>3.1972</v>
      </c>
      <c r="I1329">
        <v>536</v>
      </c>
    </row>
    <row r="1330" spans="1:9" x14ac:dyDescent="0.2">
      <c r="A1330">
        <v>2022</v>
      </c>
      <c r="B1330">
        <v>1</v>
      </c>
      <c r="C1330" t="s">
        <v>9</v>
      </c>
      <c r="D1330" t="s">
        <v>10</v>
      </c>
      <c r="E1330" t="s">
        <v>12</v>
      </c>
      <c r="F1330">
        <v>58.244300000000003</v>
      </c>
      <c r="G1330">
        <v>5622.5804420000004</v>
      </c>
      <c r="H1330">
        <v>20.3855</v>
      </c>
      <c r="I1330">
        <v>758</v>
      </c>
    </row>
    <row r="1331" spans="1:9" x14ac:dyDescent="0.2">
      <c r="A1331">
        <v>2022</v>
      </c>
      <c r="B1331">
        <v>1</v>
      </c>
      <c r="C1331" t="s">
        <v>9</v>
      </c>
      <c r="D1331" t="s">
        <v>10</v>
      </c>
      <c r="E1331" t="s">
        <v>13</v>
      </c>
      <c r="F1331">
        <v>38.410200000000003</v>
      </c>
      <c r="G1331">
        <v>4457.2247900000002</v>
      </c>
      <c r="H1331">
        <v>19.205100000000002</v>
      </c>
      <c r="I1331">
        <v>633</v>
      </c>
    </row>
    <row r="1332" spans="1:9" x14ac:dyDescent="0.2">
      <c r="A1332">
        <v>2022</v>
      </c>
      <c r="B1332">
        <v>1</v>
      </c>
      <c r="C1332" t="s">
        <v>9</v>
      </c>
      <c r="D1332" t="s">
        <v>15</v>
      </c>
      <c r="E1332" t="s">
        <v>11</v>
      </c>
      <c r="F1332">
        <v>0.13270000000000001</v>
      </c>
      <c r="G1332">
        <v>15.948333</v>
      </c>
      <c r="H1332">
        <v>2.6499999999999999E-2</v>
      </c>
      <c r="I1332">
        <v>10</v>
      </c>
    </row>
    <row r="1333" spans="1:9" x14ac:dyDescent="0.2">
      <c r="A1333">
        <v>2022</v>
      </c>
      <c r="B1333">
        <v>1</v>
      </c>
      <c r="C1333" t="s">
        <v>9</v>
      </c>
      <c r="D1333" t="s">
        <v>15</v>
      </c>
      <c r="E1333" t="s">
        <v>13</v>
      </c>
      <c r="F1333">
        <v>44.928699999999999</v>
      </c>
      <c r="G1333">
        <v>7611.5632079999996</v>
      </c>
      <c r="H1333">
        <v>17.971499999999999</v>
      </c>
      <c r="I1333">
        <v>728</v>
      </c>
    </row>
    <row r="1334" spans="1:9" x14ac:dyDescent="0.2">
      <c r="A1334">
        <v>2022</v>
      </c>
      <c r="B1334">
        <v>1</v>
      </c>
      <c r="C1334" t="s">
        <v>9</v>
      </c>
      <c r="D1334" t="s">
        <v>17</v>
      </c>
      <c r="E1334" t="s">
        <v>18</v>
      </c>
      <c r="F1334">
        <v>2.8628999999999998</v>
      </c>
      <c r="G1334">
        <v>307.94699200000002</v>
      </c>
      <c r="H1334">
        <v>0.51529999999999998</v>
      </c>
      <c r="I1334">
        <v>210</v>
      </c>
    </row>
    <row r="1335" spans="1:9" x14ac:dyDescent="0.2">
      <c r="A1335">
        <v>2022</v>
      </c>
      <c r="B1335">
        <v>1</v>
      </c>
      <c r="C1335" t="s">
        <v>9</v>
      </c>
      <c r="D1335" t="s">
        <v>21</v>
      </c>
      <c r="E1335" t="s">
        <v>22</v>
      </c>
      <c r="F1335">
        <v>2.2499999999999999E-2</v>
      </c>
      <c r="G1335">
        <v>6.4226049999999999</v>
      </c>
      <c r="H1335">
        <v>6.3E-3</v>
      </c>
      <c r="I1335">
        <v>13</v>
      </c>
    </row>
    <row r="1336" spans="1:9" x14ac:dyDescent="0.2">
      <c r="A1336">
        <v>2022</v>
      </c>
      <c r="B1336">
        <v>1</v>
      </c>
      <c r="C1336" t="s">
        <v>9</v>
      </c>
      <c r="D1336" t="s">
        <v>21</v>
      </c>
      <c r="E1336" t="s">
        <v>13</v>
      </c>
      <c r="F1336">
        <v>1.5595000000000001</v>
      </c>
      <c r="G1336">
        <v>212.46996799999999</v>
      </c>
      <c r="H1336">
        <v>0.62370000000000003</v>
      </c>
      <c r="I1336">
        <v>178</v>
      </c>
    </row>
    <row r="1337" spans="1:9" x14ac:dyDescent="0.2">
      <c r="A1337">
        <v>2022</v>
      </c>
      <c r="B1337">
        <v>1</v>
      </c>
      <c r="C1337" t="s">
        <v>9</v>
      </c>
      <c r="D1337" t="s">
        <v>19</v>
      </c>
      <c r="E1337" t="s">
        <v>12</v>
      </c>
      <c r="F1337">
        <v>1.0881000000000001</v>
      </c>
      <c r="G1337">
        <v>171.23694399999999</v>
      </c>
      <c r="H1337">
        <v>0.40260000000000001</v>
      </c>
      <c r="I1337">
        <v>39</v>
      </c>
    </row>
    <row r="1338" spans="1:9" x14ac:dyDescent="0.2">
      <c r="A1338">
        <v>2022</v>
      </c>
      <c r="B1338">
        <v>1</v>
      </c>
      <c r="C1338" t="s">
        <v>9</v>
      </c>
      <c r="D1338" t="s">
        <v>20</v>
      </c>
      <c r="E1338" t="s">
        <v>22</v>
      </c>
      <c r="F1338">
        <v>5.0000000000000001E-4</v>
      </c>
      <c r="G1338">
        <v>2.9770999999999999E-2</v>
      </c>
      <c r="H1338">
        <v>1E-4</v>
      </c>
      <c r="I1338">
        <v>2</v>
      </c>
    </row>
    <row r="1339" spans="1:9" x14ac:dyDescent="0.2">
      <c r="A1339">
        <v>2022</v>
      </c>
      <c r="B1339">
        <v>1</v>
      </c>
      <c r="C1339" t="s">
        <v>9</v>
      </c>
      <c r="D1339" t="s">
        <v>20</v>
      </c>
      <c r="E1339" t="s">
        <v>12</v>
      </c>
      <c r="F1339">
        <v>1.4560999999999999</v>
      </c>
      <c r="G1339">
        <v>116.992414</v>
      </c>
      <c r="H1339">
        <v>0.5242</v>
      </c>
      <c r="I1339">
        <v>155</v>
      </c>
    </row>
    <row r="1340" spans="1:9" x14ac:dyDescent="0.2">
      <c r="A1340">
        <v>2022</v>
      </c>
      <c r="B1340">
        <v>1</v>
      </c>
      <c r="C1340" t="s">
        <v>9</v>
      </c>
      <c r="D1340" t="s">
        <v>50</v>
      </c>
      <c r="E1340" t="s">
        <v>27</v>
      </c>
      <c r="F1340">
        <v>0.89410000000000001</v>
      </c>
      <c r="G1340">
        <v>95.339903000000007</v>
      </c>
      <c r="H1340">
        <v>0.28610000000000002</v>
      </c>
      <c r="I1340">
        <v>209</v>
      </c>
    </row>
    <row r="1341" spans="1:9" x14ac:dyDescent="0.2">
      <c r="A1341">
        <v>2022</v>
      </c>
      <c r="B1341">
        <v>1</v>
      </c>
      <c r="C1341" t="s">
        <v>9</v>
      </c>
      <c r="D1341" t="s">
        <v>23</v>
      </c>
      <c r="E1341" t="s">
        <v>13</v>
      </c>
      <c r="F1341">
        <v>0.1668</v>
      </c>
      <c r="G1341">
        <v>38.969667000000001</v>
      </c>
      <c r="H1341">
        <v>6.6699999999999995E-2</v>
      </c>
      <c r="I1341">
        <v>110</v>
      </c>
    </row>
    <row r="1342" spans="1:9" x14ac:dyDescent="0.2">
      <c r="A1342">
        <v>2022</v>
      </c>
      <c r="B1342">
        <v>1</v>
      </c>
      <c r="C1342" t="s">
        <v>9</v>
      </c>
      <c r="D1342" t="s">
        <v>24</v>
      </c>
      <c r="E1342" t="s">
        <v>18</v>
      </c>
      <c r="F1342">
        <v>0.2026</v>
      </c>
      <c r="G1342">
        <v>34.905171000000003</v>
      </c>
      <c r="H1342">
        <v>3.85E-2</v>
      </c>
      <c r="I1342">
        <v>80</v>
      </c>
    </row>
    <row r="1343" spans="1:9" x14ac:dyDescent="0.2">
      <c r="A1343">
        <v>2022</v>
      </c>
      <c r="B1343">
        <v>1</v>
      </c>
      <c r="C1343" t="s">
        <v>9</v>
      </c>
      <c r="D1343" t="s">
        <v>24</v>
      </c>
      <c r="E1343" t="s">
        <v>12</v>
      </c>
      <c r="F1343">
        <v>1.4E-3</v>
      </c>
      <c r="G1343">
        <v>0.14202799999999999</v>
      </c>
      <c r="H1343">
        <v>5.0000000000000001E-4</v>
      </c>
      <c r="I1343">
        <v>1</v>
      </c>
    </row>
    <row r="1344" spans="1:9" x14ac:dyDescent="0.2">
      <c r="A1344">
        <v>2022</v>
      </c>
      <c r="B1344">
        <v>1</v>
      </c>
      <c r="C1344" t="s">
        <v>9</v>
      </c>
      <c r="D1344" t="s">
        <v>51</v>
      </c>
      <c r="E1344" t="s">
        <v>13</v>
      </c>
      <c r="F1344">
        <v>0.19020000000000001</v>
      </c>
      <c r="G1344">
        <v>32.450189000000002</v>
      </c>
      <c r="H1344">
        <v>8.6499999999999994E-2</v>
      </c>
      <c r="I1344">
        <v>0</v>
      </c>
    </row>
    <row r="1345" spans="1:9" x14ac:dyDescent="0.2">
      <c r="A1345">
        <v>2022</v>
      </c>
      <c r="B1345">
        <v>1</v>
      </c>
      <c r="C1345" t="s">
        <v>26</v>
      </c>
      <c r="D1345" t="s">
        <v>10</v>
      </c>
      <c r="E1345" t="s">
        <v>11</v>
      </c>
      <c r="F1345">
        <v>88.491699999999994</v>
      </c>
      <c r="G1345">
        <v>4389.8095540000004</v>
      </c>
      <c r="H1345">
        <v>18.583300000000001</v>
      </c>
      <c r="I1345">
        <v>9100</v>
      </c>
    </row>
    <row r="1346" spans="1:9" x14ac:dyDescent="0.2">
      <c r="A1346">
        <v>2022</v>
      </c>
      <c r="B1346">
        <v>1</v>
      </c>
      <c r="C1346" t="s">
        <v>26</v>
      </c>
      <c r="D1346" t="s">
        <v>10</v>
      </c>
      <c r="E1346" t="s">
        <v>12</v>
      </c>
      <c r="F1346">
        <v>57.690800000000003</v>
      </c>
      <c r="G1346">
        <v>5967.1194320000004</v>
      </c>
      <c r="H1346">
        <v>20.191800000000001</v>
      </c>
      <c r="I1346">
        <v>9322</v>
      </c>
    </row>
    <row r="1347" spans="1:9" x14ac:dyDescent="0.2">
      <c r="A1347">
        <v>2022</v>
      </c>
      <c r="B1347">
        <v>1</v>
      </c>
      <c r="C1347" t="s">
        <v>26</v>
      </c>
      <c r="D1347" t="s">
        <v>10</v>
      </c>
      <c r="E1347" t="s">
        <v>13</v>
      </c>
      <c r="F1347">
        <v>2.8340000000000001</v>
      </c>
      <c r="G1347">
        <v>485.82223299999998</v>
      </c>
      <c r="H1347">
        <v>1.4171</v>
      </c>
      <c r="I1347">
        <v>721</v>
      </c>
    </row>
    <row r="1348" spans="1:9" x14ac:dyDescent="0.2">
      <c r="A1348">
        <v>2022</v>
      </c>
      <c r="B1348">
        <v>1</v>
      </c>
      <c r="C1348" t="s">
        <v>26</v>
      </c>
      <c r="D1348" t="s">
        <v>10</v>
      </c>
      <c r="E1348" t="s">
        <v>14</v>
      </c>
      <c r="F1348">
        <v>0.28560000000000002</v>
      </c>
      <c r="G1348">
        <v>46.137219999999999</v>
      </c>
      <c r="H1348">
        <v>0.2142</v>
      </c>
      <c r="I1348">
        <v>163</v>
      </c>
    </row>
    <row r="1349" spans="1:9" x14ac:dyDescent="0.2">
      <c r="A1349">
        <v>2022</v>
      </c>
      <c r="B1349">
        <v>1</v>
      </c>
      <c r="C1349" t="s">
        <v>26</v>
      </c>
      <c r="D1349" t="s">
        <v>15</v>
      </c>
      <c r="E1349" t="s">
        <v>11</v>
      </c>
      <c r="F1349">
        <v>9.74E-2</v>
      </c>
      <c r="G1349">
        <v>14.795735000000001</v>
      </c>
      <c r="H1349">
        <v>1.95E-2</v>
      </c>
      <c r="I1349">
        <v>24</v>
      </c>
    </row>
    <row r="1350" spans="1:9" x14ac:dyDescent="0.2">
      <c r="A1350">
        <v>2022</v>
      </c>
      <c r="B1350">
        <v>1</v>
      </c>
      <c r="C1350" t="s">
        <v>26</v>
      </c>
      <c r="D1350" t="s">
        <v>15</v>
      </c>
      <c r="E1350" t="s">
        <v>13</v>
      </c>
      <c r="F1350">
        <v>8.1112000000000002</v>
      </c>
      <c r="G1350">
        <v>1609.072208</v>
      </c>
      <c r="H1350">
        <v>3.2444999999999999</v>
      </c>
      <c r="I1350">
        <v>1351</v>
      </c>
    </row>
    <row r="1351" spans="1:9" x14ac:dyDescent="0.2">
      <c r="A1351">
        <v>2022</v>
      </c>
      <c r="B1351">
        <v>1</v>
      </c>
      <c r="C1351" t="s">
        <v>26</v>
      </c>
      <c r="D1351" t="s">
        <v>20</v>
      </c>
      <c r="E1351" t="s">
        <v>22</v>
      </c>
      <c r="F1351">
        <v>0.62350000000000005</v>
      </c>
      <c r="G1351">
        <v>38.738590000000002</v>
      </c>
      <c r="H1351">
        <v>0.16209999999999999</v>
      </c>
      <c r="I1351">
        <v>128</v>
      </c>
    </row>
    <row r="1352" spans="1:9" x14ac:dyDescent="0.2">
      <c r="A1352">
        <v>2022</v>
      </c>
      <c r="B1352">
        <v>1</v>
      </c>
      <c r="C1352" t="s">
        <v>26</v>
      </c>
      <c r="D1352" t="s">
        <v>20</v>
      </c>
      <c r="E1352" t="s">
        <v>12</v>
      </c>
      <c r="F1352">
        <v>11.9015</v>
      </c>
      <c r="G1352">
        <v>701.60339399999998</v>
      </c>
      <c r="H1352">
        <v>4.2846000000000002</v>
      </c>
      <c r="I1352">
        <v>1386</v>
      </c>
    </row>
    <row r="1353" spans="1:9" x14ac:dyDescent="0.2">
      <c r="A1353">
        <v>2022</v>
      </c>
      <c r="B1353">
        <v>1</v>
      </c>
      <c r="C1353" t="s">
        <v>26</v>
      </c>
      <c r="D1353" t="s">
        <v>17</v>
      </c>
      <c r="E1353" t="s">
        <v>18</v>
      </c>
      <c r="F1353">
        <v>8.1161999999999992</v>
      </c>
      <c r="G1353">
        <v>700.44224199999996</v>
      </c>
      <c r="H1353">
        <v>1.4609000000000001</v>
      </c>
      <c r="I1353">
        <v>2897</v>
      </c>
    </row>
    <row r="1354" spans="1:9" x14ac:dyDescent="0.2">
      <c r="A1354">
        <v>2022</v>
      </c>
      <c r="B1354">
        <v>1</v>
      </c>
      <c r="C1354" t="s">
        <v>26</v>
      </c>
      <c r="D1354" t="s">
        <v>52</v>
      </c>
      <c r="E1354" t="s">
        <v>12</v>
      </c>
      <c r="F1354">
        <v>4.4477000000000002</v>
      </c>
      <c r="G1354">
        <v>193.181003</v>
      </c>
      <c r="H1354">
        <v>1.5567</v>
      </c>
      <c r="I1354">
        <v>435</v>
      </c>
    </row>
    <row r="1355" spans="1:9" x14ac:dyDescent="0.2">
      <c r="A1355">
        <v>2022</v>
      </c>
      <c r="B1355">
        <v>1</v>
      </c>
      <c r="C1355" t="s">
        <v>26</v>
      </c>
      <c r="D1355" t="s">
        <v>53</v>
      </c>
      <c r="E1355" t="s">
        <v>12</v>
      </c>
      <c r="F1355">
        <v>2.2065999999999999</v>
      </c>
      <c r="G1355">
        <v>164.70493400000001</v>
      </c>
      <c r="H1355">
        <v>0.84960000000000002</v>
      </c>
      <c r="I1355">
        <v>769</v>
      </c>
    </row>
    <row r="1356" spans="1:9" x14ac:dyDescent="0.2">
      <c r="A1356">
        <v>2022</v>
      </c>
      <c r="B1356">
        <v>1</v>
      </c>
      <c r="C1356" t="s">
        <v>26</v>
      </c>
      <c r="D1356" t="s">
        <v>53</v>
      </c>
      <c r="E1356" t="s">
        <v>13</v>
      </c>
      <c r="F1356">
        <v>0.1416</v>
      </c>
      <c r="G1356">
        <v>12.006769</v>
      </c>
      <c r="H1356">
        <v>6.9400000000000003E-2</v>
      </c>
      <c r="I1356">
        <v>56</v>
      </c>
    </row>
    <row r="1357" spans="1:9" x14ac:dyDescent="0.2">
      <c r="A1357">
        <v>2022</v>
      </c>
      <c r="B1357">
        <v>1</v>
      </c>
      <c r="C1357" t="s">
        <v>26</v>
      </c>
      <c r="D1357" t="s">
        <v>54</v>
      </c>
      <c r="E1357" t="s">
        <v>13</v>
      </c>
      <c r="F1357">
        <v>1.1685000000000001</v>
      </c>
      <c r="G1357">
        <v>135.05644100000001</v>
      </c>
      <c r="H1357">
        <v>0.46739999999999998</v>
      </c>
      <c r="I1357">
        <v>0</v>
      </c>
    </row>
    <row r="1358" spans="1:9" x14ac:dyDescent="0.2">
      <c r="A1358">
        <v>2022</v>
      </c>
      <c r="B1358">
        <v>1</v>
      </c>
      <c r="C1358" t="s">
        <v>26</v>
      </c>
      <c r="D1358" t="s">
        <v>21</v>
      </c>
      <c r="E1358" t="s">
        <v>22</v>
      </c>
      <c r="F1358">
        <v>3.5999999999999999E-3</v>
      </c>
      <c r="G1358">
        <v>1.59307</v>
      </c>
      <c r="H1358">
        <v>1E-3</v>
      </c>
      <c r="I1358">
        <v>0</v>
      </c>
    </row>
    <row r="1359" spans="1:9" x14ac:dyDescent="0.2">
      <c r="A1359">
        <v>2022</v>
      </c>
      <c r="B1359">
        <v>1</v>
      </c>
      <c r="C1359" t="s">
        <v>26</v>
      </c>
      <c r="D1359" t="s">
        <v>21</v>
      </c>
      <c r="E1359" t="s">
        <v>27</v>
      </c>
      <c r="F1359">
        <v>3.0999999999999999E-3</v>
      </c>
      <c r="G1359">
        <v>0.95189000000000001</v>
      </c>
      <c r="H1359">
        <v>8.9999999999999998E-4</v>
      </c>
      <c r="I1359">
        <v>0</v>
      </c>
    </row>
    <row r="1360" spans="1:9" x14ac:dyDescent="0.2">
      <c r="A1360">
        <v>2022</v>
      </c>
      <c r="B1360">
        <v>1</v>
      </c>
      <c r="C1360" t="s">
        <v>26</v>
      </c>
      <c r="D1360" t="s">
        <v>21</v>
      </c>
      <c r="E1360" t="s">
        <v>13</v>
      </c>
      <c r="F1360">
        <v>0.871</v>
      </c>
      <c r="G1360">
        <v>127.584278</v>
      </c>
      <c r="H1360">
        <v>0.3483</v>
      </c>
      <c r="I1360">
        <v>0</v>
      </c>
    </row>
    <row r="1361" spans="1:9" x14ac:dyDescent="0.2">
      <c r="A1361">
        <v>2022</v>
      </c>
      <c r="B1361">
        <v>1</v>
      </c>
      <c r="C1361" t="s">
        <v>26</v>
      </c>
      <c r="D1361" t="s">
        <v>16</v>
      </c>
      <c r="E1361" t="s">
        <v>11</v>
      </c>
      <c r="F1361">
        <v>1.3608</v>
      </c>
      <c r="G1361">
        <v>98.695255000000003</v>
      </c>
      <c r="H1361">
        <v>0.313</v>
      </c>
      <c r="I1361">
        <v>422</v>
      </c>
    </row>
    <row r="1362" spans="1:9" x14ac:dyDescent="0.2">
      <c r="A1362">
        <v>2022</v>
      </c>
      <c r="B1362">
        <v>1</v>
      </c>
      <c r="C1362" t="s">
        <v>26</v>
      </c>
      <c r="D1362" t="s">
        <v>16</v>
      </c>
      <c r="E1362" t="s">
        <v>13</v>
      </c>
      <c r="F1362">
        <v>7.9500000000000001E-2</v>
      </c>
      <c r="G1362">
        <v>7.2062099999999996</v>
      </c>
      <c r="H1362">
        <v>3.5799999999999998E-2</v>
      </c>
      <c r="I1362">
        <v>97</v>
      </c>
    </row>
    <row r="1363" spans="1:9" x14ac:dyDescent="0.2">
      <c r="A1363">
        <v>2022</v>
      </c>
      <c r="B1363">
        <v>1</v>
      </c>
      <c r="C1363" t="s">
        <v>26</v>
      </c>
      <c r="D1363" t="s">
        <v>50</v>
      </c>
      <c r="E1363" t="s">
        <v>27</v>
      </c>
      <c r="F1363">
        <v>1.0834999999999999</v>
      </c>
      <c r="G1363">
        <v>96.791210000000007</v>
      </c>
      <c r="H1363">
        <v>0.34670000000000001</v>
      </c>
      <c r="I1363">
        <v>921</v>
      </c>
    </row>
    <row r="1364" spans="1:9" x14ac:dyDescent="0.2">
      <c r="A1364">
        <v>2022</v>
      </c>
      <c r="B1364">
        <v>1</v>
      </c>
      <c r="C1364" t="s">
        <v>32</v>
      </c>
      <c r="D1364" t="s">
        <v>10</v>
      </c>
      <c r="E1364" t="s">
        <v>11</v>
      </c>
      <c r="F1364">
        <v>200.7302</v>
      </c>
      <c r="G1364">
        <v>10271.139880000001</v>
      </c>
      <c r="H1364">
        <v>42.153399999999998</v>
      </c>
      <c r="I1364">
        <v>17167</v>
      </c>
    </row>
    <row r="1365" spans="1:9" x14ac:dyDescent="0.2">
      <c r="A1365">
        <v>2022</v>
      </c>
      <c r="B1365">
        <v>1</v>
      </c>
      <c r="C1365" t="s">
        <v>32</v>
      </c>
      <c r="D1365" t="s">
        <v>10</v>
      </c>
      <c r="E1365" t="s">
        <v>12</v>
      </c>
      <c r="F1365">
        <v>159.5171</v>
      </c>
      <c r="G1365">
        <v>14567.697899999999</v>
      </c>
      <c r="H1365">
        <v>55.8309</v>
      </c>
      <c r="I1365">
        <v>17397</v>
      </c>
    </row>
    <row r="1366" spans="1:9" x14ac:dyDescent="0.2">
      <c r="A1366">
        <v>2022</v>
      </c>
      <c r="B1366">
        <v>1</v>
      </c>
      <c r="C1366" t="s">
        <v>32</v>
      </c>
      <c r="D1366" t="s">
        <v>10</v>
      </c>
      <c r="E1366" t="s">
        <v>13</v>
      </c>
      <c r="F1366">
        <v>9.9210999999999991</v>
      </c>
      <c r="G1366">
        <v>1323.619549</v>
      </c>
      <c r="H1366">
        <v>4.9606000000000003</v>
      </c>
      <c r="I1366">
        <v>729</v>
      </c>
    </row>
    <row r="1367" spans="1:9" x14ac:dyDescent="0.2">
      <c r="A1367">
        <v>2022</v>
      </c>
      <c r="B1367">
        <v>1</v>
      </c>
      <c r="C1367" t="s">
        <v>32</v>
      </c>
      <c r="D1367" t="s">
        <v>10</v>
      </c>
      <c r="E1367" t="s">
        <v>14</v>
      </c>
      <c r="F1367">
        <v>8.6999999999999994E-3</v>
      </c>
      <c r="G1367">
        <v>1.791126</v>
      </c>
      <c r="H1367">
        <v>6.4999999999999997E-3</v>
      </c>
      <c r="I1367">
        <v>3</v>
      </c>
    </row>
    <row r="1368" spans="1:9" x14ac:dyDescent="0.2">
      <c r="A1368">
        <v>2022</v>
      </c>
      <c r="B1368">
        <v>1</v>
      </c>
      <c r="C1368" t="s">
        <v>32</v>
      </c>
      <c r="D1368" t="s">
        <v>15</v>
      </c>
      <c r="E1368" t="s">
        <v>11</v>
      </c>
      <c r="F1368">
        <v>1.2302999999999999</v>
      </c>
      <c r="G1368">
        <v>147.988777</v>
      </c>
      <c r="H1368">
        <v>0.24610000000000001</v>
      </c>
      <c r="I1368">
        <v>286</v>
      </c>
    </row>
    <row r="1369" spans="1:9" x14ac:dyDescent="0.2">
      <c r="A1369">
        <v>2022</v>
      </c>
      <c r="B1369">
        <v>1</v>
      </c>
      <c r="C1369" t="s">
        <v>32</v>
      </c>
      <c r="D1369" t="s">
        <v>15</v>
      </c>
      <c r="E1369" t="s">
        <v>13</v>
      </c>
      <c r="F1369">
        <v>56.186999999999998</v>
      </c>
      <c r="G1369">
        <v>9934.4125370000002</v>
      </c>
      <c r="H1369">
        <v>22.474699999999999</v>
      </c>
      <c r="I1369">
        <v>4241</v>
      </c>
    </row>
    <row r="1370" spans="1:9" x14ac:dyDescent="0.2">
      <c r="A1370">
        <v>2022</v>
      </c>
      <c r="B1370">
        <v>1</v>
      </c>
      <c r="C1370" t="s">
        <v>32</v>
      </c>
      <c r="D1370" t="s">
        <v>20</v>
      </c>
      <c r="E1370" t="s">
        <v>22</v>
      </c>
      <c r="F1370">
        <v>1.5709</v>
      </c>
      <c r="G1370">
        <v>96.490976000000003</v>
      </c>
      <c r="H1370">
        <v>0.40839999999999999</v>
      </c>
      <c r="I1370">
        <v>309</v>
      </c>
    </row>
    <row r="1371" spans="1:9" x14ac:dyDescent="0.2">
      <c r="A1371">
        <v>2022</v>
      </c>
      <c r="B1371">
        <v>1</v>
      </c>
      <c r="C1371" t="s">
        <v>32</v>
      </c>
      <c r="D1371" t="s">
        <v>20</v>
      </c>
      <c r="E1371" t="s">
        <v>12</v>
      </c>
      <c r="F1371">
        <v>19.016200000000001</v>
      </c>
      <c r="G1371">
        <v>1335.5663770000001</v>
      </c>
      <c r="H1371">
        <v>6.8459000000000003</v>
      </c>
      <c r="I1371">
        <v>1751</v>
      </c>
    </row>
    <row r="1372" spans="1:9" x14ac:dyDescent="0.2">
      <c r="A1372">
        <v>2022</v>
      </c>
      <c r="B1372">
        <v>1</v>
      </c>
      <c r="C1372" t="s">
        <v>32</v>
      </c>
      <c r="D1372" t="s">
        <v>17</v>
      </c>
      <c r="E1372" t="s">
        <v>18</v>
      </c>
      <c r="F1372">
        <v>14.6676</v>
      </c>
      <c r="G1372">
        <v>1288.4679839999999</v>
      </c>
      <c r="H1372">
        <v>2.6402000000000001</v>
      </c>
      <c r="I1372">
        <v>4284</v>
      </c>
    </row>
    <row r="1373" spans="1:9" x14ac:dyDescent="0.2">
      <c r="A1373">
        <v>2022</v>
      </c>
      <c r="B1373">
        <v>1</v>
      </c>
      <c r="C1373" t="s">
        <v>32</v>
      </c>
      <c r="D1373" t="s">
        <v>53</v>
      </c>
      <c r="E1373" t="s">
        <v>12</v>
      </c>
      <c r="F1373">
        <v>5.3848000000000003</v>
      </c>
      <c r="G1373">
        <v>403.57108199999999</v>
      </c>
      <c r="H1373">
        <v>2.0731000000000002</v>
      </c>
      <c r="I1373">
        <v>1598</v>
      </c>
    </row>
    <row r="1374" spans="1:9" x14ac:dyDescent="0.2">
      <c r="A1374">
        <v>2022</v>
      </c>
      <c r="B1374">
        <v>1</v>
      </c>
      <c r="C1374" t="s">
        <v>32</v>
      </c>
      <c r="D1374" t="s">
        <v>53</v>
      </c>
      <c r="E1374" t="s">
        <v>13</v>
      </c>
      <c r="F1374">
        <v>0.41749999999999998</v>
      </c>
      <c r="G1374">
        <v>34.83502</v>
      </c>
      <c r="H1374">
        <v>0.2046</v>
      </c>
      <c r="I1374">
        <v>201</v>
      </c>
    </row>
    <row r="1375" spans="1:9" x14ac:dyDescent="0.2">
      <c r="A1375">
        <v>2022</v>
      </c>
      <c r="B1375">
        <v>1</v>
      </c>
      <c r="C1375" t="s">
        <v>32</v>
      </c>
      <c r="D1375" t="s">
        <v>33</v>
      </c>
      <c r="E1375" t="s">
        <v>18</v>
      </c>
      <c r="F1375">
        <v>1.1420999999999999</v>
      </c>
      <c r="G1375">
        <v>359.10961500000002</v>
      </c>
      <c r="H1375">
        <v>0.217</v>
      </c>
      <c r="I1375">
        <v>112</v>
      </c>
    </row>
    <row r="1376" spans="1:9" x14ac:dyDescent="0.2">
      <c r="A1376">
        <v>2022</v>
      </c>
      <c r="B1376">
        <v>1</v>
      </c>
      <c r="C1376" t="s">
        <v>32</v>
      </c>
      <c r="D1376" t="s">
        <v>33</v>
      </c>
      <c r="E1376" t="s">
        <v>12</v>
      </c>
      <c r="F1376">
        <v>1.18E-2</v>
      </c>
      <c r="G1376">
        <v>5.1717409999999999</v>
      </c>
      <c r="H1376">
        <v>4.1999999999999997E-3</v>
      </c>
      <c r="I1376">
        <v>5</v>
      </c>
    </row>
    <row r="1377" spans="1:9" x14ac:dyDescent="0.2">
      <c r="A1377">
        <v>2022</v>
      </c>
      <c r="B1377">
        <v>1</v>
      </c>
      <c r="C1377" t="s">
        <v>32</v>
      </c>
      <c r="D1377" t="s">
        <v>33</v>
      </c>
      <c r="E1377" t="s">
        <v>13</v>
      </c>
      <c r="F1377">
        <v>6.0299999999999999E-2</v>
      </c>
      <c r="G1377">
        <v>31.900511999999999</v>
      </c>
      <c r="H1377">
        <v>3.0200000000000001E-2</v>
      </c>
      <c r="I1377">
        <v>44</v>
      </c>
    </row>
    <row r="1378" spans="1:9" x14ac:dyDescent="0.2">
      <c r="A1378">
        <v>2022</v>
      </c>
      <c r="B1378">
        <v>1</v>
      </c>
      <c r="C1378" t="s">
        <v>32</v>
      </c>
      <c r="D1378" t="s">
        <v>19</v>
      </c>
      <c r="E1378" t="s">
        <v>12</v>
      </c>
      <c r="F1378">
        <v>1.3623000000000001</v>
      </c>
      <c r="G1378">
        <v>282.59374000000003</v>
      </c>
      <c r="H1378">
        <v>0.504</v>
      </c>
      <c r="I1378">
        <v>0</v>
      </c>
    </row>
    <row r="1379" spans="1:9" x14ac:dyDescent="0.2">
      <c r="A1379">
        <v>2022</v>
      </c>
      <c r="B1379">
        <v>1</v>
      </c>
      <c r="C1379" t="s">
        <v>32</v>
      </c>
      <c r="D1379" t="s">
        <v>50</v>
      </c>
      <c r="E1379" t="s">
        <v>27</v>
      </c>
      <c r="F1379">
        <v>3.0057999999999998</v>
      </c>
      <c r="G1379">
        <v>280.30021299999999</v>
      </c>
      <c r="H1379">
        <v>0.96179999999999999</v>
      </c>
      <c r="I1379">
        <v>2426</v>
      </c>
    </row>
    <row r="1380" spans="1:9" x14ac:dyDescent="0.2">
      <c r="A1380">
        <v>2022</v>
      </c>
      <c r="B1380">
        <v>1</v>
      </c>
      <c r="C1380" t="s">
        <v>32</v>
      </c>
      <c r="D1380" t="s">
        <v>21</v>
      </c>
      <c r="E1380" t="s">
        <v>22</v>
      </c>
      <c r="F1380">
        <v>8.3999999999999995E-3</v>
      </c>
      <c r="G1380">
        <v>3.2303649999999999</v>
      </c>
      <c r="H1380">
        <v>2.3999999999999998E-3</v>
      </c>
      <c r="I1380">
        <v>4</v>
      </c>
    </row>
    <row r="1381" spans="1:9" x14ac:dyDescent="0.2">
      <c r="A1381">
        <v>2022</v>
      </c>
      <c r="B1381">
        <v>1</v>
      </c>
      <c r="C1381" t="s">
        <v>32</v>
      </c>
      <c r="D1381" t="s">
        <v>21</v>
      </c>
      <c r="E1381" t="s">
        <v>27</v>
      </c>
      <c r="F1381">
        <v>1.9300000000000001E-2</v>
      </c>
      <c r="G1381">
        <v>6.0866980000000002</v>
      </c>
      <c r="H1381">
        <v>5.7999999999999996E-3</v>
      </c>
      <c r="I1381">
        <v>14</v>
      </c>
    </row>
    <row r="1382" spans="1:9" x14ac:dyDescent="0.2">
      <c r="A1382">
        <v>2022</v>
      </c>
      <c r="B1382">
        <v>1</v>
      </c>
      <c r="C1382" t="s">
        <v>32</v>
      </c>
      <c r="D1382" t="s">
        <v>21</v>
      </c>
      <c r="E1382" t="s">
        <v>13</v>
      </c>
      <c r="F1382">
        <v>1.4654</v>
      </c>
      <c r="G1382">
        <v>261.31347099999999</v>
      </c>
      <c r="H1382">
        <v>0.58609999999999995</v>
      </c>
      <c r="I1382">
        <v>188</v>
      </c>
    </row>
    <row r="1383" spans="1:9" x14ac:dyDescent="0.2">
      <c r="A1383">
        <v>2022</v>
      </c>
      <c r="B1383">
        <v>1</v>
      </c>
      <c r="C1383" t="s">
        <v>32</v>
      </c>
      <c r="D1383" t="s">
        <v>35</v>
      </c>
      <c r="E1383" t="s">
        <v>18</v>
      </c>
      <c r="F1383">
        <v>0.2676</v>
      </c>
      <c r="G1383">
        <v>46.087755999999999</v>
      </c>
      <c r="H1383">
        <v>4.8099999999999997E-2</v>
      </c>
      <c r="I1383">
        <v>0</v>
      </c>
    </row>
    <row r="1384" spans="1:9" x14ac:dyDescent="0.2">
      <c r="A1384">
        <v>2022</v>
      </c>
      <c r="B1384">
        <v>1</v>
      </c>
      <c r="C1384" t="s">
        <v>32</v>
      </c>
      <c r="D1384" t="s">
        <v>35</v>
      </c>
      <c r="E1384" t="s">
        <v>12</v>
      </c>
      <c r="F1384">
        <v>0.59650000000000003</v>
      </c>
      <c r="G1384">
        <v>145.86605399999999</v>
      </c>
      <c r="H1384">
        <v>0.2087</v>
      </c>
      <c r="I1384">
        <v>0</v>
      </c>
    </row>
    <row r="1385" spans="1:9" x14ac:dyDescent="0.2">
      <c r="A1385">
        <v>2022</v>
      </c>
      <c r="B1385">
        <v>2</v>
      </c>
      <c r="C1385" t="s">
        <v>9</v>
      </c>
      <c r="D1385" t="s">
        <v>10</v>
      </c>
      <c r="E1385" t="s">
        <v>11</v>
      </c>
      <c r="F1385">
        <v>11.107900000000001</v>
      </c>
      <c r="G1385" t="s">
        <v>64</v>
      </c>
      <c r="H1385">
        <v>2.3325999999999998</v>
      </c>
      <c r="I1385">
        <v>533</v>
      </c>
    </row>
    <row r="1386" spans="1:9" x14ac:dyDescent="0.2">
      <c r="A1386">
        <v>2022</v>
      </c>
      <c r="B1386">
        <v>2</v>
      </c>
      <c r="C1386" t="s">
        <v>9</v>
      </c>
      <c r="D1386" t="s">
        <v>10</v>
      </c>
      <c r="E1386" t="s">
        <v>12</v>
      </c>
      <c r="F1386">
        <v>47.110900000000001</v>
      </c>
      <c r="G1386" t="s">
        <v>65</v>
      </c>
      <c r="H1386">
        <v>16.488900000000001</v>
      </c>
      <c r="I1386">
        <v>744</v>
      </c>
    </row>
    <row r="1387" spans="1:9" x14ac:dyDescent="0.2">
      <c r="A1387">
        <v>2022</v>
      </c>
      <c r="B1387">
        <v>2</v>
      </c>
      <c r="C1387" t="s">
        <v>9</v>
      </c>
      <c r="D1387" t="s">
        <v>10</v>
      </c>
      <c r="E1387" t="s">
        <v>13</v>
      </c>
      <c r="F1387">
        <v>32.415199999999999</v>
      </c>
      <c r="G1387" t="s">
        <v>66</v>
      </c>
      <c r="H1387">
        <v>16.2075</v>
      </c>
      <c r="I1387">
        <v>641</v>
      </c>
    </row>
    <row r="1388" spans="1:9" x14ac:dyDescent="0.2">
      <c r="A1388">
        <v>2022</v>
      </c>
      <c r="B1388">
        <v>2</v>
      </c>
      <c r="C1388" t="s">
        <v>9</v>
      </c>
      <c r="D1388" t="s">
        <v>15</v>
      </c>
      <c r="E1388" t="s">
        <v>11</v>
      </c>
      <c r="F1388">
        <v>8.9300000000000004E-2</v>
      </c>
      <c r="G1388" t="s">
        <v>67</v>
      </c>
      <c r="H1388">
        <v>1.78E-2</v>
      </c>
      <c r="I1388">
        <v>10</v>
      </c>
    </row>
    <row r="1389" spans="1:9" x14ac:dyDescent="0.2">
      <c r="A1389">
        <v>2022</v>
      </c>
      <c r="B1389">
        <v>2</v>
      </c>
      <c r="C1389" t="s">
        <v>9</v>
      </c>
      <c r="D1389" t="s">
        <v>15</v>
      </c>
      <c r="E1389" t="s">
        <v>13</v>
      </c>
      <c r="F1389">
        <v>35.849800000000002</v>
      </c>
      <c r="G1389" t="s">
        <v>68</v>
      </c>
      <c r="H1389">
        <v>14.3399</v>
      </c>
      <c r="I1389">
        <v>694</v>
      </c>
    </row>
    <row r="1390" spans="1:9" x14ac:dyDescent="0.2">
      <c r="A1390">
        <v>2022</v>
      </c>
      <c r="B1390">
        <v>2</v>
      </c>
      <c r="C1390" t="s">
        <v>9</v>
      </c>
      <c r="D1390" t="s">
        <v>17</v>
      </c>
      <c r="E1390" t="s">
        <v>18</v>
      </c>
      <c r="F1390">
        <v>2.5137999999999998</v>
      </c>
      <c r="G1390">
        <v>284.824342</v>
      </c>
      <c r="H1390">
        <v>0.45250000000000001</v>
      </c>
      <c r="I1390">
        <v>202</v>
      </c>
    </row>
    <row r="1391" spans="1:9" x14ac:dyDescent="0.2">
      <c r="A1391">
        <v>2022</v>
      </c>
      <c r="B1391">
        <v>2</v>
      </c>
      <c r="C1391" t="s">
        <v>9</v>
      </c>
      <c r="D1391" t="s">
        <v>21</v>
      </c>
      <c r="E1391" t="s">
        <v>22</v>
      </c>
      <c r="F1391">
        <v>9.2999999999999992E-3</v>
      </c>
      <c r="G1391">
        <v>2.9506860000000001</v>
      </c>
      <c r="H1391">
        <v>2.7000000000000001E-3</v>
      </c>
      <c r="I1391">
        <v>7</v>
      </c>
    </row>
    <row r="1392" spans="1:9" x14ac:dyDescent="0.2">
      <c r="A1392">
        <v>2022</v>
      </c>
      <c r="B1392">
        <v>2</v>
      </c>
      <c r="C1392" t="s">
        <v>9</v>
      </c>
      <c r="D1392" t="s">
        <v>21</v>
      </c>
      <c r="E1392" t="s">
        <v>13</v>
      </c>
      <c r="F1392">
        <v>1.6618999999999999</v>
      </c>
      <c r="G1392">
        <v>234.19879800000001</v>
      </c>
      <c r="H1392">
        <v>0.66469999999999996</v>
      </c>
      <c r="I1392">
        <v>171</v>
      </c>
    </row>
    <row r="1393" spans="1:9" x14ac:dyDescent="0.2">
      <c r="A1393">
        <v>2022</v>
      </c>
      <c r="B1393">
        <v>2</v>
      </c>
      <c r="C1393" t="s">
        <v>9</v>
      </c>
      <c r="D1393" t="s">
        <v>20</v>
      </c>
      <c r="E1393" t="s">
        <v>22</v>
      </c>
      <c r="F1393">
        <v>3.8999999999999998E-3</v>
      </c>
      <c r="G1393">
        <v>0.20893</v>
      </c>
      <c r="H1393">
        <v>1E-3</v>
      </c>
      <c r="I1393">
        <v>1</v>
      </c>
    </row>
    <row r="1394" spans="1:9" x14ac:dyDescent="0.2">
      <c r="A1394">
        <v>2022</v>
      </c>
      <c r="B1394">
        <v>2</v>
      </c>
      <c r="C1394" t="s">
        <v>9</v>
      </c>
      <c r="D1394" t="s">
        <v>20</v>
      </c>
      <c r="E1394" t="s">
        <v>12</v>
      </c>
      <c r="F1394">
        <v>1.5125999999999999</v>
      </c>
      <c r="G1394">
        <v>124.99615300000001</v>
      </c>
      <c r="H1394">
        <v>0.54449999999999998</v>
      </c>
      <c r="I1394">
        <v>151</v>
      </c>
    </row>
    <row r="1395" spans="1:9" x14ac:dyDescent="0.2">
      <c r="A1395">
        <v>2022</v>
      </c>
      <c r="B1395">
        <v>2</v>
      </c>
      <c r="C1395" t="s">
        <v>9</v>
      </c>
      <c r="D1395" t="s">
        <v>19</v>
      </c>
      <c r="E1395" t="s">
        <v>12</v>
      </c>
      <c r="F1395">
        <v>0.41299999999999998</v>
      </c>
      <c r="G1395">
        <v>75.322764000000006</v>
      </c>
      <c r="H1395">
        <v>0.15279999999999999</v>
      </c>
      <c r="I1395">
        <v>34</v>
      </c>
    </row>
    <row r="1396" spans="1:9" x14ac:dyDescent="0.2">
      <c r="A1396">
        <v>2022</v>
      </c>
      <c r="B1396">
        <v>2</v>
      </c>
      <c r="C1396" t="s">
        <v>9</v>
      </c>
      <c r="D1396" t="s">
        <v>50</v>
      </c>
      <c r="E1396" t="s">
        <v>27</v>
      </c>
      <c r="F1396">
        <v>0.75270000000000004</v>
      </c>
      <c r="G1396">
        <v>74.063677999999996</v>
      </c>
      <c r="H1396">
        <v>0.2409</v>
      </c>
      <c r="I1396">
        <v>251</v>
      </c>
    </row>
    <row r="1397" spans="1:9" x14ac:dyDescent="0.2">
      <c r="A1397">
        <v>2022</v>
      </c>
      <c r="B1397">
        <v>2</v>
      </c>
      <c r="C1397" t="s">
        <v>9</v>
      </c>
      <c r="D1397" t="s">
        <v>23</v>
      </c>
      <c r="E1397" t="s">
        <v>13</v>
      </c>
      <c r="F1397">
        <v>0.157</v>
      </c>
      <c r="G1397">
        <v>34.985402000000001</v>
      </c>
      <c r="H1397">
        <v>6.2799999999999995E-2</v>
      </c>
      <c r="I1397">
        <v>108</v>
      </c>
    </row>
    <row r="1398" spans="1:9" x14ac:dyDescent="0.2">
      <c r="A1398">
        <v>2022</v>
      </c>
      <c r="B1398">
        <v>2</v>
      </c>
      <c r="C1398" t="s">
        <v>9</v>
      </c>
      <c r="D1398" t="s">
        <v>42</v>
      </c>
      <c r="E1398" t="s">
        <v>13</v>
      </c>
      <c r="F1398">
        <v>0.20200000000000001</v>
      </c>
      <c r="G1398">
        <v>33.859988999999999</v>
      </c>
      <c r="H1398">
        <v>8.0799999999999997E-2</v>
      </c>
      <c r="I1398">
        <v>0</v>
      </c>
    </row>
    <row r="1399" spans="1:9" x14ac:dyDescent="0.2">
      <c r="A1399">
        <v>2022</v>
      </c>
      <c r="B1399">
        <v>2</v>
      </c>
      <c r="C1399" t="s">
        <v>9</v>
      </c>
      <c r="D1399" t="s">
        <v>24</v>
      </c>
      <c r="E1399" t="s">
        <v>18</v>
      </c>
      <c r="F1399">
        <v>0.19070000000000001</v>
      </c>
      <c r="G1399">
        <v>32.362732000000001</v>
      </c>
      <c r="H1399">
        <v>3.6200000000000003E-2</v>
      </c>
      <c r="I1399">
        <v>82</v>
      </c>
    </row>
    <row r="1400" spans="1:9" x14ac:dyDescent="0.2">
      <c r="A1400">
        <v>2022</v>
      </c>
      <c r="B1400">
        <v>2</v>
      </c>
      <c r="C1400" t="s">
        <v>9</v>
      </c>
      <c r="D1400" t="s">
        <v>24</v>
      </c>
      <c r="E1400" t="s">
        <v>12</v>
      </c>
      <c r="F1400">
        <v>4.4000000000000003E-3</v>
      </c>
      <c r="G1400">
        <v>0.40546199999999999</v>
      </c>
      <c r="H1400">
        <v>1.6999999999999999E-3</v>
      </c>
      <c r="I1400">
        <v>2</v>
      </c>
    </row>
    <row r="1401" spans="1:9" x14ac:dyDescent="0.2">
      <c r="A1401">
        <v>2022</v>
      </c>
      <c r="B1401">
        <v>2</v>
      </c>
      <c r="C1401" t="s">
        <v>26</v>
      </c>
      <c r="D1401" t="s">
        <v>10</v>
      </c>
      <c r="E1401" t="s">
        <v>11</v>
      </c>
      <c r="F1401">
        <v>82.454999999999998</v>
      </c>
      <c r="G1401" t="s">
        <v>69</v>
      </c>
      <c r="H1401">
        <v>17.3156</v>
      </c>
      <c r="I1401">
        <v>9842</v>
      </c>
    </row>
    <row r="1402" spans="1:9" x14ac:dyDescent="0.2">
      <c r="A1402">
        <v>2022</v>
      </c>
      <c r="B1402">
        <v>2</v>
      </c>
      <c r="C1402" t="s">
        <v>26</v>
      </c>
      <c r="D1402" t="s">
        <v>10</v>
      </c>
      <c r="E1402" t="s">
        <v>12</v>
      </c>
      <c r="F1402">
        <v>54.681100000000001</v>
      </c>
      <c r="G1402" t="s">
        <v>70</v>
      </c>
      <c r="H1402">
        <v>19.138400000000001</v>
      </c>
      <c r="I1402">
        <v>8884</v>
      </c>
    </row>
    <row r="1403" spans="1:9" x14ac:dyDescent="0.2">
      <c r="A1403">
        <v>2022</v>
      </c>
      <c r="B1403">
        <v>2</v>
      </c>
      <c r="C1403" t="s">
        <v>26</v>
      </c>
      <c r="D1403" t="s">
        <v>10</v>
      </c>
      <c r="E1403" t="s">
        <v>13</v>
      </c>
      <c r="F1403">
        <v>3.2303000000000002</v>
      </c>
      <c r="G1403" t="s">
        <v>71</v>
      </c>
      <c r="H1403">
        <v>1.6151</v>
      </c>
      <c r="I1403">
        <v>698</v>
      </c>
    </row>
    <row r="1404" spans="1:9" x14ac:dyDescent="0.2">
      <c r="A1404">
        <v>2022</v>
      </c>
      <c r="B1404">
        <v>2</v>
      </c>
      <c r="C1404" t="s">
        <v>26</v>
      </c>
      <c r="D1404" t="s">
        <v>10</v>
      </c>
      <c r="E1404" t="s">
        <v>14</v>
      </c>
      <c r="F1404">
        <v>0.29289999999999999</v>
      </c>
      <c r="G1404" t="s">
        <v>72</v>
      </c>
      <c r="H1404">
        <v>0.21970000000000001</v>
      </c>
      <c r="I1404">
        <v>179</v>
      </c>
    </row>
    <row r="1405" spans="1:9" x14ac:dyDescent="0.2">
      <c r="A1405">
        <v>2022</v>
      </c>
      <c r="B1405">
        <v>2</v>
      </c>
      <c r="C1405" t="s">
        <v>26</v>
      </c>
      <c r="D1405" t="s">
        <v>15</v>
      </c>
      <c r="E1405" t="s">
        <v>11</v>
      </c>
      <c r="F1405">
        <v>8.6300000000000002E-2</v>
      </c>
      <c r="G1405" t="s">
        <v>73</v>
      </c>
      <c r="H1405">
        <v>1.72E-2</v>
      </c>
      <c r="I1405">
        <v>22</v>
      </c>
    </row>
    <row r="1406" spans="1:9" x14ac:dyDescent="0.2">
      <c r="A1406">
        <v>2022</v>
      </c>
      <c r="B1406">
        <v>2</v>
      </c>
      <c r="C1406" t="s">
        <v>26</v>
      </c>
      <c r="D1406" t="s">
        <v>15</v>
      </c>
      <c r="E1406" t="s">
        <v>13</v>
      </c>
      <c r="F1406">
        <v>7.6718999999999999</v>
      </c>
      <c r="G1406" t="s">
        <v>74</v>
      </c>
      <c r="H1406">
        <v>3.0688</v>
      </c>
      <c r="I1406">
        <v>1087</v>
      </c>
    </row>
    <row r="1407" spans="1:9" x14ac:dyDescent="0.2">
      <c r="A1407">
        <v>2022</v>
      </c>
      <c r="B1407">
        <v>2</v>
      </c>
      <c r="C1407" t="s">
        <v>26</v>
      </c>
      <c r="D1407" t="s">
        <v>20</v>
      </c>
      <c r="E1407" t="s">
        <v>22</v>
      </c>
      <c r="F1407">
        <v>0.96379999999999999</v>
      </c>
      <c r="G1407">
        <v>54.697266999999997</v>
      </c>
      <c r="H1407">
        <v>0.25059999999999999</v>
      </c>
      <c r="I1407">
        <v>153</v>
      </c>
    </row>
    <row r="1408" spans="1:9" x14ac:dyDescent="0.2">
      <c r="A1408">
        <v>2022</v>
      </c>
      <c r="B1408">
        <v>2</v>
      </c>
      <c r="C1408" t="s">
        <v>26</v>
      </c>
      <c r="D1408" t="s">
        <v>20</v>
      </c>
      <c r="E1408" t="s">
        <v>12</v>
      </c>
      <c r="F1408">
        <v>7.0537999999999998</v>
      </c>
      <c r="G1408">
        <v>530.28847399999995</v>
      </c>
      <c r="H1408">
        <v>2.5392999999999999</v>
      </c>
      <c r="I1408">
        <v>1340</v>
      </c>
    </row>
    <row r="1409" spans="1:9" x14ac:dyDescent="0.2">
      <c r="A1409">
        <v>2022</v>
      </c>
      <c r="B1409">
        <v>2</v>
      </c>
      <c r="C1409" t="s">
        <v>26</v>
      </c>
      <c r="D1409" t="s">
        <v>17</v>
      </c>
      <c r="E1409" t="s">
        <v>18</v>
      </c>
      <c r="F1409">
        <v>5.7038000000000002</v>
      </c>
      <c r="G1409">
        <v>515.43810399999995</v>
      </c>
      <c r="H1409">
        <v>1.0266999999999999</v>
      </c>
      <c r="I1409">
        <v>2437</v>
      </c>
    </row>
    <row r="1410" spans="1:9" x14ac:dyDescent="0.2">
      <c r="A1410">
        <v>2022</v>
      </c>
      <c r="B1410">
        <v>2</v>
      </c>
      <c r="C1410" t="s">
        <v>26</v>
      </c>
      <c r="D1410" t="s">
        <v>53</v>
      </c>
      <c r="E1410" t="s">
        <v>12</v>
      </c>
      <c r="F1410">
        <v>2.7930999999999999</v>
      </c>
      <c r="G1410">
        <v>192.42710299999999</v>
      </c>
      <c r="H1410">
        <v>1.0753999999999999</v>
      </c>
      <c r="I1410">
        <v>960</v>
      </c>
    </row>
    <row r="1411" spans="1:9" x14ac:dyDescent="0.2">
      <c r="A1411">
        <v>2022</v>
      </c>
      <c r="B1411">
        <v>2</v>
      </c>
      <c r="C1411" t="s">
        <v>26</v>
      </c>
      <c r="D1411" t="s">
        <v>53</v>
      </c>
      <c r="E1411" t="s">
        <v>13</v>
      </c>
      <c r="F1411">
        <v>0.25559999999999999</v>
      </c>
      <c r="G1411">
        <v>21.533491999999999</v>
      </c>
      <c r="H1411">
        <v>0.12529999999999999</v>
      </c>
      <c r="I1411">
        <v>180</v>
      </c>
    </row>
    <row r="1412" spans="1:9" x14ac:dyDescent="0.2">
      <c r="A1412">
        <v>2022</v>
      </c>
      <c r="B1412">
        <v>2</v>
      </c>
      <c r="C1412" t="s">
        <v>26</v>
      </c>
      <c r="D1412" t="s">
        <v>21</v>
      </c>
      <c r="E1412" t="s">
        <v>22</v>
      </c>
      <c r="F1412">
        <v>2E-3</v>
      </c>
      <c r="G1412">
        <v>0.90885700000000003</v>
      </c>
      <c r="H1412">
        <v>5.9999999999999995E-4</v>
      </c>
      <c r="I1412">
        <v>0</v>
      </c>
    </row>
    <row r="1413" spans="1:9" x14ac:dyDescent="0.2">
      <c r="A1413">
        <v>2022</v>
      </c>
      <c r="B1413">
        <v>2</v>
      </c>
      <c r="C1413" t="s">
        <v>26</v>
      </c>
      <c r="D1413" t="s">
        <v>21</v>
      </c>
      <c r="E1413" t="s">
        <v>27</v>
      </c>
      <c r="F1413">
        <v>4.4000000000000003E-3</v>
      </c>
      <c r="G1413">
        <v>1.373464</v>
      </c>
      <c r="H1413">
        <v>1.2999999999999999E-3</v>
      </c>
      <c r="I1413">
        <v>0</v>
      </c>
    </row>
    <row r="1414" spans="1:9" x14ac:dyDescent="0.2">
      <c r="A1414">
        <v>2022</v>
      </c>
      <c r="B1414">
        <v>2</v>
      </c>
      <c r="C1414" t="s">
        <v>26</v>
      </c>
      <c r="D1414" t="s">
        <v>21</v>
      </c>
      <c r="E1414" t="s">
        <v>13</v>
      </c>
      <c r="F1414">
        <v>1.0492999999999999</v>
      </c>
      <c r="G1414">
        <v>156.258602</v>
      </c>
      <c r="H1414">
        <v>0.41970000000000002</v>
      </c>
      <c r="I1414">
        <v>0</v>
      </c>
    </row>
    <row r="1415" spans="1:9" x14ac:dyDescent="0.2">
      <c r="A1415">
        <v>2022</v>
      </c>
      <c r="B1415">
        <v>2</v>
      </c>
      <c r="C1415" t="s">
        <v>26</v>
      </c>
      <c r="D1415" t="s">
        <v>50</v>
      </c>
      <c r="E1415" t="s">
        <v>27</v>
      </c>
      <c r="F1415">
        <v>1.6042000000000001</v>
      </c>
      <c r="G1415">
        <v>121.20178799999999</v>
      </c>
      <c r="H1415">
        <v>0.51329999999999998</v>
      </c>
      <c r="I1415">
        <v>1290</v>
      </c>
    </row>
    <row r="1416" spans="1:9" x14ac:dyDescent="0.2">
      <c r="A1416">
        <v>2022</v>
      </c>
      <c r="B1416">
        <v>2</v>
      </c>
      <c r="C1416" t="s">
        <v>26</v>
      </c>
      <c r="D1416" t="s">
        <v>52</v>
      </c>
      <c r="E1416" t="s">
        <v>12</v>
      </c>
      <c r="F1416">
        <v>2.2345000000000002</v>
      </c>
      <c r="G1416">
        <v>106.804421</v>
      </c>
      <c r="H1416">
        <v>0.78210000000000002</v>
      </c>
      <c r="I1416">
        <v>463</v>
      </c>
    </row>
    <row r="1417" spans="1:9" x14ac:dyDescent="0.2">
      <c r="A1417">
        <v>2022</v>
      </c>
      <c r="B1417">
        <v>2</v>
      </c>
      <c r="C1417" t="s">
        <v>26</v>
      </c>
      <c r="D1417" t="s">
        <v>16</v>
      </c>
      <c r="E1417" t="s">
        <v>11</v>
      </c>
      <c r="F1417">
        <v>1.1353</v>
      </c>
      <c r="G1417">
        <v>79.158237999999997</v>
      </c>
      <c r="H1417">
        <v>0.2611</v>
      </c>
      <c r="I1417">
        <v>359</v>
      </c>
    </row>
    <row r="1418" spans="1:9" x14ac:dyDescent="0.2">
      <c r="A1418">
        <v>2022</v>
      </c>
      <c r="B1418">
        <v>2</v>
      </c>
      <c r="C1418" t="s">
        <v>26</v>
      </c>
      <c r="D1418" t="s">
        <v>16</v>
      </c>
      <c r="E1418" t="s">
        <v>13</v>
      </c>
      <c r="F1418">
        <v>5.3100000000000001E-2</v>
      </c>
      <c r="G1418">
        <v>5.0842169999999998</v>
      </c>
      <c r="H1418">
        <v>2.3900000000000001E-2</v>
      </c>
      <c r="I1418">
        <v>52</v>
      </c>
    </row>
    <row r="1419" spans="1:9" x14ac:dyDescent="0.2">
      <c r="A1419">
        <v>2022</v>
      </c>
      <c r="B1419">
        <v>2</v>
      </c>
      <c r="C1419" t="s">
        <v>26</v>
      </c>
      <c r="D1419" t="s">
        <v>19</v>
      </c>
      <c r="E1419" t="s">
        <v>12</v>
      </c>
      <c r="F1419">
        <v>0.41889999999999999</v>
      </c>
      <c r="G1419">
        <v>83.905488000000005</v>
      </c>
      <c r="H1419">
        <v>0.155</v>
      </c>
      <c r="I1419">
        <v>0</v>
      </c>
    </row>
    <row r="1420" spans="1:9" x14ac:dyDescent="0.2">
      <c r="A1420">
        <v>2022</v>
      </c>
      <c r="B1420">
        <v>2</v>
      </c>
      <c r="C1420" t="s">
        <v>32</v>
      </c>
      <c r="D1420" t="s">
        <v>10</v>
      </c>
      <c r="E1420" t="s">
        <v>11</v>
      </c>
      <c r="F1420">
        <v>211.82910000000001</v>
      </c>
      <c r="G1420" t="s">
        <v>75</v>
      </c>
      <c r="H1420">
        <v>44.484099999999998</v>
      </c>
      <c r="I1420">
        <v>18131</v>
      </c>
    </row>
    <row r="1421" spans="1:9" x14ac:dyDescent="0.2">
      <c r="A1421">
        <v>2022</v>
      </c>
      <c r="B1421">
        <v>2</v>
      </c>
      <c r="C1421" t="s">
        <v>32</v>
      </c>
      <c r="D1421" t="s">
        <v>10</v>
      </c>
      <c r="E1421" t="s">
        <v>12</v>
      </c>
      <c r="F1421">
        <v>129.52809999999999</v>
      </c>
      <c r="G1421" t="s">
        <v>76</v>
      </c>
      <c r="H1421">
        <v>45.334800000000001</v>
      </c>
      <c r="I1421">
        <v>16535</v>
      </c>
    </row>
    <row r="1422" spans="1:9" x14ac:dyDescent="0.2">
      <c r="A1422">
        <v>2022</v>
      </c>
      <c r="B1422">
        <v>2</v>
      </c>
      <c r="C1422" t="s">
        <v>32</v>
      </c>
      <c r="D1422" t="s">
        <v>10</v>
      </c>
      <c r="E1422" t="s">
        <v>13</v>
      </c>
      <c r="F1422">
        <v>7.3784999999999998</v>
      </c>
      <c r="G1422" t="s">
        <v>77</v>
      </c>
      <c r="H1422">
        <v>3.6892999999999998</v>
      </c>
      <c r="I1422">
        <v>690</v>
      </c>
    </row>
    <row r="1423" spans="1:9" x14ac:dyDescent="0.2">
      <c r="A1423">
        <v>2022</v>
      </c>
      <c r="B1423">
        <v>2</v>
      </c>
      <c r="C1423" t="s">
        <v>32</v>
      </c>
      <c r="D1423" t="s">
        <v>10</v>
      </c>
      <c r="E1423" t="s">
        <v>14</v>
      </c>
      <c r="F1423">
        <v>1.52E-2</v>
      </c>
      <c r="G1423" t="s">
        <v>78</v>
      </c>
      <c r="H1423">
        <v>1.14E-2</v>
      </c>
      <c r="I1423">
        <v>4</v>
      </c>
    </row>
    <row r="1424" spans="1:9" x14ac:dyDescent="0.2">
      <c r="A1424">
        <v>2022</v>
      </c>
      <c r="B1424">
        <v>2</v>
      </c>
      <c r="C1424" t="s">
        <v>32</v>
      </c>
      <c r="D1424" t="s">
        <v>15</v>
      </c>
      <c r="E1424" t="s">
        <v>11</v>
      </c>
      <c r="F1424">
        <v>0.9859</v>
      </c>
      <c r="G1424" t="s">
        <v>79</v>
      </c>
      <c r="H1424">
        <v>0.19719999999999999</v>
      </c>
      <c r="I1424">
        <v>276</v>
      </c>
    </row>
    <row r="1425" spans="1:9" x14ac:dyDescent="0.2">
      <c r="A1425">
        <v>2022</v>
      </c>
      <c r="B1425">
        <v>2</v>
      </c>
      <c r="C1425" t="s">
        <v>32</v>
      </c>
      <c r="D1425" t="s">
        <v>15</v>
      </c>
      <c r="E1425" t="s">
        <v>13</v>
      </c>
      <c r="F1425">
        <v>29.5518</v>
      </c>
      <c r="G1425" t="s">
        <v>80</v>
      </c>
      <c r="H1425">
        <v>11.820600000000001</v>
      </c>
      <c r="I1425">
        <v>3996</v>
      </c>
    </row>
    <row r="1426" spans="1:9" x14ac:dyDescent="0.2">
      <c r="A1426">
        <v>2022</v>
      </c>
      <c r="B1426">
        <v>2</v>
      </c>
      <c r="C1426" t="s">
        <v>32</v>
      </c>
      <c r="D1426" t="s">
        <v>20</v>
      </c>
      <c r="E1426" t="s">
        <v>22</v>
      </c>
      <c r="F1426">
        <v>2.2894999999999999</v>
      </c>
      <c r="G1426">
        <v>130.56964199999999</v>
      </c>
      <c r="H1426">
        <v>0.59519999999999995</v>
      </c>
      <c r="I1426">
        <v>321</v>
      </c>
    </row>
    <row r="1427" spans="1:9" x14ac:dyDescent="0.2">
      <c r="A1427">
        <v>2022</v>
      </c>
      <c r="B1427">
        <v>2</v>
      </c>
      <c r="C1427" t="s">
        <v>32</v>
      </c>
      <c r="D1427" t="s">
        <v>20</v>
      </c>
      <c r="E1427" t="s">
        <v>12</v>
      </c>
      <c r="F1427">
        <v>26.069199999999999</v>
      </c>
      <c r="G1427">
        <v>1788.1330680000001</v>
      </c>
      <c r="H1427">
        <v>9.3849</v>
      </c>
      <c r="I1427">
        <v>1739</v>
      </c>
    </row>
    <row r="1428" spans="1:9" x14ac:dyDescent="0.2">
      <c r="A1428">
        <v>2022</v>
      </c>
      <c r="B1428">
        <v>2</v>
      </c>
      <c r="C1428" t="s">
        <v>32</v>
      </c>
      <c r="D1428" t="s">
        <v>17</v>
      </c>
      <c r="E1428" t="s">
        <v>18</v>
      </c>
      <c r="F1428">
        <v>10.015700000000001</v>
      </c>
      <c r="G1428">
        <v>953.28915700000005</v>
      </c>
      <c r="H1428">
        <v>1.8028</v>
      </c>
      <c r="I1428">
        <v>3804</v>
      </c>
    </row>
    <row r="1429" spans="1:9" x14ac:dyDescent="0.2">
      <c r="A1429">
        <v>2022</v>
      </c>
      <c r="B1429">
        <v>2</v>
      </c>
      <c r="C1429" t="s">
        <v>32</v>
      </c>
      <c r="D1429" t="s">
        <v>21</v>
      </c>
      <c r="E1429" t="s">
        <v>22</v>
      </c>
      <c r="F1429">
        <v>1.14E-2</v>
      </c>
      <c r="G1429">
        <v>4.7138309999999999</v>
      </c>
      <c r="H1429">
        <v>3.2000000000000002E-3</v>
      </c>
      <c r="I1429">
        <v>5</v>
      </c>
    </row>
    <row r="1430" spans="1:9" x14ac:dyDescent="0.2">
      <c r="A1430">
        <v>2022</v>
      </c>
      <c r="B1430">
        <v>2</v>
      </c>
      <c r="C1430" t="s">
        <v>32</v>
      </c>
      <c r="D1430" t="s">
        <v>21</v>
      </c>
      <c r="E1430" t="s">
        <v>27</v>
      </c>
      <c r="F1430">
        <v>7.7000000000000002E-3</v>
      </c>
      <c r="G1430">
        <v>2.390466</v>
      </c>
      <c r="H1430">
        <v>2.3E-3</v>
      </c>
      <c r="I1430">
        <v>7</v>
      </c>
    </row>
    <row r="1431" spans="1:9" x14ac:dyDescent="0.2">
      <c r="A1431">
        <v>2022</v>
      </c>
      <c r="B1431">
        <v>2</v>
      </c>
      <c r="C1431" t="s">
        <v>32</v>
      </c>
      <c r="D1431" t="s">
        <v>21</v>
      </c>
      <c r="E1431" t="s">
        <v>13</v>
      </c>
      <c r="F1431">
        <v>3.7361</v>
      </c>
      <c r="G1431">
        <v>756.53332899999998</v>
      </c>
      <c r="H1431">
        <v>1.4944999999999999</v>
      </c>
      <c r="I1431">
        <v>411</v>
      </c>
    </row>
    <row r="1432" spans="1:9" x14ac:dyDescent="0.2">
      <c r="A1432">
        <v>2022</v>
      </c>
      <c r="B1432">
        <v>2</v>
      </c>
      <c r="C1432" t="s">
        <v>32</v>
      </c>
      <c r="D1432" t="s">
        <v>33</v>
      </c>
      <c r="E1432" t="s">
        <v>18</v>
      </c>
      <c r="F1432">
        <v>1.3058000000000001</v>
      </c>
      <c r="G1432">
        <v>401.38802099999998</v>
      </c>
      <c r="H1432">
        <v>0.24809999999999999</v>
      </c>
      <c r="I1432">
        <v>99</v>
      </c>
    </row>
    <row r="1433" spans="1:9" x14ac:dyDescent="0.2">
      <c r="A1433">
        <v>2022</v>
      </c>
      <c r="B1433">
        <v>2</v>
      </c>
      <c r="C1433" t="s">
        <v>32</v>
      </c>
      <c r="D1433" t="s">
        <v>33</v>
      </c>
      <c r="E1433" t="s">
        <v>12</v>
      </c>
      <c r="F1433">
        <v>1.44E-2</v>
      </c>
      <c r="G1433">
        <v>6.543679</v>
      </c>
      <c r="H1433">
        <v>5.1000000000000004E-3</v>
      </c>
      <c r="I1433">
        <v>3</v>
      </c>
    </row>
    <row r="1434" spans="1:9" x14ac:dyDescent="0.2">
      <c r="A1434">
        <v>2022</v>
      </c>
      <c r="B1434">
        <v>2</v>
      </c>
      <c r="C1434" t="s">
        <v>32</v>
      </c>
      <c r="D1434" t="s">
        <v>33</v>
      </c>
      <c r="E1434" t="s">
        <v>13</v>
      </c>
      <c r="F1434">
        <v>8.6900000000000005E-2</v>
      </c>
      <c r="G1434">
        <v>46.111162</v>
      </c>
      <c r="H1434">
        <v>4.3499999999999997E-2</v>
      </c>
      <c r="I1434">
        <v>42</v>
      </c>
    </row>
    <row r="1435" spans="1:9" x14ac:dyDescent="0.2">
      <c r="A1435">
        <v>2022</v>
      </c>
      <c r="B1435">
        <v>2</v>
      </c>
      <c r="C1435" t="s">
        <v>32</v>
      </c>
      <c r="D1435" t="s">
        <v>55</v>
      </c>
      <c r="E1435" t="s">
        <v>12</v>
      </c>
      <c r="F1435">
        <v>4.6976000000000004</v>
      </c>
      <c r="G1435">
        <v>410.97030899999999</v>
      </c>
      <c r="H1435">
        <v>1.6440999999999999</v>
      </c>
      <c r="I1435">
        <v>2630</v>
      </c>
    </row>
    <row r="1436" spans="1:9" x14ac:dyDescent="0.2">
      <c r="A1436">
        <v>2022</v>
      </c>
      <c r="B1436">
        <v>2</v>
      </c>
      <c r="C1436" t="s">
        <v>32</v>
      </c>
      <c r="D1436" t="s">
        <v>53</v>
      </c>
      <c r="E1436" t="s">
        <v>12</v>
      </c>
      <c r="F1436">
        <v>4.8779000000000003</v>
      </c>
      <c r="G1436">
        <v>342.93716699999999</v>
      </c>
      <c r="H1436">
        <v>1.8779999999999999</v>
      </c>
      <c r="I1436">
        <v>1629</v>
      </c>
    </row>
    <row r="1437" spans="1:9" x14ac:dyDescent="0.2">
      <c r="A1437">
        <v>2022</v>
      </c>
      <c r="B1437">
        <v>2</v>
      </c>
      <c r="C1437" t="s">
        <v>32</v>
      </c>
      <c r="D1437" t="s">
        <v>53</v>
      </c>
      <c r="E1437" t="s">
        <v>13</v>
      </c>
      <c r="F1437">
        <v>0.2908</v>
      </c>
      <c r="G1437">
        <v>28.097594000000001</v>
      </c>
      <c r="H1437">
        <v>0.14249999999999999</v>
      </c>
      <c r="I1437">
        <v>145</v>
      </c>
    </row>
    <row r="1438" spans="1:9" x14ac:dyDescent="0.2">
      <c r="A1438">
        <v>2022</v>
      </c>
      <c r="B1438">
        <v>2</v>
      </c>
      <c r="C1438" t="s">
        <v>32</v>
      </c>
      <c r="D1438" t="s">
        <v>50</v>
      </c>
      <c r="E1438" t="s">
        <v>27</v>
      </c>
      <c r="F1438">
        <v>3.7242999999999999</v>
      </c>
      <c r="G1438">
        <v>298.288386</v>
      </c>
      <c r="H1438">
        <v>1.1918</v>
      </c>
      <c r="I1438">
        <v>2653</v>
      </c>
    </row>
    <row r="1439" spans="1:9" x14ac:dyDescent="0.2">
      <c r="A1439">
        <v>2022</v>
      </c>
      <c r="B1439">
        <v>2</v>
      </c>
      <c r="C1439" t="s">
        <v>32</v>
      </c>
      <c r="D1439" t="s">
        <v>19</v>
      </c>
      <c r="E1439" t="s">
        <v>12</v>
      </c>
      <c r="F1439">
        <v>1.1930000000000001</v>
      </c>
      <c r="G1439">
        <v>256.50886700000001</v>
      </c>
      <c r="H1439">
        <v>0.44140000000000001</v>
      </c>
      <c r="I1439">
        <v>0</v>
      </c>
    </row>
    <row r="1440" spans="1:9" x14ac:dyDescent="0.2">
      <c r="A1440">
        <v>2022</v>
      </c>
      <c r="B1440">
        <v>3</v>
      </c>
      <c r="C1440" t="s">
        <v>9</v>
      </c>
      <c r="D1440" t="s">
        <v>10</v>
      </c>
      <c r="E1440" t="s">
        <v>11</v>
      </c>
      <c r="F1440">
        <v>14.1119</v>
      </c>
      <c r="G1440">
        <v>1000.988615</v>
      </c>
      <c r="H1440">
        <v>2.9634999999999998</v>
      </c>
      <c r="I1440">
        <v>478</v>
      </c>
    </row>
    <row r="1441" spans="1:9" x14ac:dyDescent="0.2">
      <c r="A1441">
        <v>2022</v>
      </c>
      <c r="B1441">
        <v>3</v>
      </c>
      <c r="C1441" t="s">
        <v>9</v>
      </c>
      <c r="D1441" t="s">
        <v>10</v>
      </c>
      <c r="E1441" t="s">
        <v>12</v>
      </c>
      <c r="F1441">
        <v>73.746099999999998</v>
      </c>
      <c r="G1441">
        <v>7356.7611919999999</v>
      </c>
      <c r="H1441">
        <v>25.811299999999999</v>
      </c>
      <c r="I1441">
        <v>710</v>
      </c>
    </row>
    <row r="1442" spans="1:9" x14ac:dyDescent="0.2">
      <c r="A1442">
        <v>2022</v>
      </c>
      <c r="B1442">
        <v>3</v>
      </c>
      <c r="C1442" t="s">
        <v>9</v>
      </c>
      <c r="D1442" t="s">
        <v>10</v>
      </c>
      <c r="E1442" t="s">
        <v>13</v>
      </c>
      <c r="F1442">
        <v>55.554200000000002</v>
      </c>
      <c r="G1442">
        <v>6568.2463909999997</v>
      </c>
      <c r="H1442">
        <v>27.777100000000001</v>
      </c>
      <c r="I1442">
        <v>618</v>
      </c>
    </row>
    <row r="1443" spans="1:9" x14ac:dyDescent="0.2">
      <c r="A1443">
        <v>2022</v>
      </c>
      <c r="B1443">
        <v>3</v>
      </c>
      <c r="C1443" t="s">
        <v>9</v>
      </c>
      <c r="D1443" t="s">
        <v>15</v>
      </c>
      <c r="E1443" t="s">
        <v>11</v>
      </c>
      <c r="F1443">
        <v>3.0952999999999999</v>
      </c>
      <c r="G1443">
        <v>327.837154</v>
      </c>
      <c r="H1443">
        <v>0.61909999999999998</v>
      </c>
      <c r="I1443">
        <v>92</v>
      </c>
    </row>
    <row r="1444" spans="1:9" x14ac:dyDescent="0.2">
      <c r="A1444">
        <v>2022</v>
      </c>
      <c r="B1444">
        <v>3</v>
      </c>
      <c r="C1444" t="s">
        <v>9</v>
      </c>
      <c r="D1444" t="s">
        <v>15</v>
      </c>
      <c r="E1444" t="s">
        <v>13</v>
      </c>
      <c r="F1444">
        <v>45.207000000000001</v>
      </c>
      <c r="G1444">
        <v>9020.8903109999992</v>
      </c>
      <c r="H1444">
        <v>18.082699999999999</v>
      </c>
      <c r="I1444">
        <v>675</v>
      </c>
    </row>
    <row r="1445" spans="1:9" x14ac:dyDescent="0.2">
      <c r="A1445">
        <v>2022</v>
      </c>
      <c r="B1445">
        <v>3</v>
      </c>
      <c r="C1445" t="s">
        <v>9</v>
      </c>
      <c r="D1445" t="s">
        <v>17</v>
      </c>
      <c r="E1445" t="s">
        <v>18</v>
      </c>
      <c r="F1445">
        <v>3.8064</v>
      </c>
      <c r="G1445">
        <v>424.69898000000001</v>
      </c>
      <c r="H1445">
        <v>0.68510000000000004</v>
      </c>
      <c r="I1445">
        <v>191</v>
      </c>
    </row>
    <row r="1446" spans="1:9" x14ac:dyDescent="0.2">
      <c r="A1446">
        <v>2022</v>
      </c>
      <c r="B1446">
        <v>3</v>
      </c>
      <c r="C1446" t="s">
        <v>9</v>
      </c>
      <c r="D1446" t="s">
        <v>21</v>
      </c>
      <c r="E1446" t="s">
        <v>22</v>
      </c>
      <c r="F1446">
        <v>1.35E-2</v>
      </c>
      <c r="G1446">
        <v>4.1804649999999999</v>
      </c>
      <c r="H1446">
        <v>3.8E-3</v>
      </c>
      <c r="I1446">
        <v>8</v>
      </c>
    </row>
    <row r="1447" spans="1:9" x14ac:dyDescent="0.2">
      <c r="A1447">
        <v>2022</v>
      </c>
      <c r="B1447">
        <v>3</v>
      </c>
      <c r="C1447" t="s">
        <v>9</v>
      </c>
      <c r="D1447" t="s">
        <v>21</v>
      </c>
      <c r="E1447" t="s">
        <v>13</v>
      </c>
      <c r="F1447">
        <v>2.2989999999999999</v>
      </c>
      <c r="G1447">
        <v>346.64095800000001</v>
      </c>
      <c r="H1447">
        <v>0.91959999999999997</v>
      </c>
      <c r="I1447">
        <v>169</v>
      </c>
    </row>
    <row r="1448" spans="1:9" x14ac:dyDescent="0.2">
      <c r="A1448">
        <v>2022</v>
      </c>
      <c r="B1448">
        <v>3</v>
      </c>
      <c r="C1448" t="s">
        <v>9</v>
      </c>
      <c r="D1448" t="s">
        <v>20</v>
      </c>
      <c r="E1448" t="s">
        <v>22</v>
      </c>
      <c r="F1448">
        <v>3.8E-3</v>
      </c>
      <c r="G1448">
        <v>0.20919599999999999</v>
      </c>
      <c r="H1448">
        <v>1E-3</v>
      </c>
      <c r="I1448">
        <v>2</v>
      </c>
    </row>
    <row r="1449" spans="1:9" x14ac:dyDescent="0.2">
      <c r="A1449">
        <v>2022</v>
      </c>
      <c r="B1449">
        <v>3</v>
      </c>
      <c r="C1449" t="s">
        <v>9</v>
      </c>
      <c r="D1449" t="s">
        <v>20</v>
      </c>
      <c r="E1449" t="s">
        <v>12</v>
      </c>
      <c r="F1449">
        <v>2.7622</v>
      </c>
      <c r="G1449">
        <v>225.40303299999999</v>
      </c>
      <c r="H1449">
        <v>0.99439999999999995</v>
      </c>
      <c r="I1449">
        <v>148</v>
      </c>
    </row>
    <row r="1450" spans="1:9" x14ac:dyDescent="0.2">
      <c r="A1450">
        <v>2022</v>
      </c>
      <c r="B1450">
        <v>3</v>
      </c>
      <c r="C1450" t="s">
        <v>9</v>
      </c>
      <c r="D1450" t="s">
        <v>19</v>
      </c>
      <c r="E1450" t="s">
        <v>12</v>
      </c>
      <c r="F1450">
        <v>0.79310000000000003</v>
      </c>
      <c r="G1450">
        <v>146.81078299999999</v>
      </c>
      <c r="H1450">
        <v>0.29349999999999998</v>
      </c>
      <c r="I1450">
        <v>30</v>
      </c>
    </row>
    <row r="1451" spans="1:9" x14ac:dyDescent="0.2">
      <c r="A1451">
        <v>2022</v>
      </c>
      <c r="B1451">
        <v>3</v>
      </c>
      <c r="C1451" t="s">
        <v>9</v>
      </c>
      <c r="D1451" t="s">
        <v>50</v>
      </c>
      <c r="E1451" t="s">
        <v>27</v>
      </c>
      <c r="F1451">
        <v>1.2496</v>
      </c>
      <c r="G1451">
        <v>117.282172</v>
      </c>
      <c r="H1451">
        <v>0.39989999999999998</v>
      </c>
      <c r="I1451">
        <v>291</v>
      </c>
    </row>
    <row r="1452" spans="1:9" x14ac:dyDescent="0.2">
      <c r="A1452">
        <v>2022</v>
      </c>
      <c r="B1452">
        <v>3</v>
      </c>
      <c r="C1452" t="s">
        <v>9</v>
      </c>
      <c r="D1452" t="s">
        <v>42</v>
      </c>
      <c r="E1452" t="s">
        <v>13</v>
      </c>
      <c r="F1452">
        <v>0.4511</v>
      </c>
      <c r="G1452">
        <v>82.923760000000001</v>
      </c>
      <c r="H1452">
        <v>0.1804</v>
      </c>
      <c r="I1452">
        <v>0</v>
      </c>
    </row>
    <row r="1453" spans="1:9" x14ac:dyDescent="0.2">
      <c r="A1453">
        <v>2022</v>
      </c>
      <c r="B1453">
        <v>3</v>
      </c>
      <c r="C1453" t="s">
        <v>9</v>
      </c>
      <c r="D1453" t="s">
        <v>55</v>
      </c>
      <c r="E1453" t="s">
        <v>12</v>
      </c>
      <c r="F1453">
        <v>0.83189999999999997</v>
      </c>
      <c r="G1453">
        <v>75.031017000000006</v>
      </c>
      <c r="H1453">
        <v>0.29110000000000003</v>
      </c>
      <c r="I1453">
        <v>117</v>
      </c>
    </row>
    <row r="1454" spans="1:9" x14ac:dyDescent="0.2">
      <c r="A1454">
        <v>2022</v>
      </c>
      <c r="B1454">
        <v>3</v>
      </c>
      <c r="C1454" t="s">
        <v>9</v>
      </c>
      <c r="D1454" t="s">
        <v>23</v>
      </c>
      <c r="E1454" t="s">
        <v>13</v>
      </c>
      <c r="F1454">
        <v>0.28070000000000001</v>
      </c>
      <c r="G1454">
        <v>64.890698</v>
      </c>
      <c r="H1454">
        <v>0.1123</v>
      </c>
      <c r="I1454">
        <v>128</v>
      </c>
    </row>
    <row r="1455" spans="1:9" x14ac:dyDescent="0.2">
      <c r="A1455">
        <v>2022</v>
      </c>
      <c r="B1455">
        <v>3</v>
      </c>
      <c r="C1455" t="s">
        <v>26</v>
      </c>
      <c r="D1455" t="s">
        <v>10</v>
      </c>
      <c r="E1455" t="s">
        <v>11</v>
      </c>
      <c r="F1455">
        <v>52.485700000000001</v>
      </c>
      <c r="G1455">
        <v>3593.9786079999999</v>
      </c>
      <c r="H1455">
        <v>11.022</v>
      </c>
      <c r="I1455">
        <v>8349</v>
      </c>
    </row>
    <row r="1456" spans="1:9" x14ac:dyDescent="0.2">
      <c r="A1456">
        <v>2022</v>
      </c>
      <c r="B1456">
        <v>3</v>
      </c>
      <c r="C1456" t="s">
        <v>26</v>
      </c>
      <c r="D1456" t="s">
        <v>10</v>
      </c>
      <c r="E1456" t="s">
        <v>12</v>
      </c>
      <c r="F1456">
        <v>62.9831</v>
      </c>
      <c r="G1456">
        <v>6762.7386630000001</v>
      </c>
      <c r="H1456">
        <v>22.0441</v>
      </c>
      <c r="I1456">
        <v>9221</v>
      </c>
    </row>
    <row r="1457" spans="1:9" x14ac:dyDescent="0.2">
      <c r="A1457">
        <v>2022</v>
      </c>
      <c r="B1457">
        <v>3</v>
      </c>
      <c r="C1457" t="s">
        <v>26</v>
      </c>
      <c r="D1457" t="s">
        <v>10</v>
      </c>
      <c r="E1457" t="s">
        <v>13</v>
      </c>
      <c r="F1457">
        <v>3.6111</v>
      </c>
      <c r="G1457">
        <v>602.11737300000004</v>
      </c>
      <c r="H1457">
        <v>1.8055000000000001</v>
      </c>
      <c r="I1457">
        <v>786</v>
      </c>
    </row>
    <row r="1458" spans="1:9" x14ac:dyDescent="0.2">
      <c r="A1458">
        <v>2022</v>
      </c>
      <c r="B1458">
        <v>3</v>
      </c>
      <c r="C1458" t="s">
        <v>26</v>
      </c>
      <c r="D1458" t="s">
        <v>10</v>
      </c>
      <c r="E1458" t="s">
        <v>14</v>
      </c>
      <c r="F1458">
        <v>0.31319999999999998</v>
      </c>
      <c r="G1458">
        <v>50.571637000000003</v>
      </c>
      <c r="H1458">
        <v>0.2349</v>
      </c>
      <c r="I1458">
        <v>179</v>
      </c>
    </row>
    <row r="1459" spans="1:9" x14ac:dyDescent="0.2">
      <c r="A1459">
        <v>2022</v>
      </c>
      <c r="B1459">
        <v>3</v>
      </c>
      <c r="C1459" t="s">
        <v>26</v>
      </c>
      <c r="D1459" t="s">
        <v>15</v>
      </c>
      <c r="E1459" t="s">
        <v>11</v>
      </c>
      <c r="F1459">
        <v>0.62680000000000002</v>
      </c>
      <c r="G1459">
        <v>67.629071999999994</v>
      </c>
      <c r="H1459">
        <v>0.12540000000000001</v>
      </c>
      <c r="I1459">
        <v>64</v>
      </c>
    </row>
    <row r="1460" spans="1:9" x14ac:dyDescent="0.2">
      <c r="A1460">
        <v>2022</v>
      </c>
      <c r="B1460">
        <v>3</v>
      </c>
      <c r="C1460" t="s">
        <v>26</v>
      </c>
      <c r="D1460" t="s">
        <v>15</v>
      </c>
      <c r="E1460" t="s">
        <v>13</v>
      </c>
      <c r="F1460">
        <v>19.705200000000001</v>
      </c>
      <c r="G1460">
        <v>3567.8705949999999</v>
      </c>
      <c r="H1460">
        <v>7.8821000000000003</v>
      </c>
      <c r="I1460">
        <v>2934</v>
      </c>
    </row>
    <row r="1461" spans="1:9" x14ac:dyDescent="0.2">
      <c r="A1461">
        <v>2022</v>
      </c>
      <c r="B1461">
        <v>3</v>
      </c>
      <c r="C1461" t="s">
        <v>26</v>
      </c>
      <c r="D1461" t="s">
        <v>20</v>
      </c>
      <c r="E1461" t="s">
        <v>22</v>
      </c>
      <c r="F1461">
        <v>1.1108</v>
      </c>
      <c r="G1461">
        <v>68.207659000000007</v>
      </c>
      <c r="H1461">
        <v>0.2888</v>
      </c>
      <c r="I1461">
        <v>136</v>
      </c>
    </row>
    <row r="1462" spans="1:9" x14ac:dyDescent="0.2">
      <c r="A1462">
        <v>2022</v>
      </c>
      <c r="B1462">
        <v>3</v>
      </c>
      <c r="C1462" t="s">
        <v>26</v>
      </c>
      <c r="D1462" t="s">
        <v>20</v>
      </c>
      <c r="E1462" t="s">
        <v>12</v>
      </c>
      <c r="F1462">
        <v>11.5989</v>
      </c>
      <c r="G1462">
        <v>762.579249</v>
      </c>
      <c r="H1462">
        <v>4.1756000000000002</v>
      </c>
      <c r="I1462">
        <v>1371</v>
      </c>
    </row>
    <row r="1463" spans="1:9" x14ac:dyDescent="0.2">
      <c r="A1463">
        <v>2022</v>
      </c>
      <c r="B1463">
        <v>3</v>
      </c>
      <c r="C1463" t="s">
        <v>26</v>
      </c>
      <c r="D1463" t="s">
        <v>17</v>
      </c>
      <c r="E1463" t="s">
        <v>18</v>
      </c>
      <c r="F1463">
        <v>5.4960000000000004</v>
      </c>
      <c r="G1463">
        <v>517.77055199999995</v>
      </c>
      <c r="H1463">
        <v>0.98929999999999996</v>
      </c>
      <c r="I1463">
        <v>2432</v>
      </c>
    </row>
    <row r="1464" spans="1:9" x14ac:dyDescent="0.2">
      <c r="A1464">
        <v>2022</v>
      </c>
      <c r="B1464">
        <v>3</v>
      </c>
      <c r="C1464" t="s">
        <v>26</v>
      </c>
      <c r="D1464" t="s">
        <v>53</v>
      </c>
      <c r="E1464" t="s">
        <v>12</v>
      </c>
      <c r="F1464">
        <v>3.3083999999999998</v>
      </c>
      <c r="G1464">
        <v>227.97836000000001</v>
      </c>
      <c r="H1464">
        <v>1.2737000000000001</v>
      </c>
      <c r="I1464">
        <v>868</v>
      </c>
    </row>
    <row r="1465" spans="1:9" x14ac:dyDescent="0.2">
      <c r="A1465">
        <v>2022</v>
      </c>
      <c r="B1465">
        <v>3</v>
      </c>
      <c r="C1465" t="s">
        <v>26</v>
      </c>
      <c r="D1465" t="s">
        <v>53</v>
      </c>
      <c r="E1465" t="s">
        <v>13</v>
      </c>
      <c r="F1465">
        <v>0.1235</v>
      </c>
      <c r="G1465">
        <v>10.237458</v>
      </c>
      <c r="H1465">
        <v>6.0499999999999998E-2</v>
      </c>
      <c r="I1465">
        <v>147</v>
      </c>
    </row>
    <row r="1466" spans="1:9" x14ac:dyDescent="0.2">
      <c r="A1466">
        <v>2022</v>
      </c>
      <c r="B1466">
        <v>3</v>
      </c>
      <c r="C1466" t="s">
        <v>26</v>
      </c>
      <c r="D1466" t="s">
        <v>21</v>
      </c>
      <c r="E1466" t="s">
        <v>22</v>
      </c>
      <c r="F1466">
        <v>1.2999999999999999E-3</v>
      </c>
      <c r="G1466">
        <v>0.48920599999999997</v>
      </c>
      <c r="H1466">
        <v>4.0000000000000002E-4</v>
      </c>
      <c r="I1466">
        <v>3</v>
      </c>
    </row>
    <row r="1467" spans="1:9" x14ac:dyDescent="0.2">
      <c r="A1467">
        <v>2022</v>
      </c>
      <c r="B1467">
        <v>3</v>
      </c>
      <c r="C1467" t="s">
        <v>26</v>
      </c>
      <c r="D1467" t="s">
        <v>21</v>
      </c>
      <c r="E1467" t="s">
        <v>27</v>
      </c>
      <c r="F1467">
        <v>6.1999999999999998E-3</v>
      </c>
      <c r="G1467">
        <v>1.9124000000000001</v>
      </c>
      <c r="H1467">
        <v>1.9E-3</v>
      </c>
      <c r="I1467">
        <v>5</v>
      </c>
    </row>
    <row r="1468" spans="1:9" x14ac:dyDescent="0.2">
      <c r="A1468">
        <v>2022</v>
      </c>
      <c r="B1468">
        <v>3</v>
      </c>
      <c r="C1468" t="s">
        <v>26</v>
      </c>
      <c r="D1468" t="s">
        <v>21</v>
      </c>
      <c r="E1468" t="s">
        <v>13</v>
      </c>
      <c r="F1468">
        <v>1.2257</v>
      </c>
      <c r="G1468">
        <v>191.38331299999999</v>
      </c>
      <c r="H1468">
        <v>0.4904</v>
      </c>
      <c r="I1468">
        <v>385</v>
      </c>
    </row>
    <row r="1469" spans="1:9" x14ac:dyDescent="0.2">
      <c r="A1469">
        <v>2022</v>
      </c>
      <c r="B1469">
        <v>3</v>
      </c>
      <c r="C1469" t="s">
        <v>26</v>
      </c>
      <c r="D1469" t="s">
        <v>50</v>
      </c>
      <c r="E1469" t="s">
        <v>27</v>
      </c>
      <c r="F1469">
        <v>2.2679</v>
      </c>
      <c r="G1469">
        <v>163.897989</v>
      </c>
      <c r="H1469">
        <v>0.72570000000000001</v>
      </c>
      <c r="I1469">
        <v>1604</v>
      </c>
    </row>
    <row r="1470" spans="1:9" x14ac:dyDescent="0.2">
      <c r="A1470">
        <v>2022</v>
      </c>
      <c r="B1470">
        <v>3</v>
      </c>
      <c r="C1470" t="s">
        <v>26</v>
      </c>
      <c r="D1470" t="s">
        <v>55</v>
      </c>
      <c r="E1470" t="s">
        <v>12</v>
      </c>
      <c r="F1470">
        <v>1.5232000000000001</v>
      </c>
      <c r="G1470">
        <v>136.05799400000001</v>
      </c>
      <c r="H1470">
        <v>0.53310000000000002</v>
      </c>
      <c r="I1470">
        <v>642</v>
      </c>
    </row>
    <row r="1471" spans="1:9" x14ac:dyDescent="0.2">
      <c r="A1471">
        <v>2022</v>
      </c>
      <c r="B1471">
        <v>3</v>
      </c>
      <c r="C1471" t="s">
        <v>26</v>
      </c>
      <c r="D1471" t="s">
        <v>19</v>
      </c>
      <c r="E1471" t="s">
        <v>12</v>
      </c>
      <c r="F1471">
        <v>0.65029999999999999</v>
      </c>
      <c r="G1471">
        <v>131.263071</v>
      </c>
      <c r="H1471">
        <v>0.24060000000000001</v>
      </c>
      <c r="I1471">
        <v>0</v>
      </c>
    </row>
    <row r="1472" spans="1:9" x14ac:dyDescent="0.2">
      <c r="A1472">
        <v>2022</v>
      </c>
      <c r="B1472">
        <v>3</v>
      </c>
      <c r="C1472" t="s">
        <v>26</v>
      </c>
      <c r="D1472" t="s">
        <v>52</v>
      </c>
      <c r="E1472" t="s">
        <v>12</v>
      </c>
      <c r="F1472">
        <v>2.1042999999999998</v>
      </c>
      <c r="G1472">
        <v>110.584264</v>
      </c>
      <c r="H1472">
        <v>0.73650000000000004</v>
      </c>
      <c r="I1472">
        <v>454</v>
      </c>
    </row>
    <row r="1473" spans="1:9" x14ac:dyDescent="0.2">
      <c r="A1473">
        <v>2022</v>
      </c>
      <c r="B1473">
        <v>3</v>
      </c>
      <c r="C1473" t="s">
        <v>32</v>
      </c>
      <c r="D1473" t="s">
        <v>10</v>
      </c>
      <c r="E1473" t="s">
        <v>11</v>
      </c>
      <c r="F1473">
        <v>161.93020000000001</v>
      </c>
      <c r="G1473">
        <v>10159.89176</v>
      </c>
      <c r="H1473">
        <v>34.005299999999998</v>
      </c>
      <c r="I1473">
        <v>16513</v>
      </c>
    </row>
    <row r="1474" spans="1:9" x14ac:dyDescent="0.2">
      <c r="A1474">
        <v>2022</v>
      </c>
      <c r="B1474">
        <v>3</v>
      </c>
      <c r="C1474" t="s">
        <v>32</v>
      </c>
      <c r="D1474" t="s">
        <v>10</v>
      </c>
      <c r="E1474" t="s">
        <v>12</v>
      </c>
      <c r="F1474">
        <v>159.762</v>
      </c>
      <c r="G1474">
        <v>16676.614219999999</v>
      </c>
      <c r="H1474">
        <v>55.916600000000003</v>
      </c>
      <c r="I1474">
        <v>17796</v>
      </c>
    </row>
    <row r="1475" spans="1:9" x14ac:dyDescent="0.2">
      <c r="A1475">
        <v>2022</v>
      </c>
      <c r="B1475">
        <v>3</v>
      </c>
      <c r="C1475" t="s">
        <v>32</v>
      </c>
      <c r="D1475" t="s">
        <v>10</v>
      </c>
      <c r="E1475" t="s">
        <v>13</v>
      </c>
      <c r="F1475">
        <v>26.552499999999998</v>
      </c>
      <c r="G1475">
        <v>3433.7747290000002</v>
      </c>
      <c r="H1475">
        <v>13.276300000000001</v>
      </c>
      <c r="I1475">
        <v>918</v>
      </c>
    </row>
    <row r="1476" spans="1:9" x14ac:dyDescent="0.2">
      <c r="A1476">
        <v>2022</v>
      </c>
      <c r="B1476">
        <v>3</v>
      </c>
      <c r="C1476" t="s">
        <v>32</v>
      </c>
      <c r="D1476" t="s">
        <v>10</v>
      </c>
      <c r="E1476" t="s">
        <v>14</v>
      </c>
      <c r="F1476">
        <v>1.6199999999999999E-2</v>
      </c>
      <c r="G1476">
        <v>3.358336</v>
      </c>
      <c r="H1476">
        <v>1.2200000000000001E-2</v>
      </c>
      <c r="I1476">
        <v>4</v>
      </c>
    </row>
    <row r="1477" spans="1:9" x14ac:dyDescent="0.2">
      <c r="A1477">
        <v>2022</v>
      </c>
      <c r="B1477">
        <v>3</v>
      </c>
      <c r="C1477" t="s">
        <v>32</v>
      </c>
      <c r="D1477" t="s">
        <v>15</v>
      </c>
      <c r="E1477" t="s">
        <v>11</v>
      </c>
      <c r="F1477">
        <v>1.4625999999999999</v>
      </c>
      <c r="G1477">
        <v>186.26879400000001</v>
      </c>
      <c r="H1477">
        <v>0.29249999999999998</v>
      </c>
      <c r="I1477">
        <v>281</v>
      </c>
    </row>
    <row r="1478" spans="1:9" x14ac:dyDescent="0.2">
      <c r="A1478">
        <v>2022</v>
      </c>
      <c r="B1478">
        <v>3</v>
      </c>
      <c r="C1478" t="s">
        <v>32</v>
      </c>
      <c r="D1478" t="s">
        <v>15</v>
      </c>
      <c r="E1478" t="s">
        <v>13</v>
      </c>
      <c r="F1478">
        <v>73.765600000000006</v>
      </c>
      <c r="G1478">
        <v>14237.19253</v>
      </c>
      <c r="H1478">
        <v>29.5063</v>
      </c>
      <c r="I1478">
        <v>5015</v>
      </c>
    </row>
    <row r="1479" spans="1:9" x14ac:dyDescent="0.2">
      <c r="A1479">
        <v>2022</v>
      </c>
      <c r="B1479">
        <v>3</v>
      </c>
      <c r="C1479" t="s">
        <v>32</v>
      </c>
      <c r="D1479" t="s">
        <v>20</v>
      </c>
      <c r="E1479" t="s">
        <v>22</v>
      </c>
      <c r="F1479">
        <v>2.6452</v>
      </c>
      <c r="G1479">
        <v>160.44801799999999</v>
      </c>
      <c r="H1479">
        <v>0.68769999999999998</v>
      </c>
      <c r="I1479">
        <v>335</v>
      </c>
    </row>
    <row r="1480" spans="1:9" x14ac:dyDescent="0.2">
      <c r="A1480">
        <v>2022</v>
      </c>
      <c r="B1480">
        <v>3</v>
      </c>
      <c r="C1480" t="s">
        <v>32</v>
      </c>
      <c r="D1480" t="s">
        <v>20</v>
      </c>
      <c r="E1480" t="s">
        <v>12</v>
      </c>
      <c r="F1480">
        <v>32.647399999999998</v>
      </c>
      <c r="G1480">
        <v>2284.9223910000001</v>
      </c>
      <c r="H1480">
        <v>11.753</v>
      </c>
      <c r="I1480">
        <v>1770</v>
      </c>
    </row>
    <row r="1481" spans="1:9" x14ac:dyDescent="0.2">
      <c r="A1481">
        <v>2022</v>
      </c>
      <c r="B1481">
        <v>3</v>
      </c>
      <c r="C1481" t="s">
        <v>32</v>
      </c>
      <c r="D1481" t="s">
        <v>21</v>
      </c>
      <c r="E1481" t="s">
        <v>22</v>
      </c>
      <c r="F1481">
        <v>9.7000000000000003E-3</v>
      </c>
      <c r="G1481">
        <v>3.9300929999999998</v>
      </c>
      <c r="H1481">
        <v>2.7000000000000001E-3</v>
      </c>
      <c r="I1481">
        <v>8</v>
      </c>
    </row>
    <row r="1482" spans="1:9" x14ac:dyDescent="0.2">
      <c r="A1482">
        <v>2022</v>
      </c>
      <c r="B1482">
        <v>3</v>
      </c>
      <c r="C1482" t="s">
        <v>32</v>
      </c>
      <c r="D1482" t="s">
        <v>21</v>
      </c>
      <c r="E1482" t="s">
        <v>27</v>
      </c>
      <c r="F1482">
        <v>4.2999999999999997E-2</v>
      </c>
      <c r="G1482">
        <v>13.459402000000001</v>
      </c>
      <c r="H1482">
        <v>1.29E-2</v>
      </c>
      <c r="I1482">
        <v>15</v>
      </c>
    </row>
    <row r="1483" spans="1:9" x14ac:dyDescent="0.2">
      <c r="A1483">
        <v>2022</v>
      </c>
      <c r="B1483">
        <v>3</v>
      </c>
      <c r="C1483" t="s">
        <v>32</v>
      </c>
      <c r="D1483" t="s">
        <v>21</v>
      </c>
      <c r="E1483" t="s">
        <v>13</v>
      </c>
      <c r="F1483">
        <v>4.5225</v>
      </c>
      <c r="G1483">
        <v>1072.6836410000001</v>
      </c>
      <c r="H1483">
        <v>1.8089999999999999</v>
      </c>
      <c r="I1483">
        <v>470</v>
      </c>
    </row>
    <row r="1484" spans="1:9" x14ac:dyDescent="0.2">
      <c r="A1484">
        <v>2022</v>
      </c>
      <c r="B1484">
        <v>3</v>
      </c>
      <c r="C1484" t="s">
        <v>32</v>
      </c>
      <c r="D1484" t="s">
        <v>55</v>
      </c>
      <c r="E1484" t="s">
        <v>12</v>
      </c>
      <c r="F1484">
        <v>10.7233</v>
      </c>
      <c r="G1484">
        <v>982.05882899999995</v>
      </c>
      <c r="H1484">
        <v>3.7530999999999999</v>
      </c>
      <c r="I1484">
        <v>3545</v>
      </c>
    </row>
    <row r="1485" spans="1:9" x14ac:dyDescent="0.2">
      <c r="A1485">
        <v>2022</v>
      </c>
      <c r="B1485">
        <v>3</v>
      </c>
      <c r="C1485" t="s">
        <v>32</v>
      </c>
      <c r="D1485" t="s">
        <v>17</v>
      </c>
      <c r="E1485" t="s">
        <v>18</v>
      </c>
      <c r="F1485">
        <v>9.3745999999999992</v>
      </c>
      <c r="G1485">
        <v>947.04014199999995</v>
      </c>
      <c r="H1485">
        <v>1.6874</v>
      </c>
      <c r="I1485">
        <v>3564</v>
      </c>
    </row>
    <row r="1486" spans="1:9" x14ac:dyDescent="0.2">
      <c r="A1486">
        <v>2022</v>
      </c>
      <c r="B1486">
        <v>3</v>
      </c>
      <c r="C1486" t="s">
        <v>32</v>
      </c>
      <c r="D1486" t="s">
        <v>33</v>
      </c>
      <c r="E1486" t="s">
        <v>18</v>
      </c>
      <c r="F1486">
        <v>2.2362000000000002</v>
      </c>
      <c r="G1486">
        <v>709.715146</v>
      </c>
      <c r="H1486">
        <v>0.42480000000000001</v>
      </c>
      <c r="I1486">
        <v>116</v>
      </c>
    </row>
    <row r="1487" spans="1:9" x14ac:dyDescent="0.2">
      <c r="A1487">
        <v>2022</v>
      </c>
      <c r="B1487">
        <v>3</v>
      </c>
      <c r="C1487" t="s">
        <v>32</v>
      </c>
      <c r="D1487" t="s">
        <v>33</v>
      </c>
      <c r="E1487" t="s">
        <v>12</v>
      </c>
      <c r="F1487">
        <v>5.0999999999999997E-2</v>
      </c>
      <c r="G1487">
        <v>22.146691000000001</v>
      </c>
      <c r="H1487">
        <v>1.7999999999999999E-2</v>
      </c>
      <c r="I1487">
        <v>6</v>
      </c>
    </row>
    <row r="1488" spans="1:9" x14ac:dyDescent="0.2">
      <c r="A1488">
        <v>2022</v>
      </c>
      <c r="B1488">
        <v>3</v>
      </c>
      <c r="C1488" t="s">
        <v>32</v>
      </c>
      <c r="D1488" t="s">
        <v>33</v>
      </c>
      <c r="E1488" t="s">
        <v>13</v>
      </c>
      <c r="F1488">
        <v>0.16880000000000001</v>
      </c>
      <c r="G1488">
        <v>88.881426000000005</v>
      </c>
      <c r="H1488">
        <v>8.4400000000000003E-2</v>
      </c>
      <c r="I1488">
        <v>64</v>
      </c>
    </row>
    <row r="1489" spans="1:9" x14ac:dyDescent="0.2">
      <c r="A1489">
        <v>2022</v>
      </c>
      <c r="B1489">
        <v>3</v>
      </c>
      <c r="C1489" t="s">
        <v>32</v>
      </c>
      <c r="D1489" t="s">
        <v>50</v>
      </c>
      <c r="E1489" t="s">
        <v>27</v>
      </c>
      <c r="F1489">
        <v>7.9659000000000004</v>
      </c>
      <c r="G1489">
        <v>521.41672300000005</v>
      </c>
      <c r="H1489">
        <v>2.5491000000000001</v>
      </c>
      <c r="I1489">
        <v>3499</v>
      </c>
    </row>
    <row r="1490" spans="1:9" x14ac:dyDescent="0.2">
      <c r="A1490">
        <v>2022</v>
      </c>
      <c r="B1490">
        <v>3</v>
      </c>
      <c r="C1490" t="s">
        <v>32</v>
      </c>
      <c r="D1490" t="s">
        <v>34</v>
      </c>
      <c r="E1490" t="s">
        <v>12</v>
      </c>
      <c r="F1490">
        <v>0.4466</v>
      </c>
      <c r="G1490">
        <v>200.89193399999999</v>
      </c>
      <c r="H1490">
        <v>0.15629999999999999</v>
      </c>
      <c r="I1490">
        <v>0</v>
      </c>
    </row>
    <row r="1491" spans="1:9" x14ac:dyDescent="0.2">
      <c r="A1491">
        <v>2022</v>
      </c>
      <c r="B1491">
        <v>3</v>
      </c>
      <c r="C1491" t="s">
        <v>32</v>
      </c>
      <c r="D1491" t="s">
        <v>34</v>
      </c>
      <c r="E1491" t="s">
        <v>13</v>
      </c>
      <c r="F1491">
        <v>0.53059999999999996</v>
      </c>
      <c r="G1491">
        <v>290.884253</v>
      </c>
      <c r="H1491">
        <v>0.22289999999999999</v>
      </c>
      <c r="I1491">
        <v>0</v>
      </c>
    </row>
    <row r="1492" spans="1:9" x14ac:dyDescent="0.2">
      <c r="A1492">
        <v>2022</v>
      </c>
      <c r="B1492">
        <v>3</v>
      </c>
      <c r="C1492" t="s">
        <v>32</v>
      </c>
      <c r="D1492" t="s">
        <v>53</v>
      </c>
      <c r="E1492" t="s">
        <v>12</v>
      </c>
      <c r="F1492">
        <v>5.4265999999999996</v>
      </c>
      <c r="G1492">
        <v>395.15684199999998</v>
      </c>
      <c r="H1492">
        <v>2.0891999999999999</v>
      </c>
      <c r="I1492">
        <v>1692</v>
      </c>
    </row>
    <row r="1493" spans="1:9" x14ac:dyDescent="0.2">
      <c r="A1493">
        <v>2022</v>
      </c>
      <c r="B1493">
        <v>3</v>
      </c>
      <c r="C1493" t="s">
        <v>32</v>
      </c>
      <c r="D1493" t="s">
        <v>53</v>
      </c>
      <c r="E1493" t="s">
        <v>13</v>
      </c>
      <c r="F1493">
        <v>0.27129999999999999</v>
      </c>
      <c r="G1493">
        <v>25.76972</v>
      </c>
      <c r="H1493">
        <v>0.13289999999999999</v>
      </c>
      <c r="I1493">
        <v>135</v>
      </c>
    </row>
    <row r="1494" spans="1:9" x14ac:dyDescent="0.2">
      <c r="A1494">
        <v>2022</v>
      </c>
      <c r="B1494">
        <v>4</v>
      </c>
      <c r="C1494" t="s">
        <v>9</v>
      </c>
      <c r="D1494" t="s">
        <v>10</v>
      </c>
      <c r="E1494" t="s">
        <v>11</v>
      </c>
      <c r="F1494">
        <v>11.337899999999999</v>
      </c>
      <c r="G1494" t="s">
        <v>81</v>
      </c>
      <c r="H1494">
        <v>2.3809</v>
      </c>
      <c r="I1494">
        <v>442</v>
      </c>
    </row>
    <row r="1495" spans="1:9" x14ac:dyDescent="0.2">
      <c r="A1495">
        <v>2022</v>
      </c>
      <c r="B1495">
        <v>4</v>
      </c>
      <c r="C1495" t="s">
        <v>9</v>
      </c>
      <c r="D1495" t="s">
        <v>10</v>
      </c>
      <c r="E1495" t="s">
        <v>12</v>
      </c>
      <c r="F1495">
        <v>54.245699999999999</v>
      </c>
      <c r="G1495" t="s">
        <v>82</v>
      </c>
      <c r="H1495">
        <v>18.986000000000001</v>
      </c>
      <c r="I1495">
        <v>679</v>
      </c>
    </row>
    <row r="1496" spans="1:9" x14ac:dyDescent="0.2">
      <c r="A1496">
        <v>2022</v>
      </c>
      <c r="B1496">
        <v>4</v>
      </c>
      <c r="C1496" t="s">
        <v>9</v>
      </c>
      <c r="D1496" t="s">
        <v>10</v>
      </c>
      <c r="E1496" t="s">
        <v>13</v>
      </c>
      <c r="F1496">
        <v>25.783000000000001</v>
      </c>
      <c r="G1496" t="s">
        <v>83</v>
      </c>
      <c r="H1496">
        <v>12.8916</v>
      </c>
      <c r="I1496">
        <v>538</v>
      </c>
    </row>
    <row r="1497" spans="1:9" x14ac:dyDescent="0.2">
      <c r="A1497">
        <v>2022</v>
      </c>
      <c r="B1497">
        <v>4</v>
      </c>
      <c r="C1497" t="s">
        <v>9</v>
      </c>
      <c r="D1497" t="s">
        <v>15</v>
      </c>
      <c r="E1497" t="s">
        <v>11</v>
      </c>
      <c r="F1497">
        <v>3.0257000000000001</v>
      </c>
      <c r="G1497" t="s">
        <v>84</v>
      </c>
      <c r="H1497">
        <v>0.60509999999999997</v>
      </c>
      <c r="I1497">
        <v>92</v>
      </c>
    </row>
    <row r="1498" spans="1:9" x14ac:dyDescent="0.2">
      <c r="A1498">
        <v>2022</v>
      </c>
      <c r="B1498">
        <v>4</v>
      </c>
      <c r="C1498" t="s">
        <v>9</v>
      </c>
      <c r="D1498" t="s">
        <v>15</v>
      </c>
      <c r="E1498" t="s">
        <v>13</v>
      </c>
      <c r="F1498">
        <v>29.136299999999999</v>
      </c>
      <c r="G1498" t="s">
        <v>85</v>
      </c>
      <c r="H1498">
        <v>11.6546</v>
      </c>
      <c r="I1498">
        <v>633</v>
      </c>
    </row>
    <row r="1499" spans="1:9" x14ac:dyDescent="0.2">
      <c r="A1499">
        <v>2022</v>
      </c>
      <c r="B1499">
        <v>4</v>
      </c>
      <c r="C1499" t="s">
        <v>9</v>
      </c>
      <c r="D1499" t="s">
        <v>21</v>
      </c>
      <c r="E1499" t="s">
        <v>22</v>
      </c>
      <c r="F1499">
        <v>1.26E-2</v>
      </c>
      <c r="G1499">
        <v>3.8186330000000002</v>
      </c>
      <c r="H1499">
        <v>3.5000000000000001E-3</v>
      </c>
      <c r="I1499">
        <v>7</v>
      </c>
    </row>
    <row r="1500" spans="1:9" x14ac:dyDescent="0.2">
      <c r="A1500">
        <v>2022</v>
      </c>
      <c r="B1500">
        <v>4</v>
      </c>
      <c r="C1500" t="s">
        <v>9</v>
      </c>
      <c r="D1500" t="s">
        <v>21</v>
      </c>
      <c r="E1500" t="s">
        <v>13</v>
      </c>
      <c r="F1500">
        <v>2.839</v>
      </c>
      <c r="G1500">
        <v>475.48093999999998</v>
      </c>
      <c r="H1500">
        <v>1.1355999999999999</v>
      </c>
      <c r="I1500">
        <v>163</v>
      </c>
    </row>
    <row r="1501" spans="1:9" x14ac:dyDescent="0.2">
      <c r="A1501">
        <v>2022</v>
      </c>
      <c r="B1501">
        <v>4</v>
      </c>
      <c r="C1501" t="s">
        <v>9</v>
      </c>
      <c r="D1501" t="s">
        <v>17</v>
      </c>
      <c r="E1501" t="s">
        <v>18</v>
      </c>
      <c r="F1501">
        <v>1.7005999999999999</v>
      </c>
      <c r="G1501">
        <v>203.671087</v>
      </c>
      <c r="H1501">
        <v>0.30609999999999998</v>
      </c>
      <c r="I1501">
        <v>167</v>
      </c>
    </row>
    <row r="1502" spans="1:9" x14ac:dyDescent="0.2">
      <c r="A1502">
        <v>2022</v>
      </c>
      <c r="B1502">
        <v>4</v>
      </c>
      <c r="C1502" t="s">
        <v>9</v>
      </c>
      <c r="D1502" t="s">
        <v>20</v>
      </c>
      <c r="E1502" t="s">
        <v>22</v>
      </c>
      <c r="F1502">
        <v>4.5999999999999999E-3</v>
      </c>
      <c r="G1502">
        <v>0.27464</v>
      </c>
      <c r="H1502">
        <v>1.1999999999999999E-3</v>
      </c>
      <c r="I1502">
        <v>1</v>
      </c>
    </row>
    <row r="1503" spans="1:9" x14ac:dyDescent="0.2">
      <c r="A1503">
        <v>2022</v>
      </c>
      <c r="B1503">
        <v>4</v>
      </c>
      <c r="C1503" t="s">
        <v>9</v>
      </c>
      <c r="D1503" t="s">
        <v>20</v>
      </c>
      <c r="E1503" t="s">
        <v>12</v>
      </c>
      <c r="F1503">
        <v>2.3275000000000001</v>
      </c>
      <c r="G1503">
        <v>195.82847100000001</v>
      </c>
      <c r="H1503">
        <v>0.83789999999999998</v>
      </c>
      <c r="I1503">
        <v>140</v>
      </c>
    </row>
    <row r="1504" spans="1:9" x14ac:dyDescent="0.2">
      <c r="A1504">
        <v>2022</v>
      </c>
      <c r="B1504">
        <v>4</v>
      </c>
      <c r="C1504" t="s">
        <v>9</v>
      </c>
      <c r="D1504" t="s">
        <v>19</v>
      </c>
      <c r="E1504" t="s">
        <v>12</v>
      </c>
      <c r="F1504">
        <v>0.54100000000000004</v>
      </c>
      <c r="G1504">
        <v>104.95249200000001</v>
      </c>
      <c r="H1504">
        <v>0.2001</v>
      </c>
      <c r="I1504">
        <v>0</v>
      </c>
    </row>
    <row r="1505" spans="1:9" x14ac:dyDescent="0.2">
      <c r="A1505">
        <v>2022</v>
      </c>
      <c r="B1505">
        <v>4</v>
      </c>
      <c r="C1505" t="s">
        <v>9</v>
      </c>
      <c r="D1505" t="s">
        <v>56</v>
      </c>
      <c r="E1505" t="s">
        <v>12</v>
      </c>
      <c r="F1505">
        <v>1.4502999999999999</v>
      </c>
      <c r="G1505">
        <v>92.093954999999994</v>
      </c>
      <c r="H1505">
        <v>0.50760000000000005</v>
      </c>
      <c r="I1505">
        <v>104</v>
      </c>
    </row>
    <row r="1506" spans="1:9" x14ac:dyDescent="0.2">
      <c r="A1506">
        <v>2022</v>
      </c>
      <c r="B1506">
        <v>4</v>
      </c>
      <c r="C1506" t="s">
        <v>9</v>
      </c>
      <c r="D1506" t="s">
        <v>55</v>
      </c>
      <c r="E1506" t="s">
        <v>12</v>
      </c>
      <c r="F1506">
        <v>0.79239999999999999</v>
      </c>
      <c r="G1506">
        <v>73.897713999999993</v>
      </c>
      <c r="H1506">
        <v>0.27739999999999998</v>
      </c>
      <c r="I1506">
        <v>117</v>
      </c>
    </row>
    <row r="1507" spans="1:9" x14ac:dyDescent="0.2">
      <c r="A1507">
        <v>2022</v>
      </c>
      <c r="B1507">
        <v>4</v>
      </c>
      <c r="C1507" t="s">
        <v>9</v>
      </c>
      <c r="D1507" t="s">
        <v>50</v>
      </c>
      <c r="E1507" t="s">
        <v>27</v>
      </c>
      <c r="F1507">
        <v>0.48530000000000001</v>
      </c>
      <c r="G1507">
        <v>55.820227000000003</v>
      </c>
      <c r="H1507">
        <v>0.15529999999999999</v>
      </c>
      <c r="I1507">
        <v>245</v>
      </c>
    </row>
    <row r="1508" spans="1:9" x14ac:dyDescent="0.2">
      <c r="A1508">
        <v>2022</v>
      </c>
      <c r="B1508">
        <v>4</v>
      </c>
      <c r="C1508" t="s">
        <v>9</v>
      </c>
      <c r="D1508" t="s">
        <v>23</v>
      </c>
      <c r="E1508" t="s">
        <v>13</v>
      </c>
      <c r="F1508">
        <v>0.22070000000000001</v>
      </c>
      <c r="G1508">
        <v>52.923910999999997</v>
      </c>
      <c r="H1508">
        <v>8.8300000000000003E-2</v>
      </c>
      <c r="I1508">
        <v>125</v>
      </c>
    </row>
    <row r="1509" spans="1:9" x14ac:dyDescent="0.2">
      <c r="A1509">
        <v>2022</v>
      </c>
      <c r="B1509">
        <v>4</v>
      </c>
      <c r="C1509" t="s">
        <v>26</v>
      </c>
      <c r="D1509" t="s">
        <v>10</v>
      </c>
      <c r="E1509" t="s">
        <v>11</v>
      </c>
      <c r="F1509">
        <v>41.018300000000004</v>
      </c>
      <c r="G1509" t="s">
        <v>86</v>
      </c>
      <c r="H1509">
        <v>8.6137999999999995</v>
      </c>
      <c r="I1509">
        <v>7512</v>
      </c>
    </row>
    <row r="1510" spans="1:9" x14ac:dyDescent="0.2">
      <c r="A1510">
        <v>2022</v>
      </c>
      <c r="B1510">
        <v>4</v>
      </c>
      <c r="C1510" t="s">
        <v>26</v>
      </c>
      <c r="D1510" t="s">
        <v>10</v>
      </c>
      <c r="E1510" t="s">
        <v>12</v>
      </c>
      <c r="F1510">
        <v>61.099299999999999</v>
      </c>
      <c r="G1510" t="s">
        <v>87</v>
      </c>
      <c r="H1510">
        <v>21.384699999999999</v>
      </c>
      <c r="I1510">
        <v>8855</v>
      </c>
    </row>
    <row r="1511" spans="1:9" x14ac:dyDescent="0.2">
      <c r="A1511">
        <v>2022</v>
      </c>
      <c r="B1511">
        <v>4</v>
      </c>
      <c r="C1511" t="s">
        <v>26</v>
      </c>
      <c r="D1511" t="s">
        <v>10</v>
      </c>
      <c r="E1511" t="s">
        <v>13</v>
      </c>
      <c r="F1511">
        <v>2.8633999999999999</v>
      </c>
      <c r="G1511" t="s">
        <v>88</v>
      </c>
      <c r="H1511">
        <v>1.4317</v>
      </c>
      <c r="I1511">
        <v>472</v>
      </c>
    </row>
    <row r="1512" spans="1:9" x14ac:dyDescent="0.2">
      <c r="A1512">
        <v>2022</v>
      </c>
      <c r="B1512">
        <v>4</v>
      </c>
      <c r="C1512" t="s">
        <v>26</v>
      </c>
      <c r="D1512" t="s">
        <v>10</v>
      </c>
      <c r="E1512" t="s">
        <v>14</v>
      </c>
      <c r="F1512">
        <v>0.30299999999999999</v>
      </c>
      <c r="G1512" t="s">
        <v>89</v>
      </c>
      <c r="H1512">
        <v>0.2273</v>
      </c>
      <c r="I1512">
        <v>179</v>
      </c>
    </row>
    <row r="1513" spans="1:9" x14ac:dyDescent="0.2">
      <c r="A1513">
        <v>2022</v>
      </c>
      <c r="B1513">
        <v>4</v>
      </c>
      <c r="C1513" t="s">
        <v>26</v>
      </c>
      <c r="D1513" t="s">
        <v>15</v>
      </c>
      <c r="E1513" t="s">
        <v>11</v>
      </c>
      <c r="F1513">
        <v>1.0727</v>
      </c>
      <c r="G1513" t="s">
        <v>90</v>
      </c>
      <c r="H1513">
        <v>0.21460000000000001</v>
      </c>
      <c r="I1513">
        <v>73</v>
      </c>
    </row>
    <row r="1514" spans="1:9" x14ac:dyDescent="0.2">
      <c r="A1514">
        <v>2022</v>
      </c>
      <c r="B1514">
        <v>4</v>
      </c>
      <c r="C1514" t="s">
        <v>26</v>
      </c>
      <c r="D1514" t="s">
        <v>15</v>
      </c>
      <c r="E1514" t="s">
        <v>13</v>
      </c>
      <c r="F1514">
        <v>17.859200000000001</v>
      </c>
      <c r="G1514" t="s">
        <v>91</v>
      </c>
      <c r="H1514">
        <v>7.1436999999999999</v>
      </c>
      <c r="I1514">
        <v>2396</v>
      </c>
    </row>
    <row r="1515" spans="1:9" x14ac:dyDescent="0.2">
      <c r="A1515">
        <v>2022</v>
      </c>
      <c r="B1515">
        <v>4</v>
      </c>
      <c r="C1515" t="s">
        <v>26</v>
      </c>
      <c r="D1515" t="s">
        <v>20</v>
      </c>
      <c r="E1515" t="s">
        <v>22</v>
      </c>
      <c r="F1515">
        <v>1.0960000000000001</v>
      </c>
      <c r="G1515">
        <v>63.418239</v>
      </c>
      <c r="H1515">
        <v>0.28499999999999998</v>
      </c>
      <c r="I1515">
        <v>155</v>
      </c>
    </row>
    <row r="1516" spans="1:9" x14ac:dyDescent="0.2">
      <c r="A1516">
        <v>2022</v>
      </c>
      <c r="B1516">
        <v>4</v>
      </c>
      <c r="C1516" t="s">
        <v>26</v>
      </c>
      <c r="D1516" t="s">
        <v>20</v>
      </c>
      <c r="E1516" t="s">
        <v>12</v>
      </c>
      <c r="F1516">
        <v>10.1778</v>
      </c>
      <c r="G1516">
        <v>634.86123199999997</v>
      </c>
      <c r="H1516">
        <v>3.6640999999999999</v>
      </c>
      <c r="I1516">
        <v>1409</v>
      </c>
    </row>
    <row r="1517" spans="1:9" x14ac:dyDescent="0.2">
      <c r="A1517">
        <v>2022</v>
      </c>
      <c r="B1517">
        <v>4</v>
      </c>
      <c r="C1517" t="s">
        <v>26</v>
      </c>
      <c r="D1517" t="s">
        <v>17</v>
      </c>
      <c r="E1517" t="s">
        <v>18</v>
      </c>
      <c r="F1517">
        <v>4.4524999999999997</v>
      </c>
      <c r="G1517">
        <v>416.92419599999999</v>
      </c>
      <c r="H1517">
        <v>0.8014</v>
      </c>
      <c r="I1517">
        <v>1675</v>
      </c>
    </row>
    <row r="1518" spans="1:9" x14ac:dyDescent="0.2">
      <c r="A1518">
        <v>2022</v>
      </c>
      <c r="B1518">
        <v>4</v>
      </c>
      <c r="C1518" t="s">
        <v>26</v>
      </c>
      <c r="D1518" t="s">
        <v>53</v>
      </c>
      <c r="E1518" t="s">
        <v>12</v>
      </c>
      <c r="F1518">
        <v>2.0219999999999998</v>
      </c>
      <c r="G1518">
        <v>142.50128599999999</v>
      </c>
      <c r="H1518">
        <v>0.77839999999999998</v>
      </c>
      <c r="I1518">
        <v>883</v>
      </c>
    </row>
    <row r="1519" spans="1:9" x14ac:dyDescent="0.2">
      <c r="A1519">
        <v>2022</v>
      </c>
      <c r="B1519">
        <v>4</v>
      </c>
      <c r="C1519" t="s">
        <v>26</v>
      </c>
      <c r="D1519" t="s">
        <v>53</v>
      </c>
      <c r="E1519" t="s">
        <v>13</v>
      </c>
      <c r="F1519">
        <v>1.6967000000000001</v>
      </c>
      <c r="G1519">
        <v>141.081872</v>
      </c>
      <c r="H1519">
        <v>0.83140000000000003</v>
      </c>
      <c r="I1519">
        <v>281</v>
      </c>
    </row>
    <row r="1520" spans="1:9" x14ac:dyDescent="0.2">
      <c r="A1520">
        <v>2022</v>
      </c>
      <c r="B1520">
        <v>4</v>
      </c>
      <c r="C1520" t="s">
        <v>26</v>
      </c>
      <c r="D1520" t="s">
        <v>21</v>
      </c>
      <c r="E1520" t="s">
        <v>22</v>
      </c>
      <c r="F1520">
        <v>2E-3</v>
      </c>
      <c r="G1520">
        <v>0.89559599999999995</v>
      </c>
      <c r="H1520">
        <v>5.9999999999999995E-4</v>
      </c>
      <c r="I1520">
        <v>2</v>
      </c>
    </row>
    <row r="1521" spans="1:9" x14ac:dyDescent="0.2">
      <c r="A1521">
        <v>2022</v>
      </c>
      <c r="B1521">
        <v>4</v>
      </c>
      <c r="C1521" t="s">
        <v>26</v>
      </c>
      <c r="D1521" t="s">
        <v>21</v>
      </c>
      <c r="E1521" t="s">
        <v>27</v>
      </c>
      <c r="F1521">
        <v>6.9999999999999999E-4</v>
      </c>
      <c r="G1521">
        <v>0.238702</v>
      </c>
      <c r="H1521">
        <v>2.0000000000000001E-4</v>
      </c>
      <c r="I1521">
        <v>2</v>
      </c>
    </row>
    <row r="1522" spans="1:9" x14ac:dyDescent="0.2">
      <c r="A1522">
        <v>2022</v>
      </c>
      <c r="B1522">
        <v>4</v>
      </c>
      <c r="C1522" t="s">
        <v>26</v>
      </c>
      <c r="D1522" t="s">
        <v>21</v>
      </c>
      <c r="E1522" t="s">
        <v>13</v>
      </c>
      <c r="F1522">
        <v>1.2879</v>
      </c>
      <c r="G1522">
        <v>227.064729</v>
      </c>
      <c r="H1522">
        <v>0.51519999999999999</v>
      </c>
      <c r="I1522">
        <v>388</v>
      </c>
    </row>
    <row r="1523" spans="1:9" x14ac:dyDescent="0.2">
      <c r="A1523">
        <v>2022</v>
      </c>
      <c r="B1523">
        <v>4</v>
      </c>
      <c r="C1523" t="s">
        <v>26</v>
      </c>
      <c r="D1523" t="s">
        <v>55</v>
      </c>
      <c r="E1523" t="s">
        <v>12</v>
      </c>
      <c r="F1523">
        <v>1.6755</v>
      </c>
      <c r="G1523">
        <v>152.96133399999999</v>
      </c>
      <c r="H1523">
        <v>0.58640000000000003</v>
      </c>
      <c r="I1523">
        <v>814</v>
      </c>
    </row>
    <row r="1524" spans="1:9" x14ac:dyDescent="0.2">
      <c r="A1524">
        <v>2022</v>
      </c>
      <c r="B1524">
        <v>4</v>
      </c>
      <c r="C1524" t="s">
        <v>26</v>
      </c>
      <c r="D1524" t="s">
        <v>50</v>
      </c>
      <c r="E1524" t="s">
        <v>27</v>
      </c>
      <c r="F1524">
        <v>1.2133</v>
      </c>
      <c r="G1524">
        <v>95.999382999999995</v>
      </c>
      <c r="H1524">
        <v>0.38819999999999999</v>
      </c>
      <c r="I1524">
        <v>1026</v>
      </c>
    </row>
    <row r="1525" spans="1:9" x14ac:dyDescent="0.2">
      <c r="A1525">
        <v>2022</v>
      </c>
      <c r="B1525">
        <v>4</v>
      </c>
      <c r="C1525" t="s">
        <v>26</v>
      </c>
      <c r="D1525" t="s">
        <v>56</v>
      </c>
      <c r="E1525" t="s">
        <v>12</v>
      </c>
      <c r="F1525">
        <v>1.1158999999999999</v>
      </c>
      <c r="G1525">
        <v>89.912221000000002</v>
      </c>
      <c r="H1525">
        <v>0.39050000000000001</v>
      </c>
      <c r="I1525">
        <v>566</v>
      </c>
    </row>
    <row r="1526" spans="1:9" x14ac:dyDescent="0.2">
      <c r="A1526">
        <v>2022</v>
      </c>
      <c r="B1526">
        <v>4</v>
      </c>
      <c r="C1526" t="s">
        <v>26</v>
      </c>
      <c r="D1526" t="s">
        <v>16</v>
      </c>
      <c r="E1526" t="s">
        <v>11</v>
      </c>
      <c r="F1526">
        <v>1.2441</v>
      </c>
      <c r="G1526">
        <v>83.254228999999995</v>
      </c>
      <c r="H1526">
        <v>0.28620000000000001</v>
      </c>
      <c r="I1526">
        <v>0</v>
      </c>
    </row>
    <row r="1527" spans="1:9" x14ac:dyDescent="0.2">
      <c r="A1527">
        <v>2022</v>
      </c>
      <c r="B1527">
        <v>4</v>
      </c>
      <c r="C1527" t="s">
        <v>26</v>
      </c>
      <c r="D1527" t="s">
        <v>16</v>
      </c>
      <c r="E1527" t="s">
        <v>13</v>
      </c>
      <c r="F1527">
        <v>7.6E-3</v>
      </c>
      <c r="G1527">
        <v>1.0291360000000001</v>
      </c>
      <c r="H1527">
        <v>3.3999999999999998E-3</v>
      </c>
      <c r="I1527">
        <v>0</v>
      </c>
    </row>
    <row r="1528" spans="1:9" x14ac:dyDescent="0.2">
      <c r="A1528">
        <v>2022</v>
      </c>
      <c r="B1528">
        <v>4</v>
      </c>
      <c r="C1528" t="s">
        <v>32</v>
      </c>
      <c r="D1528" t="s">
        <v>10</v>
      </c>
      <c r="E1528" t="s">
        <v>11</v>
      </c>
      <c r="F1528">
        <v>94.072100000000006</v>
      </c>
      <c r="G1528" t="s">
        <v>92</v>
      </c>
      <c r="H1528">
        <v>19.755099999999999</v>
      </c>
      <c r="I1528">
        <v>13935</v>
      </c>
    </row>
    <row r="1529" spans="1:9" x14ac:dyDescent="0.2">
      <c r="A1529">
        <v>2022</v>
      </c>
      <c r="B1529">
        <v>4</v>
      </c>
      <c r="C1529" t="s">
        <v>32</v>
      </c>
      <c r="D1529" t="s">
        <v>10</v>
      </c>
      <c r="E1529" t="s">
        <v>12</v>
      </c>
      <c r="F1529">
        <v>150.4402</v>
      </c>
      <c r="G1529" t="s">
        <v>93</v>
      </c>
      <c r="H1529">
        <v>52.6541</v>
      </c>
      <c r="I1529">
        <v>17610</v>
      </c>
    </row>
    <row r="1530" spans="1:9" x14ac:dyDescent="0.2">
      <c r="A1530">
        <v>2022</v>
      </c>
      <c r="B1530">
        <v>4</v>
      </c>
      <c r="C1530" t="s">
        <v>32</v>
      </c>
      <c r="D1530" t="s">
        <v>10</v>
      </c>
      <c r="E1530" t="s">
        <v>13</v>
      </c>
      <c r="F1530">
        <v>12.196300000000001</v>
      </c>
      <c r="G1530" t="s">
        <v>94</v>
      </c>
      <c r="H1530">
        <v>6.0980999999999996</v>
      </c>
      <c r="I1530">
        <v>971</v>
      </c>
    </row>
    <row r="1531" spans="1:9" x14ac:dyDescent="0.2">
      <c r="A1531">
        <v>2022</v>
      </c>
      <c r="B1531">
        <v>4</v>
      </c>
      <c r="C1531" t="s">
        <v>32</v>
      </c>
      <c r="D1531" t="s">
        <v>10</v>
      </c>
      <c r="E1531" t="s">
        <v>14</v>
      </c>
      <c r="F1531">
        <v>1.5699999999999999E-2</v>
      </c>
      <c r="G1531" t="s">
        <v>95</v>
      </c>
      <c r="H1531">
        <v>1.18E-2</v>
      </c>
      <c r="I1531">
        <v>4</v>
      </c>
    </row>
    <row r="1532" spans="1:9" x14ac:dyDescent="0.2">
      <c r="A1532">
        <v>2022</v>
      </c>
      <c r="B1532">
        <v>4</v>
      </c>
      <c r="C1532" t="s">
        <v>32</v>
      </c>
      <c r="D1532" t="s">
        <v>15</v>
      </c>
      <c r="E1532" t="s">
        <v>11</v>
      </c>
      <c r="F1532">
        <v>1.2804</v>
      </c>
      <c r="G1532" t="s">
        <v>96</v>
      </c>
      <c r="H1532">
        <v>0.25609999999999999</v>
      </c>
      <c r="I1532">
        <v>230</v>
      </c>
    </row>
    <row r="1533" spans="1:9" x14ac:dyDescent="0.2">
      <c r="A1533">
        <v>2022</v>
      </c>
      <c r="B1533">
        <v>4</v>
      </c>
      <c r="C1533" t="s">
        <v>32</v>
      </c>
      <c r="D1533" t="s">
        <v>15</v>
      </c>
      <c r="E1533" t="s">
        <v>13</v>
      </c>
      <c r="F1533">
        <v>41.0715</v>
      </c>
      <c r="G1533" t="s">
        <v>97</v>
      </c>
      <c r="H1533">
        <v>16.428599999999999</v>
      </c>
      <c r="I1533">
        <v>4466</v>
      </c>
    </row>
    <row r="1534" spans="1:9" x14ac:dyDescent="0.2">
      <c r="A1534">
        <v>2022</v>
      </c>
      <c r="B1534">
        <v>4</v>
      </c>
      <c r="C1534" t="s">
        <v>32</v>
      </c>
      <c r="D1534" t="s">
        <v>20</v>
      </c>
      <c r="E1534" t="s">
        <v>22</v>
      </c>
      <c r="F1534">
        <v>2.6467000000000001</v>
      </c>
      <c r="G1534">
        <v>152.97903700000001</v>
      </c>
      <c r="H1534">
        <v>0.68810000000000004</v>
      </c>
      <c r="I1534">
        <v>337</v>
      </c>
    </row>
    <row r="1535" spans="1:9" x14ac:dyDescent="0.2">
      <c r="A1535">
        <v>2022</v>
      </c>
      <c r="B1535">
        <v>4</v>
      </c>
      <c r="C1535" t="s">
        <v>32</v>
      </c>
      <c r="D1535" t="s">
        <v>20</v>
      </c>
      <c r="E1535" t="s">
        <v>12</v>
      </c>
      <c r="F1535">
        <v>32.6462</v>
      </c>
      <c r="G1535">
        <v>2037.907029</v>
      </c>
      <c r="H1535">
        <v>11.752599999999999</v>
      </c>
      <c r="I1535">
        <v>1760</v>
      </c>
    </row>
    <row r="1536" spans="1:9" x14ac:dyDescent="0.2">
      <c r="A1536">
        <v>2022</v>
      </c>
      <c r="B1536">
        <v>4</v>
      </c>
      <c r="C1536" t="s">
        <v>32</v>
      </c>
      <c r="D1536" t="s">
        <v>21</v>
      </c>
      <c r="E1536" t="s">
        <v>22</v>
      </c>
      <c r="F1536">
        <v>5.1999999999999998E-3</v>
      </c>
      <c r="G1536">
        <v>2.054427</v>
      </c>
      <c r="H1536">
        <v>1.4E-3</v>
      </c>
      <c r="I1536">
        <v>4</v>
      </c>
    </row>
    <row r="1537" spans="1:9" x14ac:dyDescent="0.2">
      <c r="A1537">
        <v>2022</v>
      </c>
      <c r="B1537">
        <v>4</v>
      </c>
      <c r="C1537" t="s">
        <v>32</v>
      </c>
      <c r="D1537" t="s">
        <v>21</v>
      </c>
      <c r="E1537" t="s">
        <v>27</v>
      </c>
      <c r="F1537">
        <v>7.7299999999999994E-2</v>
      </c>
      <c r="G1537">
        <v>23.693545</v>
      </c>
      <c r="H1537">
        <v>2.3199999999999998E-2</v>
      </c>
      <c r="I1537">
        <v>28</v>
      </c>
    </row>
    <row r="1538" spans="1:9" x14ac:dyDescent="0.2">
      <c r="A1538">
        <v>2022</v>
      </c>
      <c r="B1538">
        <v>4</v>
      </c>
      <c r="C1538" t="s">
        <v>32</v>
      </c>
      <c r="D1538" t="s">
        <v>21</v>
      </c>
      <c r="E1538" t="s">
        <v>13</v>
      </c>
      <c r="F1538">
        <v>4.3506999999999998</v>
      </c>
      <c r="G1538">
        <v>1098.9411749999999</v>
      </c>
      <c r="H1538">
        <v>1.7402</v>
      </c>
      <c r="I1538">
        <v>426</v>
      </c>
    </row>
    <row r="1539" spans="1:9" x14ac:dyDescent="0.2">
      <c r="A1539">
        <v>2022</v>
      </c>
      <c r="B1539">
        <v>4</v>
      </c>
      <c r="C1539" t="s">
        <v>32</v>
      </c>
      <c r="D1539" t="s">
        <v>55</v>
      </c>
      <c r="E1539" t="s">
        <v>12</v>
      </c>
      <c r="F1539">
        <v>10.287599999999999</v>
      </c>
      <c r="G1539">
        <v>955.543497</v>
      </c>
      <c r="H1539">
        <v>3.6006999999999998</v>
      </c>
      <c r="I1539">
        <v>3276</v>
      </c>
    </row>
    <row r="1540" spans="1:9" x14ac:dyDescent="0.2">
      <c r="A1540">
        <v>2022</v>
      </c>
      <c r="B1540">
        <v>4</v>
      </c>
      <c r="C1540" t="s">
        <v>32</v>
      </c>
      <c r="D1540" t="s">
        <v>33</v>
      </c>
      <c r="E1540" t="s">
        <v>18</v>
      </c>
      <c r="F1540">
        <v>2.2896999999999998</v>
      </c>
      <c r="G1540">
        <v>723.54970800000001</v>
      </c>
      <c r="H1540">
        <v>0.435</v>
      </c>
      <c r="I1540">
        <v>122</v>
      </c>
    </row>
    <row r="1541" spans="1:9" x14ac:dyDescent="0.2">
      <c r="A1541">
        <v>2022</v>
      </c>
      <c r="B1541">
        <v>4</v>
      </c>
      <c r="C1541" t="s">
        <v>32</v>
      </c>
      <c r="D1541" t="s">
        <v>33</v>
      </c>
      <c r="E1541" t="s">
        <v>12</v>
      </c>
      <c r="F1541">
        <v>2.4E-2</v>
      </c>
      <c r="G1541">
        <v>10.674282</v>
      </c>
      <c r="H1541">
        <v>8.6E-3</v>
      </c>
      <c r="I1541">
        <v>6</v>
      </c>
    </row>
    <row r="1542" spans="1:9" x14ac:dyDescent="0.2">
      <c r="A1542">
        <v>2022</v>
      </c>
      <c r="B1542">
        <v>4</v>
      </c>
      <c r="C1542" t="s">
        <v>32</v>
      </c>
      <c r="D1542" t="s">
        <v>33</v>
      </c>
      <c r="E1542" t="s">
        <v>13</v>
      </c>
      <c r="F1542">
        <v>0.1361</v>
      </c>
      <c r="G1542">
        <v>71.973048000000006</v>
      </c>
      <c r="H1542">
        <v>6.8000000000000005E-2</v>
      </c>
      <c r="I1542">
        <v>52</v>
      </c>
    </row>
    <row r="1543" spans="1:9" x14ac:dyDescent="0.2">
      <c r="A1543">
        <v>2022</v>
      </c>
      <c r="B1543">
        <v>4</v>
      </c>
      <c r="C1543" t="s">
        <v>32</v>
      </c>
      <c r="D1543" t="s">
        <v>17</v>
      </c>
      <c r="E1543" t="s">
        <v>18</v>
      </c>
      <c r="F1543">
        <v>6.2295999999999996</v>
      </c>
      <c r="G1543">
        <v>631.50654299999997</v>
      </c>
      <c r="H1543">
        <v>1.1213</v>
      </c>
      <c r="I1543">
        <v>2641</v>
      </c>
    </row>
    <row r="1544" spans="1:9" x14ac:dyDescent="0.2">
      <c r="A1544">
        <v>2022</v>
      </c>
      <c r="B1544">
        <v>4</v>
      </c>
      <c r="C1544" t="s">
        <v>32</v>
      </c>
      <c r="D1544" t="s">
        <v>19</v>
      </c>
      <c r="E1544" t="s">
        <v>12</v>
      </c>
      <c r="F1544">
        <v>2.4323999999999999</v>
      </c>
      <c r="G1544">
        <v>528.57777799999997</v>
      </c>
      <c r="H1544">
        <v>0.9</v>
      </c>
      <c r="I1544">
        <v>0</v>
      </c>
    </row>
    <row r="1545" spans="1:9" x14ac:dyDescent="0.2">
      <c r="A1545">
        <v>2022</v>
      </c>
      <c r="B1545">
        <v>4</v>
      </c>
      <c r="C1545" t="s">
        <v>32</v>
      </c>
      <c r="D1545" t="s">
        <v>34</v>
      </c>
      <c r="E1545" t="s">
        <v>12</v>
      </c>
      <c r="F1545">
        <v>0.434</v>
      </c>
      <c r="G1545">
        <v>183.83927399999999</v>
      </c>
      <c r="H1545">
        <v>0.15190000000000001</v>
      </c>
      <c r="I1545">
        <v>0</v>
      </c>
    </row>
    <row r="1546" spans="1:9" x14ac:dyDescent="0.2">
      <c r="A1546">
        <v>2022</v>
      </c>
      <c r="B1546">
        <v>4</v>
      </c>
      <c r="C1546" t="s">
        <v>32</v>
      </c>
      <c r="D1546" t="s">
        <v>34</v>
      </c>
      <c r="E1546" t="s">
        <v>13</v>
      </c>
      <c r="F1546">
        <v>0.5333</v>
      </c>
      <c r="G1546">
        <v>288.943805</v>
      </c>
      <c r="H1546">
        <v>0.224</v>
      </c>
      <c r="I1546">
        <v>0</v>
      </c>
    </row>
    <row r="1547" spans="1:9" x14ac:dyDescent="0.2">
      <c r="A1547">
        <v>2022</v>
      </c>
      <c r="B1547">
        <v>4</v>
      </c>
      <c r="C1547" t="s">
        <v>32</v>
      </c>
      <c r="D1547" t="s">
        <v>53</v>
      </c>
      <c r="E1547" t="s">
        <v>12</v>
      </c>
      <c r="F1547">
        <v>5.2129000000000003</v>
      </c>
      <c r="G1547">
        <v>362.23720600000001</v>
      </c>
      <c r="H1547">
        <v>2.0070000000000001</v>
      </c>
      <c r="I1547">
        <v>1569</v>
      </c>
    </row>
    <row r="1548" spans="1:9" x14ac:dyDescent="0.2">
      <c r="A1548">
        <v>2022</v>
      </c>
      <c r="B1548">
        <v>4</v>
      </c>
      <c r="C1548" t="s">
        <v>32</v>
      </c>
      <c r="D1548" t="s">
        <v>53</v>
      </c>
      <c r="E1548" t="s">
        <v>13</v>
      </c>
      <c r="F1548">
        <v>0.46529999999999999</v>
      </c>
      <c r="G1548">
        <v>42.914679</v>
      </c>
      <c r="H1548">
        <v>0.22800000000000001</v>
      </c>
      <c r="I1548">
        <v>130</v>
      </c>
    </row>
    <row r="1549" spans="1:9" x14ac:dyDescent="0.2">
      <c r="A1549">
        <v>2022</v>
      </c>
      <c r="B1549">
        <v>5</v>
      </c>
      <c r="C1549" t="s">
        <v>9</v>
      </c>
      <c r="D1549" t="s">
        <v>10</v>
      </c>
      <c r="E1549" t="s">
        <v>11</v>
      </c>
      <c r="F1549">
        <v>10.422700000000001</v>
      </c>
      <c r="G1549">
        <v>773.76654099999996</v>
      </c>
      <c r="H1549">
        <v>2.1888000000000001</v>
      </c>
      <c r="I1549">
        <v>423</v>
      </c>
    </row>
    <row r="1550" spans="1:9" x14ac:dyDescent="0.2">
      <c r="A1550">
        <v>2022</v>
      </c>
      <c r="B1550">
        <v>5</v>
      </c>
      <c r="C1550" t="s">
        <v>9</v>
      </c>
      <c r="D1550" t="s">
        <v>10</v>
      </c>
      <c r="E1550" t="s">
        <v>12</v>
      </c>
      <c r="F1550">
        <v>42.728000000000002</v>
      </c>
      <c r="G1550">
        <v>4568.3092669999996</v>
      </c>
      <c r="H1550">
        <v>14.9549</v>
      </c>
      <c r="I1550">
        <v>677</v>
      </c>
    </row>
    <row r="1551" spans="1:9" x14ac:dyDescent="0.2">
      <c r="A1551">
        <v>2022</v>
      </c>
      <c r="B1551">
        <v>5</v>
      </c>
      <c r="C1551" t="s">
        <v>9</v>
      </c>
      <c r="D1551" t="s">
        <v>10</v>
      </c>
      <c r="E1551" t="s">
        <v>13</v>
      </c>
      <c r="F1551">
        <v>38.6723</v>
      </c>
      <c r="G1551">
        <v>4738.7843540000003</v>
      </c>
      <c r="H1551">
        <v>19.336099999999998</v>
      </c>
      <c r="I1551">
        <v>554</v>
      </c>
    </row>
    <row r="1552" spans="1:9" x14ac:dyDescent="0.2">
      <c r="A1552">
        <v>2022</v>
      </c>
      <c r="B1552">
        <v>5</v>
      </c>
      <c r="C1552" t="s">
        <v>9</v>
      </c>
      <c r="D1552" t="s">
        <v>15</v>
      </c>
      <c r="E1552" t="s">
        <v>11</v>
      </c>
      <c r="F1552">
        <v>1.3643000000000001</v>
      </c>
      <c r="G1552">
        <v>146.524473</v>
      </c>
      <c r="H1552">
        <v>0.27289999999999998</v>
      </c>
      <c r="I1552">
        <v>89</v>
      </c>
    </row>
    <row r="1553" spans="1:9" x14ac:dyDescent="0.2">
      <c r="A1553">
        <v>2022</v>
      </c>
      <c r="B1553">
        <v>5</v>
      </c>
      <c r="C1553" t="s">
        <v>9</v>
      </c>
      <c r="D1553" t="s">
        <v>15</v>
      </c>
      <c r="E1553" t="s">
        <v>13</v>
      </c>
      <c r="F1553">
        <v>34.181800000000003</v>
      </c>
      <c r="G1553">
        <v>6829.4346759999999</v>
      </c>
      <c r="H1553">
        <v>13.672700000000001</v>
      </c>
      <c r="I1553">
        <v>649</v>
      </c>
    </row>
    <row r="1554" spans="1:9" x14ac:dyDescent="0.2">
      <c r="A1554">
        <v>2022</v>
      </c>
      <c r="B1554">
        <v>5</v>
      </c>
      <c r="C1554" t="s">
        <v>9</v>
      </c>
      <c r="D1554" t="s">
        <v>21</v>
      </c>
      <c r="E1554" t="s">
        <v>22</v>
      </c>
      <c r="F1554">
        <v>1.1900000000000001E-2</v>
      </c>
      <c r="G1554">
        <v>3.7430439999999998</v>
      </c>
      <c r="H1554">
        <v>3.3999999999999998E-3</v>
      </c>
      <c r="I1554">
        <v>9</v>
      </c>
    </row>
    <row r="1555" spans="1:9" x14ac:dyDescent="0.2">
      <c r="A1555">
        <v>2022</v>
      </c>
      <c r="B1555">
        <v>5</v>
      </c>
      <c r="C1555" t="s">
        <v>9</v>
      </c>
      <c r="D1555" t="s">
        <v>21</v>
      </c>
      <c r="E1555" t="s">
        <v>13</v>
      </c>
      <c r="F1555">
        <v>4.3141999999999996</v>
      </c>
      <c r="G1555">
        <v>760.29407700000002</v>
      </c>
      <c r="H1555">
        <v>1.7256</v>
      </c>
      <c r="I1555">
        <v>166</v>
      </c>
    </row>
    <row r="1556" spans="1:9" x14ac:dyDescent="0.2">
      <c r="A1556">
        <v>2022</v>
      </c>
      <c r="B1556">
        <v>5</v>
      </c>
      <c r="C1556" t="s">
        <v>9</v>
      </c>
      <c r="D1556" t="s">
        <v>17</v>
      </c>
      <c r="E1556" t="s">
        <v>18</v>
      </c>
      <c r="F1556">
        <v>1.6698999999999999</v>
      </c>
      <c r="G1556">
        <v>200.27634900000001</v>
      </c>
      <c r="H1556">
        <v>0.30059999999999998</v>
      </c>
      <c r="I1556">
        <v>159</v>
      </c>
    </row>
    <row r="1557" spans="1:9" x14ac:dyDescent="0.2">
      <c r="A1557">
        <v>2022</v>
      </c>
      <c r="B1557">
        <v>5</v>
      </c>
      <c r="C1557" t="s">
        <v>9</v>
      </c>
      <c r="D1557" t="s">
        <v>20</v>
      </c>
      <c r="E1557" t="s">
        <v>22</v>
      </c>
      <c r="F1557">
        <v>6.1899999999999997E-2</v>
      </c>
      <c r="G1557">
        <v>3.6242230000000002</v>
      </c>
      <c r="H1557">
        <v>1.61E-2</v>
      </c>
      <c r="I1557">
        <v>6</v>
      </c>
    </row>
    <row r="1558" spans="1:9" x14ac:dyDescent="0.2">
      <c r="A1558">
        <v>2022</v>
      </c>
      <c r="B1558">
        <v>5</v>
      </c>
      <c r="C1558" t="s">
        <v>9</v>
      </c>
      <c r="D1558" t="s">
        <v>20</v>
      </c>
      <c r="E1558" t="s">
        <v>12</v>
      </c>
      <c r="F1558">
        <v>2.3174000000000001</v>
      </c>
      <c r="G1558">
        <v>190.920762</v>
      </c>
      <c r="H1558">
        <v>0.83430000000000004</v>
      </c>
      <c r="I1558">
        <v>151</v>
      </c>
    </row>
    <row r="1559" spans="1:9" x14ac:dyDescent="0.2">
      <c r="A1559">
        <v>2022</v>
      </c>
      <c r="B1559">
        <v>5</v>
      </c>
      <c r="C1559" t="s">
        <v>9</v>
      </c>
      <c r="D1559" t="s">
        <v>56</v>
      </c>
      <c r="E1559" t="s">
        <v>12</v>
      </c>
      <c r="F1559">
        <v>2.8144999999999998</v>
      </c>
      <c r="G1559">
        <v>192.815258</v>
      </c>
      <c r="H1559">
        <v>0.98509999999999998</v>
      </c>
      <c r="I1559">
        <v>132</v>
      </c>
    </row>
    <row r="1560" spans="1:9" x14ac:dyDescent="0.2">
      <c r="A1560">
        <v>2022</v>
      </c>
      <c r="B1560">
        <v>5</v>
      </c>
      <c r="C1560" t="s">
        <v>9</v>
      </c>
      <c r="D1560" t="s">
        <v>19</v>
      </c>
      <c r="E1560" t="s">
        <v>12</v>
      </c>
      <c r="F1560">
        <v>0.45739999999999997</v>
      </c>
      <c r="G1560">
        <v>88.075675000000004</v>
      </c>
      <c r="H1560">
        <v>0.16919999999999999</v>
      </c>
      <c r="I1560">
        <v>0</v>
      </c>
    </row>
    <row r="1561" spans="1:9" x14ac:dyDescent="0.2">
      <c r="A1561">
        <v>2022</v>
      </c>
      <c r="B1561">
        <v>5</v>
      </c>
      <c r="C1561" t="s">
        <v>9</v>
      </c>
      <c r="D1561" t="s">
        <v>55</v>
      </c>
      <c r="E1561" t="s">
        <v>12</v>
      </c>
      <c r="F1561">
        <v>0.79859999999999998</v>
      </c>
      <c r="G1561">
        <v>74.260341999999994</v>
      </c>
      <c r="H1561">
        <v>0.27950000000000003</v>
      </c>
      <c r="I1561">
        <v>109</v>
      </c>
    </row>
    <row r="1562" spans="1:9" x14ac:dyDescent="0.2">
      <c r="A1562">
        <v>2022</v>
      </c>
      <c r="B1562">
        <v>5</v>
      </c>
      <c r="C1562" t="s">
        <v>9</v>
      </c>
      <c r="D1562" t="s">
        <v>50</v>
      </c>
      <c r="E1562" t="s">
        <v>27</v>
      </c>
      <c r="F1562">
        <v>0.45729999999999998</v>
      </c>
      <c r="G1562">
        <v>52.727248000000003</v>
      </c>
      <c r="H1562">
        <v>0.14630000000000001</v>
      </c>
      <c r="I1562">
        <v>234</v>
      </c>
    </row>
    <row r="1563" spans="1:9" x14ac:dyDescent="0.2">
      <c r="A1563">
        <v>2022</v>
      </c>
      <c r="B1563">
        <v>5</v>
      </c>
      <c r="C1563" t="s">
        <v>9</v>
      </c>
      <c r="D1563" t="s">
        <v>23</v>
      </c>
      <c r="E1563" t="s">
        <v>13</v>
      </c>
      <c r="F1563">
        <v>0.1885</v>
      </c>
      <c r="G1563">
        <v>45.304416000000003</v>
      </c>
      <c r="H1563">
        <v>7.5399999999999995E-2</v>
      </c>
      <c r="I1563">
        <v>117</v>
      </c>
    </row>
    <row r="1564" spans="1:9" x14ac:dyDescent="0.2">
      <c r="A1564">
        <v>2022</v>
      </c>
      <c r="B1564">
        <v>5</v>
      </c>
      <c r="C1564" t="s">
        <v>26</v>
      </c>
      <c r="D1564" t="s">
        <v>10</v>
      </c>
      <c r="E1564" t="s">
        <v>11</v>
      </c>
      <c r="F1564">
        <v>38.142800000000001</v>
      </c>
      <c r="G1564">
        <v>2383.2716610000002</v>
      </c>
      <c r="H1564">
        <v>8.01</v>
      </c>
      <c r="I1564">
        <v>6985</v>
      </c>
    </row>
    <row r="1565" spans="1:9" x14ac:dyDescent="0.2">
      <c r="A1565">
        <v>2022</v>
      </c>
      <c r="B1565">
        <v>5</v>
      </c>
      <c r="C1565" t="s">
        <v>26</v>
      </c>
      <c r="D1565" t="s">
        <v>10</v>
      </c>
      <c r="E1565" t="s">
        <v>12</v>
      </c>
      <c r="F1565">
        <v>62.5334</v>
      </c>
      <c r="G1565">
        <v>6723.1640189999998</v>
      </c>
      <c r="H1565">
        <v>21.886500000000002</v>
      </c>
      <c r="I1565">
        <v>8839</v>
      </c>
    </row>
    <row r="1566" spans="1:9" x14ac:dyDescent="0.2">
      <c r="A1566">
        <v>2022</v>
      </c>
      <c r="B1566">
        <v>5</v>
      </c>
      <c r="C1566" t="s">
        <v>26</v>
      </c>
      <c r="D1566" t="s">
        <v>10</v>
      </c>
      <c r="E1566" t="s">
        <v>13</v>
      </c>
      <c r="F1566">
        <v>2.8616000000000001</v>
      </c>
      <c r="G1566">
        <v>523.02981699999998</v>
      </c>
      <c r="H1566">
        <v>1.4308000000000001</v>
      </c>
      <c r="I1566">
        <v>438</v>
      </c>
    </row>
    <row r="1567" spans="1:9" x14ac:dyDescent="0.2">
      <c r="A1567">
        <v>2022</v>
      </c>
      <c r="B1567">
        <v>5</v>
      </c>
      <c r="C1567" t="s">
        <v>26</v>
      </c>
      <c r="D1567" t="s">
        <v>10</v>
      </c>
      <c r="E1567" t="s">
        <v>14</v>
      </c>
      <c r="F1567">
        <v>0.29330000000000001</v>
      </c>
      <c r="G1567">
        <v>47.363750000000003</v>
      </c>
      <c r="H1567">
        <v>0.21990000000000001</v>
      </c>
      <c r="I1567">
        <v>168</v>
      </c>
    </row>
    <row r="1568" spans="1:9" x14ac:dyDescent="0.2">
      <c r="A1568">
        <v>2022</v>
      </c>
      <c r="B1568">
        <v>5</v>
      </c>
      <c r="C1568" t="s">
        <v>26</v>
      </c>
      <c r="D1568" t="s">
        <v>15</v>
      </c>
      <c r="E1568" t="s">
        <v>11</v>
      </c>
      <c r="F1568">
        <v>0.5615</v>
      </c>
      <c r="G1568">
        <v>72.253720999999999</v>
      </c>
      <c r="H1568">
        <v>0.1123</v>
      </c>
      <c r="I1568">
        <v>72</v>
      </c>
    </row>
    <row r="1569" spans="1:9" x14ac:dyDescent="0.2">
      <c r="A1569">
        <v>2022</v>
      </c>
      <c r="B1569">
        <v>5</v>
      </c>
      <c r="C1569" t="s">
        <v>26</v>
      </c>
      <c r="D1569" t="s">
        <v>15</v>
      </c>
      <c r="E1569" t="s">
        <v>13</v>
      </c>
      <c r="F1569">
        <v>11.338699999999999</v>
      </c>
      <c r="G1569">
        <v>2381.7023290000002</v>
      </c>
      <c r="H1569">
        <v>4.5354999999999999</v>
      </c>
      <c r="I1569">
        <v>1918</v>
      </c>
    </row>
    <row r="1570" spans="1:9" x14ac:dyDescent="0.2">
      <c r="A1570">
        <v>2022</v>
      </c>
      <c r="B1570">
        <v>5</v>
      </c>
      <c r="C1570" t="s">
        <v>26</v>
      </c>
      <c r="D1570" t="s">
        <v>20</v>
      </c>
      <c r="E1570" t="s">
        <v>22</v>
      </c>
      <c r="F1570">
        <v>1.0163</v>
      </c>
      <c r="G1570">
        <v>58.583002</v>
      </c>
      <c r="H1570">
        <v>0.26419999999999999</v>
      </c>
      <c r="I1570">
        <v>134</v>
      </c>
    </row>
    <row r="1571" spans="1:9" x14ac:dyDescent="0.2">
      <c r="A1571">
        <v>2022</v>
      </c>
      <c r="B1571">
        <v>5</v>
      </c>
      <c r="C1571" t="s">
        <v>26</v>
      </c>
      <c r="D1571" t="s">
        <v>20</v>
      </c>
      <c r="E1571" t="s">
        <v>12</v>
      </c>
      <c r="F1571">
        <v>5.2721999999999998</v>
      </c>
      <c r="G1571">
        <v>410.25194900000002</v>
      </c>
      <c r="H1571">
        <v>1.8978999999999999</v>
      </c>
      <c r="I1571">
        <v>1380</v>
      </c>
    </row>
    <row r="1572" spans="1:9" x14ac:dyDescent="0.2">
      <c r="A1572">
        <v>2022</v>
      </c>
      <c r="B1572">
        <v>5</v>
      </c>
      <c r="C1572" t="s">
        <v>26</v>
      </c>
      <c r="D1572" t="s">
        <v>56</v>
      </c>
      <c r="E1572" t="s">
        <v>12</v>
      </c>
      <c r="F1572">
        <v>4.7601000000000004</v>
      </c>
      <c r="G1572">
        <v>382.14135900000002</v>
      </c>
      <c r="H1572">
        <v>1.6660999999999999</v>
      </c>
      <c r="I1572">
        <v>870</v>
      </c>
    </row>
    <row r="1573" spans="1:9" x14ac:dyDescent="0.2">
      <c r="A1573">
        <v>2022</v>
      </c>
      <c r="B1573">
        <v>5</v>
      </c>
      <c r="C1573" t="s">
        <v>26</v>
      </c>
      <c r="D1573" t="s">
        <v>17</v>
      </c>
      <c r="E1573" t="s">
        <v>18</v>
      </c>
      <c r="F1573">
        <v>3.8740999999999999</v>
      </c>
      <c r="G1573">
        <v>350.53213</v>
      </c>
      <c r="H1573">
        <v>0.69730000000000003</v>
      </c>
      <c r="I1573">
        <v>1441</v>
      </c>
    </row>
    <row r="1574" spans="1:9" x14ac:dyDescent="0.2">
      <c r="A1574">
        <v>2022</v>
      </c>
      <c r="B1574">
        <v>5</v>
      </c>
      <c r="C1574" t="s">
        <v>26</v>
      </c>
      <c r="D1574" t="s">
        <v>21</v>
      </c>
      <c r="E1574" t="s">
        <v>22</v>
      </c>
      <c r="F1574">
        <v>6.9999999999999999E-4</v>
      </c>
      <c r="G1574">
        <v>0.296985</v>
      </c>
      <c r="H1574">
        <v>2.0000000000000001E-4</v>
      </c>
      <c r="I1574">
        <v>2</v>
      </c>
    </row>
    <row r="1575" spans="1:9" x14ac:dyDescent="0.2">
      <c r="A1575">
        <v>2022</v>
      </c>
      <c r="B1575">
        <v>5</v>
      </c>
      <c r="C1575" t="s">
        <v>26</v>
      </c>
      <c r="D1575" t="s">
        <v>21</v>
      </c>
      <c r="E1575" t="s">
        <v>27</v>
      </c>
      <c r="F1575">
        <v>9.1999999999999998E-3</v>
      </c>
      <c r="G1575">
        <v>2.8114439999999998</v>
      </c>
      <c r="H1575">
        <v>2.8E-3</v>
      </c>
      <c r="I1575">
        <v>11</v>
      </c>
    </row>
    <row r="1576" spans="1:9" x14ac:dyDescent="0.2">
      <c r="A1576">
        <v>2022</v>
      </c>
      <c r="B1576">
        <v>5</v>
      </c>
      <c r="C1576" t="s">
        <v>26</v>
      </c>
      <c r="D1576" t="s">
        <v>21</v>
      </c>
      <c r="E1576" t="s">
        <v>13</v>
      </c>
      <c r="F1576">
        <v>1.3945000000000001</v>
      </c>
      <c r="G1576">
        <v>246.06579400000001</v>
      </c>
      <c r="H1576">
        <v>0.55779999999999996</v>
      </c>
      <c r="I1576">
        <v>345</v>
      </c>
    </row>
    <row r="1577" spans="1:9" x14ac:dyDescent="0.2">
      <c r="A1577">
        <v>2022</v>
      </c>
      <c r="B1577">
        <v>5</v>
      </c>
      <c r="C1577" t="s">
        <v>26</v>
      </c>
      <c r="D1577" t="s">
        <v>53</v>
      </c>
      <c r="E1577" t="s">
        <v>12</v>
      </c>
      <c r="F1577">
        <v>3.0453000000000001</v>
      </c>
      <c r="G1577">
        <v>174.863686</v>
      </c>
      <c r="H1577">
        <v>1.1724000000000001</v>
      </c>
      <c r="I1577">
        <v>915</v>
      </c>
    </row>
    <row r="1578" spans="1:9" x14ac:dyDescent="0.2">
      <c r="A1578">
        <v>2022</v>
      </c>
      <c r="B1578">
        <v>5</v>
      </c>
      <c r="C1578" t="s">
        <v>26</v>
      </c>
      <c r="D1578" t="s">
        <v>53</v>
      </c>
      <c r="E1578" t="s">
        <v>13</v>
      </c>
      <c r="F1578">
        <v>0.33839999999999998</v>
      </c>
      <c r="G1578">
        <v>24.139054999999999</v>
      </c>
      <c r="H1578">
        <v>0.1658</v>
      </c>
      <c r="I1578">
        <v>144</v>
      </c>
    </row>
    <row r="1579" spans="1:9" x14ac:dyDescent="0.2">
      <c r="A1579">
        <v>2022</v>
      </c>
      <c r="B1579">
        <v>5</v>
      </c>
      <c r="C1579" t="s">
        <v>26</v>
      </c>
      <c r="D1579" t="s">
        <v>55</v>
      </c>
      <c r="E1579" t="s">
        <v>12</v>
      </c>
      <c r="F1579">
        <v>1.4164000000000001</v>
      </c>
      <c r="G1579">
        <v>129.82277099999999</v>
      </c>
      <c r="H1579">
        <v>0.49569999999999997</v>
      </c>
      <c r="I1579">
        <v>529</v>
      </c>
    </row>
    <row r="1580" spans="1:9" x14ac:dyDescent="0.2">
      <c r="A1580">
        <v>2022</v>
      </c>
      <c r="B1580">
        <v>5</v>
      </c>
      <c r="C1580" t="s">
        <v>26</v>
      </c>
      <c r="D1580" t="s">
        <v>50</v>
      </c>
      <c r="E1580" t="s">
        <v>27</v>
      </c>
      <c r="F1580">
        <v>1.3728</v>
      </c>
      <c r="G1580">
        <v>107.913191</v>
      </c>
      <c r="H1580">
        <v>0.43930000000000002</v>
      </c>
      <c r="I1580">
        <v>1203</v>
      </c>
    </row>
    <row r="1581" spans="1:9" x14ac:dyDescent="0.2">
      <c r="A1581">
        <v>2022</v>
      </c>
      <c r="B1581">
        <v>5</v>
      </c>
      <c r="C1581" t="s">
        <v>26</v>
      </c>
      <c r="D1581" t="s">
        <v>52</v>
      </c>
      <c r="E1581" t="s">
        <v>12</v>
      </c>
      <c r="F1581">
        <v>1.5551999999999999</v>
      </c>
      <c r="G1581">
        <v>76.888582</v>
      </c>
      <c r="H1581">
        <v>0.5444</v>
      </c>
      <c r="I1581">
        <v>336</v>
      </c>
    </row>
    <row r="1582" spans="1:9" x14ac:dyDescent="0.2">
      <c r="A1582">
        <v>2022</v>
      </c>
      <c r="B1582">
        <v>5</v>
      </c>
      <c r="C1582" t="s">
        <v>32</v>
      </c>
      <c r="D1582" t="s">
        <v>10</v>
      </c>
      <c r="E1582" t="s">
        <v>11</v>
      </c>
      <c r="F1582">
        <v>83.008799999999994</v>
      </c>
      <c r="G1582">
        <v>5184.360197</v>
      </c>
      <c r="H1582">
        <v>17.431899999999999</v>
      </c>
      <c r="I1582">
        <v>12256</v>
      </c>
    </row>
    <row r="1583" spans="1:9" x14ac:dyDescent="0.2">
      <c r="A1583">
        <v>2022</v>
      </c>
      <c r="B1583">
        <v>5</v>
      </c>
      <c r="C1583" t="s">
        <v>32</v>
      </c>
      <c r="D1583" t="s">
        <v>10</v>
      </c>
      <c r="E1583" t="s">
        <v>12</v>
      </c>
      <c r="F1583">
        <v>139.11660000000001</v>
      </c>
      <c r="G1583">
        <v>14277.08856</v>
      </c>
      <c r="H1583">
        <v>48.6907</v>
      </c>
      <c r="I1583">
        <v>18024</v>
      </c>
    </row>
    <row r="1584" spans="1:9" x14ac:dyDescent="0.2">
      <c r="A1584">
        <v>2022</v>
      </c>
      <c r="B1584">
        <v>5</v>
      </c>
      <c r="C1584" t="s">
        <v>32</v>
      </c>
      <c r="D1584" t="s">
        <v>10</v>
      </c>
      <c r="E1584" t="s">
        <v>13</v>
      </c>
      <c r="F1584">
        <v>11.2546</v>
      </c>
      <c r="G1584">
        <v>1644.230536</v>
      </c>
      <c r="H1584">
        <v>5.6273</v>
      </c>
      <c r="I1584">
        <v>891</v>
      </c>
    </row>
    <row r="1585" spans="1:9" x14ac:dyDescent="0.2">
      <c r="A1585">
        <v>2022</v>
      </c>
      <c r="B1585">
        <v>5</v>
      </c>
      <c r="C1585" t="s">
        <v>32</v>
      </c>
      <c r="D1585" t="s">
        <v>10</v>
      </c>
      <c r="E1585" t="s">
        <v>14</v>
      </c>
      <c r="F1585">
        <v>1.7299999999999999E-2</v>
      </c>
      <c r="G1585">
        <v>3.582185</v>
      </c>
      <c r="H1585">
        <v>1.2999999999999999E-2</v>
      </c>
      <c r="I1585">
        <v>5</v>
      </c>
    </row>
    <row r="1586" spans="1:9" x14ac:dyDescent="0.2">
      <c r="A1586">
        <v>2022</v>
      </c>
      <c r="B1586">
        <v>5</v>
      </c>
      <c r="C1586" t="s">
        <v>32</v>
      </c>
      <c r="D1586" t="s">
        <v>15</v>
      </c>
      <c r="E1586" t="s">
        <v>11</v>
      </c>
      <c r="F1586">
        <v>1.2907999999999999</v>
      </c>
      <c r="G1586">
        <v>183.721912</v>
      </c>
      <c r="H1586">
        <v>0.25819999999999999</v>
      </c>
      <c r="I1586">
        <v>293</v>
      </c>
    </row>
    <row r="1587" spans="1:9" x14ac:dyDescent="0.2">
      <c r="A1587">
        <v>2022</v>
      </c>
      <c r="B1587">
        <v>5</v>
      </c>
      <c r="C1587" t="s">
        <v>32</v>
      </c>
      <c r="D1587" t="s">
        <v>15</v>
      </c>
      <c r="E1587" t="s">
        <v>13</v>
      </c>
      <c r="F1587">
        <v>30.697199999999999</v>
      </c>
      <c r="G1587">
        <v>6818.8296170000003</v>
      </c>
      <c r="H1587">
        <v>12.2789</v>
      </c>
      <c r="I1587">
        <v>4051</v>
      </c>
    </row>
    <row r="1588" spans="1:9" x14ac:dyDescent="0.2">
      <c r="A1588">
        <v>2022</v>
      </c>
      <c r="B1588">
        <v>5</v>
      </c>
      <c r="C1588" t="s">
        <v>32</v>
      </c>
      <c r="D1588" t="s">
        <v>20</v>
      </c>
      <c r="E1588" t="s">
        <v>22</v>
      </c>
      <c r="F1588">
        <v>2.7366000000000001</v>
      </c>
      <c r="G1588">
        <v>157.761561</v>
      </c>
      <c r="H1588">
        <v>0.71150000000000002</v>
      </c>
      <c r="I1588">
        <v>352</v>
      </c>
    </row>
    <row r="1589" spans="1:9" x14ac:dyDescent="0.2">
      <c r="A1589">
        <v>2022</v>
      </c>
      <c r="B1589">
        <v>5</v>
      </c>
      <c r="C1589" t="s">
        <v>32</v>
      </c>
      <c r="D1589" t="s">
        <v>20</v>
      </c>
      <c r="E1589" t="s">
        <v>12</v>
      </c>
      <c r="F1589">
        <v>23.697700000000001</v>
      </c>
      <c r="G1589">
        <v>1670.173912</v>
      </c>
      <c r="H1589">
        <v>8.5312000000000001</v>
      </c>
      <c r="I1589">
        <v>1669</v>
      </c>
    </row>
    <row r="1590" spans="1:9" x14ac:dyDescent="0.2">
      <c r="A1590">
        <v>2022</v>
      </c>
      <c r="B1590">
        <v>5</v>
      </c>
      <c r="C1590" t="s">
        <v>32</v>
      </c>
      <c r="D1590" t="s">
        <v>21</v>
      </c>
      <c r="E1590" t="s">
        <v>22</v>
      </c>
      <c r="F1590">
        <v>8.8000000000000005E-3</v>
      </c>
      <c r="G1590">
        <v>3.5453190000000001</v>
      </c>
      <c r="H1590">
        <v>2.5000000000000001E-3</v>
      </c>
      <c r="I1590">
        <v>6</v>
      </c>
    </row>
    <row r="1591" spans="1:9" x14ac:dyDescent="0.2">
      <c r="A1591">
        <v>2022</v>
      </c>
      <c r="B1591">
        <v>5</v>
      </c>
      <c r="C1591" t="s">
        <v>32</v>
      </c>
      <c r="D1591" t="s">
        <v>21</v>
      </c>
      <c r="E1591" t="s">
        <v>27</v>
      </c>
      <c r="F1591">
        <v>5.8500000000000003E-2</v>
      </c>
      <c r="G1591">
        <v>17.701398999999999</v>
      </c>
      <c r="H1591">
        <v>1.7600000000000001E-2</v>
      </c>
      <c r="I1591">
        <v>33</v>
      </c>
    </row>
    <row r="1592" spans="1:9" x14ac:dyDescent="0.2">
      <c r="A1592">
        <v>2022</v>
      </c>
      <c r="B1592">
        <v>5</v>
      </c>
      <c r="C1592" t="s">
        <v>32</v>
      </c>
      <c r="D1592" t="s">
        <v>21</v>
      </c>
      <c r="E1592" t="s">
        <v>13</v>
      </c>
      <c r="F1592">
        <v>4.6614000000000004</v>
      </c>
      <c r="G1592">
        <v>1070.0705849999999</v>
      </c>
      <c r="H1592">
        <v>1.8646</v>
      </c>
      <c r="I1592">
        <v>447</v>
      </c>
    </row>
    <row r="1593" spans="1:9" x14ac:dyDescent="0.2">
      <c r="A1593">
        <v>2022</v>
      </c>
      <c r="B1593">
        <v>5</v>
      </c>
      <c r="C1593" t="s">
        <v>32</v>
      </c>
      <c r="D1593" t="s">
        <v>55</v>
      </c>
      <c r="E1593" t="s">
        <v>12</v>
      </c>
      <c r="F1593">
        <v>10.0082</v>
      </c>
      <c r="G1593">
        <v>934.25620000000004</v>
      </c>
      <c r="H1593">
        <v>3.5028999999999999</v>
      </c>
      <c r="I1593">
        <v>3211</v>
      </c>
    </row>
    <row r="1594" spans="1:9" x14ac:dyDescent="0.2">
      <c r="A1594">
        <v>2022</v>
      </c>
      <c r="B1594">
        <v>5</v>
      </c>
      <c r="C1594" t="s">
        <v>32</v>
      </c>
      <c r="D1594" t="s">
        <v>17</v>
      </c>
      <c r="E1594" t="s">
        <v>18</v>
      </c>
      <c r="F1594">
        <v>6.4932999999999996</v>
      </c>
      <c r="G1594">
        <v>637.88611500000002</v>
      </c>
      <c r="H1594">
        <v>1.1688000000000001</v>
      </c>
      <c r="I1594">
        <v>2563</v>
      </c>
    </row>
    <row r="1595" spans="1:9" x14ac:dyDescent="0.2">
      <c r="A1595">
        <v>2022</v>
      </c>
      <c r="B1595">
        <v>5</v>
      </c>
      <c r="C1595" t="s">
        <v>32</v>
      </c>
      <c r="D1595" t="s">
        <v>33</v>
      </c>
      <c r="E1595" t="s">
        <v>18</v>
      </c>
      <c r="F1595">
        <v>1.5366</v>
      </c>
      <c r="G1595">
        <v>489.37299000000002</v>
      </c>
      <c r="H1595">
        <v>0.29189999999999999</v>
      </c>
      <c r="I1595">
        <v>121</v>
      </c>
    </row>
    <row r="1596" spans="1:9" x14ac:dyDescent="0.2">
      <c r="A1596">
        <v>2022</v>
      </c>
      <c r="B1596">
        <v>5</v>
      </c>
      <c r="C1596" t="s">
        <v>32</v>
      </c>
      <c r="D1596" t="s">
        <v>33</v>
      </c>
      <c r="E1596" t="s">
        <v>12</v>
      </c>
      <c r="F1596">
        <v>2.53E-2</v>
      </c>
      <c r="G1596">
        <v>11.949414000000001</v>
      </c>
      <c r="H1596">
        <v>8.9999999999999993E-3</v>
      </c>
      <c r="I1596">
        <v>6</v>
      </c>
    </row>
    <row r="1597" spans="1:9" x14ac:dyDescent="0.2">
      <c r="A1597">
        <v>2022</v>
      </c>
      <c r="B1597">
        <v>5</v>
      </c>
      <c r="C1597" t="s">
        <v>32</v>
      </c>
      <c r="D1597" t="s">
        <v>33</v>
      </c>
      <c r="E1597" t="s">
        <v>13</v>
      </c>
      <c r="F1597">
        <v>9.0899999999999995E-2</v>
      </c>
      <c r="G1597">
        <v>47.841617999999997</v>
      </c>
      <c r="H1597">
        <v>4.5499999999999999E-2</v>
      </c>
      <c r="I1597">
        <v>52</v>
      </c>
    </row>
    <row r="1598" spans="1:9" x14ac:dyDescent="0.2">
      <c r="A1598">
        <v>2022</v>
      </c>
      <c r="B1598">
        <v>5</v>
      </c>
      <c r="C1598" t="s">
        <v>32</v>
      </c>
      <c r="D1598" t="s">
        <v>56</v>
      </c>
      <c r="E1598" t="s">
        <v>12</v>
      </c>
      <c r="F1598">
        <v>4.1803999999999997</v>
      </c>
      <c r="G1598">
        <v>344.14095400000002</v>
      </c>
      <c r="H1598">
        <v>1.4631000000000001</v>
      </c>
      <c r="I1598">
        <v>641</v>
      </c>
    </row>
    <row r="1599" spans="1:9" x14ac:dyDescent="0.2">
      <c r="A1599">
        <v>2022</v>
      </c>
      <c r="B1599">
        <v>5</v>
      </c>
      <c r="C1599" t="s">
        <v>32</v>
      </c>
      <c r="D1599" t="s">
        <v>53</v>
      </c>
      <c r="E1599" t="s">
        <v>12</v>
      </c>
      <c r="F1599">
        <v>4.5991</v>
      </c>
      <c r="G1599">
        <v>302.88313099999999</v>
      </c>
      <c r="H1599">
        <v>1.7706</v>
      </c>
      <c r="I1599">
        <v>1506</v>
      </c>
    </row>
    <row r="1600" spans="1:9" x14ac:dyDescent="0.2">
      <c r="A1600">
        <v>2022</v>
      </c>
      <c r="B1600">
        <v>5</v>
      </c>
      <c r="C1600" t="s">
        <v>32</v>
      </c>
      <c r="D1600" t="s">
        <v>53</v>
      </c>
      <c r="E1600" t="s">
        <v>13</v>
      </c>
      <c r="F1600">
        <v>0.39579999999999999</v>
      </c>
      <c r="G1600">
        <v>36.618056000000003</v>
      </c>
      <c r="H1600">
        <v>0.19389999999999999</v>
      </c>
      <c r="I1600">
        <v>125</v>
      </c>
    </row>
    <row r="1601" spans="1:9" x14ac:dyDescent="0.2">
      <c r="A1601">
        <v>2022</v>
      </c>
      <c r="B1601">
        <v>5</v>
      </c>
      <c r="C1601" t="s">
        <v>32</v>
      </c>
      <c r="D1601" t="s">
        <v>34</v>
      </c>
      <c r="E1601" t="s">
        <v>12</v>
      </c>
      <c r="F1601">
        <v>0.45429999999999998</v>
      </c>
      <c r="G1601">
        <v>194.672956</v>
      </c>
      <c r="H1601">
        <v>0.159</v>
      </c>
      <c r="I1601">
        <v>0</v>
      </c>
    </row>
    <row r="1602" spans="1:9" x14ac:dyDescent="0.2">
      <c r="A1602">
        <v>2022</v>
      </c>
      <c r="B1602">
        <v>5</v>
      </c>
      <c r="C1602" t="s">
        <v>32</v>
      </c>
      <c r="D1602" t="s">
        <v>34</v>
      </c>
      <c r="E1602" t="s">
        <v>13</v>
      </c>
      <c r="F1602">
        <v>0.1734</v>
      </c>
      <c r="G1602">
        <v>100.229246</v>
      </c>
      <c r="H1602">
        <v>7.2800000000000004E-2</v>
      </c>
      <c r="I1602">
        <v>0</v>
      </c>
    </row>
    <row r="1603" spans="1:9" x14ac:dyDescent="0.2">
      <c r="A1603">
        <v>2022</v>
      </c>
      <c r="B1603">
        <v>6</v>
      </c>
      <c r="C1603" t="s">
        <v>9</v>
      </c>
      <c r="D1603" t="s">
        <v>10</v>
      </c>
      <c r="E1603" t="s">
        <v>11</v>
      </c>
      <c r="F1603">
        <v>7.5260999999999996</v>
      </c>
      <c r="G1603" t="s">
        <v>98</v>
      </c>
      <c r="H1603">
        <v>1.5805</v>
      </c>
      <c r="I1603">
        <v>403</v>
      </c>
    </row>
    <row r="1604" spans="1:9" x14ac:dyDescent="0.2">
      <c r="A1604">
        <v>2022</v>
      </c>
      <c r="B1604">
        <v>6</v>
      </c>
      <c r="C1604" t="s">
        <v>9</v>
      </c>
      <c r="D1604" t="s">
        <v>10</v>
      </c>
      <c r="E1604" t="s">
        <v>12</v>
      </c>
      <c r="F1604">
        <v>56.865200000000002</v>
      </c>
      <c r="G1604" t="s">
        <v>99</v>
      </c>
      <c r="H1604">
        <v>19.902799999999999</v>
      </c>
      <c r="I1604">
        <v>681</v>
      </c>
    </row>
    <row r="1605" spans="1:9" x14ac:dyDescent="0.2">
      <c r="A1605">
        <v>2022</v>
      </c>
      <c r="B1605">
        <v>6</v>
      </c>
      <c r="C1605" t="s">
        <v>9</v>
      </c>
      <c r="D1605" t="s">
        <v>10</v>
      </c>
      <c r="E1605" t="s">
        <v>13</v>
      </c>
      <c r="F1605">
        <v>22.7316</v>
      </c>
      <c r="G1605" t="s">
        <v>100</v>
      </c>
      <c r="H1605">
        <v>11.3659</v>
      </c>
      <c r="I1605">
        <v>558</v>
      </c>
    </row>
    <row r="1606" spans="1:9" x14ac:dyDescent="0.2">
      <c r="A1606">
        <v>2022</v>
      </c>
      <c r="B1606">
        <v>6</v>
      </c>
      <c r="C1606" t="s">
        <v>9</v>
      </c>
      <c r="D1606" t="s">
        <v>15</v>
      </c>
      <c r="E1606" t="s">
        <v>11</v>
      </c>
      <c r="F1606">
        <v>1.1254999999999999</v>
      </c>
      <c r="G1606" t="s">
        <v>101</v>
      </c>
      <c r="H1606">
        <v>0.22509999999999999</v>
      </c>
      <c r="I1606">
        <v>85</v>
      </c>
    </row>
    <row r="1607" spans="1:9" x14ac:dyDescent="0.2">
      <c r="A1607">
        <v>2022</v>
      </c>
      <c r="B1607">
        <v>6</v>
      </c>
      <c r="C1607" t="s">
        <v>9</v>
      </c>
      <c r="D1607" t="s">
        <v>15</v>
      </c>
      <c r="E1607" t="s">
        <v>13</v>
      </c>
      <c r="F1607">
        <v>27.228400000000001</v>
      </c>
      <c r="G1607" t="s">
        <v>102</v>
      </c>
      <c r="H1607">
        <v>10.891400000000001</v>
      </c>
      <c r="I1607">
        <v>636</v>
      </c>
    </row>
    <row r="1608" spans="1:9" x14ac:dyDescent="0.2">
      <c r="A1608">
        <v>2022</v>
      </c>
      <c r="B1608">
        <v>6</v>
      </c>
      <c r="C1608" t="s">
        <v>9</v>
      </c>
      <c r="D1608" t="s">
        <v>21</v>
      </c>
      <c r="E1608" t="s">
        <v>22</v>
      </c>
      <c r="F1608">
        <v>9.4999999999999998E-3</v>
      </c>
      <c r="G1608">
        <v>2.8811979999999999</v>
      </c>
      <c r="H1608">
        <v>2.7000000000000001E-3</v>
      </c>
      <c r="I1608">
        <v>8</v>
      </c>
    </row>
    <row r="1609" spans="1:9" x14ac:dyDescent="0.2">
      <c r="A1609">
        <v>2022</v>
      </c>
      <c r="B1609">
        <v>6</v>
      </c>
      <c r="C1609" t="s">
        <v>9</v>
      </c>
      <c r="D1609" t="s">
        <v>21</v>
      </c>
      <c r="E1609" t="s">
        <v>13</v>
      </c>
      <c r="F1609">
        <v>3.1193</v>
      </c>
      <c r="G1609">
        <v>536.89680199999998</v>
      </c>
      <c r="H1609">
        <v>1.2478</v>
      </c>
      <c r="I1609">
        <v>166</v>
      </c>
    </row>
    <row r="1610" spans="1:9" x14ac:dyDescent="0.2">
      <c r="A1610">
        <v>2022</v>
      </c>
      <c r="B1610">
        <v>6</v>
      </c>
      <c r="C1610" t="s">
        <v>9</v>
      </c>
      <c r="D1610" t="s">
        <v>17</v>
      </c>
      <c r="E1610" t="s">
        <v>18</v>
      </c>
      <c r="F1610">
        <v>1.9762999999999999</v>
      </c>
      <c r="G1610">
        <v>231.50842900000001</v>
      </c>
      <c r="H1610">
        <v>0.35570000000000002</v>
      </c>
      <c r="I1610">
        <v>189</v>
      </c>
    </row>
    <row r="1611" spans="1:9" x14ac:dyDescent="0.2">
      <c r="A1611">
        <v>2022</v>
      </c>
      <c r="B1611">
        <v>6</v>
      </c>
      <c r="C1611" t="s">
        <v>9</v>
      </c>
      <c r="D1611" t="s">
        <v>20</v>
      </c>
      <c r="E1611" t="s">
        <v>22</v>
      </c>
      <c r="F1611">
        <v>4.3200000000000002E-2</v>
      </c>
      <c r="G1611">
        <v>2.4590269999999999</v>
      </c>
      <c r="H1611">
        <v>1.12E-2</v>
      </c>
      <c r="I1611">
        <v>5</v>
      </c>
    </row>
    <row r="1612" spans="1:9" x14ac:dyDescent="0.2">
      <c r="A1612">
        <v>2022</v>
      </c>
      <c r="B1612">
        <v>6</v>
      </c>
      <c r="C1612" t="s">
        <v>9</v>
      </c>
      <c r="D1612" t="s">
        <v>20</v>
      </c>
      <c r="E1612" t="s">
        <v>12</v>
      </c>
      <c r="F1612">
        <v>1.9363999999999999</v>
      </c>
      <c r="G1612">
        <v>166.33234999999999</v>
      </c>
      <c r="H1612">
        <v>0.69710000000000005</v>
      </c>
      <c r="I1612">
        <v>156</v>
      </c>
    </row>
    <row r="1613" spans="1:9" x14ac:dyDescent="0.2">
      <c r="A1613">
        <v>2022</v>
      </c>
      <c r="B1613">
        <v>6</v>
      </c>
      <c r="C1613" t="s">
        <v>9</v>
      </c>
      <c r="D1613" t="s">
        <v>19</v>
      </c>
      <c r="E1613" t="s">
        <v>12</v>
      </c>
      <c r="F1613">
        <v>0.75600000000000001</v>
      </c>
      <c r="G1613">
        <v>130.46600599999999</v>
      </c>
      <c r="H1613">
        <v>0.2797</v>
      </c>
      <c r="I1613">
        <v>0</v>
      </c>
    </row>
    <row r="1614" spans="1:9" x14ac:dyDescent="0.2">
      <c r="A1614">
        <v>2022</v>
      </c>
      <c r="B1614">
        <v>6</v>
      </c>
      <c r="C1614" t="s">
        <v>9</v>
      </c>
      <c r="D1614" t="s">
        <v>56</v>
      </c>
      <c r="E1614" t="s">
        <v>12</v>
      </c>
      <c r="F1614">
        <v>1.3609</v>
      </c>
      <c r="G1614">
        <v>99.192218999999994</v>
      </c>
      <c r="H1614">
        <v>0.4763</v>
      </c>
      <c r="I1614">
        <v>123</v>
      </c>
    </row>
    <row r="1615" spans="1:9" x14ac:dyDescent="0.2">
      <c r="A1615">
        <v>2022</v>
      </c>
      <c r="B1615">
        <v>6</v>
      </c>
      <c r="C1615" t="s">
        <v>9</v>
      </c>
      <c r="D1615" t="s">
        <v>42</v>
      </c>
      <c r="E1615" t="s">
        <v>13</v>
      </c>
      <c r="F1615">
        <v>0.51590000000000003</v>
      </c>
      <c r="G1615">
        <v>65.759904000000006</v>
      </c>
      <c r="H1615">
        <v>0.2064</v>
      </c>
      <c r="I1615">
        <v>0</v>
      </c>
    </row>
    <row r="1616" spans="1:9" x14ac:dyDescent="0.2">
      <c r="A1616">
        <v>2022</v>
      </c>
      <c r="B1616">
        <v>6</v>
      </c>
      <c r="C1616" t="s">
        <v>9</v>
      </c>
      <c r="D1616" t="s">
        <v>55</v>
      </c>
      <c r="E1616" t="s">
        <v>12</v>
      </c>
      <c r="F1616">
        <v>0.69420000000000004</v>
      </c>
      <c r="G1616">
        <v>64.158081999999993</v>
      </c>
      <c r="H1616">
        <v>0.2429</v>
      </c>
      <c r="I1616">
        <v>111</v>
      </c>
    </row>
    <row r="1617" spans="1:9" x14ac:dyDescent="0.2">
      <c r="A1617">
        <v>2022</v>
      </c>
      <c r="B1617">
        <v>6</v>
      </c>
      <c r="C1617" t="s">
        <v>9</v>
      </c>
      <c r="D1617" t="s">
        <v>23</v>
      </c>
      <c r="E1617" t="s">
        <v>13</v>
      </c>
      <c r="F1617">
        <v>0.20499999999999999</v>
      </c>
      <c r="G1617">
        <v>47.942005000000002</v>
      </c>
      <c r="H1617">
        <v>8.2000000000000003E-2</v>
      </c>
      <c r="I1617">
        <v>129</v>
      </c>
    </row>
    <row r="1618" spans="1:9" x14ac:dyDescent="0.2">
      <c r="A1618">
        <v>2022</v>
      </c>
      <c r="B1618">
        <v>6</v>
      </c>
      <c r="C1618" t="s">
        <v>26</v>
      </c>
      <c r="D1618" t="s">
        <v>10</v>
      </c>
      <c r="E1618" t="s">
        <v>11</v>
      </c>
      <c r="F1618">
        <v>23.008400000000002</v>
      </c>
      <c r="G1618" t="s">
        <v>103</v>
      </c>
      <c r="H1618">
        <v>4.8318000000000003</v>
      </c>
      <c r="I1618">
        <v>5156</v>
      </c>
    </row>
    <row r="1619" spans="1:9" x14ac:dyDescent="0.2">
      <c r="A1619">
        <v>2022</v>
      </c>
      <c r="B1619">
        <v>6</v>
      </c>
      <c r="C1619" t="s">
        <v>26</v>
      </c>
      <c r="D1619" t="s">
        <v>10</v>
      </c>
      <c r="E1619" t="s">
        <v>12</v>
      </c>
      <c r="F1619">
        <v>49.532600000000002</v>
      </c>
      <c r="G1619" t="s">
        <v>104</v>
      </c>
      <c r="H1619">
        <v>17.336400000000001</v>
      </c>
      <c r="I1619">
        <v>9047</v>
      </c>
    </row>
    <row r="1620" spans="1:9" x14ac:dyDescent="0.2">
      <c r="A1620">
        <v>2022</v>
      </c>
      <c r="B1620">
        <v>6</v>
      </c>
      <c r="C1620" t="s">
        <v>26</v>
      </c>
      <c r="D1620" t="s">
        <v>10</v>
      </c>
      <c r="E1620" t="s">
        <v>13</v>
      </c>
      <c r="F1620">
        <v>1.6842999999999999</v>
      </c>
      <c r="G1620" t="s">
        <v>105</v>
      </c>
      <c r="H1620">
        <v>0.84219999999999995</v>
      </c>
      <c r="I1620">
        <v>405</v>
      </c>
    </row>
    <row r="1621" spans="1:9" x14ac:dyDescent="0.2">
      <c r="A1621">
        <v>2022</v>
      </c>
      <c r="B1621">
        <v>6</v>
      </c>
      <c r="C1621" t="s">
        <v>26</v>
      </c>
      <c r="D1621" t="s">
        <v>10</v>
      </c>
      <c r="E1621" t="s">
        <v>14</v>
      </c>
      <c r="F1621">
        <v>0.2838</v>
      </c>
      <c r="G1621" t="s">
        <v>106</v>
      </c>
      <c r="H1621">
        <v>0.21279999999999999</v>
      </c>
      <c r="I1621">
        <v>168</v>
      </c>
    </row>
    <row r="1622" spans="1:9" x14ac:dyDescent="0.2">
      <c r="A1622">
        <v>2022</v>
      </c>
      <c r="B1622">
        <v>6</v>
      </c>
      <c r="C1622" t="s">
        <v>26</v>
      </c>
      <c r="D1622" t="s">
        <v>15</v>
      </c>
      <c r="E1622" t="s">
        <v>11</v>
      </c>
      <c r="F1622">
        <v>0.41360000000000002</v>
      </c>
      <c r="G1622" t="s">
        <v>107</v>
      </c>
      <c r="H1622">
        <v>8.2699999999999996E-2</v>
      </c>
      <c r="I1622">
        <v>79</v>
      </c>
    </row>
    <row r="1623" spans="1:9" x14ac:dyDescent="0.2">
      <c r="A1623">
        <v>2022</v>
      </c>
      <c r="B1623">
        <v>6</v>
      </c>
      <c r="C1623" t="s">
        <v>26</v>
      </c>
      <c r="D1623" t="s">
        <v>15</v>
      </c>
      <c r="E1623" t="s">
        <v>13</v>
      </c>
      <c r="F1623">
        <v>10.0684</v>
      </c>
      <c r="G1623" t="s">
        <v>108</v>
      </c>
      <c r="H1623">
        <v>4.0274000000000001</v>
      </c>
      <c r="I1623">
        <v>1724</v>
      </c>
    </row>
    <row r="1624" spans="1:9" x14ac:dyDescent="0.2">
      <c r="A1624">
        <v>2022</v>
      </c>
      <c r="B1624">
        <v>6</v>
      </c>
      <c r="C1624" t="s">
        <v>26</v>
      </c>
      <c r="D1624" t="s">
        <v>20</v>
      </c>
      <c r="E1624" t="s">
        <v>22</v>
      </c>
      <c r="F1624">
        <v>0.7601</v>
      </c>
      <c r="G1624">
        <v>47.310042000000003</v>
      </c>
      <c r="H1624">
        <v>0.19769999999999999</v>
      </c>
      <c r="I1624">
        <v>132</v>
      </c>
    </row>
    <row r="1625" spans="1:9" x14ac:dyDescent="0.2">
      <c r="A1625">
        <v>2022</v>
      </c>
      <c r="B1625">
        <v>6</v>
      </c>
      <c r="C1625" t="s">
        <v>26</v>
      </c>
      <c r="D1625" t="s">
        <v>20</v>
      </c>
      <c r="E1625" t="s">
        <v>12</v>
      </c>
      <c r="F1625">
        <v>4.6069000000000004</v>
      </c>
      <c r="G1625">
        <v>358.47950900000001</v>
      </c>
      <c r="H1625">
        <v>1.6584000000000001</v>
      </c>
      <c r="I1625">
        <v>1378</v>
      </c>
    </row>
    <row r="1626" spans="1:9" x14ac:dyDescent="0.2">
      <c r="A1626">
        <v>2022</v>
      </c>
      <c r="B1626">
        <v>6</v>
      </c>
      <c r="C1626" t="s">
        <v>26</v>
      </c>
      <c r="D1626" t="s">
        <v>17</v>
      </c>
      <c r="E1626" t="s">
        <v>18</v>
      </c>
      <c r="F1626">
        <v>3.7427000000000001</v>
      </c>
      <c r="G1626">
        <v>338.56308899999999</v>
      </c>
      <c r="H1626">
        <v>0.67369999999999997</v>
      </c>
      <c r="I1626">
        <v>1548</v>
      </c>
    </row>
    <row r="1627" spans="1:9" x14ac:dyDescent="0.2">
      <c r="A1627">
        <v>2022</v>
      </c>
      <c r="B1627">
        <v>6</v>
      </c>
      <c r="C1627" t="s">
        <v>26</v>
      </c>
      <c r="D1627" t="s">
        <v>56</v>
      </c>
      <c r="E1627" t="s">
        <v>12</v>
      </c>
      <c r="F1627">
        <v>2.3031000000000001</v>
      </c>
      <c r="G1627">
        <v>185.18833699999999</v>
      </c>
      <c r="H1627">
        <v>0.80610000000000004</v>
      </c>
      <c r="I1627">
        <v>800</v>
      </c>
    </row>
    <row r="1628" spans="1:9" x14ac:dyDescent="0.2">
      <c r="A1628">
        <v>2022</v>
      </c>
      <c r="B1628">
        <v>6</v>
      </c>
      <c r="C1628" t="s">
        <v>26</v>
      </c>
      <c r="D1628" t="s">
        <v>53</v>
      </c>
      <c r="E1628" t="s">
        <v>12</v>
      </c>
      <c r="F1628">
        <v>2.3915999999999999</v>
      </c>
      <c r="G1628">
        <v>125.774255</v>
      </c>
      <c r="H1628">
        <v>0.92079999999999995</v>
      </c>
      <c r="I1628">
        <v>735</v>
      </c>
    </row>
    <row r="1629" spans="1:9" x14ac:dyDescent="0.2">
      <c r="A1629">
        <v>2022</v>
      </c>
      <c r="B1629">
        <v>6</v>
      </c>
      <c r="C1629" t="s">
        <v>26</v>
      </c>
      <c r="D1629" t="s">
        <v>53</v>
      </c>
      <c r="E1629" t="s">
        <v>13</v>
      </c>
      <c r="F1629">
        <v>0.3448</v>
      </c>
      <c r="G1629">
        <v>24.544915</v>
      </c>
      <c r="H1629">
        <v>0.16889999999999999</v>
      </c>
      <c r="I1629">
        <v>139</v>
      </c>
    </row>
    <row r="1630" spans="1:9" x14ac:dyDescent="0.2">
      <c r="A1630">
        <v>2022</v>
      </c>
      <c r="B1630">
        <v>6</v>
      </c>
      <c r="C1630" t="s">
        <v>26</v>
      </c>
      <c r="D1630" t="s">
        <v>21</v>
      </c>
      <c r="E1630" t="s">
        <v>22</v>
      </c>
      <c r="F1630">
        <v>1.2999999999999999E-3</v>
      </c>
      <c r="G1630">
        <v>0.43669200000000002</v>
      </c>
      <c r="H1630">
        <v>4.0000000000000002E-4</v>
      </c>
      <c r="I1630">
        <v>0</v>
      </c>
    </row>
    <row r="1631" spans="1:9" x14ac:dyDescent="0.2">
      <c r="A1631">
        <v>2022</v>
      </c>
      <c r="B1631">
        <v>6</v>
      </c>
      <c r="C1631" t="s">
        <v>26</v>
      </c>
      <c r="D1631" t="s">
        <v>21</v>
      </c>
      <c r="E1631" t="s">
        <v>27</v>
      </c>
      <c r="F1631">
        <v>5.7000000000000002E-3</v>
      </c>
      <c r="G1631">
        <v>1.798287</v>
      </c>
      <c r="H1631">
        <v>1.6999999999999999E-3</v>
      </c>
      <c r="I1631">
        <v>0</v>
      </c>
    </row>
    <row r="1632" spans="1:9" x14ac:dyDescent="0.2">
      <c r="A1632">
        <v>2022</v>
      </c>
      <c r="B1632">
        <v>6</v>
      </c>
      <c r="C1632" t="s">
        <v>26</v>
      </c>
      <c r="D1632" t="s">
        <v>21</v>
      </c>
      <c r="E1632" t="s">
        <v>13</v>
      </c>
      <c r="F1632">
        <v>0.79730000000000001</v>
      </c>
      <c r="G1632">
        <v>130.88930400000001</v>
      </c>
      <c r="H1632">
        <v>0.31890000000000002</v>
      </c>
      <c r="I1632">
        <v>0</v>
      </c>
    </row>
    <row r="1633" spans="1:9" x14ac:dyDescent="0.2">
      <c r="A1633">
        <v>2022</v>
      </c>
      <c r="B1633">
        <v>6</v>
      </c>
      <c r="C1633" t="s">
        <v>26</v>
      </c>
      <c r="D1633" t="s">
        <v>55</v>
      </c>
      <c r="E1633" t="s">
        <v>12</v>
      </c>
      <c r="F1633">
        <v>1.3515999999999999</v>
      </c>
      <c r="G1633">
        <v>123.076725</v>
      </c>
      <c r="H1633">
        <v>0.47310000000000002</v>
      </c>
      <c r="I1633">
        <v>569</v>
      </c>
    </row>
    <row r="1634" spans="1:9" x14ac:dyDescent="0.2">
      <c r="A1634">
        <v>2022</v>
      </c>
      <c r="B1634">
        <v>6</v>
      </c>
      <c r="C1634" t="s">
        <v>26</v>
      </c>
      <c r="D1634" t="s">
        <v>50</v>
      </c>
      <c r="E1634" t="s">
        <v>27</v>
      </c>
      <c r="F1634">
        <v>0.77680000000000005</v>
      </c>
      <c r="G1634">
        <v>77.288938000000002</v>
      </c>
      <c r="H1634">
        <v>0.24859999999999999</v>
      </c>
      <c r="I1634">
        <v>548</v>
      </c>
    </row>
    <row r="1635" spans="1:9" x14ac:dyDescent="0.2">
      <c r="A1635">
        <v>2022</v>
      </c>
      <c r="B1635">
        <v>6</v>
      </c>
      <c r="C1635" t="s">
        <v>26</v>
      </c>
      <c r="D1635" t="s">
        <v>16</v>
      </c>
      <c r="E1635" t="s">
        <v>11</v>
      </c>
      <c r="F1635">
        <v>1.1194</v>
      </c>
      <c r="G1635">
        <v>73.262568000000002</v>
      </c>
      <c r="H1635">
        <v>0.25750000000000001</v>
      </c>
      <c r="I1635">
        <v>0</v>
      </c>
    </row>
    <row r="1636" spans="1:9" x14ac:dyDescent="0.2">
      <c r="A1636">
        <v>2022</v>
      </c>
      <c r="B1636">
        <v>6</v>
      </c>
      <c r="C1636" t="s">
        <v>26</v>
      </c>
      <c r="D1636" t="s">
        <v>16</v>
      </c>
      <c r="E1636" t="s">
        <v>13</v>
      </c>
      <c r="F1636">
        <v>2.7000000000000001E-3</v>
      </c>
      <c r="G1636">
        <v>0.42409400000000003</v>
      </c>
      <c r="H1636">
        <v>1.1999999999999999E-3</v>
      </c>
      <c r="I1636">
        <v>0</v>
      </c>
    </row>
    <row r="1637" spans="1:9" x14ac:dyDescent="0.2">
      <c r="A1637">
        <v>2022</v>
      </c>
      <c r="B1637">
        <v>6</v>
      </c>
      <c r="C1637" t="s">
        <v>32</v>
      </c>
      <c r="D1637" t="s">
        <v>10</v>
      </c>
      <c r="E1637" t="s">
        <v>11</v>
      </c>
      <c r="F1637">
        <v>51.0212</v>
      </c>
      <c r="G1637" t="s">
        <v>109</v>
      </c>
      <c r="H1637">
        <v>10.714399999999999</v>
      </c>
      <c r="I1637">
        <v>9488</v>
      </c>
    </row>
    <row r="1638" spans="1:9" x14ac:dyDescent="0.2">
      <c r="A1638">
        <v>2022</v>
      </c>
      <c r="B1638">
        <v>6</v>
      </c>
      <c r="C1638" t="s">
        <v>32</v>
      </c>
      <c r="D1638" t="s">
        <v>10</v>
      </c>
      <c r="E1638" t="s">
        <v>12</v>
      </c>
      <c r="F1638">
        <v>107.7345</v>
      </c>
      <c r="G1638" t="s">
        <v>110</v>
      </c>
      <c r="H1638">
        <v>37.707000000000001</v>
      </c>
      <c r="I1638">
        <v>17303</v>
      </c>
    </row>
    <row r="1639" spans="1:9" x14ac:dyDescent="0.2">
      <c r="A1639">
        <v>2022</v>
      </c>
      <c r="B1639">
        <v>6</v>
      </c>
      <c r="C1639" t="s">
        <v>32</v>
      </c>
      <c r="D1639" t="s">
        <v>10</v>
      </c>
      <c r="E1639" t="s">
        <v>13</v>
      </c>
      <c r="F1639">
        <v>7.0644</v>
      </c>
      <c r="G1639" t="s">
        <v>111</v>
      </c>
      <c r="H1639">
        <v>3.5320999999999998</v>
      </c>
      <c r="I1639">
        <v>824</v>
      </c>
    </row>
    <row r="1640" spans="1:9" x14ac:dyDescent="0.2">
      <c r="A1640">
        <v>2022</v>
      </c>
      <c r="B1640">
        <v>6</v>
      </c>
      <c r="C1640" t="s">
        <v>32</v>
      </c>
      <c r="D1640" t="s">
        <v>10</v>
      </c>
      <c r="E1640" t="s">
        <v>14</v>
      </c>
      <c r="F1640">
        <v>1.6799999999999999E-2</v>
      </c>
      <c r="G1640" t="s">
        <v>112</v>
      </c>
      <c r="H1640">
        <v>1.26E-2</v>
      </c>
      <c r="I1640">
        <v>5</v>
      </c>
    </row>
    <row r="1641" spans="1:9" x14ac:dyDescent="0.2">
      <c r="A1641">
        <v>2022</v>
      </c>
      <c r="B1641">
        <v>6</v>
      </c>
      <c r="C1641" t="s">
        <v>32</v>
      </c>
      <c r="D1641" t="s">
        <v>15</v>
      </c>
      <c r="E1641" t="s">
        <v>11</v>
      </c>
      <c r="F1641">
        <v>1.5531999999999999</v>
      </c>
      <c r="G1641" t="s">
        <v>113</v>
      </c>
      <c r="H1641">
        <v>0.31059999999999999</v>
      </c>
      <c r="I1641">
        <v>276</v>
      </c>
    </row>
    <row r="1642" spans="1:9" x14ac:dyDescent="0.2">
      <c r="A1642">
        <v>2022</v>
      </c>
      <c r="B1642">
        <v>6</v>
      </c>
      <c r="C1642" t="s">
        <v>32</v>
      </c>
      <c r="D1642" t="s">
        <v>15</v>
      </c>
      <c r="E1642" t="s">
        <v>13</v>
      </c>
      <c r="F1642">
        <v>29.5306</v>
      </c>
      <c r="G1642" t="s">
        <v>114</v>
      </c>
      <c r="H1642">
        <v>11.812200000000001</v>
      </c>
      <c r="I1642">
        <v>4155</v>
      </c>
    </row>
    <row r="1643" spans="1:9" x14ac:dyDescent="0.2">
      <c r="A1643">
        <v>2022</v>
      </c>
      <c r="B1643">
        <v>6</v>
      </c>
      <c r="C1643" t="s">
        <v>32</v>
      </c>
      <c r="D1643" t="s">
        <v>20</v>
      </c>
      <c r="E1643" t="s">
        <v>22</v>
      </c>
      <c r="F1643">
        <v>2.2017000000000002</v>
      </c>
      <c r="G1643">
        <v>135.54107200000001</v>
      </c>
      <c r="H1643">
        <v>0.57240000000000002</v>
      </c>
      <c r="I1643">
        <v>359</v>
      </c>
    </row>
    <row r="1644" spans="1:9" x14ac:dyDescent="0.2">
      <c r="A1644">
        <v>2022</v>
      </c>
      <c r="B1644">
        <v>6</v>
      </c>
      <c r="C1644" t="s">
        <v>32</v>
      </c>
      <c r="D1644" t="s">
        <v>20</v>
      </c>
      <c r="E1644" t="s">
        <v>12</v>
      </c>
      <c r="F1644">
        <v>11.8421</v>
      </c>
      <c r="G1644">
        <v>998.02327500000001</v>
      </c>
      <c r="H1644">
        <v>4.2630999999999997</v>
      </c>
      <c r="I1644">
        <v>1694</v>
      </c>
    </row>
    <row r="1645" spans="1:9" x14ac:dyDescent="0.2">
      <c r="A1645">
        <v>2022</v>
      </c>
      <c r="B1645">
        <v>6</v>
      </c>
      <c r="C1645" t="s">
        <v>32</v>
      </c>
      <c r="D1645" t="s">
        <v>55</v>
      </c>
      <c r="E1645" t="s">
        <v>12</v>
      </c>
      <c r="F1645">
        <v>8.1940000000000008</v>
      </c>
      <c r="G1645">
        <v>763.41112499999997</v>
      </c>
      <c r="H1645">
        <v>2.8679000000000001</v>
      </c>
      <c r="I1645">
        <v>2990</v>
      </c>
    </row>
    <row r="1646" spans="1:9" x14ac:dyDescent="0.2">
      <c r="A1646">
        <v>2022</v>
      </c>
      <c r="B1646">
        <v>6</v>
      </c>
      <c r="C1646" t="s">
        <v>32</v>
      </c>
      <c r="D1646" t="s">
        <v>21</v>
      </c>
      <c r="E1646" t="s">
        <v>22</v>
      </c>
      <c r="F1646">
        <v>4.0000000000000001E-3</v>
      </c>
      <c r="G1646">
        <v>1.783766</v>
      </c>
      <c r="H1646">
        <v>1.1000000000000001E-3</v>
      </c>
      <c r="I1646">
        <v>3</v>
      </c>
    </row>
    <row r="1647" spans="1:9" x14ac:dyDescent="0.2">
      <c r="A1647">
        <v>2022</v>
      </c>
      <c r="B1647">
        <v>6</v>
      </c>
      <c r="C1647" t="s">
        <v>32</v>
      </c>
      <c r="D1647" t="s">
        <v>21</v>
      </c>
      <c r="E1647" t="s">
        <v>27</v>
      </c>
      <c r="F1647">
        <v>4.3700000000000003E-2</v>
      </c>
      <c r="G1647">
        <v>12.487819</v>
      </c>
      <c r="H1647">
        <v>1.3100000000000001E-2</v>
      </c>
      <c r="I1647">
        <v>31</v>
      </c>
    </row>
    <row r="1648" spans="1:9" x14ac:dyDescent="0.2">
      <c r="A1648">
        <v>2022</v>
      </c>
      <c r="B1648">
        <v>6</v>
      </c>
      <c r="C1648" t="s">
        <v>32</v>
      </c>
      <c r="D1648" t="s">
        <v>21</v>
      </c>
      <c r="E1648" t="s">
        <v>13</v>
      </c>
      <c r="F1648">
        <v>2.0888</v>
      </c>
      <c r="G1648">
        <v>570.03286200000002</v>
      </c>
      <c r="H1648">
        <v>0.83550000000000002</v>
      </c>
      <c r="I1648">
        <v>353</v>
      </c>
    </row>
    <row r="1649" spans="1:9" x14ac:dyDescent="0.2">
      <c r="A1649">
        <v>2022</v>
      </c>
      <c r="B1649">
        <v>6</v>
      </c>
      <c r="C1649" t="s">
        <v>32</v>
      </c>
      <c r="D1649" t="s">
        <v>17</v>
      </c>
      <c r="E1649" t="s">
        <v>18</v>
      </c>
      <c r="F1649">
        <v>5.4622999999999999</v>
      </c>
      <c r="G1649">
        <v>528.67610999999999</v>
      </c>
      <c r="H1649">
        <v>0.98329999999999995</v>
      </c>
      <c r="I1649">
        <v>2267</v>
      </c>
    </row>
    <row r="1650" spans="1:9" x14ac:dyDescent="0.2">
      <c r="A1650">
        <v>2022</v>
      </c>
      <c r="B1650">
        <v>6</v>
      </c>
      <c r="C1650" t="s">
        <v>32</v>
      </c>
      <c r="D1650" t="s">
        <v>53</v>
      </c>
      <c r="E1650" t="s">
        <v>12</v>
      </c>
      <c r="F1650">
        <v>6.5872999999999999</v>
      </c>
      <c r="G1650">
        <v>378.79190799999998</v>
      </c>
      <c r="H1650">
        <v>2.5360999999999998</v>
      </c>
      <c r="I1650">
        <v>1670</v>
      </c>
    </row>
    <row r="1651" spans="1:9" x14ac:dyDescent="0.2">
      <c r="A1651">
        <v>2022</v>
      </c>
      <c r="B1651">
        <v>6</v>
      </c>
      <c r="C1651" t="s">
        <v>32</v>
      </c>
      <c r="D1651" t="s">
        <v>53</v>
      </c>
      <c r="E1651" t="s">
        <v>13</v>
      </c>
      <c r="F1651">
        <v>0.3579</v>
      </c>
      <c r="G1651">
        <v>31.427351999999999</v>
      </c>
      <c r="H1651">
        <v>0.1754</v>
      </c>
      <c r="I1651">
        <v>112</v>
      </c>
    </row>
    <row r="1652" spans="1:9" x14ac:dyDescent="0.2">
      <c r="A1652">
        <v>2022</v>
      </c>
      <c r="B1652">
        <v>6</v>
      </c>
      <c r="C1652" t="s">
        <v>32</v>
      </c>
      <c r="D1652" t="s">
        <v>33</v>
      </c>
      <c r="E1652" t="s">
        <v>18</v>
      </c>
      <c r="F1652">
        <v>1.1775</v>
      </c>
      <c r="G1652">
        <v>383.185945</v>
      </c>
      <c r="H1652">
        <v>0.22370000000000001</v>
      </c>
      <c r="I1652">
        <v>106</v>
      </c>
    </row>
    <row r="1653" spans="1:9" x14ac:dyDescent="0.2">
      <c r="A1653">
        <v>2022</v>
      </c>
      <c r="B1653">
        <v>6</v>
      </c>
      <c r="C1653" t="s">
        <v>32</v>
      </c>
      <c r="D1653" t="s">
        <v>33</v>
      </c>
      <c r="E1653" t="s">
        <v>12</v>
      </c>
      <c r="F1653">
        <v>1.41E-2</v>
      </c>
      <c r="G1653">
        <v>6.649438</v>
      </c>
      <c r="H1653">
        <v>4.8999999999999998E-3</v>
      </c>
      <c r="I1653">
        <v>4</v>
      </c>
    </row>
    <row r="1654" spans="1:9" x14ac:dyDescent="0.2">
      <c r="A1654">
        <v>2022</v>
      </c>
      <c r="B1654">
        <v>6</v>
      </c>
      <c r="C1654" t="s">
        <v>32</v>
      </c>
      <c r="D1654" t="s">
        <v>33</v>
      </c>
      <c r="E1654" t="s">
        <v>13</v>
      </c>
      <c r="F1654">
        <v>4.6399999999999997E-2</v>
      </c>
      <c r="G1654">
        <v>24.763261</v>
      </c>
      <c r="H1654">
        <v>2.3199999999999998E-2</v>
      </c>
      <c r="I1654">
        <v>37</v>
      </c>
    </row>
    <row r="1655" spans="1:9" x14ac:dyDescent="0.2">
      <c r="A1655">
        <v>2022</v>
      </c>
      <c r="B1655">
        <v>6</v>
      </c>
      <c r="C1655" t="s">
        <v>32</v>
      </c>
      <c r="D1655" t="s">
        <v>19</v>
      </c>
      <c r="E1655" t="s">
        <v>12</v>
      </c>
      <c r="F1655">
        <v>1.2145999999999999</v>
      </c>
      <c r="G1655">
        <v>247.16329200000001</v>
      </c>
      <c r="H1655">
        <v>0.44940000000000002</v>
      </c>
      <c r="I1655">
        <v>0</v>
      </c>
    </row>
    <row r="1656" spans="1:9" x14ac:dyDescent="0.2">
      <c r="A1656">
        <v>2022</v>
      </c>
      <c r="B1656">
        <v>6</v>
      </c>
      <c r="C1656" t="s">
        <v>32</v>
      </c>
      <c r="D1656" t="s">
        <v>34</v>
      </c>
      <c r="E1656" t="s">
        <v>12</v>
      </c>
      <c r="F1656">
        <v>0.29060000000000002</v>
      </c>
      <c r="G1656">
        <v>122.495486</v>
      </c>
      <c r="H1656">
        <v>0.1017</v>
      </c>
      <c r="I1656">
        <v>0</v>
      </c>
    </row>
    <row r="1657" spans="1:9" x14ac:dyDescent="0.2">
      <c r="A1657">
        <v>2022</v>
      </c>
      <c r="B1657">
        <v>6</v>
      </c>
      <c r="C1657" t="s">
        <v>32</v>
      </c>
      <c r="D1657" t="s">
        <v>34</v>
      </c>
      <c r="E1657" t="s">
        <v>13</v>
      </c>
      <c r="F1657">
        <v>0.1318</v>
      </c>
      <c r="G1657">
        <v>74.971474000000001</v>
      </c>
      <c r="H1657">
        <v>5.5300000000000002E-2</v>
      </c>
      <c r="I1657">
        <v>0</v>
      </c>
    </row>
    <row r="1658" spans="1:9" x14ac:dyDescent="0.2">
      <c r="A1658">
        <v>2022</v>
      </c>
      <c r="B1658">
        <v>7</v>
      </c>
      <c r="C1658" t="s">
        <v>9</v>
      </c>
      <c r="D1658" t="s">
        <v>10</v>
      </c>
      <c r="E1658" t="s">
        <v>11</v>
      </c>
      <c r="F1658">
        <v>7.9512</v>
      </c>
      <c r="G1658">
        <v>593.09145999999998</v>
      </c>
      <c r="H1658">
        <v>1.6698</v>
      </c>
      <c r="I1658">
        <v>431</v>
      </c>
    </row>
    <row r="1659" spans="1:9" x14ac:dyDescent="0.2">
      <c r="A1659">
        <v>2022</v>
      </c>
      <c r="B1659">
        <v>7</v>
      </c>
      <c r="C1659" t="s">
        <v>9</v>
      </c>
      <c r="D1659" t="s">
        <v>10</v>
      </c>
      <c r="E1659" t="s">
        <v>12</v>
      </c>
      <c r="F1659">
        <v>38.008899999999997</v>
      </c>
      <c r="G1659">
        <v>4003.4489410000001</v>
      </c>
      <c r="H1659">
        <v>13.3033</v>
      </c>
      <c r="I1659">
        <v>654</v>
      </c>
    </row>
    <row r="1660" spans="1:9" x14ac:dyDescent="0.2">
      <c r="A1660">
        <v>2022</v>
      </c>
      <c r="B1660">
        <v>7</v>
      </c>
      <c r="C1660" t="s">
        <v>9</v>
      </c>
      <c r="D1660" t="s">
        <v>10</v>
      </c>
      <c r="E1660" t="s">
        <v>13</v>
      </c>
      <c r="F1660">
        <v>24.308599999999998</v>
      </c>
      <c r="G1660">
        <v>3206.174313</v>
      </c>
      <c r="H1660">
        <v>12.154400000000001</v>
      </c>
      <c r="I1660">
        <v>540</v>
      </c>
    </row>
    <row r="1661" spans="1:9" x14ac:dyDescent="0.2">
      <c r="A1661">
        <v>2022</v>
      </c>
      <c r="B1661">
        <v>7</v>
      </c>
      <c r="C1661" t="s">
        <v>9</v>
      </c>
      <c r="D1661" t="s">
        <v>15</v>
      </c>
      <c r="E1661" t="s">
        <v>11</v>
      </c>
      <c r="F1661">
        <v>1.2669999999999999</v>
      </c>
      <c r="G1661">
        <v>121.73906700000001</v>
      </c>
      <c r="H1661">
        <v>0.25340000000000001</v>
      </c>
      <c r="I1661">
        <v>81</v>
      </c>
    </row>
    <row r="1662" spans="1:9" x14ac:dyDescent="0.2">
      <c r="A1662">
        <v>2022</v>
      </c>
      <c r="B1662">
        <v>7</v>
      </c>
      <c r="C1662" t="s">
        <v>9</v>
      </c>
      <c r="D1662" t="s">
        <v>15</v>
      </c>
      <c r="E1662" t="s">
        <v>13</v>
      </c>
      <c r="F1662">
        <v>40.531799999999997</v>
      </c>
      <c r="G1662">
        <v>7236.9815360000002</v>
      </c>
      <c r="H1662">
        <v>16.212700000000002</v>
      </c>
      <c r="I1662">
        <v>627</v>
      </c>
    </row>
    <row r="1663" spans="1:9" x14ac:dyDescent="0.2">
      <c r="A1663">
        <v>2022</v>
      </c>
      <c r="B1663">
        <v>7</v>
      </c>
      <c r="C1663" t="s">
        <v>9</v>
      </c>
      <c r="D1663" t="s">
        <v>21</v>
      </c>
      <c r="E1663" t="s">
        <v>22</v>
      </c>
      <c r="F1663">
        <v>4.8999999999999998E-3</v>
      </c>
      <c r="G1663">
        <v>1.5916110000000001</v>
      </c>
      <c r="H1663">
        <v>1.4E-3</v>
      </c>
      <c r="I1663">
        <v>6</v>
      </c>
    </row>
    <row r="1664" spans="1:9" x14ac:dyDescent="0.2">
      <c r="A1664">
        <v>2022</v>
      </c>
      <c r="B1664">
        <v>7</v>
      </c>
      <c r="C1664" t="s">
        <v>9</v>
      </c>
      <c r="D1664" t="s">
        <v>21</v>
      </c>
      <c r="E1664" t="s">
        <v>13</v>
      </c>
      <c r="F1664">
        <v>2.5055000000000001</v>
      </c>
      <c r="G1664">
        <v>410.21554700000002</v>
      </c>
      <c r="H1664">
        <v>1.0021</v>
      </c>
      <c r="I1664">
        <v>168</v>
      </c>
    </row>
    <row r="1665" spans="1:9" x14ac:dyDescent="0.2">
      <c r="A1665">
        <v>2022</v>
      </c>
      <c r="B1665">
        <v>7</v>
      </c>
      <c r="C1665" t="s">
        <v>9</v>
      </c>
      <c r="D1665" t="s">
        <v>17</v>
      </c>
      <c r="E1665" t="s">
        <v>18</v>
      </c>
      <c r="F1665">
        <v>2.3359999999999999</v>
      </c>
      <c r="G1665">
        <v>263.524314</v>
      </c>
      <c r="H1665">
        <v>0.42049999999999998</v>
      </c>
      <c r="I1665">
        <v>176</v>
      </c>
    </row>
    <row r="1666" spans="1:9" x14ac:dyDescent="0.2">
      <c r="A1666">
        <v>2022</v>
      </c>
      <c r="B1666">
        <v>7</v>
      </c>
      <c r="C1666" t="s">
        <v>9</v>
      </c>
      <c r="D1666" t="s">
        <v>20</v>
      </c>
      <c r="E1666" t="s">
        <v>22</v>
      </c>
      <c r="F1666">
        <v>6.0499999999999998E-2</v>
      </c>
      <c r="G1666">
        <v>3.3097340000000002</v>
      </c>
      <c r="H1666">
        <v>1.5699999999999999E-2</v>
      </c>
      <c r="I1666">
        <v>6</v>
      </c>
    </row>
    <row r="1667" spans="1:9" x14ac:dyDescent="0.2">
      <c r="A1667">
        <v>2022</v>
      </c>
      <c r="B1667">
        <v>7</v>
      </c>
      <c r="C1667" t="s">
        <v>9</v>
      </c>
      <c r="D1667" t="s">
        <v>20</v>
      </c>
      <c r="E1667" t="s">
        <v>12</v>
      </c>
      <c r="F1667">
        <v>2.6688999999999998</v>
      </c>
      <c r="G1667">
        <v>170.50021699999999</v>
      </c>
      <c r="H1667">
        <v>0.96079999999999999</v>
      </c>
      <c r="I1667">
        <v>157</v>
      </c>
    </row>
    <row r="1668" spans="1:9" x14ac:dyDescent="0.2">
      <c r="A1668">
        <v>2022</v>
      </c>
      <c r="B1668">
        <v>7</v>
      </c>
      <c r="C1668" t="s">
        <v>9</v>
      </c>
      <c r="D1668" t="s">
        <v>56</v>
      </c>
      <c r="E1668" t="s">
        <v>12</v>
      </c>
      <c r="F1668">
        <v>1.5616000000000001</v>
      </c>
      <c r="G1668">
        <v>116.54471599999999</v>
      </c>
      <c r="H1668">
        <v>0.54659999999999997</v>
      </c>
      <c r="I1668">
        <v>107</v>
      </c>
    </row>
    <row r="1669" spans="1:9" x14ac:dyDescent="0.2">
      <c r="A1669">
        <v>2022</v>
      </c>
      <c r="B1669">
        <v>7</v>
      </c>
      <c r="C1669" t="s">
        <v>9</v>
      </c>
      <c r="D1669" t="s">
        <v>19</v>
      </c>
      <c r="E1669" t="s">
        <v>12</v>
      </c>
      <c r="F1669">
        <v>0.67610000000000003</v>
      </c>
      <c r="G1669">
        <v>116.102321</v>
      </c>
      <c r="H1669">
        <v>0.25019999999999998</v>
      </c>
      <c r="I1669">
        <v>0</v>
      </c>
    </row>
    <row r="1670" spans="1:9" x14ac:dyDescent="0.2">
      <c r="A1670">
        <v>2022</v>
      </c>
      <c r="B1670">
        <v>7</v>
      </c>
      <c r="C1670" t="s">
        <v>9</v>
      </c>
      <c r="D1670" t="s">
        <v>23</v>
      </c>
      <c r="E1670" t="s">
        <v>13</v>
      </c>
      <c r="F1670">
        <v>0.44679999999999997</v>
      </c>
      <c r="G1670">
        <v>74.509653</v>
      </c>
      <c r="H1670">
        <v>0.1787</v>
      </c>
      <c r="I1670">
        <v>146</v>
      </c>
    </row>
    <row r="1671" spans="1:9" x14ac:dyDescent="0.2">
      <c r="A1671">
        <v>2022</v>
      </c>
      <c r="B1671">
        <v>7</v>
      </c>
      <c r="C1671" t="s">
        <v>9</v>
      </c>
      <c r="D1671" t="s">
        <v>55</v>
      </c>
      <c r="E1671" t="s">
        <v>12</v>
      </c>
      <c r="F1671">
        <v>0.80969999999999998</v>
      </c>
      <c r="G1671">
        <v>70.919377999999995</v>
      </c>
      <c r="H1671">
        <v>0.2833</v>
      </c>
      <c r="I1671">
        <v>114</v>
      </c>
    </row>
    <row r="1672" spans="1:9" x14ac:dyDescent="0.2">
      <c r="A1672">
        <v>2022</v>
      </c>
      <c r="B1672">
        <v>7</v>
      </c>
      <c r="C1672" t="s">
        <v>9</v>
      </c>
      <c r="D1672" t="s">
        <v>57</v>
      </c>
      <c r="E1672" t="s">
        <v>12</v>
      </c>
      <c r="F1672">
        <v>0.60550000000000004</v>
      </c>
      <c r="G1672">
        <v>36.580792000000002</v>
      </c>
      <c r="H1672">
        <v>0.21190000000000001</v>
      </c>
      <c r="I1672">
        <v>0</v>
      </c>
    </row>
    <row r="1673" spans="1:9" x14ac:dyDescent="0.2">
      <c r="A1673">
        <v>2022</v>
      </c>
      <c r="B1673">
        <v>7</v>
      </c>
      <c r="C1673" t="s">
        <v>26</v>
      </c>
      <c r="D1673" t="s">
        <v>10</v>
      </c>
      <c r="E1673" t="s">
        <v>11</v>
      </c>
      <c r="F1673">
        <v>21.645199999999999</v>
      </c>
      <c r="G1673">
        <v>1619.21498</v>
      </c>
      <c r="H1673">
        <v>4.5454999999999997</v>
      </c>
      <c r="I1673">
        <v>4711</v>
      </c>
    </row>
    <row r="1674" spans="1:9" x14ac:dyDescent="0.2">
      <c r="A1674">
        <v>2022</v>
      </c>
      <c r="B1674">
        <v>7</v>
      </c>
      <c r="C1674" t="s">
        <v>26</v>
      </c>
      <c r="D1674" t="s">
        <v>10</v>
      </c>
      <c r="E1674" t="s">
        <v>12</v>
      </c>
      <c r="F1674">
        <v>59.872500000000002</v>
      </c>
      <c r="G1674">
        <v>6284.66363</v>
      </c>
      <c r="H1674">
        <v>20.955400000000001</v>
      </c>
      <c r="I1674">
        <v>9650</v>
      </c>
    </row>
    <row r="1675" spans="1:9" x14ac:dyDescent="0.2">
      <c r="A1675">
        <v>2022</v>
      </c>
      <c r="B1675">
        <v>7</v>
      </c>
      <c r="C1675" t="s">
        <v>26</v>
      </c>
      <c r="D1675" t="s">
        <v>10</v>
      </c>
      <c r="E1675" t="s">
        <v>13</v>
      </c>
      <c r="F1675">
        <v>1.7908999999999999</v>
      </c>
      <c r="G1675">
        <v>304.38489700000002</v>
      </c>
      <c r="H1675">
        <v>0.89539999999999997</v>
      </c>
      <c r="I1675">
        <v>432</v>
      </c>
    </row>
    <row r="1676" spans="1:9" x14ac:dyDescent="0.2">
      <c r="A1676">
        <v>2022</v>
      </c>
      <c r="B1676">
        <v>7</v>
      </c>
      <c r="C1676" t="s">
        <v>26</v>
      </c>
      <c r="D1676" t="s">
        <v>10</v>
      </c>
      <c r="E1676" t="s">
        <v>14</v>
      </c>
      <c r="F1676">
        <v>0.29330000000000001</v>
      </c>
      <c r="G1676">
        <v>47.363750000000003</v>
      </c>
      <c r="H1676">
        <v>0.21990000000000001</v>
      </c>
      <c r="I1676">
        <v>168</v>
      </c>
    </row>
    <row r="1677" spans="1:9" x14ac:dyDescent="0.2">
      <c r="A1677">
        <v>2022</v>
      </c>
      <c r="B1677">
        <v>7</v>
      </c>
      <c r="C1677" t="s">
        <v>26</v>
      </c>
      <c r="D1677" t="s">
        <v>15</v>
      </c>
      <c r="E1677" t="s">
        <v>11</v>
      </c>
      <c r="F1677">
        <v>0.48599999999999999</v>
      </c>
      <c r="G1677">
        <v>65.735039</v>
      </c>
      <c r="H1677">
        <v>9.7199999999999995E-2</v>
      </c>
      <c r="I1677">
        <v>83</v>
      </c>
    </row>
    <row r="1678" spans="1:9" x14ac:dyDescent="0.2">
      <c r="A1678">
        <v>2022</v>
      </c>
      <c r="B1678">
        <v>7</v>
      </c>
      <c r="C1678" t="s">
        <v>26</v>
      </c>
      <c r="D1678" t="s">
        <v>15</v>
      </c>
      <c r="E1678" t="s">
        <v>13</v>
      </c>
      <c r="F1678">
        <v>10.2943</v>
      </c>
      <c r="G1678">
        <v>1980.9562169999999</v>
      </c>
      <c r="H1678">
        <v>4.1177000000000001</v>
      </c>
      <c r="I1678">
        <v>1693</v>
      </c>
    </row>
    <row r="1679" spans="1:9" x14ac:dyDescent="0.2">
      <c r="A1679">
        <v>2022</v>
      </c>
      <c r="B1679">
        <v>7</v>
      </c>
      <c r="C1679" t="s">
        <v>26</v>
      </c>
      <c r="D1679" t="s">
        <v>20</v>
      </c>
      <c r="E1679" t="s">
        <v>22</v>
      </c>
      <c r="F1679">
        <v>1.0439000000000001</v>
      </c>
      <c r="G1679">
        <v>59.966875999999999</v>
      </c>
      <c r="H1679">
        <v>0.27150000000000002</v>
      </c>
      <c r="I1679">
        <v>133</v>
      </c>
    </row>
    <row r="1680" spans="1:9" x14ac:dyDescent="0.2">
      <c r="A1680">
        <v>2022</v>
      </c>
      <c r="B1680">
        <v>7</v>
      </c>
      <c r="C1680" t="s">
        <v>26</v>
      </c>
      <c r="D1680" t="s">
        <v>20</v>
      </c>
      <c r="E1680" t="s">
        <v>12</v>
      </c>
      <c r="F1680">
        <v>6.6272000000000002</v>
      </c>
      <c r="G1680">
        <v>438.45218399999999</v>
      </c>
      <c r="H1680">
        <v>2.3858000000000001</v>
      </c>
      <c r="I1680">
        <v>1430</v>
      </c>
    </row>
    <row r="1681" spans="1:9" x14ac:dyDescent="0.2">
      <c r="A1681">
        <v>2022</v>
      </c>
      <c r="B1681">
        <v>7</v>
      </c>
      <c r="C1681" t="s">
        <v>26</v>
      </c>
      <c r="D1681" t="s">
        <v>17</v>
      </c>
      <c r="E1681" t="s">
        <v>18</v>
      </c>
      <c r="F1681">
        <v>3.7982999999999998</v>
      </c>
      <c r="G1681">
        <v>348.84576700000002</v>
      </c>
      <c r="H1681">
        <v>0.68369999999999997</v>
      </c>
      <c r="I1681">
        <v>1365</v>
      </c>
    </row>
    <row r="1682" spans="1:9" x14ac:dyDescent="0.2">
      <c r="A1682">
        <v>2022</v>
      </c>
      <c r="B1682">
        <v>7</v>
      </c>
      <c r="C1682" t="s">
        <v>26</v>
      </c>
      <c r="D1682" t="s">
        <v>53</v>
      </c>
      <c r="E1682" t="s">
        <v>12</v>
      </c>
      <c r="F1682">
        <v>2.6669999999999998</v>
      </c>
      <c r="G1682">
        <v>157.55568099999999</v>
      </c>
      <c r="H1682">
        <v>1.0266999999999999</v>
      </c>
      <c r="I1682">
        <v>780</v>
      </c>
    </row>
    <row r="1683" spans="1:9" x14ac:dyDescent="0.2">
      <c r="A1683">
        <v>2022</v>
      </c>
      <c r="B1683">
        <v>7</v>
      </c>
      <c r="C1683" t="s">
        <v>26</v>
      </c>
      <c r="D1683" t="s">
        <v>53</v>
      </c>
      <c r="E1683" t="s">
        <v>13</v>
      </c>
      <c r="F1683">
        <v>0.31780000000000003</v>
      </c>
      <c r="G1683">
        <v>22.29946</v>
      </c>
      <c r="H1683">
        <v>0.15570000000000001</v>
      </c>
      <c r="I1683">
        <v>146</v>
      </c>
    </row>
    <row r="1684" spans="1:9" x14ac:dyDescent="0.2">
      <c r="A1684">
        <v>2022</v>
      </c>
      <c r="B1684">
        <v>7</v>
      </c>
      <c r="C1684" t="s">
        <v>26</v>
      </c>
      <c r="D1684" t="s">
        <v>19</v>
      </c>
      <c r="E1684" t="s">
        <v>12</v>
      </c>
      <c r="F1684">
        <v>0.7056</v>
      </c>
      <c r="G1684">
        <v>148.367583</v>
      </c>
      <c r="H1684">
        <v>0.2611</v>
      </c>
      <c r="I1684">
        <v>0</v>
      </c>
    </row>
    <row r="1685" spans="1:9" x14ac:dyDescent="0.2">
      <c r="A1685">
        <v>2022</v>
      </c>
      <c r="B1685">
        <v>7</v>
      </c>
      <c r="C1685" t="s">
        <v>26</v>
      </c>
      <c r="D1685" t="s">
        <v>55</v>
      </c>
      <c r="E1685" t="s">
        <v>12</v>
      </c>
      <c r="F1685">
        <v>1.2556</v>
      </c>
      <c r="G1685">
        <v>115.030749</v>
      </c>
      <c r="H1685">
        <v>0.4395</v>
      </c>
      <c r="I1685">
        <v>554</v>
      </c>
    </row>
    <row r="1686" spans="1:9" x14ac:dyDescent="0.2">
      <c r="A1686">
        <v>2022</v>
      </c>
      <c r="B1686">
        <v>7</v>
      </c>
      <c r="C1686" t="s">
        <v>26</v>
      </c>
      <c r="D1686" t="s">
        <v>56</v>
      </c>
      <c r="E1686" t="s">
        <v>12</v>
      </c>
      <c r="F1686">
        <v>1.0859000000000001</v>
      </c>
      <c r="G1686">
        <v>87.554177999999993</v>
      </c>
      <c r="H1686">
        <v>0.38009999999999999</v>
      </c>
      <c r="I1686">
        <v>525</v>
      </c>
    </row>
    <row r="1687" spans="1:9" x14ac:dyDescent="0.2">
      <c r="A1687">
        <v>2022</v>
      </c>
      <c r="B1687">
        <v>7</v>
      </c>
      <c r="C1687" t="s">
        <v>26</v>
      </c>
      <c r="D1687" t="s">
        <v>21</v>
      </c>
      <c r="E1687" t="s">
        <v>22</v>
      </c>
      <c r="F1687">
        <v>6.9999999999999999E-4</v>
      </c>
      <c r="G1687">
        <v>0.279082</v>
      </c>
      <c r="H1687">
        <v>2.0000000000000001E-4</v>
      </c>
      <c r="I1687">
        <v>0</v>
      </c>
    </row>
    <row r="1688" spans="1:9" x14ac:dyDescent="0.2">
      <c r="A1688">
        <v>2022</v>
      </c>
      <c r="B1688">
        <v>7</v>
      </c>
      <c r="C1688" t="s">
        <v>26</v>
      </c>
      <c r="D1688" t="s">
        <v>21</v>
      </c>
      <c r="E1688" t="s">
        <v>27</v>
      </c>
      <c r="F1688">
        <v>3.8999999999999998E-3</v>
      </c>
      <c r="G1688">
        <v>1.31538</v>
      </c>
      <c r="H1688">
        <v>1.1999999999999999E-3</v>
      </c>
      <c r="I1688">
        <v>0</v>
      </c>
    </row>
    <row r="1689" spans="1:9" x14ac:dyDescent="0.2">
      <c r="A1689">
        <v>2022</v>
      </c>
      <c r="B1689">
        <v>7</v>
      </c>
      <c r="C1689" t="s">
        <v>26</v>
      </c>
      <c r="D1689" t="s">
        <v>21</v>
      </c>
      <c r="E1689" t="s">
        <v>13</v>
      </c>
      <c r="F1689">
        <v>0.54149999999999998</v>
      </c>
      <c r="G1689">
        <v>82.367585000000005</v>
      </c>
      <c r="H1689">
        <v>0.21659999999999999</v>
      </c>
      <c r="I1689">
        <v>0</v>
      </c>
    </row>
    <row r="1690" spans="1:9" x14ac:dyDescent="0.2">
      <c r="A1690">
        <v>2022</v>
      </c>
      <c r="B1690">
        <v>7</v>
      </c>
      <c r="C1690" t="s">
        <v>26</v>
      </c>
      <c r="D1690" t="s">
        <v>16</v>
      </c>
      <c r="E1690" t="s">
        <v>11</v>
      </c>
      <c r="F1690">
        <v>1.2142999999999999</v>
      </c>
      <c r="G1690">
        <v>80.504517000000007</v>
      </c>
      <c r="H1690">
        <v>0.27929999999999999</v>
      </c>
      <c r="I1690">
        <v>0</v>
      </c>
    </row>
    <row r="1691" spans="1:9" x14ac:dyDescent="0.2">
      <c r="A1691">
        <v>2022</v>
      </c>
      <c r="B1691">
        <v>7</v>
      </c>
      <c r="C1691" t="s">
        <v>26</v>
      </c>
      <c r="D1691" t="s">
        <v>16</v>
      </c>
      <c r="E1691" t="s">
        <v>13</v>
      </c>
      <c r="F1691">
        <v>6.9999999999999999E-4</v>
      </c>
      <c r="G1691">
        <v>0.10602300000000001</v>
      </c>
      <c r="H1691">
        <v>2.9999999999999997E-4</v>
      </c>
      <c r="I1691">
        <v>0</v>
      </c>
    </row>
    <row r="1692" spans="1:9" x14ac:dyDescent="0.2">
      <c r="A1692">
        <v>2022</v>
      </c>
      <c r="B1692">
        <v>7</v>
      </c>
      <c r="C1692" t="s">
        <v>32</v>
      </c>
      <c r="D1692" t="s">
        <v>10</v>
      </c>
      <c r="E1692" t="s">
        <v>11</v>
      </c>
      <c r="F1692">
        <v>40.090299999999999</v>
      </c>
      <c r="G1692">
        <v>2873.741751</v>
      </c>
      <c r="H1692">
        <v>8.4189000000000007</v>
      </c>
      <c r="I1692">
        <v>7904</v>
      </c>
    </row>
    <row r="1693" spans="1:9" x14ac:dyDescent="0.2">
      <c r="A1693">
        <v>2022</v>
      </c>
      <c r="B1693">
        <v>7</v>
      </c>
      <c r="C1693" t="s">
        <v>32</v>
      </c>
      <c r="D1693" t="s">
        <v>10</v>
      </c>
      <c r="E1693" t="s">
        <v>12</v>
      </c>
      <c r="F1693">
        <v>154.49189999999999</v>
      </c>
      <c r="G1693">
        <v>15221.22025</v>
      </c>
      <c r="H1693">
        <v>54.072299999999998</v>
      </c>
      <c r="I1693">
        <v>18868</v>
      </c>
    </row>
    <row r="1694" spans="1:9" x14ac:dyDescent="0.2">
      <c r="A1694">
        <v>2022</v>
      </c>
      <c r="B1694">
        <v>7</v>
      </c>
      <c r="C1694" t="s">
        <v>32</v>
      </c>
      <c r="D1694" t="s">
        <v>10</v>
      </c>
      <c r="E1694" t="s">
        <v>13</v>
      </c>
      <c r="F1694">
        <v>8.9411000000000005</v>
      </c>
      <c r="G1694">
        <v>1254.763085</v>
      </c>
      <c r="H1694">
        <v>4.4703999999999997</v>
      </c>
      <c r="I1694">
        <v>724</v>
      </c>
    </row>
    <row r="1695" spans="1:9" x14ac:dyDescent="0.2">
      <c r="A1695">
        <v>2022</v>
      </c>
      <c r="B1695">
        <v>7</v>
      </c>
      <c r="C1695" t="s">
        <v>32</v>
      </c>
      <c r="D1695" t="s">
        <v>10</v>
      </c>
      <c r="E1695" t="s">
        <v>14</v>
      </c>
      <c r="F1695">
        <v>1.7299999999999999E-2</v>
      </c>
      <c r="G1695">
        <v>3.582185</v>
      </c>
      <c r="H1695">
        <v>1.2999999999999999E-2</v>
      </c>
      <c r="I1695">
        <v>5</v>
      </c>
    </row>
    <row r="1696" spans="1:9" x14ac:dyDescent="0.2">
      <c r="A1696">
        <v>2022</v>
      </c>
      <c r="B1696">
        <v>7</v>
      </c>
      <c r="C1696" t="s">
        <v>32</v>
      </c>
      <c r="D1696" t="s">
        <v>15</v>
      </c>
      <c r="E1696" t="s">
        <v>11</v>
      </c>
      <c r="F1696">
        <v>1.0061</v>
      </c>
      <c r="G1696">
        <v>141.81813500000001</v>
      </c>
      <c r="H1696">
        <v>0.20119999999999999</v>
      </c>
      <c r="I1696">
        <v>224</v>
      </c>
    </row>
    <row r="1697" spans="1:9" x14ac:dyDescent="0.2">
      <c r="A1697">
        <v>2022</v>
      </c>
      <c r="B1697">
        <v>7</v>
      </c>
      <c r="C1697" t="s">
        <v>32</v>
      </c>
      <c r="D1697" t="s">
        <v>15</v>
      </c>
      <c r="E1697" t="s">
        <v>13</v>
      </c>
      <c r="F1697">
        <v>40.710799999999999</v>
      </c>
      <c r="G1697">
        <v>7831.7069760000004</v>
      </c>
      <c r="H1697">
        <v>16.284300000000002</v>
      </c>
      <c r="I1697">
        <v>3981</v>
      </c>
    </row>
    <row r="1698" spans="1:9" x14ac:dyDescent="0.2">
      <c r="A1698">
        <v>2022</v>
      </c>
      <c r="B1698">
        <v>7</v>
      </c>
      <c r="C1698" t="s">
        <v>32</v>
      </c>
      <c r="D1698" t="s">
        <v>20</v>
      </c>
      <c r="E1698" t="s">
        <v>22</v>
      </c>
      <c r="F1698">
        <v>2.8408000000000002</v>
      </c>
      <c r="G1698">
        <v>162.03147300000001</v>
      </c>
      <c r="H1698">
        <v>0.73860000000000003</v>
      </c>
      <c r="I1698">
        <v>357</v>
      </c>
    </row>
    <row r="1699" spans="1:9" x14ac:dyDescent="0.2">
      <c r="A1699">
        <v>2022</v>
      </c>
      <c r="B1699">
        <v>7</v>
      </c>
      <c r="C1699" t="s">
        <v>32</v>
      </c>
      <c r="D1699" t="s">
        <v>20</v>
      </c>
      <c r="E1699" t="s">
        <v>12</v>
      </c>
      <c r="F1699">
        <v>23.921399999999998</v>
      </c>
      <c r="G1699">
        <v>1649.0916990000001</v>
      </c>
      <c r="H1699">
        <v>8.6118000000000006</v>
      </c>
      <c r="I1699">
        <v>1727</v>
      </c>
    </row>
    <row r="1700" spans="1:9" x14ac:dyDescent="0.2">
      <c r="A1700">
        <v>2022</v>
      </c>
      <c r="B1700">
        <v>7</v>
      </c>
      <c r="C1700" t="s">
        <v>32</v>
      </c>
      <c r="D1700" t="s">
        <v>55</v>
      </c>
      <c r="E1700" t="s">
        <v>12</v>
      </c>
      <c r="F1700">
        <v>9.1713000000000005</v>
      </c>
      <c r="G1700">
        <v>848.26989500000002</v>
      </c>
      <c r="H1700">
        <v>3.2099000000000002</v>
      </c>
      <c r="I1700">
        <v>3168</v>
      </c>
    </row>
    <row r="1701" spans="1:9" x14ac:dyDescent="0.2">
      <c r="A1701">
        <v>2022</v>
      </c>
      <c r="B1701">
        <v>7</v>
      </c>
      <c r="C1701" t="s">
        <v>32</v>
      </c>
      <c r="D1701" t="s">
        <v>21</v>
      </c>
      <c r="E1701" t="s">
        <v>22</v>
      </c>
      <c r="F1701">
        <v>1.4E-3</v>
      </c>
      <c r="G1701">
        <v>0.52587300000000003</v>
      </c>
      <c r="H1701">
        <v>4.0000000000000002E-4</v>
      </c>
      <c r="I1701">
        <v>2</v>
      </c>
    </row>
    <row r="1702" spans="1:9" x14ac:dyDescent="0.2">
      <c r="A1702">
        <v>2022</v>
      </c>
      <c r="B1702">
        <v>7</v>
      </c>
      <c r="C1702" t="s">
        <v>32</v>
      </c>
      <c r="D1702" t="s">
        <v>21</v>
      </c>
      <c r="E1702" t="s">
        <v>27</v>
      </c>
      <c r="F1702">
        <v>2.3099999999999999E-2</v>
      </c>
      <c r="G1702">
        <v>7.314819</v>
      </c>
      <c r="H1702">
        <v>7.0000000000000001E-3</v>
      </c>
      <c r="I1702">
        <v>29</v>
      </c>
    </row>
    <row r="1703" spans="1:9" x14ac:dyDescent="0.2">
      <c r="A1703">
        <v>2022</v>
      </c>
      <c r="B1703">
        <v>7</v>
      </c>
      <c r="C1703" t="s">
        <v>32</v>
      </c>
      <c r="D1703" t="s">
        <v>21</v>
      </c>
      <c r="E1703" t="s">
        <v>13</v>
      </c>
      <c r="F1703">
        <v>2.3618000000000001</v>
      </c>
      <c r="G1703">
        <v>597.38252299999999</v>
      </c>
      <c r="H1703">
        <v>0.94469999999999998</v>
      </c>
      <c r="I1703">
        <v>406</v>
      </c>
    </row>
    <row r="1704" spans="1:9" x14ac:dyDescent="0.2">
      <c r="A1704">
        <v>2022</v>
      </c>
      <c r="B1704">
        <v>7</v>
      </c>
      <c r="C1704" t="s">
        <v>32</v>
      </c>
      <c r="D1704" t="s">
        <v>17</v>
      </c>
      <c r="E1704" t="s">
        <v>18</v>
      </c>
      <c r="F1704">
        <v>5.2210000000000001</v>
      </c>
      <c r="G1704">
        <v>520.67634899999996</v>
      </c>
      <c r="H1704">
        <v>0.93979999999999997</v>
      </c>
      <c r="I1704">
        <v>2169</v>
      </c>
    </row>
    <row r="1705" spans="1:9" x14ac:dyDescent="0.2">
      <c r="A1705">
        <v>2022</v>
      </c>
      <c r="B1705">
        <v>7</v>
      </c>
      <c r="C1705" t="s">
        <v>32</v>
      </c>
      <c r="D1705" t="s">
        <v>53</v>
      </c>
      <c r="E1705" t="s">
        <v>12</v>
      </c>
      <c r="F1705">
        <v>5.7888999999999999</v>
      </c>
      <c r="G1705">
        <v>309.18247300000002</v>
      </c>
      <c r="H1705">
        <v>2.2286999999999999</v>
      </c>
      <c r="I1705">
        <v>1453</v>
      </c>
    </row>
    <row r="1706" spans="1:9" x14ac:dyDescent="0.2">
      <c r="A1706">
        <v>2022</v>
      </c>
      <c r="B1706">
        <v>7</v>
      </c>
      <c r="C1706" t="s">
        <v>32</v>
      </c>
      <c r="D1706" t="s">
        <v>53</v>
      </c>
      <c r="E1706" t="s">
        <v>13</v>
      </c>
      <c r="F1706">
        <v>0.40079999999999999</v>
      </c>
      <c r="G1706">
        <v>36.390825</v>
      </c>
      <c r="H1706">
        <v>0.19639999999999999</v>
      </c>
      <c r="I1706">
        <v>109</v>
      </c>
    </row>
    <row r="1707" spans="1:9" x14ac:dyDescent="0.2">
      <c r="A1707">
        <v>2022</v>
      </c>
      <c r="B1707">
        <v>7</v>
      </c>
      <c r="C1707" t="s">
        <v>32</v>
      </c>
      <c r="D1707" t="s">
        <v>33</v>
      </c>
      <c r="E1707" t="s">
        <v>18</v>
      </c>
      <c r="F1707">
        <v>0.97009999999999996</v>
      </c>
      <c r="G1707">
        <v>318.702764</v>
      </c>
      <c r="H1707">
        <v>0.18429999999999999</v>
      </c>
      <c r="I1707">
        <v>99</v>
      </c>
    </row>
    <row r="1708" spans="1:9" x14ac:dyDescent="0.2">
      <c r="A1708">
        <v>2022</v>
      </c>
      <c r="B1708">
        <v>7</v>
      </c>
      <c r="C1708" t="s">
        <v>32</v>
      </c>
      <c r="D1708" t="s">
        <v>33</v>
      </c>
      <c r="E1708" t="s">
        <v>12</v>
      </c>
      <c r="F1708">
        <v>7.7000000000000002E-3</v>
      </c>
      <c r="G1708">
        <v>3.731573</v>
      </c>
      <c r="H1708">
        <v>2.7000000000000001E-3</v>
      </c>
      <c r="I1708">
        <v>3</v>
      </c>
    </row>
    <row r="1709" spans="1:9" x14ac:dyDescent="0.2">
      <c r="A1709">
        <v>2022</v>
      </c>
      <c r="B1709">
        <v>7</v>
      </c>
      <c r="C1709" t="s">
        <v>32</v>
      </c>
      <c r="D1709" t="s">
        <v>33</v>
      </c>
      <c r="E1709" t="s">
        <v>13</v>
      </c>
      <c r="F1709">
        <v>4.1799999999999997E-2</v>
      </c>
      <c r="G1709">
        <v>22.339708000000002</v>
      </c>
      <c r="H1709">
        <v>2.1000000000000001E-2</v>
      </c>
      <c r="I1709">
        <v>36</v>
      </c>
    </row>
    <row r="1710" spans="1:9" x14ac:dyDescent="0.2">
      <c r="A1710">
        <v>2022</v>
      </c>
      <c r="B1710">
        <v>7</v>
      </c>
      <c r="C1710" t="s">
        <v>32</v>
      </c>
      <c r="D1710" t="s">
        <v>57</v>
      </c>
      <c r="E1710" t="s">
        <v>12</v>
      </c>
      <c r="F1710">
        <v>3.8847</v>
      </c>
      <c r="G1710">
        <v>224.618831</v>
      </c>
      <c r="H1710">
        <v>1.3596999999999999</v>
      </c>
      <c r="I1710">
        <v>0</v>
      </c>
    </row>
    <row r="1711" spans="1:9" x14ac:dyDescent="0.2">
      <c r="A1711">
        <v>2022</v>
      </c>
      <c r="B1711">
        <v>7</v>
      </c>
      <c r="C1711" t="s">
        <v>32</v>
      </c>
      <c r="D1711" t="s">
        <v>58</v>
      </c>
      <c r="E1711" t="s">
        <v>13</v>
      </c>
      <c r="F1711">
        <v>1.0334000000000001</v>
      </c>
      <c r="G1711">
        <v>198.984905</v>
      </c>
      <c r="H1711">
        <v>0.4133</v>
      </c>
      <c r="I1711">
        <v>0</v>
      </c>
    </row>
    <row r="1712" spans="1:9" x14ac:dyDescent="0.2">
      <c r="A1712">
        <v>2022</v>
      </c>
      <c r="B1712">
        <v>8</v>
      </c>
      <c r="C1712" t="s">
        <v>9</v>
      </c>
      <c r="D1712" t="s">
        <v>10</v>
      </c>
      <c r="E1712" t="s">
        <v>11</v>
      </c>
      <c r="F1712">
        <v>8.0892999999999997</v>
      </c>
      <c r="G1712" t="s">
        <v>115</v>
      </c>
      <c r="H1712">
        <v>1.6988000000000001</v>
      </c>
      <c r="I1712">
        <v>408</v>
      </c>
    </row>
    <row r="1713" spans="1:9" x14ac:dyDescent="0.2">
      <c r="A1713">
        <v>2022</v>
      </c>
      <c r="B1713">
        <v>8</v>
      </c>
      <c r="C1713" t="s">
        <v>9</v>
      </c>
      <c r="D1713" t="s">
        <v>10</v>
      </c>
      <c r="E1713" t="s">
        <v>12</v>
      </c>
      <c r="F1713">
        <v>30.621600000000001</v>
      </c>
      <c r="G1713" t="s">
        <v>116</v>
      </c>
      <c r="H1713">
        <v>10.717599999999999</v>
      </c>
      <c r="I1713">
        <v>636</v>
      </c>
    </row>
    <row r="1714" spans="1:9" x14ac:dyDescent="0.2">
      <c r="A1714">
        <v>2022</v>
      </c>
      <c r="B1714">
        <v>8</v>
      </c>
      <c r="C1714" t="s">
        <v>9</v>
      </c>
      <c r="D1714" t="s">
        <v>10</v>
      </c>
      <c r="E1714" t="s">
        <v>13</v>
      </c>
      <c r="F1714">
        <v>26.051400000000001</v>
      </c>
      <c r="G1714" t="s">
        <v>117</v>
      </c>
      <c r="H1714">
        <v>13.0236</v>
      </c>
      <c r="I1714">
        <v>490</v>
      </c>
    </row>
    <row r="1715" spans="1:9" x14ac:dyDescent="0.2">
      <c r="A1715">
        <v>2022</v>
      </c>
      <c r="B1715">
        <v>8</v>
      </c>
      <c r="C1715" t="s">
        <v>9</v>
      </c>
      <c r="D1715" t="s">
        <v>15</v>
      </c>
      <c r="E1715" t="s">
        <v>11</v>
      </c>
      <c r="F1715">
        <v>0.46550000000000002</v>
      </c>
      <c r="G1715" t="s">
        <v>118</v>
      </c>
      <c r="H1715">
        <v>9.3200000000000005E-2</v>
      </c>
      <c r="I1715">
        <v>65</v>
      </c>
    </row>
    <row r="1716" spans="1:9" x14ac:dyDescent="0.2">
      <c r="A1716">
        <v>2022</v>
      </c>
      <c r="B1716">
        <v>8</v>
      </c>
      <c r="C1716" t="s">
        <v>9</v>
      </c>
      <c r="D1716" t="s">
        <v>15</v>
      </c>
      <c r="E1716" t="s">
        <v>13</v>
      </c>
      <c r="F1716">
        <v>28.076799999999999</v>
      </c>
      <c r="G1716" t="s">
        <v>119</v>
      </c>
      <c r="H1716">
        <v>11.2308</v>
      </c>
      <c r="I1716">
        <v>620</v>
      </c>
    </row>
    <row r="1717" spans="1:9" x14ac:dyDescent="0.2">
      <c r="A1717">
        <v>2022</v>
      </c>
      <c r="B1717">
        <v>8</v>
      </c>
      <c r="C1717" t="s">
        <v>9</v>
      </c>
      <c r="D1717" t="s">
        <v>21</v>
      </c>
      <c r="E1717" t="s">
        <v>22</v>
      </c>
      <c r="F1717">
        <v>2.7000000000000001E-3</v>
      </c>
      <c r="G1717">
        <v>0.85083900000000001</v>
      </c>
      <c r="H1717">
        <v>6.9999999999999999E-4</v>
      </c>
      <c r="I1717">
        <v>4</v>
      </c>
    </row>
    <row r="1718" spans="1:9" x14ac:dyDescent="0.2">
      <c r="A1718">
        <v>2022</v>
      </c>
      <c r="B1718">
        <v>8</v>
      </c>
      <c r="C1718" t="s">
        <v>9</v>
      </c>
      <c r="D1718" t="s">
        <v>21</v>
      </c>
      <c r="E1718" t="s">
        <v>13</v>
      </c>
      <c r="F1718">
        <v>2.3601000000000001</v>
      </c>
      <c r="G1718">
        <v>370.52380699999998</v>
      </c>
      <c r="H1718">
        <v>0.94399999999999995</v>
      </c>
      <c r="I1718">
        <v>168</v>
      </c>
    </row>
    <row r="1719" spans="1:9" x14ac:dyDescent="0.2">
      <c r="A1719">
        <v>2022</v>
      </c>
      <c r="B1719">
        <v>8</v>
      </c>
      <c r="C1719" t="s">
        <v>9</v>
      </c>
      <c r="D1719" t="s">
        <v>17</v>
      </c>
      <c r="E1719" t="s">
        <v>18</v>
      </c>
      <c r="F1719">
        <v>3.3197000000000001</v>
      </c>
      <c r="G1719">
        <v>345.17924099999999</v>
      </c>
      <c r="H1719">
        <v>0.59760000000000002</v>
      </c>
      <c r="I1719">
        <v>166</v>
      </c>
    </row>
    <row r="1720" spans="1:9" x14ac:dyDescent="0.2">
      <c r="A1720">
        <v>2022</v>
      </c>
      <c r="B1720">
        <v>8</v>
      </c>
      <c r="C1720" t="s">
        <v>9</v>
      </c>
      <c r="D1720" t="s">
        <v>20</v>
      </c>
      <c r="E1720" t="s">
        <v>22</v>
      </c>
      <c r="F1720">
        <v>4.1399999999999999E-2</v>
      </c>
      <c r="G1720">
        <v>2.1983779999999999</v>
      </c>
      <c r="H1720">
        <v>1.0699999999999999E-2</v>
      </c>
      <c r="I1720">
        <v>4</v>
      </c>
    </row>
    <row r="1721" spans="1:9" x14ac:dyDescent="0.2">
      <c r="A1721">
        <v>2022</v>
      </c>
      <c r="B1721">
        <v>8</v>
      </c>
      <c r="C1721" t="s">
        <v>9</v>
      </c>
      <c r="D1721" t="s">
        <v>20</v>
      </c>
      <c r="E1721" t="s">
        <v>12</v>
      </c>
      <c r="F1721">
        <v>2.4137</v>
      </c>
      <c r="G1721">
        <v>161.85470100000001</v>
      </c>
      <c r="H1721">
        <v>0.86890000000000001</v>
      </c>
      <c r="I1721">
        <v>156</v>
      </c>
    </row>
    <row r="1722" spans="1:9" x14ac:dyDescent="0.2">
      <c r="A1722">
        <v>2022</v>
      </c>
      <c r="B1722">
        <v>8</v>
      </c>
      <c r="C1722" t="s">
        <v>9</v>
      </c>
      <c r="D1722" t="s">
        <v>59</v>
      </c>
      <c r="E1722" t="s">
        <v>22</v>
      </c>
      <c r="F1722">
        <v>2.399</v>
      </c>
      <c r="G1722">
        <v>145.440369</v>
      </c>
      <c r="H1722">
        <v>0.59970000000000001</v>
      </c>
      <c r="I1722">
        <v>0</v>
      </c>
    </row>
    <row r="1723" spans="1:9" x14ac:dyDescent="0.2">
      <c r="A1723">
        <v>2022</v>
      </c>
      <c r="B1723">
        <v>8</v>
      </c>
      <c r="C1723" t="s">
        <v>9</v>
      </c>
      <c r="D1723" t="s">
        <v>57</v>
      </c>
      <c r="E1723" t="s">
        <v>12</v>
      </c>
      <c r="F1723">
        <v>2.0727000000000002</v>
      </c>
      <c r="G1723">
        <v>109.779905</v>
      </c>
      <c r="H1723">
        <v>0.72540000000000004</v>
      </c>
      <c r="I1723">
        <v>0</v>
      </c>
    </row>
    <row r="1724" spans="1:9" x14ac:dyDescent="0.2">
      <c r="A1724">
        <v>2022</v>
      </c>
      <c r="B1724">
        <v>8</v>
      </c>
      <c r="C1724" t="s">
        <v>9</v>
      </c>
      <c r="D1724" t="s">
        <v>56</v>
      </c>
      <c r="E1724" t="s">
        <v>12</v>
      </c>
      <c r="F1724">
        <v>1.1654</v>
      </c>
      <c r="G1724">
        <v>91.105464999999995</v>
      </c>
      <c r="H1724">
        <v>0.4078</v>
      </c>
      <c r="I1724">
        <v>85</v>
      </c>
    </row>
    <row r="1725" spans="1:9" x14ac:dyDescent="0.2">
      <c r="A1725">
        <v>2022</v>
      </c>
      <c r="B1725">
        <v>8</v>
      </c>
      <c r="C1725" t="s">
        <v>9</v>
      </c>
      <c r="D1725" t="s">
        <v>55</v>
      </c>
      <c r="E1725" t="s">
        <v>12</v>
      </c>
      <c r="F1725">
        <v>0.97130000000000005</v>
      </c>
      <c r="G1725">
        <v>82.145392999999999</v>
      </c>
      <c r="H1725">
        <v>0.34</v>
      </c>
      <c r="I1725">
        <v>115</v>
      </c>
    </row>
    <row r="1726" spans="1:9" x14ac:dyDescent="0.2">
      <c r="A1726">
        <v>2022</v>
      </c>
      <c r="B1726">
        <v>8</v>
      </c>
      <c r="C1726" t="s">
        <v>9</v>
      </c>
      <c r="D1726" t="s">
        <v>23</v>
      </c>
      <c r="E1726" t="s">
        <v>13</v>
      </c>
      <c r="F1726">
        <v>0.39169999999999999</v>
      </c>
      <c r="G1726">
        <v>67.406085000000004</v>
      </c>
      <c r="H1726">
        <v>0.15670000000000001</v>
      </c>
      <c r="I1726">
        <v>147</v>
      </c>
    </row>
    <row r="1727" spans="1:9" x14ac:dyDescent="0.2">
      <c r="A1727">
        <v>2022</v>
      </c>
      <c r="B1727">
        <v>8</v>
      </c>
      <c r="C1727" t="s">
        <v>26</v>
      </c>
      <c r="D1727" t="s">
        <v>10</v>
      </c>
      <c r="E1727" t="s">
        <v>11</v>
      </c>
      <c r="F1727">
        <v>17.5685</v>
      </c>
      <c r="G1727" t="s">
        <v>120</v>
      </c>
      <c r="H1727">
        <v>3.6894</v>
      </c>
      <c r="I1727">
        <v>3957</v>
      </c>
    </row>
    <row r="1728" spans="1:9" x14ac:dyDescent="0.2">
      <c r="A1728">
        <v>2022</v>
      </c>
      <c r="B1728">
        <v>8</v>
      </c>
      <c r="C1728" t="s">
        <v>26</v>
      </c>
      <c r="D1728" t="s">
        <v>10</v>
      </c>
      <c r="E1728" t="s">
        <v>12</v>
      </c>
      <c r="F1728">
        <v>58.143999999999998</v>
      </c>
      <c r="G1728" t="s">
        <v>121</v>
      </c>
      <c r="H1728">
        <v>20.3505</v>
      </c>
      <c r="I1728">
        <v>9622</v>
      </c>
    </row>
    <row r="1729" spans="1:9" x14ac:dyDescent="0.2">
      <c r="A1729">
        <v>2022</v>
      </c>
      <c r="B1729">
        <v>8</v>
      </c>
      <c r="C1729" t="s">
        <v>26</v>
      </c>
      <c r="D1729" t="s">
        <v>10</v>
      </c>
      <c r="E1729" t="s">
        <v>13</v>
      </c>
      <c r="F1729">
        <v>2.6274000000000002</v>
      </c>
      <c r="G1729" t="s">
        <v>122</v>
      </c>
      <c r="H1729">
        <v>1.3064</v>
      </c>
      <c r="I1729">
        <v>873</v>
      </c>
    </row>
    <row r="1730" spans="1:9" x14ac:dyDescent="0.2">
      <c r="A1730">
        <v>2022</v>
      </c>
      <c r="B1730">
        <v>8</v>
      </c>
      <c r="C1730" t="s">
        <v>26</v>
      </c>
      <c r="D1730" t="s">
        <v>10</v>
      </c>
      <c r="E1730" t="s">
        <v>14</v>
      </c>
      <c r="F1730">
        <v>0.29330000000000001</v>
      </c>
      <c r="G1730" t="s">
        <v>123</v>
      </c>
      <c r="H1730">
        <v>0.21990000000000001</v>
      </c>
      <c r="I1730">
        <v>168</v>
      </c>
    </row>
    <row r="1731" spans="1:9" x14ac:dyDescent="0.2">
      <c r="A1731">
        <v>2022</v>
      </c>
      <c r="B1731">
        <v>8</v>
      </c>
      <c r="C1731" t="s">
        <v>26</v>
      </c>
      <c r="D1731" t="s">
        <v>15</v>
      </c>
      <c r="E1731" t="s">
        <v>11</v>
      </c>
      <c r="F1731">
        <v>0.64800000000000002</v>
      </c>
      <c r="G1731" t="s">
        <v>124</v>
      </c>
      <c r="H1731">
        <v>0.12959999999999999</v>
      </c>
      <c r="I1731">
        <v>163</v>
      </c>
    </row>
    <row r="1732" spans="1:9" x14ac:dyDescent="0.2">
      <c r="A1732">
        <v>2022</v>
      </c>
      <c r="B1732">
        <v>8</v>
      </c>
      <c r="C1732" t="s">
        <v>26</v>
      </c>
      <c r="D1732" t="s">
        <v>15</v>
      </c>
      <c r="E1732" t="s">
        <v>13</v>
      </c>
      <c r="F1732">
        <v>9.7257999999999996</v>
      </c>
      <c r="G1732" t="s">
        <v>125</v>
      </c>
      <c r="H1732">
        <v>3.8904000000000001</v>
      </c>
      <c r="I1732">
        <v>1743</v>
      </c>
    </row>
    <row r="1733" spans="1:9" x14ac:dyDescent="0.2">
      <c r="A1733">
        <v>2022</v>
      </c>
      <c r="B1733">
        <v>8</v>
      </c>
      <c r="C1733" t="s">
        <v>26</v>
      </c>
      <c r="D1733" t="s">
        <v>20</v>
      </c>
      <c r="E1733" t="s">
        <v>22</v>
      </c>
      <c r="F1733">
        <v>1.0464</v>
      </c>
      <c r="G1733">
        <v>61.849902</v>
      </c>
      <c r="H1733">
        <v>0.27210000000000001</v>
      </c>
      <c r="I1733">
        <v>200</v>
      </c>
    </row>
    <row r="1734" spans="1:9" x14ac:dyDescent="0.2">
      <c r="A1734">
        <v>2022</v>
      </c>
      <c r="B1734">
        <v>8</v>
      </c>
      <c r="C1734" t="s">
        <v>26</v>
      </c>
      <c r="D1734" t="s">
        <v>20</v>
      </c>
      <c r="E1734" t="s">
        <v>12</v>
      </c>
      <c r="F1734">
        <v>6.7550999999999997</v>
      </c>
      <c r="G1734">
        <v>479.08673099999999</v>
      </c>
      <c r="H1734">
        <v>2.4318</v>
      </c>
      <c r="I1734">
        <v>1405</v>
      </c>
    </row>
    <row r="1735" spans="1:9" x14ac:dyDescent="0.2">
      <c r="A1735">
        <v>2022</v>
      </c>
      <c r="B1735">
        <v>8</v>
      </c>
      <c r="C1735" t="s">
        <v>26</v>
      </c>
      <c r="D1735" t="s">
        <v>17</v>
      </c>
      <c r="E1735" t="s">
        <v>18</v>
      </c>
      <c r="F1735">
        <v>4.0218999999999996</v>
      </c>
      <c r="G1735">
        <v>357.342625</v>
      </c>
      <c r="H1735">
        <v>0.72389999999999999</v>
      </c>
      <c r="I1735">
        <v>1354</v>
      </c>
    </row>
    <row r="1736" spans="1:9" x14ac:dyDescent="0.2">
      <c r="A1736">
        <v>2022</v>
      </c>
      <c r="B1736">
        <v>8</v>
      </c>
      <c r="C1736" t="s">
        <v>26</v>
      </c>
      <c r="D1736" t="s">
        <v>19</v>
      </c>
      <c r="E1736" t="s">
        <v>12</v>
      </c>
      <c r="F1736">
        <v>0.93340000000000001</v>
      </c>
      <c r="G1736">
        <v>200.05150499999999</v>
      </c>
      <c r="H1736">
        <v>0.34539999999999998</v>
      </c>
      <c r="I1736">
        <v>0</v>
      </c>
    </row>
    <row r="1737" spans="1:9" x14ac:dyDescent="0.2">
      <c r="A1737">
        <v>2022</v>
      </c>
      <c r="B1737">
        <v>8</v>
      </c>
      <c r="C1737" t="s">
        <v>26</v>
      </c>
      <c r="D1737" t="s">
        <v>55</v>
      </c>
      <c r="E1737" t="s">
        <v>12</v>
      </c>
      <c r="F1737">
        <v>1.9097999999999999</v>
      </c>
      <c r="G1737">
        <v>164.086365</v>
      </c>
      <c r="H1737">
        <v>0.66839999999999999</v>
      </c>
      <c r="I1737">
        <v>856</v>
      </c>
    </row>
    <row r="1738" spans="1:9" x14ac:dyDescent="0.2">
      <c r="A1738">
        <v>2022</v>
      </c>
      <c r="B1738">
        <v>8</v>
      </c>
      <c r="C1738" t="s">
        <v>26</v>
      </c>
      <c r="D1738" t="s">
        <v>21</v>
      </c>
      <c r="E1738" t="s">
        <v>22</v>
      </c>
      <c r="F1738">
        <v>4.1999999999999997E-3</v>
      </c>
      <c r="G1738">
        <v>1.3345419999999999</v>
      </c>
      <c r="H1738">
        <v>1.1999999999999999E-3</v>
      </c>
      <c r="I1738">
        <v>3</v>
      </c>
    </row>
    <row r="1739" spans="1:9" x14ac:dyDescent="0.2">
      <c r="A1739">
        <v>2022</v>
      </c>
      <c r="B1739">
        <v>8</v>
      </c>
      <c r="C1739" t="s">
        <v>26</v>
      </c>
      <c r="D1739" t="s">
        <v>21</v>
      </c>
      <c r="E1739" t="s">
        <v>27</v>
      </c>
      <c r="F1739">
        <v>2.3999999999999998E-3</v>
      </c>
      <c r="G1739">
        <v>0.80237000000000003</v>
      </c>
      <c r="H1739">
        <v>6.9999999999999999E-4</v>
      </c>
      <c r="I1739">
        <v>6</v>
      </c>
    </row>
    <row r="1740" spans="1:9" x14ac:dyDescent="0.2">
      <c r="A1740">
        <v>2022</v>
      </c>
      <c r="B1740">
        <v>8</v>
      </c>
      <c r="C1740" t="s">
        <v>26</v>
      </c>
      <c r="D1740" t="s">
        <v>21</v>
      </c>
      <c r="E1740" t="s">
        <v>13</v>
      </c>
      <c r="F1740">
        <v>0.68210000000000004</v>
      </c>
      <c r="G1740">
        <v>114.57960300000001</v>
      </c>
      <c r="H1740">
        <v>0.27279999999999999</v>
      </c>
      <c r="I1740">
        <v>254</v>
      </c>
    </row>
    <row r="1741" spans="1:9" x14ac:dyDescent="0.2">
      <c r="A1741">
        <v>2022</v>
      </c>
      <c r="B1741">
        <v>8</v>
      </c>
      <c r="C1741" t="s">
        <v>26</v>
      </c>
      <c r="D1741" t="s">
        <v>53</v>
      </c>
      <c r="E1741" t="s">
        <v>12</v>
      </c>
      <c r="F1741">
        <v>1.1354</v>
      </c>
      <c r="G1741">
        <v>81.085424000000003</v>
      </c>
      <c r="H1741">
        <v>0.43709999999999999</v>
      </c>
      <c r="I1741">
        <v>676</v>
      </c>
    </row>
    <row r="1742" spans="1:9" x14ac:dyDescent="0.2">
      <c r="A1742">
        <v>2022</v>
      </c>
      <c r="B1742">
        <v>8</v>
      </c>
      <c r="C1742" t="s">
        <v>26</v>
      </c>
      <c r="D1742" t="s">
        <v>53</v>
      </c>
      <c r="E1742" t="s">
        <v>13</v>
      </c>
      <c r="F1742">
        <v>0.14849999999999999</v>
      </c>
      <c r="G1742">
        <v>13.757581</v>
      </c>
      <c r="H1742">
        <v>7.2700000000000001E-2</v>
      </c>
      <c r="I1742">
        <v>101</v>
      </c>
    </row>
    <row r="1743" spans="1:9" x14ac:dyDescent="0.2">
      <c r="A1743">
        <v>2022</v>
      </c>
      <c r="B1743">
        <v>8</v>
      </c>
      <c r="C1743" t="s">
        <v>26</v>
      </c>
      <c r="D1743" t="s">
        <v>54</v>
      </c>
      <c r="E1743" t="s">
        <v>13</v>
      </c>
      <c r="F1743">
        <v>0.48020000000000002</v>
      </c>
      <c r="G1743">
        <v>56.659264</v>
      </c>
      <c r="H1743">
        <v>0.19209999999999999</v>
      </c>
      <c r="I1743">
        <v>0</v>
      </c>
    </row>
    <row r="1744" spans="1:9" x14ac:dyDescent="0.2">
      <c r="A1744">
        <v>2022</v>
      </c>
      <c r="B1744">
        <v>8</v>
      </c>
      <c r="C1744" t="s">
        <v>26</v>
      </c>
      <c r="D1744" t="s">
        <v>50</v>
      </c>
      <c r="E1744" t="s">
        <v>27</v>
      </c>
      <c r="F1744">
        <v>0.51549999999999996</v>
      </c>
      <c r="G1744">
        <v>52.392999000000003</v>
      </c>
      <c r="H1744">
        <v>0.16500000000000001</v>
      </c>
      <c r="I1744">
        <v>424</v>
      </c>
    </row>
    <row r="1745" spans="1:9" x14ac:dyDescent="0.2">
      <c r="A1745">
        <v>2022</v>
      </c>
      <c r="B1745">
        <v>8</v>
      </c>
      <c r="C1745" t="s">
        <v>32</v>
      </c>
      <c r="D1745" t="s">
        <v>10</v>
      </c>
      <c r="E1745" t="s">
        <v>11</v>
      </c>
      <c r="F1745">
        <v>43.929200000000002</v>
      </c>
      <c r="G1745" t="s">
        <v>126</v>
      </c>
      <c r="H1745">
        <v>9.2250999999999994</v>
      </c>
      <c r="I1745">
        <v>7021</v>
      </c>
    </row>
    <row r="1746" spans="1:9" x14ac:dyDescent="0.2">
      <c r="A1746">
        <v>2022</v>
      </c>
      <c r="B1746">
        <v>8</v>
      </c>
      <c r="C1746" t="s">
        <v>32</v>
      </c>
      <c r="D1746" t="s">
        <v>10</v>
      </c>
      <c r="E1746" t="s">
        <v>27</v>
      </c>
      <c r="F1746">
        <v>6.9999999999999999E-4</v>
      </c>
      <c r="G1746" t="s">
        <v>127</v>
      </c>
      <c r="H1746">
        <v>2.0000000000000001E-4</v>
      </c>
      <c r="I1746">
        <v>1</v>
      </c>
    </row>
    <row r="1747" spans="1:9" x14ac:dyDescent="0.2">
      <c r="A1747">
        <v>2022</v>
      </c>
      <c r="B1747">
        <v>8</v>
      </c>
      <c r="C1747" t="s">
        <v>32</v>
      </c>
      <c r="D1747" t="s">
        <v>10</v>
      </c>
      <c r="E1747" t="s">
        <v>12</v>
      </c>
      <c r="F1747">
        <v>136.4948</v>
      </c>
      <c r="G1747" t="s">
        <v>128</v>
      </c>
      <c r="H1747">
        <v>47.773200000000003</v>
      </c>
      <c r="I1747">
        <v>19290</v>
      </c>
    </row>
    <row r="1748" spans="1:9" x14ac:dyDescent="0.2">
      <c r="A1748">
        <v>2022</v>
      </c>
      <c r="B1748">
        <v>8</v>
      </c>
      <c r="C1748" t="s">
        <v>32</v>
      </c>
      <c r="D1748" t="s">
        <v>10</v>
      </c>
      <c r="E1748" t="s">
        <v>13</v>
      </c>
      <c r="F1748">
        <v>8.7719000000000005</v>
      </c>
      <c r="G1748" t="s">
        <v>129</v>
      </c>
      <c r="H1748">
        <v>4.3630000000000004</v>
      </c>
      <c r="I1748">
        <v>2403</v>
      </c>
    </row>
    <row r="1749" spans="1:9" x14ac:dyDescent="0.2">
      <c r="A1749">
        <v>2022</v>
      </c>
      <c r="B1749">
        <v>8</v>
      </c>
      <c r="C1749" t="s">
        <v>32</v>
      </c>
      <c r="D1749" t="s">
        <v>10</v>
      </c>
      <c r="E1749" t="s">
        <v>14</v>
      </c>
      <c r="F1749">
        <v>1.7299999999999999E-2</v>
      </c>
      <c r="G1749" t="s">
        <v>130</v>
      </c>
      <c r="H1749">
        <v>1.2999999999999999E-2</v>
      </c>
      <c r="I1749">
        <v>5</v>
      </c>
    </row>
    <row r="1750" spans="1:9" x14ac:dyDescent="0.2">
      <c r="A1750">
        <v>2022</v>
      </c>
      <c r="B1750">
        <v>8</v>
      </c>
      <c r="C1750" t="s">
        <v>32</v>
      </c>
      <c r="D1750" t="s">
        <v>15</v>
      </c>
      <c r="E1750" t="s">
        <v>11</v>
      </c>
      <c r="F1750">
        <v>1.6218999999999999</v>
      </c>
      <c r="G1750" t="s">
        <v>131</v>
      </c>
      <c r="H1750">
        <v>0.32440000000000002</v>
      </c>
      <c r="I1750">
        <v>262</v>
      </c>
    </row>
    <row r="1751" spans="1:9" x14ac:dyDescent="0.2">
      <c r="A1751">
        <v>2022</v>
      </c>
      <c r="B1751">
        <v>8</v>
      </c>
      <c r="C1751" t="s">
        <v>32</v>
      </c>
      <c r="D1751" t="s">
        <v>15</v>
      </c>
      <c r="E1751" t="s">
        <v>13</v>
      </c>
      <c r="F1751">
        <v>35.424799999999998</v>
      </c>
      <c r="G1751" t="s">
        <v>132</v>
      </c>
      <c r="H1751">
        <v>14.1701</v>
      </c>
      <c r="I1751">
        <v>3846</v>
      </c>
    </row>
    <row r="1752" spans="1:9" x14ac:dyDescent="0.2">
      <c r="A1752">
        <v>2022</v>
      </c>
      <c r="B1752">
        <v>8</v>
      </c>
      <c r="C1752" t="s">
        <v>32</v>
      </c>
      <c r="D1752" t="s">
        <v>20</v>
      </c>
      <c r="E1752" t="s">
        <v>22</v>
      </c>
      <c r="F1752">
        <v>2.8089</v>
      </c>
      <c r="G1752">
        <v>160.881395</v>
      </c>
      <c r="H1752">
        <v>0.73029999999999995</v>
      </c>
      <c r="I1752">
        <v>350</v>
      </c>
    </row>
    <row r="1753" spans="1:9" x14ac:dyDescent="0.2">
      <c r="A1753">
        <v>2022</v>
      </c>
      <c r="B1753">
        <v>8</v>
      </c>
      <c r="C1753" t="s">
        <v>32</v>
      </c>
      <c r="D1753" t="s">
        <v>20</v>
      </c>
      <c r="E1753" t="s">
        <v>12</v>
      </c>
      <c r="F1753">
        <v>13.5756</v>
      </c>
      <c r="G1753">
        <v>1101.436074</v>
      </c>
      <c r="H1753">
        <v>4.8872</v>
      </c>
      <c r="I1753">
        <v>1795</v>
      </c>
    </row>
    <row r="1754" spans="1:9" x14ac:dyDescent="0.2">
      <c r="A1754">
        <v>2022</v>
      </c>
      <c r="B1754">
        <v>8</v>
      </c>
      <c r="C1754" t="s">
        <v>32</v>
      </c>
      <c r="D1754" t="s">
        <v>55</v>
      </c>
      <c r="E1754" t="s">
        <v>12</v>
      </c>
      <c r="F1754">
        <v>12.331200000000001</v>
      </c>
      <c r="G1754">
        <v>1072.2411139999999</v>
      </c>
      <c r="H1754">
        <v>4.3159000000000001</v>
      </c>
      <c r="I1754">
        <v>3741</v>
      </c>
    </row>
    <row r="1755" spans="1:9" x14ac:dyDescent="0.2">
      <c r="A1755">
        <v>2022</v>
      </c>
      <c r="B1755">
        <v>8</v>
      </c>
      <c r="C1755" t="s">
        <v>32</v>
      </c>
      <c r="D1755" t="s">
        <v>21</v>
      </c>
      <c r="E1755" t="s">
        <v>22</v>
      </c>
      <c r="F1755">
        <v>3.8999999999999998E-3</v>
      </c>
      <c r="G1755">
        <v>1.7209080000000001</v>
      </c>
      <c r="H1755">
        <v>1.1000000000000001E-3</v>
      </c>
      <c r="I1755">
        <v>5</v>
      </c>
    </row>
    <row r="1756" spans="1:9" x14ac:dyDescent="0.2">
      <c r="A1756">
        <v>2022</v>
      </c>
      <c r="B1756">
        <v>8</v>
      </c>
      <c r="C1756" t="s">
        <v>32</v>
      </c>
      <c r="D1756" t="s">
        <v>21</v>
      </c>
      <c r="E1756" t="s">
        <v>27</v>
      </c>
      <c r="F1756">
        <v>2.29E-2</v>
      </c>
      <c r="G1756">
        <v>7.5275290000000004</v>
      </c>
      <c r="H1756">
        <v>6.8999999999999999E-3</v>
      </c>
      <c r="I1756">
        <v>20</v>
      </c>
    </row>
    <row r="1757" spans="1:9" x14ac:dyDescent="0.2">
      <c r="A1757">
        <v>2022</v>
      </c>
      <c r="B1757">
        <v>8</v>
      </c>
      <c r="C1757" t="s">
        <v>32</v>
      </c>
      <c r="D1757" t="s">
        <v>21</v>
      </c>
      <c r="E1757" t="s">
        <v>13</v>
      </c>
      <c r="F1757">
        <v>1.9689000000000001</v>
      </c>
      <c r="G1757">
        <v>514.08347100000003</v>
      </c>
      <c r="H1757">
        <v>0.78759999999999997</v>
      </c>
      <c r="I1757">
        <v>413</v>
      </c>
    </row>
    <row r="1758" spans="1:9" x14ac:dyDescent="0.2">
      <c r="A1758">
        <v>2022</v>
      </c>
      <c r="B1758">
        <v>8</v>
      </c>
      <c r="C1758" t="s">
        <v>32</v>
      </c>
      <c r="D1758" t="s">
        <v>17</v>
      </c>
      <c r="E1758" t="s">
        <v>18</v>
      </c>
      <c r="F1758">
        <v>5.577</v>
      </c>
      <c r="G1758">
        <v>506.79238900000001</v>
      </c>
      <c r="H1758">
        <v>1.0039</v>
      </c>
      <c r="I1758">
        <v>2265</v>
      </c>
    </row>
    <row r="1759" spans="1:9" x14ac:dyDescent="0.2">
      <c r="A1759">
        <v>2022</v>
      </c>
      <c r="B1759">
        <v>8</v>
      </c>
      <c r="C1759" t="s">
        <v>32</v>
      </c>
      <c r="D1759" t="s">
        <v>33</v>
      </c>
      <c r="E1759" t="s">
        <v>18</v>
      </c>
      <c r="F1759">
        <v>1.0411999999999999</v>
      </c>
      <c r="G1759">
        <v>345.81836499999997</v>
      </c>
      <c r="H1759">
        <v>0.1978</v>
      </c>
      <c r="I1759">
        <v>106</v>
      </c>
    </row>
    <row r="1760" spans="1:9" x14ac:dyDescent="0.2">
      <c r="A1760">
        <v>2022</v>
      </c>
      <c r="B1760">
        <v>8</v>
      </c>
      <c r="C1760" t="s">
        <v>32</v>
      </c>
      <c r="D1760" t="s">
        <v>33</v>
      </c>
      <c r="E1760" t="s">
        <v>12</v>
      </c>
      <c r="F1760">
        <v>2.0199999999999999E-2</v>
      </c>
      <c r="G1760">
        <v>9.1996350000000007</v>
      </c>
      <c r="H1760">
        <v>7.1999999999999998E-3</v>
      </c>
      <c r="I1760">
        <v>7</v>
      </c>
    </row>
    <row r="1761" spans="1:9" x14ac:dyDescent="0.2">
      <c r="A1761">
        <v>2022</v>
      </c>
      <c r="B1761">
        <v>8</v>
      </c>
      <c r="C1761" t="s">
        <v>32</v>
      </c>
      <c r="D1761" t="s">
        <v>33</v>
      </c>
      <c r="E1761" t="s">
        <v>13</v>
      </c>
      <c r="F1761">
        <v>3.7499999999999999E-2</v>
      </c>
      <c r="G1761">
        <v>20.010375</v>
      </c>
      <c r="H1761">
        <v>1.8800000000000001E-2</v>
      </c>
      <c r="I1761">
        <v>35</v>
      </c>
    </row>
    <row r="1762" spans="1:9" x14ac:dyDescent="0.2">
      <c r="A1762">
        <v>2022</v>
      </c>
      <c r="B1762">
        <v>8</v>
      </c>
      <c r="C1762" t="s">
        <v>32</v>
      </c>
      <c r="D1762" t="s">
        <v>57</v>
      </c>
      <c r="E1762" t="s">
        <v>12</v>
      </c>
      <c r="F1762">
        <v>5.6062000000000003</v>
      </c>
      <c r="G1762">
        <v>313.649181</v>
      </c>
      <c r="H1762">
        <v>1.9621999999999999</v>
      </c>
      <c r="I1762">
        <v>131</v>
      </c>
    </row>
    <row r="1763" spans="1:9" x14ac:dyDescent="0.2">
      <c r="A1763">
        <v>2022</v>
      </c>
      <c r="B1763">
        <v>8</v>
      </c>
      <c r="C1763" t="s">
        <v>32</v>
      </c>
      <c r="D1763" t="s">
        <v>53</v>
      </c>
      <c r="E1763" t="s">
        <v>12</v>
      </c>
      <c r="F1763">
        <v>3.0958999999999999</v>
      </c>
      <c r="G1763">
        <v>202.80738400000001</v>
      </c>
      <c r="H1763">
        <v>1.1919</v>
      </c>
      <c r="I1763">
        <v>1758</v>
      </c>
    </row>
    <row r="1764" spans="1:9" x14ac:dyDescent="0.2">
      <c r="A1764">
        <v>2022</v>
      </c>
      <c r="B1764">
        <v>8</v>
      </c>
      <c r="C1764" t="s">
        <v>32</v>
      </c>
      <c r="D1764" t="s">
        <v>53</v>
      </c>
      <c r="E1764" t="s">
        <v>13</v>
      </c>
      <c r="F1764">
        <v>0.36830000000000002</v>
      </c>
      <c r="G1764">
        <v>33.449024000000001</v>
      </c>
      <c r="H1764">
        <v>0.1804</v>
      </c>
      <c r="I1764">
        <v>120</v>
      </c>
    </row>
    <row r="1765" spans="1:9" x14ac:dyDescent="0.2">
      <c r="A1765">
        <v>2022</v>
      </c>
      <c r="B1765">
        <v>8</v>
      </c>
      <c r="C1765" t="s">
        <v>32</v>
      </c>
      <c r="D1765" t="s">
        <v>35</v>
      </c>
      <c r="E1765" t="s">
        <v>18</v>
      </c>
      <c r="F1765">
        <v>0.32879999999999998</v>
      </c>
      <c r="G1765">
        <v>83.087602000000004</v>
      </c>
      <c r="H1765">
        <v>5.9200000000000003E-2</v>
      </c>
      <c r="I1765">
        <v>0</v>
      </c>
    </row>
    <row r="1766" spans="1:9" x14ac:dyDescent="0.2">
      <c r="A1766">
        <v>2022</v>
      </c>
      <c r="B1766">
        <v>8</v>
      </c>
      <c r="C1766" t="s">
        <v>32</v>
      </c>
      <c r="D1766" t="s">
        <v>35</v>
      </c>
      <c r="E1766" t="s">
        <v>12</v>
      </c>
      <c r="F1766">
        <v>0.3392</v>
      </c>
      <c r="G1766">
        <v>98.935481999999993</v>
      </c>
      <c r="H1766">
        <v>0.1187</v>
      </c>
      <c r="I1766">
        <v>0</v>
      </c>
    </row>
    <row r="1767" spans="1:9" x14ac:dyDescent="0.2">
      <c r="A1767">
        <v>2022</v>
      </c>
      <c r="B1767">
        <v>9</v>
      </c>
      <c r="C1767" t="s">
        <v>9</v>
      </c>
      <c r="D1767" t="s">
        <v>15</v>
      </c>
      <c r="E1767" t="s">
        <v>11</v>
      </c>
      <c r="F1767">
        <v>0.2591</v>
      </c>
      <c r="G1767">
        <v>21.931858999999999</v>
      </c>
      <c r="H1767">
        <v>5.1799999999999999E-2</v>
      </c>
      <c r="I1767">
        <v>32</v>
      </c>
    </row>
    <row r="1768" spans="1:9" x14ac:dyDescent="0.2">
      <c r="A1768">
        <v>2022</v>
      </c>
      <c r="B1768">
        <v>9</v>
      </c>
      <c r="C1768" t="s">
        <v>9</v>
      </c>
      <c r="D1768" t="s">
        <v>15</v>
      </c>
      <c r="E1768" t="s">
        <v>13</v>
      </c>
      <c r="F1768">
        <v>38.967300000000002</v>
      </c>
      <c r="G1768">
        <v>7477.9733239999996</v>
      </c>
      <c r="H1768">
        <v>15.587</v>
      </c>
      <c r="I1768">
        <v>622</v>
      </c>
    </row>
    <row r="1769" spans="1:9" x14ac:dyDescent="0.2">
      <c r="A1769">
        <v>2022</v>
      </c>
      <c r="B1769">
        <v>9</v>
      </c>
      <c r="C1769" t="s">
        <v>9</v>
      </c>
      <c r="D1769" t="s">
        <v>10</v>
      </c>
      <c r="E1769" t="s">
        <v>11</v>
      </c>
      <c r="F1769">
        <v>4.4724000000000004</v>
      </c>
      <c r="G1769">
        <v>372.44873799999999</v>
      </c>
      <c r="H1769">
        <v>0.93920000000000003</v>
      </c>
      <c r="I1769">
        <v>337</v>
      </c>
    </row>
    <row r="1770" spans="1:9" x14ac:dyDescent="0.2">
      <c r="A1770">
        <v>2022</v>
      </c>
      <c r="B1770">
        <v>9</v>
      </c>
      <c r="C1770" t="s">
        <v>9</v>
      </c>
      <c r="D1770" t="s">
        <v>10</v>
      </c>
      <c r="E1770" t="s">
        <v>12</v>
      </c>
      <c r="F1770">
        <v>36.849400000000003</v>
      </c>
      <c r="G1770">
        <v>3683.3465890000002</v>
      </c>
      <c r="H1770">
        <v>12.8973</v>
      </c>
      <c r="I1770">
        <v>561</v>
      </c>
    </row>
    <row r="1771" spans="1:9" x14ac:dyDescent="0.2">
      <c r="A1771">
        <v>2022</v>
      </c>
      <c r="B1771">
        <v>9</v>
      </c>
      <c r="C1771" t="s">
        <v>9</v>
      </c>
      <c r="D1771" t="s">
        <v>10</v>
      </c>
      <c r="E1771" t="s">
        <v>13</v>
      </c>
      <c r="F1771">
        <v>20.111599999999999</v>
      </c>
      <c r="G1771">
        <v>2658.1624259999999</v>
      </c>
      <c r="H1771">
        <v>10.045500000000001</v>
      </c>
      <c r="I1771">
        <v>459</v>
      </c>
    </row>
    <row r="1772" spans="1:9" x14ac:dyDescent="0.2">
      <c r="A1772">
        <v>2022</v>
      </c>
      <c r="B1772">
        <v>9</v>
      </c>
      <c r="C1772" t="s">
        <v>9</v>
      </c>
      <c r="D1772" t="s">
        <v>21</v>
      </c>
      <c r="E1772" t="s">
        <v>22</v>
      </c>
      <c r="F1772">
        <v>5.4999999999999997E-3</v>
      </c>
      <c r="G1772">
        <v>1.1916530000000001</v>
      </c>
      <c r="H1772">
        <v>1.5E-3</v>
      </c>
      <c r="I1772">
        <v>2</v>
      </c>
    </row>
    <row r="1773" spans="1:9" x14ac:dyDescent="0.2">
      <c r="A1773">
        <v>2022</v>
      </c>
      <c r="B1773">
        <v>9</v>
      </c>
      <c r="C1773" t="s">
        <v>9</v>
      </c>
      <c r="D1773" t="s">
        <v>21</v>
      </c>
      <c r="E1773" t="s">
        <v>13</v>
      </c>
      <c r="F1773">
        <v>3.7585999999999999</v>
      </c>
      <c r="G1773">
        <v>578.31913099999997</v>
      </c>
      <c r="H1773">
        <v>1.5034000000000001</v>
      </c>
      <c r="I1773">
        <v>164</v>
      </c>
    </row>
    <row r="1774" spans="1:9" x14ac:dyDescent="0.2">
      <c r="A1774">
        <v>2022</v>
      </c>
      <c r="B1774">
        <v>9</v>
      </c>
      <c r="C1774" t="s">
        <v>9</v>
      </c>
      <c r="D1774" t="s">
        <v>17</v>
      </c>
      <c r="E1774" t="s">
        <v>18</v>
      </c>
      <c r="F1774">
        <v>2.8967999999999998</v>
      </c>
      <c r="G1774">
        <v>309.26137699999998</v>
      </c>
      <c r="H1774">
        <v>0.52139999999999997</v>
      </c>
      <c r="I1774">
        <v>156</v>
      </c>
    </row>
    <row r="1775" spans="1:9" x14ac:dyDescent="0.2">
      <c r="A1775">
        <v>2022</v>
      </c>
      <c r="B1775">
        <v>9</v>
      </c>
      <c r="C1775" t="s">
        <v>9</v>
      </c>
      <c r="D1775" t="s">
        <v>20</v>
      </c>
      <c r="E1775" t="s">
        <v>22</v>
      </c>
      <c r="F1775">
        <v>5.3800000000000001E-2</v>
      </c>
      <c r="G1775">
        <v>3.2104729999999999</v>
      </c>
      <c r="H1775">
        <v>1.4E-2</v>
      </c>
      <c r="I1775">
        <v>4</v>
      </c>
    </row>
    <row r="1776" spans="1:9" x14ac:dyDescent="0.2">
      <c r="A1776">
        <v>2022</v>
      </c>
      <c r="B1776">
        <v>9</v>
      </c>
      <c r="C1776" t="s">
        <v>9</v>
      </c>
      <c r="D1776" t="s">
        <v>20</v>
      </c>
      <c r="E1776" t="s">
        <v>12</v>
      </c>
      <c r="F1776">
        <v>2.4312999999999998</v>
      </c>
      <c r="G1776">
        <v>168.27213399999999</v>
      </c>
      <c r="H1776">
        <v>0.87529999999999997</v>
      </c>
      <c r="I1776">
        <v>159</v>
      </c>
    </row>
    <row r="1777" spans="1:9" x14ac:dyDescent="0.2">
      <c r="A1777">
        <v>2022</v>
      </c>
      <c r="B1777">
        <v>9</v>
      </c>
      <c r="C1777" t="s">
        <v>9</v>
      </c>
      <c r="D1777" t="s">
        <v>56</v>
      </c>
      <c r="E1777" t="s">
        <v>12</v>
      </c>
      <c r="F1777">
        <v>0.97430000000000005</v>
      </c>
      <c r="G1777">
        <v>88.223206000000005</v>
      </c>
      <c r="H1777">
        <v>0.34100000000000003</v>
      </c>
      <c r="I1777">
        <v>81</v>
      </c>
    </row>
    <row r="1778" spans="1:9" x14ac:dyDescent="0.2">
      <c r="A1778">
        <v>2022</v>
      </c>
      <c r="B1778">
        <v>9</v>
      </c>
      <c r="C1778" t="s">
        <v>9</v>
      </c>
      <c r="D1778" t="s">
        <v>55</v>
      </c>
      <c r="E1778" t="s">
        <v>12</v>
      </c>
      <c r="F1778">
        <v>0.84909999999999997</v>
      </c>
      <c r="G1778">
        <v>78.136527999999998</v>
      </c>
      <c r="H1778">
        <v>0.29720000000000002</v>
      </c>
      <c r="I1778">
        <v>114</v>
      </c>
    </row>
    <row r="1779" spans="1:9" x14ac:dyDescent="0.2">
      <c r="A1779">
        <v>2022</v>
      </c>
      <c r="B1779">
        <v>9</v>
      </c>
      <c r="C1779" t="s">
        <v>9</v>
      </c>
      <c r="D1779" t="s">
        <v>59</v>
      </c>
      <c r="E1779" t="s">
        <v>22</v>
      </c>
      <c r="F1779">
        <v>1.1431</v>
      </c>
      <c r="G1779">
        <v>75.358834999999999</v>
      </c>
      <c r="H1779">
        <v>0.2858</v>
      </c>
      <c r="I1779">
        <v>0</v>
      </c>
    </row>
    <row r="1780" spans="1:9" x14ac:dyDescent="0.2">
      <c r="A1780">
        <v>2022</v>
      </c>
      <c r="B1780">
        <v>9</v>
      </c>
      <c r="C1780" t="s">
        <v>9</v>
      </c>
      <c r="D1780" t="s">
        <v>57</v>
      </c>
      <c r="E1780" t="s">
        <v>12</v>
      </c>
      <c r="F1780">
        <v>1.0530999999999999</v>
      </c>
      <c r="G1780">
        <v>56.502913999999997</v>
      </c>
      <c r="H1780">
        <v>0.36859999999999998</v>
      </c>
      <c r="I1780">
        <v>0</v>
      </c>
    </row>
    <row r="1781" spans="1:9" x14ac:dyDescent="0.2">
      <c r="A1781">
        <v>2022</v>
      </c>
      <c r="B1781">
        <v>9</v>
      </c>
      <c r="C1781" t="s">
        <v>9</v>
      </c>
      <c r="D1781" t="s">
        <v>19</v>
      </c>
      <c r="E1781" t="s">
        <v>12</v>
      </c>
      <c r="F1781">
        <v>0.2482</v>
      </c>
      <c r="G1781">
        <v>47.686528000000003</v>
      </c>
      <c r="H1781">
        <v>9.1800000000000007E-2</v>
      </c>
      <c r="I1781">
        <v>0</v>
      </c>
    </row>
    <row r="1782" spans="1:9" x14ac:dyDescent="0.2">
      <c r="A1782">
        <v>2022</v>
      </c>
      <c r="B1782">
        <v>9</v>
      </c>
      <c r="C1782" t="s">
        <v>26</v>
      </c>
      <c r="D1782" t="s">
        <v>10</v>
      </c>
      <c r="E1782" t="s">
        <v>11</v>
      </c>
      <c r="F1782">
        <v>13.612</v>
      </c>
      <c r="G1782">
        <v>1019.348168</v>
      </c>
      <c r="H1782">
        <v>2.8586</v>
      </c>
      <c r="I1782">
        <v>3207</v>
      </c>
    </row>
    <row r="1783" spans="1:9" x14ac:dyDescent="0.2">
      <c r="A1783">
        <v>2022</v>
      </c>
      <c r="B1783">
        <v>9</v>
      </c>
      <c r="C1783" t="s">
        <v>26</v>
      </c>
      <c r="D1783" t="s">
        <v>10</v>
      </c>
      <c r="E1783" t="s">
        <v>12</v>
      </c>
      <c r="F1783">
        <v>53.9114</v>
      </c>
      <c r="G1783">
        <v>5939.7496799999999</v>
      </c>
      <c r="H1783">
        <v>18.869</v>
      </c>
      <c r="I1783">
        <v>8071</v>
      </c>
    </row>
    <row r="1784" spans="1:9" x14ac:dyDescent="0.2">
      <c r="A1784">
        <v>2022</v>
      </c>
      <c r="B1784">
        <v>9</v>
      </c>
      <c r="C1784" t="s">
        <v>26</v>
      </c>
      <c r="D1784" t="s">
        <v>10</v>
      </c>
      <c r="E1784" t="s">
        <v>13</v>
      </c>
      <c r="F1784">
        <v>6.1974999999999998</v>
      </c>
      <c r="G1784">
        <v>813.65182900000002</v>
      </c>
      <c r="H1784">
        <v>3.0510999999999999</v>
      </c>
      <c r="I1784">
        <v>1798</v>
      </c>
    </row>
    <row r="1785" spans="1:9" x14ac:dyDescent="0.2">
      <c r="A1785">
        <v>2022</v>
      </c>
      <c r="B1785">
        <v>9</v>
      </c>
      <c r="C1785" t="s">
        <v>26</v>
      </c>
      <c r="D1785" t="s">
        <v>10</v>
      </c>
      <c r="E1785" t="s">
        <v>14</v>
      </c>
      <c r="F1785">
        <v>0.2838</v>
      </c>
      <c r="G1785">
        <v>45.835925000000003</v>
      </c>
      <c r="H1785">
        <v>0.21279999999999999</v>
      </c>
      <c r="I1785">
        <v>168</v>
      </c>
    </row>
    <row r="1786" spans="1:9" x14ac:dyDescent="0.2">
      <c r="A1786">
        <v>2022</v>
      </c>
      <c r="B1786">
        <v>9</v>
      </c>
      <c r="C1786" t="s">
        <v>26</v>
      </c>
      <c r="D1786" t="s">
        <v>15</v>
      </c>
      <c r="E1786" t="s">
        <v>11</v>
      </c>
      <c r="F1786">
        <v>0.70309999999999995</v>
      </c>
      <c r="G1786">
        <v>83.168761000000003</v>
      </c>
      <c r="H1786">
        <v>0.1406</v>
      </c>
      <c r="I1786">
        <v>202</v>
      </c>
    </row>
    <row r="1787" spans="1:9" x14ac:dyDescent="0.2">
      <c r="A1787">
        <v>2022</v>
      </c>
      <c r="B1787">
        <v>9</v>
      </c>
      <c r="C1787" t="s">
        <v>26</v>
      </c>
      <c r="D1787" t="s">
        <v>15</v>
      </c>
      <c r="E1787" t="s">
        <v>13</v>
      </c>
      <c r="F1787">
        <v>11.0032</v>
      </c>
      <c r="G1787">
        <v>2009.1188569999999</v>
      </c>
      <c r="H1787">
        <v>4.4013</v>
      </c>
      <c r="I1787">
        <v>1621</v>
      </c>
    </row>
    <row r="1788" spans="1:9" x14ac:dyDescent="0.2">
      <c r="A1788">
        <v>2022</v>
      </c>
      <c r="B1788">
        <v>9</v>
      </c>
      <c r="C1788" t="s">
        <v>26</v>
      </c>
      <c r="D1788" t="s">
        <v>20</v>
      </c>
      <c r="E1788" t="s">
        <v>22</v>
      </c>
      <c r="F1788">
        <v>0.78269999999999995</v>
      </c>
      <c r="G1788">
        <v>48.973263000000003</v>
      </c>
      <c r="H1788">
        <v>0.20349999999999999</v>
      </c>
      <c r="I1788">
        <v>191</v>
      </c>
    </row>
    <row r="1789" spans="1:9" x14ac:dyDescent="0.2">
      <c r="A1789">
        <v>2022</v>
      </c>
      <c r="B1789">
        <v>9</v>
      </c>
      <c r="C1789" t="s">
        <v>26</v>
      </c>
      <c r="D1789" t="s">
        <v>20</v>
      </c>
      <c r="E1789" t="s">
        <v>12</v>
      </c>
      <c r="F1789">
        <v>14.0677</v>
      </c>
      <c r="G1789">
        <v>770.71858399999996</v>
      </c>
      <c r="H1789">
        <v>5.0643000000000002</v>
      </c>
      <c r="I1789">
        <v>1386</v>
      </c>
    </row>
    <row r="1790" spans="1:9" x14ac:dyDescent="0.2">
      <c r="A1790">
        <v>2022</v>
      </c>
      <c r="B1790">
        <v>9</v>
      </c>
      <c r="C1790" t="s">
        <v>26</v>
      </c>
      <c r="D1790" t="s">
        <v>17</v>
      </c>
      <c r="E1790" t="s">
        <v>18</v>
      </c>
      <c r="F1790">
        <v>3.8073999999999999</v>
      </c>
      <c r="G1790">
        <v>297.966205</v>
      </c>
      <c r="H1790">
        <v>0.68530000000000002</v>
      </c>
      <c r="I1790">
        <v>1396</v>
      </c>
    </row>
    <row r="1791" spans="1:9" x14ac:dyDescent="0.2">
      <c r="A1791">
        <v>2022</v>
      </c>
      <c r="B1791">
        <v>9</v>
      </c>
      <c r="C1791" t="s">
        <v>26</v>
      </c>
      <c r="D1791" t="s">
        <v>55</v>
      </c>
      <c r="E1791" t="s">
        <v>12</v>
      </c>
      <c r="F1791">
        <v>1.9004000000000001</v>
      </c>
      <c r="G1791">
        <v>167.379323</v>
      </c>
      <c r="H1791">
        <v>0.66510000000000002</v>
      </c>
      <c r="I1791">
        <v>984</v>
      </c>
    </row>
    <row r="1792" spans="1:9" x14ac:dyDescent="0.2">
      <c r="A1792">
        <v>2022</v>
      </c>
      <c r="B1792">
        <v>9</v>
      </c>
      <c r="C1792" t="s">
        <v>26</v>
      </c>
      <c r="D1792" t="s">
        <v>59</v>
      </c>
      <c r="E1792" t="s">
        <v>22</v>
      </c>
      <c r="F1792">
        <v>1.3413999999999999</v>
      </c>
      <c r="G1792">
        <v>127.422027</v>
      </c>
      <c r="H1792">
        <v>0.33539999999999998</v>
      </c>
      <c r="I1792">
        <v>825</v>
      </c>
    </row>
    <row r="1793" spans="1:9" x14ac:dyDescent="0.2">
      <c r="A1793">
        <v>2022</v>
      </c>
      <c r="B1793">
        <v>9</v>
      </c>
      <c r="C1793" t="s">
        <v>26</v>
      </c>
      <c r="D1793" t="s">
        <v>21</v>
      </c>
      <c r="E1793" t="s">
        <v>22</v>
      </c>
      <c r="F1793">
        <v>4.4000000000000003E-3</v>
      </c>
      <c r="G1793">
        <v>1.132441</v>
      </c>
      <c r="H1793">
        <v>1.1999999999999999E-3</v>
      </c>
      <c r="I1793">
        <v>1</v>
      </c>
    </row>
    <row r="1794" spans="1:9" x14ac:dyDescent="0.2">
      <c r="A1794">
        <v>2022</v>
      </c>
      <c r="B1794">
        <v>9</v>
      </c>
      <c r="C1794" t="s">
        <v>26</v>
      </c>
      <c r="D1794" t="s">
        <v>21</v>
      </c>
      <c r="E1794" t="s">
        <v>27</v>
      </c>
      <c r="F1794">
        <v>2E-3</v>
      </c>
      <c r="G1794">
        <v>0.67433299999999996</v>
      </c>
      <c r="H1794">
        <v>5.9999999999999995E-4</v>
      </c>
      <c r="I1794">
        <v>3</v>
      </c>
    </row>
    <row r="1795" spans="1:9" x14ac:dyDescent="0.2">
      <c r="A1795">
        <v>2022</v>
      </c>
      <c r="B1795">
        <v>9</v>
      </c>
      <c r="C1795" t="s">
        <v>26</v>
      </c>
      <c r="D1795" t="s">
        <v>21</v>
      </c>
      <c r="E1795" t="s">
        <v>13</v>
      </c>
      <c r="F1795">
        <v>0.62770000000000004</v>
      </c>
      <c r="G1795">
        <v>100.602947</v>
      </c>
      <c r="H1795">
        <v>0.25109999999999999</v>
      </c>
      <c r="I1795">
        <v>322</v>
      </c>
    </row>
    <row r="1796" spans="1:9" x14ac:dyDescent="0.2">
      <c r="A1796">
        <v>2022</v>
      </c>
      <c r="B1796">
        <v>9</v>
      </c>
      <c r="C1796" t="s">
        <v>26</v>
      </c>
      <c r="D1796" t="s">
        <v>19</v>
      </c>
      <c r="E1796" t="s">
        <v>12</v>
      </c>
      <c r="F1796">
        <v>0.40610000000000002</v>
      </c>
      <c r="G1796">
        <v>90.136533999999997</v>
      </c>
      <c r="H1796">
        <v>0.1502</v>
      </c>
      <c r="I1796">
        <v>0</v>
      </c>
    </row>
    <row r="1797" spans="1:9" x14ac:dyDescent="0.2">
      <c r="A1797">
        <v>2022</v>
      </c>
      <c r="B1797">
        <v>9</v>
      </c>
      <c r="C1797" t="s">
        <v>26</v>
      </c>
      <c r="D1797" t="s">
        <v>53</v>
      </c>
      <c r="E1797" t="s">
        <v>12</v>
      </c>
      <c r="F1797">
        <v>1.1156999999999999</v>
      </c>
      <c r="G1797">
        <v>72.697706999999994</v>
      </c>
      <c r="H1797">
        <v>0.42949999999999999</v>
      </c>
      <c r="I1797">
        <v>487</v>
      </c>
    </row>
    <row r="1798" spans="1:9" x14ac:dyDescent="0.2">
      <c r="A1798">
        <v>2022</v>
      </c>
      <c r="B1798">
        <v>9</v>
      </c>
      <c r="C1798" t="s">
        <v>26</v>
      </c>
      <c r="D1798" t="s">
        <v>53</v>
      </c>
      <c r="E1798" t="s">
        <v>13</v>
      </c>
      <c r="F1798">
        <v>0.15820000000000001</v>
      </c>
      <c r="G1798">
        <v>14.157007999999999</v>
      </c>
      <c r="H1798">
        <v>7.7499999999999999E-2</v>
      </c>
      <c r="I1798">
        <v>110</v>
      </c>
    </row>
    <row r="1799" spans="1:9" x14ac:dyDescent="0.2">
      <c r="A1799">
        <v>2022</v>
      </c>
      <c r="B1799">
        <v>9</v>
      </c>
      <c r="C1799" t="s">
        <v>26</v>
      </c>
      <c r="D1799" t="s">
        <v>50</v>
      </c>
      <c r="E1799" t="s">
        <v>27</v>
      </c>
      <c r="F1799">
        <v>0.60770000000000002</v>
      </c>
      <c r="G1799">
        <v>63.000511000000003</v>
      </c>
      <c r="H1799">
        <v>0.19450000000000001</v>
      </c>
      <c r="I1799">
        <v>426</v>
      </c>
    </row>
    <row r="1800" spans="1:9" x14ac:dyDescent="0.2">
      <c r="A1800">
        <v>2022</v>
      </c>
      <c r="B1800">
        <v>9</v>
      </c>
      <c r="C1800" t="s">
        <v>32</v>
      </c>
      <c r="D1800" t="s">
        <v>10</v>
      </c>
      <c r="E1800" t="s">
        <v>11</v>
      </c>
      <c r="F1800">
        <v>33.580800000000004</v>
      </c>
      <c r="G1800">
        <v>2550.8101190000002</v>
      </c>
      <c r="H1800">
        <v>7.0519999999999996</v>
      </c>
      <c r="I1800">
        <v>5417</v>
      </c>
    </row>
    <row r="1801" spans="1:9" x14ac:dyDescent="0.2">
      <c r="A1801">
        <v>2022</v>
      </c>
      <c r="B1801">
        <v>9</v>
      </c>
      <c r="C1801" t="s">
        <v>32</v>
      </c>
      <c r="D1801" t="s">
        <v>10</v>
      </c>
      <c r="E1801" t="s">
        <v>12</v>
      </c>
      <c r="F1801">
        <v>101.4127</v>
      </c>
      <c r="G1801">
        <v>12097.787420000001</v>
      </c>
      <c r="H1801">
        <v>35.494399999999999</v>
      </c>
      <c r="I1801">
        <v>16888</v>
      </c>
    </row>
    <row r="1802" spans="1:9" x14ac:dyDescent="0.2">
      <c r="A1802">
        <v>2022</v>
      </c>
      <c r="B1802">
        <v>9</v>
      </c>
      <c r="C1802" t="s">
        <v>32</v>
      </c>
      <c r="D1802" t="s">
        <v>10</v>
      </c>
      <c r="E1802" t="s">
        <v>13</v>
      </c>
      <c r="F1802">
        <v>20.623999999999999</v>
      </c>
      <c r="G1802">
        <v>2737.0403230000002</v>
      </c>
      <c r="H1802">
        <v>10.1936</v>
      </c>
      <c r="I1802">
        <v>4012</v>
      </c>
    </row>
    <row r="1803" spans="1:9" x14ac:dyDescent="0.2">
      <c r="A1803">
        <v>2022</v>
      </c>
      <c r="B1803">
        <v>9</v>
      </c>
      <c r="C1803" t="s">
        <v>32</v>
      </c>
      <c r="D1803" t="s">
        <v>10</v>
      </c>
      <c r="E1803" t="s">
        <v>14</v>
      </c>
      <c r="F1803">
        <v>1.6799999999999999E-2</v>
      </c>
      <c r="G1803">
        <v>3.4666800000000002</v>
      </c>
      <c r="H1803">
        <v>1.26E-2</v>
      </c>
      <c r="I1803">
        <v>5</v>
      </c>
    </row>
    <row r="1804" spans="1:9" x14ac:dyDescent="0.2">
      <c r="A1804">
        <v>2022</v>
      </c>
      <c r="B1804">
        <v>9</v>
      </c>
      <c r="C1804" t="s">
        <v>32</v>
      </c>
      <c r="D1804" t="s">
        <v>15</v>
      </c>
      <c r="E1804" t="s">
        <v>11</v>
      </c>
      <c r="F1804">
        <v>1.0855999999999999</v>
      </c>
      <c r="G1804">
        <v>141.04062999999999</v>
      </c>
      <c r="H1804">
        <v>0.21709999999999999</v>
      </c>
      <c r="I1804">
        <v>251</v>
      </c>
    </row>
    <row r="1805" spans="1:9" x14ac:dyDescent="0.2">
      <c r="A1805">
        <v>2022</v>
      </c>
      <c r="B1805">
        <v>9</v>
      </c>
      <c r="C1805" t="s">
        <v>32</v>
      </c>
      <c r="D1805" t="s">
        <v>15</v>
      </c>
      <c r="E1805" t="s">
        <v>13</v>
      </c>
      <c r="F1805">
        <v>31.026700000000002</v>
      </c>
      <c r="G1805">
        <v>6399.1824299999998</v>
      </c>
      <c r="H1805">
        <v>12.410600000000001</v>
      </c>
      <c r="I1805">
        <v>3549</v>
      </c>
    </row>
    <row r="1806" spans="1:9" x14ac:dyDescent="0.2">
      <c r="A1806">
        <v>2022</v>
      </c>
      <c r="B1806">
        <v>9</v>
      </c>
      <c r="C1806" t="s">
        <v>32</v>
      </c>
      <c r="D1806" t="s">
        <v>20</v>
      </c>
      <c r="E1806" t="s">
        <v>22</v>
      </c>
      <c r="F1806">
        <v>2.4691999999999998</v>
      </c>
      <c r="G1806">
        <v>153.16091499999999</v>
      </c>
      <c r="H1806">
        <v>0.64200000000000002</v>
      </c>
      <c r="I1806">
        <v>338</v>
      </c>
    </row>
    <row r="1807" spans="1:9" x14ac:dyDescent="0.2">
      <c r="A1807">
        <v>2022</v>
      </c>
      <c r="B1807">
        <v>9</v>
      </c>
      <c r="C1807" t="s">
        <v>32</v>
      </c>
      <c r="D1807" t="s">
        <v>20</v>
      </c>
      <c r="E1807" t="s">
        <v>12</v>
      </c>
      <c r="F1807">
        <v>26.1782</v>
      </c>
      <c r="G1807">
        <v>1815.597704</v>
      </c>
      <c r="H1807">
        <v>9.4240999999999993</v>
      </c>
      <c r="I1807">
        <v>1827</v>
      </c>
    </row>
    <row r="1808" spans="1:9" x14ac:dyDescent="0.2">
      <c r="A1808">
        <v>2022</v>
      </c>
      <c r="B1808">
        <v>9</v>
      </c>
      <c r="C1808" t="s">
        <v>32</v>
      </c>
      <c r="D1808" t="s">
        <v>55</v>
      </c>
      <c r="E1808" t="s">
        <v>12</v>
      </c>
      <c r="F1808">
        <v>11.807499999999999</v>
      </c>
      <c r="G1808">
        <v>1071.843543</v>
      </c>
      <c r="H1808">
        <v>4.1326000000000001</v>
      </c>
      <c r="I1808">
        <v>3759</v>
      </c>
    </row>
    <row r="1809" spans="1:9" x14ac:dyDescent="0.2">
      <c r="A1809">
        <v>2022</v>
      </c>
      <c r="B1809">
        <v>9</v>
      </c>
      <c r="C1809" t="s">
        <v>32</v>
      </c>
      <c r="D1809" t="s">
        <v>17</v>
      </c>
      <c r="E1809" t="s">
        <v>18</v>
      </c>
      <c r="F1809">
        <v>6.7737999999999996</v>
      </c>
      <c r="G1809">
        <v>517.05504299999996</v>
      </c>
      <c r="H1809">
        <v>1.2192000000000001</v>
      </c>
      <c r="I1809">
        <v>2145</v>
      </c>
    </row>
    <row r="1810" spans="1:9" x14ac:dyDescent="0.2">
      <c r="A1810">
        <v>2022</v>
      </c>
      <c r="B1810">
        <v>9</v>
      </c>
      <c r="C1810" t="s">
        <v>32</v>
      </c>
      <c r="D1810" t="s">
        <v>21</v>
      </c>
      <c r="E1810" t="s">
        <v>22</v>
      </c>
      <c r="F1810">
        <v>1.2999999999999999E-3</v>
      </c>
      <c r="G1810">
        <v>0.68620099999999995</v>
      </c>
      <c r="H1810">
        <v>4.0000000000000002E-4</v>
      </c>
      <c r="I1810">
        <v>2</v>
      </c>
    </row>
    <row r="1811" spans="1:9" x14ac:dyDescent="0.2">
      <c r="A1811">
        <v>2022</v>
      </c>
      <c r="B1811">
        <v>9</v>
      </c>
      <c r="C1811" t="s">
        <v>32</v>
      </c>
      <c r="D1811" t="s">
        <v>21</v>
      </c>
      <c r="E1811" t="s">
        <v>27</v>
      </c>
      <c r="F1811">
        <v>1.03E-2</v>
      </c>
      <c r="G1811">
        <v>3.4660829999999998</v>
      </c>
      <c r="H1811">
        <v>3.0999999999999999E-3</v>
      </c>
      <c r="I1811">
        <v>12</v>
      </c>
    </row>
    <row r="1812" spans="1:9" x14ac:dyDescent="0.2">
      <c r="A1812">
        <v>2022</v>
      </c>
      <c r="B1812">
        <v>9</v>
      </c>
      <c r="C1812" t="s">
        <v>32</v>
      </c>
      <c r="D1812" t="s">
        <v>21</v>
      </c>
      <c r="E1812" t="s">
        <v>13</v>
      </c>
      <c r="F1812">
        <v>1.7531000000000001</v>
      </c>
      <c r="G1812">
        <v>477.69954100000001</v>
      </c>
      <c r="H1812">
        <v>0.70130000000000003</v>
      </c>
      <c r="I1812">
        <v>375</v>
      </c>
    </row>
    <row r="1813" spans="1:9" x14ac:dyDescent="0.2">
      <c r="A1813">
        <v>2022</v>
      </c>
      <c r="B1813">
        <v>9</v>
      </c>
      <c r="C1813" t="s">
        <v>32</v>
      </c>
      <c r="D1813" t="s">
        <v>33</v>
      </c>
      <c r="E1813" t="s">
        <v>18</v>
      </c>
      <c r="F1813">
        <v>1.1708000000000001</v>
      </c>
      <c r="G1813">
        <v>382.11987599999998</v>
      </c>
      <c r="H1813">
        <v>0.2225</v>
      </c>
      <c r="I1813">
        <v>101</v>
      </c>
    </row>
    <row r="1814" spans="1:9" x14ac:dyDescent="0.2">
      <c r="A1814">
        <v>2022</v>
      </c>
      <c r="B1814">
        <v>9</v>
      </c>
      <c r="C1814" t="s">
        <v>32</v>
      </c>
      <c r="D1814" t="s">
        <v>33</v>
      </c>
      <c r="E1814" t="s">
        <v>12</v>
      </c>
      <c r="F1814">
        <v>1.41E-2</v>
      </c>
      <c r="G1814">
        <v>6.9241440000000001</v>
      </c>
      <c r="H1814">
        <v>5.0000000000000001E-3</v>
      </c>
      <c r="I1814">
        <v>6</v>
      </c>
    </row>
    <row r="1815" spans="1:9" x14ac:dyDescent="0.2">
      <c r="A1815">
        <v>2022</v>
      </c>
      <c r="B1815">
        <v>9</v>
      </c>
      <c r="C1815" t="s">
        <v>32</v>
      </c>
      <c r="D1815" t="s">
        <v>33</v>
      </c>
      <c r="E1815" t="s">
        <v>13</v>
      </c>
      <c r="F1815">
        <v>3.8100000000000002E-2</v>
      </c>
      <c r="G1815">
        <v>20.303315999999999</v>
      </c>
      <c r="H1815">
        <v>1.9E-2</v>
      </c>
      <c r="I1815">
        <v>28</v>
      </c>
    </row>
    <row r="1816" spans="1:9" x14ac:dyDescent="0.2">
      <c r="A1816">
        <v>2022</v>
      </c>
      <c r="B1816">
        <v>9</v>
      </c>
      <c r="C1816" t="s">
        <v>32</v>
      </c>
      <c r="D1816" t="s">
        <v>53</v>
      </c>
      <c r="E1816" t="s">
        <v>12</v>
      </c>
      <c r="F1816">
        <v>6.0589000000000004</v>
      </c>
      <c r="G1816">
        <v>357.79105299999998</v>
      </c>
      <c r="H1816">
        <v>2.3325999999999998</v>
      </c>
      <c r="I1816">
        <v>1472</v>
      </c>
    </row>
    <row r="1817" spans="1:9" x14ac:dyDescent="0.2">
      <c r="A1817">
        <v>2022</v>
      </c>
      <c r="B1817">
        <v>9</v>
      </c>
      <c r="C1817" t="s">
        <v>32</v>
      </c>
      <c r="D1817" t="s">
        <v>53</v>
      </c>
      <c r="E1817" t="s">
        <v>13</v>
      </c>
      <c r="F1817">
        <v>0.16789999999999999</v>
      </c>
      <c r="G1817">
        <v>19.158144</v>
      </c>
      <c r="H1817">
        <v>8.2299999999999998E-2</v>
      </c>
      <c r="I1817">
        <v>78</v>
      </c>
    </row>
    <row r="1818" spans="1:9" x14ac:dyDescent="0.2">
      <c r="A1818">
        <v>2022</v>
      </c>
      <c r="B1818">
        <v>9</v>
      </c>
      <c r="C1818" t="s">
        <v>32</v>
      </c>
      <c r="D1818" t="s">
        <v>19</v>
      </c>
      <c r="E1818" t="s">
        <v>12</v>
      </c>
      <c r="F1818">
        <v>1.0606</v>
      </c>
      <c r="G1818">
        <v>220.256091</v>
      </c>
      <c r="H1818">
        <v>0.39240000000000003</v>
      </c>
      <c r="I1818">
        <v>0</v>
      </c>
    </row>
    <row r="1819" spans="1:9" x14ac:dyDescent="0.2">
      <c r="A1819">
        <v>2022</v>
      </c>
      <c r="B1819">
        <v>9</v>
      </c>
      <c r="C1819" t="s">
        <v>32</v>
      </c>
      <c r="D1819" t="s">
        <v>35</v>
      </c>
      <c r="E1819" t="s">
        <v>18</v>
      </c>
      <c r="F1819">
        <v>0.2399</v>
      </c>
      <c r="G1819">
        <v>62.670107999999999</v>
      </c>
      <c r="H1819">
        <v>4.3200000000000002E-2</v>
      </c>
      <c r="I1819">
        <v>0</v>
      </c>
    </row>
    <row r="1820" spans="1:9" x14ac:dyDescent="0.2">
      <c r="A1820">
        <v>2022</v>
      </c>
      <c r="B1820">
        <v>9</v>
      </c>
      <c r="C1820" t="s">
        <v>32</v>
      </c>
      <c r="D1820" t="s">
        <v>35</v>
      </c>
      <c r="E1820" t="s">
        <v>12</v>
      </c>
      <c r="F1820">
        <v>0.44269999999999998</v>
      </c>
      <c r="G1820">
        <v>128.904763</v>
      </c>
      <c r="H1820">
        <v>0.155</v>
      </c>
      <c r="I1820">
        <v>0</v>
      </c>
    </row>
    <row r="1821" spans="1:9" x14ac:dyDescent="0.2">
      <c r="A1821">
        <v>2022</v>
      </c>
      <c r="B1821">
        <v>10</v>
      </c>
      <c r="C1821" t="s">
        <v>9</v>
      </c>
      <c r="D1821" t="s">
        <v>10</v>
      </c>
      <c r="E1821" t="s">
        <v>11</v>
      </c>
      <c r="F1821">
        <v>8.1066000000000003</v>
      </c>
      <c r="G1821" t="s">
        <v>133</v>
      </c>
      <c r="H1821">
        <v>1.7023999999999999</v>
      </c>
      <c r="I1821">
        <v>392</v>
      </c>
    </row>
    <row r="1822" spans="1:9" x14ac:dyDescent="0.2">
      <c r="A1822">
        <v>2022</v>
      </c>
      <c r="B1822">
        <v>10</v>
      </c>
      <c r="C1822" t="s">
        <v>9</v>
      </c>
      <c r="D1822" t="s">
        <v>10</v>
      </c>
      <c r="E1822" t="s">
        <v>12</v>
      </c>
      <c r="F1822">
        <v>65.06</v>
      </c>
      <c r="G1822" t="s">
        <v>134</v>
      </c>
      <c r="H1822">
        <v>22.771000000000001</v>
      </c>
      <c r="I1822">
        <v>624</v>
      </c>
    </row>
    <row r="1823" spans="1:9" x14ac:dyDescent="0.2">
      <c r="A1823">
        <v>2022</v>
      </c>
      <c r="B1823">
        <v>10</v>
      </c>
      <c r="C1823" t="s">
        <v>9</v>
      </c>
      <c r="D1823" t="s">
        <v>10</v>
      </c>
      <c r="E1823" t="s">
        <v>13</v>
      </c>
      <c r="F1823">
        <v>34.969799999999999</v>
      </c>
      <c r="G1823" t="s">
        <v>135</v>
      </c>
      <c r="H1823">
        <v>17.473700000000001</v>
      </c>
      <c r="I1823">
        <v>522</v>
      </c>
    </row>
    <row r="1824" spans="1:9" x14ac:dyDescent="0.2">
      <c r="A1824">
        <v>2022</v>
      </c>
      <c r="B1824">
        <v>10</v>
      </c>
      <c r="C1824" t="s">
        <v>9</v>
      </c>
      <c r="D1824" t="s">
        <v>15</v>
      </c>
      <c r="E1824" t="s">
        <v>11</v>
      </c>
      <c r="F1824">
        <v>0.1794</v>
      </c>
      <c r="G1824" t="s">
        <v>136</v>
      </c>
      <c r="H1824">
        <v>3.5900000000000001E-2</v>
      </c>
      <c r="I1824">
        <v>20</v>
      </c>
    </row>
    <row r="1825" spans="1:9" x14ac:dyDescent="0.2">
      <c r="A1825">
        <v>2022</v>
      </c>
      <c r="B1825">
        <v>10</v>
      </c>
      <c r="C1825" t="s">
        <v>9</v>
      </c>
      <c r="D1825" t="s">
        <v>15</v>
      </c>
      <c r="E1825" t="s">
        <v>13</v>
      </c>
      <c r="F1825">
        <v>33.0304</v>
      </c>
      <c r="G1825" t="s">
        <v>137</v>
      </c>
      <c r="H1825">
        <v>13.212199999999999</v>
      </c>
      <c r="I1825">
        <v>629</v>
      </c>
    </row>
    <row r="1826" spans="1:9" x14ac:dyDescent="0.2">
      <c r="A1826">
        <v>2022</v>
      </c>
      <c r="B1826">
        <v>10</v>
      </c>
      <c r="C1826" t="s">
        <v>9</v>
      </c>
      <c r="D1826" t="s">
        <v>21</v>
      </c>
      <c r="E1826" t="s">
        <v>22</v>
      </c>
      <c r="F1826">
        <v>2E-3</v>
      </c>
      <c r="G1826">
        <v>0.47594500000000001</v>
      </c>
      <c r="H1826">
        <v>5.0000000000000001E-4</v>
      </c>
      <c r="I1826">
        <v>1</v>
      </c>
    </row>
    <row r="1827" spans="1:9" x14ac:dyDescent="0.2">
      <c r="A1827">
        <v>2022</v>
      </c>
      <c r="B1827">
        <v>10</v>
      </c>
      <c r="C1827" t="s">
        <v>9</v>
      </c>
      <c r="D1827" t="s">
        <v>21</v>
      </c>
      <c r="E1827" t="s">
        <v>13</v>
      </c>
      <c r="F1827">
        <v>2.8843999999999999</v>
      </c>
      <c r="G1827">
        <v>443.89737100000002</v>
      </c>
      <c r="H1827">
        <v>1.1536999999999999</v>
      </c>
      <c r="I1827">
        <v>162</v>
      </c>
    </row>
    <row r="1828" spans="1:9" x14ac:dyDescent="0.2">
      <c r="A1828">
        <v>2022</v>
      </c>
      <c r="B1828">
        <v>10</v>
      </c>
      <c r="C1828" t="s">
        <v>9</v>
      </c>
      <c r="D1828" t="s">
        <v>17</v>
      </c>
      <c r="E1828" t="s">
        <v>18</v>
      </c>
      <c r="F1828">
        <v>2.3938000000000001</v>
      </c>
      <c r="G1828">
        <v>280.43919</v>
      </c>
      <c r="H1828">
        <v>0.43090000000000001</v>
      </c>
      <c r="I1828">
        <v>135</v>
      </c>
    </row>
    <row r="1829" spans="1:9" x14ac:dyDescent="0.2">
      <c r="A1829">
        <v>2022</v>
      </c>
      <c r="B1829">
        <v>10</v>
      </c>
      <c r="C1829" t="s">
        <v>9</v>
      </c>
      <c r="D1829" t="s">
        <v>20</v>
      </c>
      <c r="E1829" t="s">
        <v>22</v>
      </c>
      <c r="F1829">
        <v>3.9300000000000002E-2</v>
      </c>
      <c r="G1829">
        <v>2.3331119999999999</v>
      </c>
      <c r="H1829">
        <v>1.0200000000000001E-2</v>
      </c>
      <c r="I1829">
        <v>4</v>
      </c>
    </row>
    <row r="1830" spans="1:9" x14ac:dyDescent="0.2">
      <c r="A1830">
        <v>2022</v>
      </c>
      <c r="B1830">
        <v>10</v>
      </c>
      <c r="C1830" t="s">
        <v>9</v>
      </c>
      <c r="D1830" t="s">
        <v>20</v>
      </c>
      <c r="E1830" t="s">
        <v>12</v>
      </c>
      <c r="F1830">
        <v>2.3325</v>
      </c>
      <c r="G1830">
        <v>168.95727500000001</v>
      </c>
      <c r="H1830">
        <v>0.8397</v>
      </c>
      <c r="I1830">
        <v>157</v>
      </c>
    </row>
    <row r="1831" spans="1:9" x14ac:dyDescent="0.2">
      <c r="A1831">
        <v>2022</v>
      </c>
      <c r="B1831">
        <v>10</v>
      </c>
      <c r="C1831" t="s">
        <v>9</v>
      </c>
      <c r="D1831" t="s">
        <v>55</v>
      </c>
      <c r="E1831" t="s">
        <v>12</v>
      </c>
      <c r="F1831">
        <v>1.0964</v>
      </c>
      <c r="G1831">
        <v>99.100650000000002</v>
      </c>
      <c r="H1831">
        <v>0.38379999999999997</v>
      </c>
      <c r="I1831">
        <v>113</v>
      </c>
    </row>
    <row r="1832" spans="1:9" x14ac:dyDescent="0.2">
      <c r="A1832">
        <v>2022</v>
      </c>
      <c r="B1832">
        <v>10</v>
      </c>
      <c r="C1832" t="s">
        <v>9</v>
      </c>
      <c r="D1832" t="s">
        <v>56</v>
      </c>
      <c r="E1832" t="s">
        <v>12</v>
      </c>
      <c r="F1832">
        <v>0.75260000000000005</v>
      </c>
      <c r="G1832">
        <v>68.122720999999999</v>
      </c>
      <c r="H1832">
        <v>0.26340000000000002</v>
      </c>
      <c r="I1832">
        <v>80</v>
      </c>
    </row>
    <row r="1833" spans="1:9" x14ac:dyDescent="0.2">
      <c r="A1833">
        <v>2022</v>
      </c>
      <c r="B1833">
        <v>10</v>
      </c>
      <c r="C1833" t="s">
        <v>9</v>
      </c>
      <c r="D1833" t="s">
        <v>59</v>
      </c>
      <c r="E1833" t="s">
        <v>22</v>
      </c>
      <c r="F1833">
        <v>1.3633</v>
      </c>
      <c r="G1833">
        <v>66.180682000000004</v>
      </c>
      <c r="H1833">
        <v>0.34079999999999999</v>
      </c>
      <c r="I1833">
        <v>67</v>
      </c>
    </row>
    <row r="1834" spans="1:9" x14ac:dyDescent="0.2">
      <c r="A1834">
        <v>2022</v>
      </c>
      <c r="B1834">
        <v>10</v>
      </c>
      <c r="C1834" t="s">
        <v>9</v>
      </c>
      <c r="D1834" t="s">
        <v>19</v>
      </c>
      <c r="E1834" t="s">
        <v>12</v>
      </c>
      <c r="F1834">
        <v>0.28249999999999997</v>
      </c>
      <c r="G1834">
        <v>51.100825999999998</v>
      </c>
      <c r="H1834">
        <v>0.1046</v>
      </c>
      <c r="I1834">
        <v>0</v>
      </c>
    </row>
    <row r="1835" spans="1:9" x14ac:dyDescent="0.2">
      <c r="A1835">
        <v>2022</v>
      </c>
      <c r="B1835">
        <v>10</v>
      </c>
      <c r="C1835" t="s">
        <v>9</v>
      </c>
      <c r="D1835" t="s">
        <v>53</v>
      </c>
      <c r="E1835" t="s">
        <v>12</v>
      </c>
      <c r="F1835">
        <v>0.49120000000000003</v>
      </c>
      <c r="G1835">
        <v>47.016438999999998</v>
      </c>
      <c r="H1835">
        <v>0.18909999999999999</v>
      </c>
      <c r="I1835">
        <v>137</v>
      </c>
    </row>
    <row r="1836" spans="1:9" x14ac:dyDescent="0.2">
      <c r="A1836">
        <v>2022</v>
      </c>
      <c r="B1836">
        <v>10</v>
      </c>
      <c r="C1836" t="s">
        <v>26</v>
      </c>
      <c r="D1836" t="s">
        <v>10</v>
      </c>
      <c r="E1836" t="s">
        <v>11</v>
      </c>
      <c r="F1836">
        <v>14.072900000000001</v>
      </c>
      <c r="G1836" t="s">
        <v>138</v>
      </c>
      <c r="H1836">
        <v>2.9552999999999998</v>
      </c>
      <c r="I1836">
        <v>2918</v>
      </c>
    </row>
    <row r="1837" spans="1:9" x14ac:dyDescent="0.2">
      <c r="A1837">
        <v>2022</v>
      </c>
      <c r="B1837">
        <v>10</v>
      </c>
      <c r="C1837" t="s">
        <v>26</v>
      </c>
      <c r="D1837" t="s">
        <v>10</v>
      </c>
      <c r="E1837" t="s">
        <v>12</v>
      </c>
      <c r="F1837">
        <v>53.130099999999999</v>
      </c>
      <c r="G1837" t="s">
        <v>139</v>
      </c>
      <c r="H1837">
        <v>18.595500000000001</v>
      </c>
      <c r="I1837">
        <v>8665</v>
      </c>
    </row>
    <row r="1838" spans="1:9" x14ac:dyDescent="0.2">
      <c r="A1838">
        <v>2022</v>
      </c>
      <c r="B1838">
        <v>10</v>
      </c>
      <c r="C1838" t="s">
        <v>26</v>
      </c>
      <c r="D1838" t="s">
        <v>10</v>
      </c>
      <c r="E1838" t="s">
        <v>13</v>
      </c>
      <c r="F1838">
        <v>8.8827999999999996</v>
      </c>
      <c r="G1838" t="s">
        <v>140</v>
      </c>
      <c r="H1838">
        <v>4.3691000000000004</v>
      </c>
      <c r="I1838">
        <v>2423</v>
      </c>
    </row>
    <row r="1839" spans="1:9" x14ac:dyDescent="0.2">
      <c r="A1839">
        <v>2022</v>
      </c>
      <c r="B1839">
        <v>10</v>
      </c>
      <c r="C1839" t="s">
        <v>26</v>
      </c>
      <c r="D1839" t="s">
        <v>10</v>
      </c>
      <c r="E1839" t="s">
        <v>14</v>
      </c>
      <c r="F1839">
        <v>0.29680000000000001</v>
      </c>
      <c r="G1839" t="s">
        <v>141</v>
      </c>
      <c r="H1839">
        <v>0.22259999999999999</v>
      </c>
      <c r="I1839">
        <v>170</v>
      </c>
    </row>
    <row r="1840" spans="1:9" x14ac:dyDescent="0.2">
      <c r="A1840">
        <v>2022</v>
      </c>
      <c r="B1840">
        <v>10</v>
      </c>
      <c r="C1840" t="s">
        <v>26</v>
      </c>
      <c r="D1840" t="s">
        <v>15</v>
      </c>
      <c r="E1840" t="s">
        <v>11</v>
      </c>
      <c r="F1840">
        <v>0.67889999999999995</v>
      </c>
      <c r="G1840" t="s">
        <v>142</v>
      </c>
      <c r="H1840">
        <v>0.1358</v>
      </c>
      <c r="I1840">
        <v>209</v>
      </c>
    </row>
    <row r="1841" spans="1:9" x14ac:dyDescent="0.2">
      <c r="A1841">
        <v>2022</v>
      </c>
      <c r="B1841">
        <v>10</v>
      </c>
      <c r="C1841" t="s">
        <v>26</v>
      </c>
      <c r="D1841" t="s">
        <v>15</v>
      </c>
      <c r="E1841" t="s">
        <v>13</v>
      </c>
      <c r="F1841">
        <v>12.4224</v>
      </c>
      <c r="G1841" t="s">
        <v>143</v>
      </c>
      <c r="H1841">
        <v>4.9690000000000003</v>
      </c>
      <c r="I1841">
        <v>1809</v>
      </c>
    </row>
    <row r="1842" spans="1:9" x14ac:dyDescent="0.2">
      <c r="A1842">
        <v>2022</v>
      </c>
      <c r="B1842">
        <v>10</v>
      </c>
      <c r="C1842" t="s">
        <v>26</v>
      </c>
      <c r="D1842" t="s">
        <v>20</v>
      </c>
      <c r="E1842" t="s">
        <v>22</v>
      </c>
      <c r="F1842">
        <v>0.84799999999999998</v>
      </c>
      <c r="G1842">
        <v>53.446204000000002</v>
      </c>
      <c r="H1842">
        <v>0.2205</v>
      </c>
      <c r="I1842">
        <v>193</v>
      </c>
    </row>
    <row r="1843" spans="1:9" x14ac:dyDescent="0.2">
      <c r="A1843">
        <v>2022</v>
      </c>
      <c r="B1843">
        <v>10</v>
      </c>
      <c r="C1843" t="s">
        <v>26</v>
      </c>
      <c r="D1843" t="s">
        <v>20</v>
      </c>
      <c r="E1843" t="s">
        <v>12</v>
      </c>
      <c r="F1843">
        <v>10.3903</v>
      </c>
      <c r="G1843">
        <v>648.87627899999995</v>
      </c>
      <c r="H1843">
        <v>3.7404999999999999</v>
      </c>
      <c r="I1843">
        <v>1361</v>
      </c>
    </row>
    <row r="1844" spans="1:9" x14ac:dyDescent="0.2">
      <c r="A1844">
        <v>2022</v>
      </c>
      <c r="B1844">
        <v>10</v>
      </c>
      <c r="C1844" t="s">
        <v>26</v>
      </c>
      <c r="D1844" t="s">
        <v>17</v>
      </c>
      <c r="E1844" t="s">
        <v>18</v>
      </c>
      <c r="F1844">
        <v>3.58</v>
      </c>
      <c r="G1844">
        <v>285.06291099999999</v>
      </c>
      <c r="H1844">
        <v>0.64439999999999997</v>
      </c>
      <c r="I1844">
        <v>1455</v>
      </c>
    </row>
    <row r="1845" spans="1:9" x14ac:dyDescent="0.2">
      <c r="A1845">
        <v>2022</v>
      </c>
      <c r="B1845">
        <v>10</v>
      </c>
      <c r="C1845" t="s">
        <v>26</v>
      </c>
      <c r="D1845" t="s">
        <v>55</v>
      </c>
      <c r="E1845" t="s">
        <v>12</v>
      </c>
      <c r="F1845">
        <v>2.4011</v>
      </c>
      <c r="G1845">
        <v>208.76339300000001</v>
      </c>
      <c r="H1845">
        <v>0.84040000000000004</v>
      </c>
      <c r="I1845">
        <v>1064</v>
      </c>
    </row>
    <row r="1846" spans="1:9" x14ac:dyDescent="0.2">
      <c r="A1846">
        <v>2022</v>
      </c>
      <c r="B1846">
        <v>10</v>
      </c>
      <c r="C1846" t="s">
        <v>26</v>
      </c>
      <c r="D1846" t="s">
        <v>19</v>
      </c>
      <c r="E1846" t="s">
        <v>12</v>
      </c>
      <c r="F1846">
        <v>0.81759999999999999</v>
      </c>
      <c r="G1846">
        <v>160.901353</v>
      </c>
      <c r="H1846">
        <v>0.30259999999999998</v>
      </c>
      <c r="I1846">
        <v>0</v>
      </c>
    </row>
    <row r="1847" spans="1:9" x14ac:dyDescent="0.2">
      <c r="A1847">
        <v>2022</v>
      </c>
      <c r="B1847">
        <v>10</v>
      </c>
      <c r="C1847" t="s">
        <v>26</v>
      </c>
      <c r="D1847" t="s">
        <v>21</v>
      </c>
      <c r="E1847" t="s">
        <v>22</v>
      </c>
      <c r="F1847">
        <v>8.0000000000000002E-3</v>
      </c>
      <c r="G1847">
        <v>2.6375890000000002</v>
      </c>
      <c r="H1847">
        <v>2.3E-3</v>
      </c>
      <c r="I1847">
        <v>2</v>
      </c>
    </row>
    <row r="1848" spans="1:9" x14ac:dyDescent="0.2">
      <c r="A1848">
        <v>2022</v>
      </c>
      <c r="B1848">
        <v>10</v>
      </c>
      <c r="C1848" t="s">
        <v>26</v>
      </c>
      <c r="D1848" t="s">
        <v>21</v>
      </c>
      <c r="E1848" t="s">
        <v>27</v>
      </c>
      <c r="F1848">
        <v>2E-3</v>
      </c>
      <c r="G1848">
        <v>0.673736</v>
      </c>
      <c r="H1848">
        <v>5.9999999999999995E-4</v>
      </c>
      <c r="I1848">
        <v>3</v>
      </c>
    </row>
    <row r="1849" spans="1:9" x14ac:dyDescent="0.2">
      <c r="A1849">
        <v>2022</v>
      </c>
      <c r="B1849">
        <v>10</v>
      </c>
      <c r="C1849" t="s">
        <v>26</v>
      </c>
      <c r="D1849" t="s">
        <v>21</v>
      </c>
      <c r="E1849" t="s">
        <v>13</v>
      </c>
      <c r="F1849">
        <v>0.83360000000000001</v>
      </c>
      <c r="G1849">
        <v>142.36648600000001</v>
      </c>
      <c r="H1849">
        <v>0.33350000000000002</v>
      </c>
      <c r="I1849">
        <v>312</v>
      </c>
    </row>
    <row r="1850" spans="1:9" x14ac:dyDescent="0.2">
      <c r="A1850">
        <v>2022</v>
      </c>
      <c r="B1850">
        <v>10</v>
      </c>
      <c r="C1850" t="s">
        <v>26</v>
      </c>
      <c r="D1850" t="s">
        <v>60</v>
      </c>
      <c r="E1850" t="s">
        <v>12</v>
      </c>
      <c r="F1850">
        <v>0.98880000000000001</v>
      </c>
      <c r="G1850">
        <v>68.042955000000006</v>
      </c>
      <c r="H1850">
        <v>0.35599999999999998</v>
      </c>
      <c r="I1850">
        <v>341</v>
      </c>
    </row>
    <row r="1851" spans="1:9" x14ac:dyDescent="0.2">
      <c r="A1851">
        <v>2022</v>
      </c>
      <c r="B1851">
        <v>10</v>
      </c>
      <c r="C1851" t="s">
        <v>26</v>
      </c>
      <c r="D1851" t="s">
        <v>52</v>
      </c>
      <c r="E1851" t="s">
        <v>12</v>
      </c>
      <c r="F1851">
        <v>1.3273999999999999</v>
      </c>
      <c r="G1851">
        <v>51.798101000000003</v>
      </c>
      <c r="H1851">
        <v>0.46460000000000001</v>
      </c>
      <c r="I1851">
        <v>435</v>
      </c>
    </row>
    <row r="1852" spans="1:9" x14ac:dyDescent="0.2">
      <c r="A1852">
        <v>2022</v>
      </c>
      <c r="B1852">
        <v>10</v>
      </c>
      <c r="C1852" t="s">
        <v>26</v>
      </c>
      <c r="D1852" t="s">
        <v>53</v>
      </c>
      <c r="E1852" t="s">
        <v>12</v>
      </c>
      <c r="F1852">
        <v>0.5887</v>
      </c>
      <c r="G1852">
        <v>38.340356</v>
      </c>
      <c r="H1852">
        <v>0.2266</v>
      </c>
      <c r="I1852">
        <v>441</v>
      </c>
    </row>
    <row r="1853" spans="1:9" x14ac:dyDescent="0.2">
      <c r="A1853">
        <v>2022</v>
      </c>
      <c r="B1853">
        <v>10</v>
      </c>
      <c r="C1853" t="s">
        <v>26</v>
      </c>
      <c r="D1853" t="s">
        <v>53</v>
      </c>
      <c r="E1853" t="s">
        <v>13</v>
      </c>
      <c r="F1853">
        <v>0.1517</v>
      </c>
      <c r="G1853">
        <v>13.152670000000001</v>
      </c>
      <c r="H1853">
        <v>7.4300000000000005E-2</v>
      </c>
      <c r="I1853">
        <v>103</v>
      </c>
    </row>
    <row r="1854" spans="1:9" x14ac:dyDescent="0.2">
      <c r="A1854">
        <v>2022</v>
      </c>
      <c r="B1854">
        <v>10</v>
      </c>
      <c r="C1854" t="s">
        <v>32</v>
      </c>
      <c r="D1854" t="s">
        <v>10</v>
      </c>
      <c r="E1854" t="s">
        <v>11</v>
      </c>
      <c r="F1854">
        <v>41.805799999999998</v>
      </c>
      <c r="G1854" t="s">
        <v>144</v>
      </c>
      <c r="H1854">
        <v>8.7791999999999994</v>
      </c>
      <c r="I1854">
        <v>4562</v>
      </c>
    </row>
    <row r="1855" spans="1:9" x14ac:dyDescent="0.2">
      <c r="A1855">
        <v>2022</v>
      </c>
      <c r="B1855">
        <v>10</v>
      </c>
      <c r="C1855" t="s">
        <v>32</v>
      </c>
      <c r="D1855" t="s">
        <v>10</v>
      </c>
      <c r="E1855" t="s">
        <v>12</v>
      </c>
      <c r="F1855">
        <v>195.5282</v>
      </c>
      <c r="G1855" t="s">
        <v>145</v>
      </c>
      <c r="H1855">
        <v>68.435000000000002</v>
      </c>
      <c r="I1855">
        <v>18126</v>
      </c>
    </row>
    <row r="1856" spans="1:9" x14ac:dyDescent="0.2">
      <c r="A1856">
        <v>2022</v>
      </c>
      <c r="B1856">
        <v>10</v>
      </c>
      <c r="C1856" t="s">
        <v>32</v>
      </c>
      <c r="D1856" t="s">
        <v>10</v>
      </c>
      <c r="E1856" t="s">
        <v>13</v>
      </c>
      <c r="F1856">
        <v>23.982099999999999</v>
      </c>
      <c r="G1856" t="s">
        <v>146</v>
      </c>
      <c r="H1856">
        <v>11.837400000000001</v>
      </c>
      <c r="I1856">
        <v>4735</v>
      </c>
    </row>
    <row r="1857" spans="1:9" x14ac:dyDescent="0.2">
      <c r="A1857">
        <v>2022</v>
      </c>
      <c r="B1857">
        <v>10</v>
      </c>
      <c r="C1857" t="s">
        <v>32</v>
      </c>
      <c r="D1857" t="s">
        <v>10</v>
      </c>
      <c r="E1857" t="s">
        <v>14</v>
      </c>
      <c r="F1857">
        <v>2.4899999999999999E-2</v>
      </c>
      <c r="G1857" t="s">
        <v>147</v>
      </c>
      <c r="H1857">
        <v>1.8700000000000001E-2</v>
      </c>
      <c r="I1857">
        <v>6</v>
      </c>
    </row>
    <row r="1858" spans="1:9" x14ac:dyDescent="0.2">
      <c r="A1858">
        <v>2022</v>
      </c>
      <c r="B1858">
        <v>10</v>
      </c>
      <c r="C1858" t="s">
        <v>32</v>
      </c>
      <c r="D1858" t="s">
        <v>15</v>
      </c>
      <c r="E1858" t="s">
        <v>11</v>
      </c>
      <c r="F1858">
        <v>1.2179</v>
      </c>
      <c r="G1858" t="s">
        <v>148</v>
      </c>
      <c r="H1858">
        <v>0.24360000000000001</v>
      </c>
      <c r="I1858">
        <v>317</v>
      </c>
    </row>
    <row r="1859" spans="1:9" x14ac:dyDescent="0.2">
      <c r="A1859">
        <v>2022</v>
      </c>
      <c r="B1859">
        <v>10</v>
      </c>
      <c r="C1859" t="s">
        <v>32</v>
      </c>
      <c r="D1859" t="s">
        <v>15</v>
      </c>
      <c r="E1859" t="s">
        <v>13</v>
      </c>
      <c r="F1859">
        <v>51.350499999999997</v>
      </c>
      <c r="G1859" t="s">
        <v>149</v>
      </c>
      <c r="H1859">
        <v>20.540199999999999</v>
      </c>
      <c r="I1859">
        <v>3575</v>
      </c>
    </row>
    <row r="1860" spans="1:9" x14ac:dyDescent="0.2">
      <c r="A1860">
        <v>2022</v>
      </c>
      <c r="B1860">
        <v>10</v>
      </c>
      <c r="C1860" t="s">
        <v>32</v>
      </c>
      <c r="D1860" t="s">
        <v>20</v>
      </c>
      <c r="E1860" t="s">
        <v>22</v>
      </c>
      <c r="F1860">
        <v>2.7494999999999998</v>
      </c>
      <c r="G1860">
        <v>170.62845300000001</v>
      </c>
      <c r="H1860">
        <v>0.71489999999999998</v>
      </c>
      <c r="I1860">
        <v>340</v>
      </c>
    </row>
    <row r="1861" spans="1:9" x14ac:dyDescent="0.2">
      <c r="A1861">
        <v>2022</v>
      </c>
      <c r="B1861">
        <v>10</v>
      </c>
      <c r="C1861" t="s">
        <v>32</v>
      </c>
      <c r="D1861" t="s">
        <v>20</v>
      </c>
      <c r="E1861" t="s">
        <v>12</v>
      </c>
      <c r="F1861">
        <v>16.1191</v>
      </c>
      <c r="G1861">
        <v>1233.1125629999999</v>
      </c>
      <c r="H1861">
        <v>5.8029000000000002</v>
      </c>
      <c r="I1861">
        <v>1747</v>
      </c>
    </row>
    <row r="1862" spans="1:9" x14ac:dyDescent="0.2">
      <c r="A1862">
        <v>2022</v>
      </c>
      <c r="B1862">
        <v>10</v>
      </c>
      <c r="C1862" t="s">
        <v>32</v>
      </c>
      <c r="D1862" t="s">
        <v>55</v>
      </c>
      <c r="E1862" t="s">
        <v>12</v>
      </c>
      <c r="F1862">
        <v>14.578099999999999</v>
      </c>
      <c r="G1862">
        <v>1298.6762679999999</v>
      </c>
      <c r="H1862">
        <v>5.1024000000000003</v>
      </c>
      <c r="I1862">
        <v>3925</v>
      </c>
    </row>
    <row r="1863" spans="1:9" x14ac:dyDescent="0.2">
      <c r="A1863">
        <v>2022</v>
      </c>
      <c r="B1863">
        <v>10</v>
      </c>
      <c r="C1863" t="s">
        <v>32</v>
      </c>
      <c r="D1863" t="s">
        <v>21</v>
      </c>
      <c r="E1863" t="s">
        <v>22</v>
      </c>
      <c r="F1863">
        <v>1.9800000000000002E-2</v>
      </c>
      <c r="G1863">
        <v>3.0197769999999999</v>
      </c>
      <c r="H1863">
        <v>5.5999999999999999E-3</v>
      </c>
      <c r="I1863">
        <v>2</v>
      </c>
    </row>
    <row r="1864" spans="1:9" x14ac:dyDescent="0.2">
      <c r="A1864">
        <v>2022</v>
      </c>
      <c r="B1864">
        <v>10</v>
      </c>
      <c r="C1864" t="s">
        <v>32</v>
      </c>
      <c r="D1864" t="s">
        <v>21</v>
      </c>
      <c r="E1864" t="s">
        <v>27</v>
      </c>
      <c r="F1864">
        <v>1.7000000000000001E-2</v>
      </c>
      <c r="G1864">
        <v>5.180294</v>
      </c>
      <c r="H1864">
        <v>5.1000000000000004E-3</v>
      </c>
      <c r="I1864">
        <v>13</v>
      </c>
    </row>
    <row r="1865" spans="1:9" x14ac:dyDescent="0.2">
      <c r="A1865">
        <v>2022</v>
      </c>
      <c r="B1865">
        <v>10</v>
      </c>
      <c r="C1865" t="s">
        <v>32</v>
      </c>
      <c r="D1865" t="s">
        <v>21</v>
      </c>
      <c r="E1865" t="s">
        <v>13</v>
      </c>
      <c r="F1865">
        <v>2.9449000000000001</v>
      </c>
      <c r="G1865">
        <v>724.66623500000003</v>
      </c>
      <c r="H1865">
        <v>1.1778999999999999</v>
      </c>
      <c r="I1865">
        <v>459</v>
      </c>
    </row>
    <row r="1866" spans="1:9" x14ac:dyDescent="0.2">
      <c r="A1866">
        <v>2022</v>
      </c>
      <c r="B1866">
        <v>10</v>
      </c>
      <c r="C1866" t="s">
        <v>32</v>
      </c>
      <c r="D1866" t="s">
        <v>17</v>
      </c>
      <c r="E1866" t="s">
        <v>18</v>
      </c>
      <c r="F1866">
        <v>5.8049999999999997</v>
      </c>
      <c r="G1866">
        <v>475.92512499999998</v>
      </c>
      <c r="H1866">
        <v>1.0448999999999999</v>
      </c>
      <c r="I1866">
        <v>1957</v>
      </c>
    </row>
    <row r="1867" spans="1:9" x14ac:dyDescent="0.2">
      <c r="A1867">
        <v>2022</v>
      </c>
      <c r="B1867">
        <v>10</v>
      </c>
      <c r="C1867" t="s">
        <v>32</v>
      </c>
      <c r="D1867" t="s">
        <v>33</v>
      </c>
      <c r="E1867" t="s">
        <v>18</v>
      </c>
      <c r="F1867">
        <v>1.0773999999999999</v>
      </c>
      <c r="G1867">
        <v>357.692522</v>
      </c>
      <c r="H1867">
        <v>0.2046</v>
      </c>
      <c r="I1867">
        <v>103</v>
      </c>
    </row>
    <row r="1868" spans="1:9" x14ac:dyDescent="0.2">
      <c r="A1868">
        <v>2022</v>
      </c>
      <c r="B1868">
        <v>10</v>
      </c>
      <c r="C1868" t="s">
        <v>32</v>
      </c>
      <c r="D1868" t="s">
        <v>33</v>
      </c>
      <c r="E1868" t="s">
        <v>12</v>
      </c>
      <c r="F1868">
        <v>1.4500000000000001E-2</v>
      </c>
      <c r="G1868">
        <v>6.7097100000000003</v>
      </c>
      <c r="H1868">
        <v>5.1999999999999998E-3</v>
      </c>
      <c r="I1868">
        <v>5</v>
      </c>
    </row>
    <row r="1869" spans="1:9" x14ac:dyDescent="0.2">
      <c r="A1869">
        <v>2022</v>
      </c>
      <c r="B1869">
        <v>10</v>
      </c>
      <c r="C1869" t="s">
        <v>32</v>
      </c>
      <c r="D1869" t="s">
        <v>33</v>
      </c>
      <c r="E1869" t="s">
        <v>13</v>
      </c>
      <c r="F1869">
        <v>5.2200000000000003E-2</v>
      </c>
      <c r="G1869">
        <v>27.388981000000001</v>
      </c>
      <c r="H1869">
        <v>2.6100000000000002E-2</v>
      </c>
      <c r="I1869">
        <v>39</v>
      </c>
    </row>
    <row r="1870" spans="1:9" x14ac:dyDescent="0.2">
      <c r="A1870">
        <v>2022</v>
      </c>
      <c r="B1870">
        <v>10</v>
      </c>
      <c r="C1870" t="s">
        <v>32</v>
      </c>
      <c r="D1870" t="s">
        <v>53</v>
      </c>
      <c r="E1870" t="s">
        <v>12</v>
      </c>
      <c r="F1870">
        <v>4.2663000000000002</v>
      </c>
      <c r="G1870">
        <v>271.08267499999999</v>
      </c>
      <c r="H1870">
        <v>1.6425000000000001</v>
      </c>
      <c r="I1870">
        <v>1321</v>
      </c>
    </row>
    <row r="1871" spans="1:9" x14ac:dyDescent="0.2">
      <c r="A1871">
        <v>2022</v>
      </c>
      <c r="B1871">
        <v>10</v>
      </c>
      <c r="C1871" t="s">
        <v>32</v>
      </c>
      <c r="D1871" t="s">
        <v>53</v>
      </c>
      <c r="E1871" t="s">
        <v>13</v>
      </c>
      <c r="F1871">
        <v>0.1046</v>
      </c>
      <c r="G1871">
        <v>13.200875</v>
      </c>
      <c r="H1871">
        <v>5.1299999999999998E-2</v>
      </c>
      <c r="I1871">
        <v>69</v>
      </c>
    </row>
    <row r="1872" spans="1:9" x14ac:dyDescent="0.2">
      <c r="A1872">
        <v>2022</v>
      </c>
      <c r="B1872">
        <v>10</v>
      </c>
      <c r="C1872" t="s">
        <v>32</v>
      </c>
      <c r="D1872" t="s">
        <v>19</v>
      </c>
      <c r="E1872" t="s">
        <v>12</v>
      </c>
      <c r="F1872">
        <v>1.2193000000000001</v>
      </c>
      <c r="G1872">
        <v>243.123197</v>
      </c>
      <c r="H1872">
        <v>0.4511</v>
      </c>
      <c r="I1872">
        <v>0</v>
      </c>
    </row>
    <row r="1873" spans="1:9" x14ac:dyDescent="0.2">
      <c r="A1873">
        <v>2022</v>
      </c>
      <c r="B1873">
        <v>10</v>
      </c>
      <c r="C1873" t="s">
        <v>32</v>
      </c>
      <c r="D1873" t="s">
        <v>35</v>
      </c>
      <c r="E1873" t="s">
        <v>18</v>
      </c>
      <c r="F1873">
        <v>0.21579999999999999</v>
      </c>
      <c r="G1873">
        <v>60.715271999999999</v>
      </c>
      <c r="H1873">
        <v>3.8899999999999997E-2</v>
      </c>
      <c r="I1873">
        <v>0</v>
      </c>
    </row>
    <row r="1874" spans="1:9" x14ac:dyDescent="0.2">
      <c r="A1874">
        <v>2022</v>
      </c>
      <c r="B1874">
        <v>10</v>
      </c>
      <c r="C1874" t="s">
        <v>32</v>
      </c>
      <c r="D1874" t="s">
        <v>35</v>
      </c>
      <c r="E1874" t="s">
        <v>12</v>
      </c>
      <c r="F1874">
        <v>0.49220000000000003</v>
      </c>
      <c r="G1874">
        <v>143.892056</v>
      </c>
      <c r="H1874">
        <v>0.17219999999999999</v>
      </c>
      <c r="I1874">
        <v>0</v>
      </c>
    </row>
    <row r="1875" spans="1:9" x14ac:dyDescent="0.2">
      <c r="A1875">
        <v>2022</v>
      </c>
      <c r="B1875">
        <v>11</v>
      </c>
      <c r="C1875" t="s">
        <v>9</v>
      </c>
      <c r="D1875" t="s">
        <v>15</v>
      </c>
      <c r="E1875" t="s">
        <v>11</v>
      </c>
      <c r="F1875">
        <v>0.16009999999999999</v>
      </c>
      <c r="G1875">
        <v>16.871047999999998</v>
      </c>
      <c r="H1875">
        <v>3.2000000000000001E-2</v>
      </c>
      <c r="I1875">
        <v>15</v>
      </c>
    </row>
    <row r="1876" spans="1:9" x14ac:dyDescent="0.2">
      <c r="A1876">
        <v>2022</v>
      </c>
      <c r="B1876">
        <v>11</v>
      </c>
      <c r="C1876" t="s">
        <v>9</v>
      </c>
      <c r="D1876" t="s">
        <v>15</v>
      </c>
      <c r="E1876" t="s">
        <v>13</v>
      </c>
      <c r="F1876">
        <v>52.838799999999999</v>
      </c>
      <c r="G1876">
        <v>9408.4418470000001</v>
      </c>
      <c r="H1876">
        <v>21.1356</v>
      </c>
      <c r="I1876">
        <v>641</v>
      </c>
    </row>
    <row r="1877" spans="1:9" x14ac:dyDescent="0.2">
      <c r="A1877">
        <v>2022</v>
      </c>
      <c r="B1877">
        <v>11</v>
      </c>
      <c r="C1877" t="s">
        <v>9</v>
      </c>
      <c r="D1877" t="s">
        <v>10</v>
      </c>
      <c r="E1877" t="s">
        <v>11</v>
      </c>
      <c r="F1877">
        <v>6.0646000000000004</v>
      </c>
      <c r="G1877">
        <v>496.74595900000003</v>
      </c>
      <c r="H1877">
        <v>1.2735000000000001</v>
      </c>
      <c r="I1877">
        <v>408</v>
      </c>
    </row>
    <row r="1878" spans="1:9" x14ac:dyDescent="0.2">
      <c r="A1878">
        <v>2022</v>
      </c>
      <c r="B1878">
        <v>11</v>
      </c>
      <c r="C1878" t="s">
        <v>9</v>
      </c>
      <c r="D1878" t="s">
        <v>10</v>
      </c>
      <c r="E1878" t="s">
        <v>12</v>
      </c>
      <c r="F1878">
        <v>49.632199999999997</v>
      </c>
      <c r="G1878">
        <v>4540.5662780000002</v>
      </c>
      <c r="H1878">
        <v>17.371300000000002</v>
      </c>
      <c r="I1878">
        <v>623</v>
      </c>
    </row>
    <row r="1879" spans="1:9" x14ac:dyDescent="0.2">
      <c r="A1879">
        <v>2022</v>
      </c>
      <c r="B1879">
        <v>11</v>
      </c>
      <c r="C1879" t="s">
        <v>9</v>
      </c>
      <c r="D1879" t="s">
        <v>10</v>
      </c>
      <c r="E1879" t="s">
        <v>13</v>
      </c>
      <c r="F1879">
        <v>27.436599999999999</v>
      </c>
      <c r="G1879">
        <v>3393.6358869999999</v>
      </c>
      <c r="H1879">
        <v>13.708600000000001</v>
      </c>
      <c r="I1879">
        <v>530</v>
      </c>
    </row>
    <row r="1880" spans="1:9" x14ac:dyDescent="0.2">
      <c r="A1880">
        <v>2022</v>
      </c>
      <c r="B1880">
        <v>11</v>
      </c>
      <c r="C1880" t="s">
        <v>9</v>
      </c>
      <c r="D1880" t="s">
        <v>21</v>
      </c>
      <c r="E1880" t="s">
        <v>22</v>
      </c>
      <c r="F1880">
        <v>2.7000000000000001E-3</v>
      </c>
      <c r="G1880">
        <v>0.74899300000000002</v>
      </c>
      <c r="H1880">
        <v>6.9999999999999999E-4</v>
      </c>
      <c r="I1880">
        <v>3</v>
      </c>
    </row>
    <row r="1881" spans="1:9" x14ac:dyDescent="0.2">
      <c r="A1881">
        <v>2022</v>
      </c>
      <c r="B1881">
        <v>11</v>
      </c>
      <c r="C1881" t="s">
        <v>9</v>
      </c>
      <c r="D1881" t="s">
        <v>21</v>
      </c>
      <c r="E1881" t="s">
        <v>13</v>
      </c>
      <c r="F1881">
        <v>1.9312</v>
      </c>
      <c r="G1881">
        <v>324.04318699999999</v>
      </c>
      <c r="H1881">
        <v>0.77249999999999996</v>
      </c>
      <c r="I1881">
        <v>163</v>
      </c>
    </row>
    <row r="1882" spans="1:9" x14ac:dyDescent="0.2">
      <c r="A1882">
        <v>2022</v>
      </c>
      <c r="B1882">
        <v>11</v>
      </c>
      <c r="C1882" t="s">
        <v>9</v>
      </c>
      <c r="D1882" t="s">
        <v>17</v>
      </c>
      <c r="E1882" t="s">
        <v>18</v>
      </c>
      <c r="F1882">
        <v>2.2650999999999999</v>
      </c>
      <c r="G1882">
        <v>272.690067</v>
      </c>
      <c r="H1882">
        <v>0.40770000000000001</v>
      </c>
      <c r="I1882">
        <v>134</v>
      </c>
    </row>
    <row r="1883" spans="1:9" x14ac:dyDescent="0.2">
      <c r="A1883">
        <v>2022</v>
      </c>
      <c r="B1883">
        <v>11</v>
      </c>
      <c r="C1883" t="s">
        <v>9</v>
      </c>
      <c r="D1883" t="s">
        <v>20</v>
      </c>
      <c r="E1883" t="s">
        <v>22</v>
      </c>
      <c r="F1883">
        <v>3.4700000000000002E-2</v>
      </c>
      <c r="G1883">
        <v>2.1055489999999999</v>
      </c>
      <c r="H1883">
        <v>8.9999999999999993E-3</v>
      </c>
      <c r="I1883">
        <v>5</v>
      </c>
    </row>
    <row r="1884" spans="1:9" x14ac:dyDescent="0.2">
      <c r="A1884">
        <v>2022</v>
      </c>
      <c r="B1884">
        <v>11</v>
      </c>
      <c r="C1884" t="s">
        <v>9</v>
      </c>
      <c r="D1884" t="s">
        <v>20</v>
      </c>
      <c r="E1884" t="s">
        <v>12</v>
      </c>
      <c r="F1884">
        <v>1.9805999999999999</v>
      </c>
      <c r="G1884">
        <v>150.15154799999999</v>
      </c>
      <c r="H1884">
        <v>0.71299999999999997</v>
      </c>
      <c r="I1884">
        <v>158</v>
      </c>
    </row>
    <row r="1885" spans="1:9" x14ac:dyDescent="0.2">
      <c r="A1885">
        <v>2022</v>
      </c>
      <c r="B1885">
        <v>11</v>
      </c>
      <c r="C1885" t="s">
        <v>9</v>
      </c>
      <c r="D1885" t="s">
        <v>55</v>
      </c>
      <c r="E1885" t="s">
        <v>12</v>
      </c>
      <c r="F1885">
        <v>1.1889000000000001</v>
      </c>
      <c r="G1885">
        <v>106.11928</v>
      </c>
      <c r="H1885">
        <v>0.41610000000000003</v>
      </c>
      <c r="I1885">
        <v>114</v>
      </c>
    </row>
    <row r="1886" spans="1:9" x14ac:dyDescent="0.2">
      <c r="A1886">
        <v>2022</v>
      </c>
      <c r="B1886">
        <v>11</v>
      </c>
      <c r="C1886" t="s">
        <v>9</v>
      </c>
      <c r="D1886" t="s">
        <v>56</v>
      </c>
      <c r="E1886" t="s">
        <v>12</v>
      </c>
      <c r="F1886">
        <v>1.0639000000000001</v>
      </c>
      <c r="G1886">
        <v>88.332611</v>
      </c>
      <c r="H1886">
        <v>0.37240000000000001</v>
      </c>
      <c r="I1886">
        <v>76</v>
      </c>
    </row>
    <row r="1887" spans="1:9" x14ac:dyDescent="0.2">
      <c r="A1887">
        <v>2022</v>
      </c>
      <c r="B1887">
        <v>11</v>
      </c>
      <c r="C1887" t="s">
        <v>9</v>
      </c>
      <c r="D1887" t="s">
        <v>19</v>
      </c>
      <c r="E1887" t="s">
        <v>12</v>
      </c>
      <c r="F1887">
        <v>0.38969999999999999</v>
      </c>
      <c r="G1887">
        <v>64.835729999999998</v>
      </c>
      <c r="H1887">
        <v>0.14419999999999999</v>
      </c>
      <c r="I1887">
        <v>22</v>
      </c>
    </row>
    <row r="1888" spans="1:9" x14ac:dyDescent="0.2">
      <c r="A1888">
        <v>2022</v>
      </c>
      <c r="B1888">
        <v>11</v>
      </c>
      <c r="C1888" t="s">
        <v>9</v>
      </c>
      <c r="D1888" t="s">
        <v>53</v>
      </c>
      <c r="E1888" t="s">
        <v>12</v>
      </c>
      <c r="F1888">
        <v>0.53910000000000002</v>
      </c>
      <c r="G1888">
        <v>49.349483999999997</v>
      </c>
      <c r="H1888">
        <v>0.20749999999999999</v>
      </c>
      <c r="I1888">
        <v>139</v>
      </c>
    </row>
    <row r="1889" spans="1:9" x14ac:dyDescent="0.2">
      <c r="A1889">
        <v>2022</v>
      </c>
      <c r="B1889">
        <v>11</v>
      </c>
      <c r="C1889" t="s">
        <v>9</v>
      </c>
      <c r="D1889" t="s">
        <v>59</v>
      </c>
      <c r="E1889" t="s">
        <v>22</v>
      </c>
      <c r="F1889">
        <v>1.3554999999999999</v>
      </c>
      <c r="G1889">
        <v>43.217829999999999</v>
      </c>
      <c r="H1889">
        <v>0.33889999999999998</v>
      </c>
      <c r="I1889">
        <v>0</v>
      </c>
    </row>
    <row r="1890" spans="1:9" x14ac:dyDescent="0.2">
      <c r="A1890">
        <v>2022</v>
      </c>
      <c r="B1890">
        <v>11</v>
      </c>
      <c r="C1890" t="s">
        <v>26</v>
      </c>
      <c r="D1890" t="s">
        <v>10</v>
      </c>
      <c r="E1890" t="s">
        <v>11</v>
      </c>
      <c r="F1890">
        <v>15.3058</v>
      </c>
      <c r="G1890">
        <v>1228.08464</v>
      </c>
      <c r="H1890">
        <v>3.2141999999999999</v>
      </c>
      <c r="I1890">
        <v>2865</v>
      </c>
    </row>
    <row r="1891" spans="1:9" x14ac:dyDescent="0.2">
      <c r="A1891">
        <v>2022</v>
      </c>
      <c r="B1891">
        <v>11</v>
      </c>
      <c r="C1891" t="s">
        <v>26</v>
      </c>
      <c r="D1891" t="s">
        <v>10</v>
      </c>
      <c r="E1891" t="s">
        <v>12</v>
      </c>
      <c r="F1891">
        <v>33.4998</v>
      </c>
      <c r="G1891">
        <v>4286.6524319999999</v>
      </c>
      <c r="H1891">
        <v>11.7249</v>
      </c>
      <c r="I1891">
        <v>8472</v>
      </c>
    </row>
    <row r="1892" spans="1:9" x14ac:dyDescent="0.2">
      <c r="A1892">
        <v>2022</v>
      </c>
      <c r="B1892">
        <v>11</v>
      </c>
      <c r="C1892" t="s">
        <v>26</v>
      </c>
      <c r="D1892" t="s">
        <v>10</v>
      </c>
      <c r="E1892" t="s">
        <v>13</v>
      </c>
      <c r="F1892" t="s">
        <v>61</v>
      </c>
      <c r="G1892">
        <v>1120.3620129999999</v>
      </c>
      <c r="H1892">
        <v>3.94</v>
      </c>
      <c r="I1892">
        <v>3215</v>
      </c>
    </row>
    <row r="1893" spans="1:9" x14ac:dyDescent="0.2">
      <c r="A1893">
        <v>2022</v>
      </c>
      <c r="B1893">
        <v>11</v>
      </c>
      <c r="C1893" t="s">
        <v>26</v>
      </c>
      <c r="D1893" t="s">
        <v>15</v>
      </c>
      <c r="E1893" t="s">
        <v>11</v>
      </c>
      <c r="F1893">
        <v>0.72570000000000001</v>
      </c>
      <c r="G1893">
        <v>88.458725000000001</v>
      </c>
      <c r="H1893">
        <v>0.14510000000000001</v>
      </c>
      <c r="I1893">
        <v>211</v>
      </c>
    </row>
    <row r="1894" spans="1:9" x14ac:dyDescent="0.2">
      <c r="A1894">
        <v>2022</v>
      </c>
      <c r="B1894">
        <v>11</v>
      </c>
      <c r="C1894" t="s">
        <v>26</v>
      </c>
      <c r="D1894" t="s">
        <v>15</v>
      </c>
      <c r="E1894" t="s">
        <v>13</v>
      </c>
      <c r="F1894">
        <v>16.7315</v>
      </c>
      <c r="G1894">
        <v>2785.7551250000001</v>
      </c>
      <c r="H1894">
        <v>6.6925999999999997</v>
      </c>
      <c r="I1894">
        <v>2672</v>
      </c>
    </row>
    <row r="1895" spans="1:9" x14ac:dyDescent="0.2">
      <c r="A1895">
        <v>2022</v>
      </c>
      <c r="B1895">
        <v>11</v>
      </c>
      <c r="C1895" t="s">
        <v>26</v>
      </c>
      <c r="D1895" t="s">
        <v>20</v>
      </c>
      <c r="E1895" t="s">
        <v>22</v>
      </c>
      <c r="F1895">
        <v>0.94530000000000003</v>
      </c>
      <c r="G1895">
        <v>61.275691000000002</v>
      </c>
      <c r="H1895">
        <v>0.2457</v>
      </c>
      <c r="I1895">
        <v>143</v>
      </c>
    </row>
    <row r="1896" spans="1:9" x14ac:dyDescent="0.2">
      <c r="A1896">
        <v>2022</v>
      </c>
      <c r="B1896">
        <v>11</v>
      </c>
      <c r="C1896" t="s">
        <v>26</v>
      </c>
      <c r="D1896" t="s">
        <v>20</v>
      </c>
      <c r="E1896" t="s">
        <v>12</v>
      </c>
      <c r="F1896">
        <v>10.4442</v>
      </c>
      <c r="G1896">
        <v>688.06409299999996</v>
      </c>
      <c r="H1896">
        <v>3.76</v>
      </c>
      <c r="I1896">
        <v>1374</v>
      </c>
    </row>
    <row r="1897" spans="1:9" x14ac:dyDescent="0.2">
      <c r="A1897">
        <v>2022</v>
      </c>
      <c r="B1897">
        <v>11</v>
      </c>
      <c r="C1897" t="s">
        <v>26</v>
      </c>
      <c r="D1897" t="s">
        <v>55</v>
      </c>
      <c r="E1897" t="s">
        <v>12</v>
      </c>
      <c r="F1897">
        <v>2.7107000000000001</v>
      </c>
      <c r="G1897">
        <v>224.93849299999999</v>
      </c>
      <c r="H1897">
        <v>0.94879999999999998</v>
      </c>
      <c r="I1897">
        <v>820</v>
      </c>
    </row>
    <row r="1898" spans="1:9" x14ac:dyDescent="0.2">
      <c r="A1898">
        <v>2022</v>
      </c>
      <c r="B1898">
        <v>11</v>
      </c>
      <c r="C1898" t="s">
        <v>26</v>
      </c>
      <c r="D1898" t="s">
        <v>17</v>
      </c>
      <c r="E1898" t="s">
        <v>18</v>
      </c>
      <c r="F1898">
        <v>2.4805999999999999</v>
      </c>
      <c r="G1898">
        <v>168.139456</v>
      </c>
      <c r="H1898">
        <v>0.44650000000000001</v>
      </c>
      <c r="I1898">
        <v>1008</v>
      </c>
    </row>
    <row r="1899" spans="1:9" x14ac:dyDescent="0.2">
      <c r="A1899">
        <v>2022</v>
      </c>
      <c r="B1899">
        <v>11</v>
      </c>
      <c r="C1899" t="s">
        <v>26</v>
      </c>
      <c r="D1899" t="s">
        <v>19</v>
      </c>
      <c r="E1899" t="s">
        <v>12</v>
      </c>
      <c r="F1899">
        <v>0.65780000000000005</v>
      </c>
      <c r="G1899">
        <v>138.358881</v>
      </c>
      <c r="H1899">
        <v>0.24329999999999999</v>
      </c>
      <c r="I1899">
        <v>0</v>
      </c>
    </row>
    <row r="1900" spans="1:9" x14ac:dyDescent="0.2">
      <c r="A1900">
        <v>2022</v>
      </c>
      <c r="B1900">
        <v>11</v>
      </c>
      <c r="C1900" t="s">
        <v>26</v>
      </c>
      <c r="D1900" t="s">
        <v>21</v>
      </c>
      <c r="E1900" t="s">
        <v>22</v>
      </c>
      <c r="F1900">
        <v>1.4E-3</v>
      </c>
      <c r="G1900">
        <v>0.84991099999999997</v>
      </c>
      <c r="H1900">
        <v>4.0000000000000002E-4</v>
      </c>
      <c r="I1900">
        <v>2</v>
      </c>
    </row>
    <row r="1901" spans="1:9" x14ac:dyDescent="0.2">
      <c r="A1901">
        <v>2022</v>
      </c>
      <c r="B1901">
        <v>11</v>
      </c>
      <c r="C1901" t="s">
        <v>26</v>
      </c>
      <c r="D1901" t="s">
        <v>21</v>
      </c>
      <c r="E1901" t="s">
        <v>27</v>
      </c>
      <c r="F1901">
        <v>6.9999999999999999E-4</v>
      </c>
      <c r="G1901">
        <v>0.22941900000000001</v>
      </c>
      <c r="H1901">
        <v>2.0000000000000001E-4</v>
      </c>
      <c r="I1901">
        <v>1</v>
      </c>
    </row>
    <row r="1902" spans="1:9" x14ac:dyDescent="0.2">
      <c r="A1902">
        <v>2022</v>
      </c>
      <c r="B1902">
        <v>11</v>
      </c>
      <c r="C1902" t="s">
        <v>26</v>
      </c>
      <c r="D1902" t="s">
        <v>21</v>
      </c>
      <c r="E1902" t="s">
        <v>13</v>
      </c>
      <c r="F1902">
        <v>0.434</v>
      </c>
      <c r="G1902">
        <v>106.645087</v>
      </c>
      <c r="H1902">
        <v>0.1736</v>
      </c>
      <c r="I1902">
        <v>174</v>
      </c>
    </row>
    <row r="1903" spans="1:9" x14ac:dyDescent="0.2">
      <c r="A1903">
        <v>2022</v>
      </c>
      <c r="B1903">
        <v>11</v>
      </c>
      <c r="C1903" t="s">
        <v>26</v>
      </c>
      <c r="D1903" t="s">
        <v>60</v>
      </c>
      <c r="E1903" t="s">
        <v>12</v>
      </c>
      <c r="F1903">
        <v>1.3532</v>
      </c>
      <c r="G1903">
        <v>95.727793000000005</v>
      </c>
      <c r="H1903">
        <v>0.48720000000000002</v>
      </c>
      <c r="I1903">
        <v>382</v>
      </c>
    </row>
    <row r="1904" spans="1:9" x14ac:dyDescent="0.2">
      <c r="A1904">
        <v>2022</v>
      </c>
      <c r="B1904">
        <v>11</v>
      </c>
      <c r="C1904" t="s">
        <v>26</v>
      </c>
      <c r="D1904" t="s">
        <v>59</v>
      </c>
      <c r="E1904" t="s">
        <v>22</v>
      </c>
      <c r="F1904">
        <v>1.0662</v>
      </c>
      <c r="G1904">
        <v>94.908581999999996</v>
      </c>
      <c r="H1904">
        <v>0.2666</v>
      </c>
      <c r="I1904">
        <v>624</v>
      </c>
    </row>
    <row r="1905" spans="1:9" x14ac:dyDescent="0.2">
      <c r="A1905">
        <v>2022</v>
      </c>
      <c r="B1905">
        <v>11</v>
      </c>
      <c r="C1905" t="s">
        <v>26</v>
      </c>
      <c r="D1905" t="s">
        <v>52</v>
      </c>
      <c r="E1905" t="s">
        <v>12</v>
      </c>
      <c r="F1905">
        <v>1.5963000000000001</v>
      </c>
      <c r="G1905">
        <v>91.942843999999994</v>
      </c>
      <c r="H1905">
        <v>0.55869999999999997</v>
      </c>
      <c r="I1905">
        <v>782</v>
      </c>
    </row>
    <row r="1906" spans="1:9" x14ac:dyDescent="0.2">
      <c r="A1906">
        <v>2022</v>
      </c>
      <c r="B1906">
        <v>11</v>
      </c>
      <c r="C1906" t="s">
        <v>32</v>
      </c>
      <c r="D1906" t="s">
        <v>10</v>
      </c>
      <c r="E1906" t="s">
        <v>11</v>
      </c>
      <c r="F1906">
        <v>32.9255</v>
      </c>
      <c r="G1906">
        <v>2573.4751900000001</v>
      </c>
      <c r="H1906">
        <v>6.9143999999999997</v>
      </c>
      <c r="I1906">
        <v>4883</v>
      </c>
    </row>
    <row r="1907" spans="1:9" x14ac:dyDescent="0.2">
      <c r="A1907">
        <v>2022</v>
      </c>
      <c r="B1907">
        <v>11</v>
      </c>
      <c r="C1907" t="s">
        <v>32</v>
      </c>
      <c r="D1907" t="s">
        <v>10</v>
      </c>
      <c r="E1907" t="s">
        <v>12</v>
      </c>
      <c r="F1907">
        <v>109.5556</v>
      </c>
      <c r="G1907">
        <v>12847.27447</v>
      </c>
      <c r="H1907">
        <v>38.344499999999996</v>
      </c>
      <c r="I1907">
        <v>17478</v>
      </c>
    </row>
    <row r="1908" spans="1:9" x14ac:dyDescent="0.2">
      <c r="A1908">
        <v>2022</v>
      </c>
      <c r="B1908">
        <v>11</v>
      </c>
      <c r="C1908" t="s">
        <v>32</v>
      </c>
      <c r="D1908" t="s">
        <v>10</v>
      </c>
      <c r="E1908" t="s">
        <v>13</v>
      </c>
      <c r="F1908">
        <v>25.076799999999999</v>
      </c>
      <c r="G1908">
        <v>3373.0182810000001</v>
      </c>
      <c r="H1908">
        <v>12.3856</v>
      </c>
      <c r="I1908">
        <v>5795</v>
      </c>
    </row>
    <row r="1909" spans="1:9" x14ac:dyDescent="0.2">
      <c r="A1909">
        <v>2022</v>
      </c>
      <c r="B1909">
        <v>11</v>
      </c>
      <c r="C1909" t="s">
        <v>32</v>
      </c>
      <c r="D1909" t="s">
        <v>10</v>
      </c>
      <c r="E1909" t="s">
        <v>14</v>
      </c>
      <c r="F1909">
        <v>2.41E-2</v>
      </c>
      <c r="G1909">
        <v>4.9832989999999997</v>
      </c>
      <c r="H1909">
        <v>1.7999999999999999E-2</v>
      </c>
      <c r="I1909">
        <v>6</v>
      </c>
    </row>
    <row r="1910" spans="1:9" x14ac:dyDescent="0.2">
      <c r="A1910">
        <v>2022</v>
      </c>
      <c r="B1910">
        <v>11</v>
      </c>
      <c r="C1910" t="s">
        <v>32</v>
      </c>
      <c r="D1910" t="s">
        <v>15</v>
      </c>
      <c r="E1910" t="s">
        <v>11</v>
      </c>
      <c r="F1910">
        <v>1.3379000000000001</v>
      </c>
      <c r="G1910">
        <v>183.44634400000001</v>
      </c>
      <c r="H1910">
        <v>0.26750000000000002</v>
      </c>
      <c r="I1910">
        <v>343</v>
      </c>
    </row>
    <row r="1911" spans="1:9" x14ac:dyDescent="0.2">
      <c r="A1911">
        <v>2022</v>
      </c>
      <c r="B1911">
        <v>11</v>
      </c>
      <c r="C1911" t="s">
        <v>32</v>
      </c>
      <c r="D1911" t="s">
        <v>15</v>
      </c>
      <c r="E1911" t="s">
        <v>13</v>
      </c>
      <c r="F1911">
        <v>66.876199999999997</v>
      </c>
      <c r="G1911">
        <v>11510.502179999999</v>
      </c>
      <c r="H1911">
        <v>26.750499999999999</v>
      </c>
      <c r="I1911">
        <v>8509</v>
      </c>
    </row>
    <row r="1912" spans="1:9" x14ac:dyDescent="0.2">
      <c r="A1912">
        <v>2022</v>
      </c>
      <c r="B1912">
        <v>11</v>
      </c>
      <c r="C1912" t="s">
        <v>32</v>
      </c>
      <c r="D1912" t="s">
        <v>20</v>
      </c>
      <c r="E1912" t="s">
        <v>22</v>
      </c>
      <c r="F1912">
        <v>2.8355000000000001</v>
      </c>
      <c r="G1912">
        <v>186.03771800000001</v>
      </c>
      <c r="H1912">
        <v>0.73729999999999996</v>
      </c>
      <c r="I1912">
        <v>357</v>
      </c>
    </row>
    <row r="1913" spans="1:9" x14ac:dyDescent="0.2">
      <c r="A1913">
        <v>2022</v>
      </c>
      <c r="B1913">
        <v>11</v>
      </c>
      <c r="C1913" t="s">
        <v>32</v>
      </c>
      <c r="D1913" t="s">
        <v>20</v>
      </c>
      <c r="E1913" t="s">
        <v>12</v>
      </c>
      <c r="F1913">
        <v>21.208300000000001</v>
      </c>
      <c r="G1913">
        <v>1613.6895629999999</v>
      </c>
      <c r="H1913">
        <v>7.6349</v>
      </c>
      <c r="I1913">
        <v>1850</v>
      </c>
    </row>
    <row r="1914" spans="1:9" x14ac:dyDescent="0.2">
      <c r="A1914">
        <v>2022</v>
      </c>
      <c r="B1914">
        <v>11</v>
      </c>
      <c r="C1914" t="s">
        <v>32</v>
      </c>
      <c r="D1914" t="s">
        <v>55</v>
      </c>
      <c r="E1914" t="s">
        <v>12</v>
      </c>
      <c r="F1914">
        <v>16.013500000000001</v>
      </c>
      <c r="G1914">
        <v>1377.6806099999999</v>
      </c>
      <c r="H1914">
        <v>5.6047000000000002</v>
      </c>
      <c r="I1914">
        <v>4305</v>
      </c>
    </row>
    <row r="1915" spans="1:9" x14ac:dyDescent="0.2">
      <c r="A1915">
        <v>2022</v>
      </c>
      <c r="B1915">
        <v>11</v>
      </c>
      <c r="C1915" t="s">
        <v>32</v>
      </c>
      <c r="D1915" t="s">
        <v>21</v>
      </c>
      <c r="E1915" t="s">
        <v>22</v>
      </c>
      <c r="F1915">
        <v>6.0000000000000001E-3</v>
      </c>
      <c r="G1915">
        <v>1.1382099999999999</v>
      </c>
      <c r="H1915">
        <v>1.6999999999999999E-3</v>
      </c>
      <c r="I1915">
        <v>2</v>
      </c>
    </row>
    <row r="1916" spans="1:9" x14ac:dyDescent="0.2">
      <c r="A1916">
        <v>2022</v>
      </c>
      <c r="B1916">
        <v>11</v>
      </c>
      <c r="C1916" t="s">
        <v>32</v>
      </c>
      <c r="D1916" t="s">
        <v>21</v>
      </c>
      <c r="E1916" t="s">
        <v>27</v>
      </c>
      <c r="F1916">
        <v>1.3299999999999999E-2</v>
      </c>
      <c r="G1916">
        <v>3.815782</v>
      </c>
      <c r="H1916">
        <v>4.0000000000000001E-3</v>
      </c>
      <c r="I1916">
        <v>18</v>
      </c>
    </row>
    <row r="1917" spans="1:9" x14ac:dyDescent="0.2">
      <c r="A1917">
        <v>2022</v>
      </c>
      <c r="B1917">
        <v>11</v>
      </c>
      <c r="C1917" t="s">
        <v>32</v>
      </c>
      <c r="D1917" t="s">
        <v>21</v>
      </c>
      <c r="E1917" t="s">
        <v>13</v>
      </c>
      <c r="F1917">
        <v>2.6168</v>
      </c>
      <c r="G1917">
        <v>672.52049199999999</v>
      </c>
      <c r="H1917">
        <v>1.0467</v>
      </c>
      <c r="I1917">
        <v>564</v>
      </c>
    </row>
    <row r="1918" spans="1:9" x14ac:dyDescent="0.2">
      <c r="A1918">
        <v>2022</v>
      </c>
      <c r="B1918">
        <v>11</v>
      </c>
      <c r="C1918" t="s">
        <v>32</v>
      </c>
      <c r="D1918" t="s">
        <v>33</v>
      </c>
      <c r="E1918" t="s">
        <v>18</v>
      </c>
      <c r="F1918">
        <v>1.2791999999999999</v>
      </c>
      <c r="G1918">
        <v>430.25821300000001</v>
      </c>
      <c r="H1918">
        <v>0.24310000000000001</v>
      </c>
      <c r="I1918">
        <v>102</v>
      </c>
    </row>
    <row r="1919" spans="1:9" x14ac:dyDescent="0.2">
      <c r="A1919">
        <v>2022</v>
      </c>
      <c r="B1919">
        <v>11</v>
      </c>
      <c r="C1919" t="s">
        <v>32</v>
      </c>
      <c r="D1919" t="s">
        <v>33</v>
      </c>
      <c r="E1919" t="s">
        <v>12</v>
      </c>
      <c r="F1919">
        <v>1.66E-2</v>
      </c>
      <c r="G1919">
        <v>7.83141</v>
      </c>
      <c r="H1919">
        <v>5.7999999999999996E-3</v>
      </c>
      <c r="I1919">
        <v>6</v>
      </c>
    </row>
    <row r="1920" spans="1:9" x14ac:dyDescent="0.2">
      <c r="A1920">
        <v>2022</v>
      </c>
      <c r="B1920">
        <v>11</v>
      </c>
      <c r="C1920" t="s">
        <v>32</v>
      </c>
      <c r="D1920" t="s">
        <v>33</v>
      </c>
      <c r="E1920" t="s">
        <v>13</v>
      </c>
      <c r="F1920">
        <v>5.4600000000000003E-2</v>
      </c>
      <c r="G1920">
        <v>29.143439000000001</v>
      </c>
      <c r="H1920">
        <v>2.7300000000000001E-2</v>
      </c>
      <c r="I1920">
        <v>42</v>
      </c>
    </row>
    <row r="1921" spans="1:9" x14ac:dyDescent="0.2">
      <c r="A1921">
        <v>2022</v>
      </c>
      <c r="B1921">
        <v>11</v>
      </c>
      <c r="C1921" t="s">
        <v>32</v>
      </c>
      <c r="D1921" t="s">
        <v>17</v>
      </c>
      <c r="E1921" t="s">
        <v>18</v>
      </c>
      <c r="F1921">
        <v>6.0726000000000004</v>
      </c>
      <c r="G1921">
        <v>460.24659100000002</v>
      </c>
      <c r="H1921">
        <v>1.0931</v>
      </c>
      <c r="I1921">
        <v>2059</v>
      </c>
    </row>
    <row r="1922" spans="1:9" x14ac:dyDescent="0.2">
      <c r="A1922">
        <v>2022</v>
      </c>
      <c r="B1922">
        <v>11</v>
      </c>
      <c r="C1922" t="s">
        <v>32</v>
      </c>
      <c r="D1922" t="s">
        <v>35</v>
      </c>
      <c r="E1922" t="s">
        <v>18</v>
      </c>
      <c r="F1922">
        <v>0.2316</v>
      </c>
      <c r="G1922">
        <v>68.187832999999998</v>
      </c>
      <c r="H1922">
        <v>4.1599999999999998E-2</v>
      </c>
      <c r="I1922">
        <v>0</v>
      </c>
    </row>
    <row r="1923" spans="1:9" x14ac:dyDescent="0.2">
      <c r="A1923">
        <v>2022</v>
      </c>
      <c r="B1923">
        <v>11</v>
      </c>
      <c r="C1923" t="s">
        <v>32</v>
      </c>
      <c r="D1923" t="s">
        <v>35</v>
      </c>
      <c r="E1923" t="s">
        <v>12</v>
      </c>
      <c r="F1923">
        <v>0.49890000000000001</v>
      </c>
      <c r="G1923">
        <v>148.325346</v>
      </c>
      <c r="H1923">
        <v>0.17460000000000001</v>
      </c>
      <c r="I1923">
        <v>0</v>
      </c>
    </row>
    <row r="1924" spans="1:9" x14ac:dyDescent="0.2">
      <c r="A1924">
        <v>2022</v>
      </c>
      <c r="B1924">
        <v>11</v>
      </c>
      <c r="C1924" t="s">
        <v>32</v>
      </c>
      <c r="D1924" t="s">
        <v>19</v>
      </c>
      <c r="E1924" t="s">
        <v>12</v>
      </c>
      <c r="F1924">
        <v>0.98860000000000003</v>
      </c>
      <c r="G1924">
        <v>209.659188</v>
      </c>
      <c r="H1924">
        <v>0.36580000000000001</v>
      </c>
      <c r="I1924">
        <v>0</v>
      </c>
    </row>
    <row r="1925" spans="1:9" x14ac:dyDescent="0.2">
      <c r="A1925">
        <v>2022</v>
      </c>
      <c r="B1925">
        <v>11</v>
      </c>
      <c r="C1925" t="s">
        <v>32</v>
      </c>
      <c r="D1925" t="s">
        <v>53</v>
      </c>
      <c r="E1925" t="s">
        <v>12</v>
      </c>
      <c r="F1925">
        <v>2.2503000000000002</v>
      </c>
      <c r="G1925">
        <v>177.459237</v>
      </c>
      <c r="H1925">
        <v>0.86639999999999995</v>
      </c>
      <c r="I1925">
        <v>1080</v>
      </c>
    </row>
    <row r="1926" spans="1:9" x14ac:dyDescent="0.2">
      <c r="A1926">
        <v>2022</v>
      </c>
      <c r="B1926">
        <v>11</v>
      </c>
      <c r="C1926" t="s">
        <v>32</v>
      </c>
      <c r="D1926" t="s">
        <v>53</v>
      </c>
      <c r="E1926" t="s">
        <v>13</v>
      </c>
      <c r="F1926">
        <v>0.1152</v>
      </c>
      <c r="G1926">
        <v>16.475532999999999</v>
      </c>
      <c r="H1926">
        <v>5.6399999999999999E-2</v>
      </c>
      <c r="I1926">
        <v>74</v>
      </c>
    </row>
    <row r="1927" spans="1:9" x14ac:dyDescent="0.2">
      <c r="A1927">
        <v>2022</v>
      </c>
      <c r="B1927">
        <v>12</v>
      </c>
      <c r="C1927" t="s">
        <v>9</v>
      </c>
      <c r="D1927" t="s">
        <v>15</v>
      </c>
      <c r="E1927" t="s">
        <v>11</v>
      </c>
      <c r="F1927">
        <v>9.7199999999999995E-2</v>
      </c>
      <c r="G1927" t="s">
        <v>150</v>
      </c>
      <c r="H1927">
        <v>1.9400000000000001E-2</v>
      </c>
      <c r="I1927">
        <v>14</v>
      </c>
    </row>
    <row r="1928" spans="1:9" x14ac:dyDescent="0.2">
      <c r="A1928">
        <v>2022</v>
      </c>
      <c r="B1928">
        <v>12</v>
      </c>
      <c r="C1928" t="s">
        <v>9</v>
      </c>
      <c r="D1928" t="s">
        <v>15</v>
      </c>
      <c r="E1928" t="s">
        <v>13</v>
      </c>
      <c r="F1928">
        <v>41.707599999999999</v>
      </c>
      <c r="G1928" t="s">
        <v>151</v>
      </c>
      <c r="H1928">
        <v>16.6831</v>
      </c>
      <c r="I1928">
        <v>615</v>
      </c>
    </row>
    <row r="1929" spans="1:9" x14ac:dyDescent="0.2">
      <c r="A1929">
        <v>2022</v>
      </c>
      <c r="B1929">
        <v>12</v>
      </c>
      <c r="C1929" t="s">
        <v>9</v>
      </c>
      <c r="D1929" t="s">
        <v>10</v>
      </c>
      <c r="E1929" t="s">
        <v>11</v>
      </c>
      <c r="F1929">
        <v>5.7782999999999998</v>
      </c>
      <c r="G1929" t="s">
        <v>152</v>
      </c>
      <c r="H1929">
        <v>1.2135</v>
      </c>
      <c r="I1929">
        <v>389</v>
      </c>
    </row>
    <row r="1930" spans="1:9" x14ac:dyDescent="0.2">
      <c r="A1930">
        <v>2022</v>
      </c>
      <c r="B1930">
        <v>12</v>
      </c>
      <c r="C1930" t="s">
        <v>9</v>
      </c>
      <c r="D1930" t="s">
        <v>10</v>
      </c>
      <c r="E1930" t="s">
        <v>12</v>
      </c>
      <c r="F1930">
        <v>26.398</v>
      </c>
      <c r="G1930" t="s">
        <v>153</v>
      </c>
      <c r="H1930">
        <v>9.2393000000000001</v>
      </c>
      <c r="I1930">
        <v>596</v>
      </c>
    </row>
    <row r="1931" spans="1:9" x14ac:dyDescent="0.2">
      <c r="A1931">
        <v>2022</v>
      </c>
      <c r="B1931">
        <v>12</v>
      </c>
      <c r="C1931" t="s">
        <v>9</v>
      </c>
      <c r="D1931" t="s">
        <v>10</v>
      </c>
      <c r="E1931" t="s">
        <v>13</v>
      </c>
      <c r="F1931">
        <v>30.0701</v>
      </c>
      <c r="G1931" t="s">
        <v>154</v>
      </c>
      <c r="H1931">
        <v>15.0265</v>
      </c>
      <c r="I1931">
        <v>501</v>
      </c>
    </row>
    <row r="1932" spans="1:9" x14ac:dyDescent="0.2">
      <c r="A1932">
        <v>2022</v>
      </c>
      <c r="B1932">
        <v>12</v>
      </c>
      <c r="C1932" t="s">
        <v>9</v>
      </c>
      <c r="D1932" t="s">
        <v>17</v>
      </c>
      <c r="E1932" t="s">
        <v>18</v>
      </c>
      <c r="F1932">
        <v>2.4055</v>
      </c>
      <c r="G1932">
        <v>288.65046699999999</v>
      </c>
      <c r="H1932">
        <v>0.433</v>
      </c>
      <c r="I1932">
        <v>119</v>
      </c>
    </row>
    <row r="1933" spans="1:9" x14ac:dyDescent="0.2">
      <c r="A1933">
        <v>2022</v>
      </c>
      <c r="B1933">
        <v>12</v>
      </c>
      <c r="C1933" t="s">
        <v>9</v>
      </c>
      <c r="D1933" t="s">
        <v>21</v>
      </c>
      <c r="E1933" t="s">
        <v>13</v>
      </c>
      <c r="F1933">
        <v>1.4713000000000001</v>
      </c>
      <c r="G1933">
        <v>268.38488000000001</v>
      </c>
      <c r="H1933">
        <v>0.58850000000000002</v>
      </c>
      <c r="I1933">
        <v>113</v>
      </c>
    </row>
    <row r="1934" spans="1:9" x14ac:dyDescent="0.2">
      <c r="A1934">
        <v>2022</v>
      </c>
      <c r="B1934">
        <v>12</v>
      </c>
      <c r="C1934" t="s">
        <v>9</v>
      </c>
      <c r="D1934" t="s">
        <v>20</v>
      </c>
      <c r="E1934" t="s">
        <v>22</v>
      </c>
      <c r="F1934">
        <v>3.5499999999999997E-2</v>
      </c>
      <c r="G1934">
        <v>2.0761090000000002</v>
      </c>
      <c r="H1934">
        <v>9.1999999999999998E-3</v>
      </c>
      <c r="I1934">
        <v>5</v>
      </c>
    </row>
    <row r="1935" spans="1:9" x14ac:dyDescent="0.2">
      <c r="A1935">
        <v>2022</v>
      </c>
      <c r="B1935">
        <v>12</v>
      </c>
      <c r="C1935" t="s">
        <v>9</v>
      </c>
      <c r="D1935" t="s">
        <v>20</v>
      </c>
      <c r="E1935" t="s">
        <v>12</v>
      </c>
      <c r="F1935">
        <v>2.4146999999999998</v>
      </c>
      <c r="G1935">
        <v>179.24161100000001</v>
      </c>
      <c r="H1935">
        <v>0.86929999999999996</v>
      </c>
      <c r="I1935">
        <v>151</v>
      </c>
    </row>
    <row r="1936" spans="1:9" x14ac:dyDescent="0.2">
      <c r="A1936">
        <v>2022</v>
      </c>
      <c r="B1936">
        <v>12</v>
      </c>
      <c r="C1936" t="s">
        <v>9</v>
      </c>
      <c r="D1936" t="s">
        <v>55</v>
      </c>
      <c r="E1936" t="s">
        <v>12</v>
      </c>
      <c r="F1936">
        <v>1.1106</v>
      </c>
      <c r="G1936">
        <v>98.254187000000002</v>
      </c>
      <c r="H1936">
        <v>0.3886</v>
      </c>
      <c r="I1936">
        <v>109</v>
      </c>
    </row>
    <row r="1937" spans="1:9" x14ac:dyDescent="0.2">
      <c r="A1937">
        <v>2022</v>
      </c>
      <c r="B1937">
        <v>12</v>
      </c>
      <c r="C1937" t="s">
        <v>9</v>
      </c>
      <c r="D1937" t="s">
        <v>56</v>
      </c>
      <c r="E1937" t="s">
        <v>12</v>
      </c>
      <c r="F1937">
        <v>0.9899</v>
      </c>
      <c r="G1937">
        <v>81.820758999999995</v>
      </c>
      <c r="H1937">
        <v>0.34639999999999999</v>
      </c>
      <c r="I1937">
        <v>69</v>
      </c>
    </row>
    <row r="1938" spans="1:9" x14ac:dyDescent="0.2">
      <c r="A1938">
        <v>2022</v>
      </c>
      <c r="B1938">
        <v>12</v>
      </c>
      <c r="C1938" t="s">
        <v>9</v>
      </c>
      <c r="D1938" t="s">
        <v>19</v>
      </c>
      <c r="E1938" t="s">
        <v>12</v>
      </c>
      <c r="F1938">
        <v>0.31440000000000001</v>
      </c>
      <c r="G1938">
        <v>53.442689999999999</v>
      </c>
      <c r="H1938">
        <v>0.1163</v>
      </c>
      <c r="I1938">
        <v>0</v>
      </c>
    </row>
    <row r="1939" spans="1:9" x14ac:dyDescent="0.2">
      <c r="A1939">
        <v>2022</v>
      </c>
      <c r="B1939">
        <v>12</v>
      </c>
      <c r="C1939" t="s">
        <v>9</v>
      </c>
      <c r="D1939" t="s">
        <v>53</v>
      </c>
      <c r="E1939" t="s">
        <v>12</v>
      </c>
      <c r="F1939">
        <v>0.40260000000000001</v>
      </c>
      <c r="G1939">
        <v>44.385877999999998</v>
      </c>
      <c r="H1939">
        <v>0.155</v>
      </c>
      <c r="I1939">
        <v>131</v>
      </c>
    </row>
    <row r="1940" spans="1:9" x14ac:dyDescent="0.2">
      <c r="A1940">
        <v>2022</v>
      </c>
      <c r="B1940">
        <v>12</v>
      </c>
      <c r="C1940" t="s">
        <v>9</v>
      </c>
      <c r="D1940" t="s">
        <v>62</v>
      </c>
      <c r="E1940" t="s">
        <v>18</v>
      </c>
      <c r="F1940">
        <v>0.58179999999999998</v>
      </c>
      <c r="G1940">
        <v>34.264124000000002</v>
      </c>
      <c r="H1940">
        <v>6.9800000000000001E-2</v>
      </c>
      <c r="I1940">
        <v>75</v>
      </c>
    </row>
    <row r="1941" spans="1:9" x14ac:dyDescent="0.2">
      <c r="A1941">
        <v>2022</v>
      </c>
      <c r="B1941">
        <v>12</v>
      </c>
      <c r="C1941" t="s">
        <v>26</v>
      </c>
      <c r="D1941" t="s">
        <v>10</v>
      </c>
      <c r="E1941" t="s">
        <v>11</v>
      </c>
      <c r="F1941">
        <v>14.025399999999999</v>
      </c>
      <c r="G1941" t="s">
        <v>155</v>
      </c>
      <c r="H1941">
        <v>2.9453</v>
      </c>
      <c r="I1941">
        <v>2688</v>
      </c>
    </row>
    <row r="1942" spans="1:9" x14ac:dyDescent="0.2">
      <c r="A1942">
        <v>2022</v>
      </c>
      <c r="B1942">
        <v>12</v>
      </c>
      <c r="C1942" t="s">
        <v>26</v>
      </c>
      <c r="D1942" t="s">
        <v>10</v>
      </c>
      <c r="E1942" t="s">
        <v>12</v>
      </c>
      <c r="F1942">
        <v>41.937199999999997</v>
      </c>
      <c r="G1942" t="s">
        <v>156</v>
      </c>
      <c r="H1942">
        <v>14.678000000000001</v>
      </c>
      <c r="I1942">
        <v>7912</v>
      </c>
    </row>
    <row r="1943" spans="1:9" x14ac:dyDescent="0.2">
      <c r="A1943">
        <v>2022</v>
      </c>
      <c r="B1943">
        <v>12</v>
      </c>
      <c r="C1943" t="s">
        <v>26</v>
      </c>
      <c r="D1943" t="s">
        <v>10</v>
      </c>
      <c r="E1943" t="s">
        <v>13</v>
      </c>
      <c r="F1943">
        <v>8.8173999999999992</v>
      </c>
      <c r="G1943" t="s">
        <v>157</v>
      </c>
      <c r="H1943">
        <v>4.3360000000000003</v>
      </c>
      <c r="I1943">
        <v>3076</v>
      </c>
    </row>
    <row r="1944" spans="1:9" x14ac:dyDescent="0.2">
      <c r="A1944">
        <v>2022</v>
      </c>
      <c r="B1944">
        <v>12</v>
      </c>
      <c r="C1944" t="s">
        <v>26</v>
      </c>
      <c r="D1944" t="s">
        <v>15</v>
      </c>
      <c r="E1944" t="s">
        <v>11</v>
      </c>
      <c r="F1944">
        <v>0.55920000000000003</v>
      </c>
      <c r="G1944" t="s">
        <v>158</v>
      </c>
      <c r="H1944">
        <v>0.1119</v>
      </c>
      <c r="I1944">
        <v>229</v>
      </c>
    </row>
    <row r="1945" spans="1:9" x14ac:dyDescent="0.2">
      <c r="A1945">
        <v>2022</v>
      </c>
      <c r="B1945">
        <v>12</v>
      </c>
      <c r="C1945" t="s">
        <v>26</v>
      </c>
      <c r="D1945" t="s">
        <v>15</v>
      </c>
      <c r="E1945" t="s">
        <v>13</v>
      </c>
      <c r="F1945">
        <v>13.1007</v>
      </c>
      <c r="G1945" t="s">
        <v>159</v>
      </c>
      <c r="H1945">
        <v>5.2404000000000002</v>
      </c>
      <c r="I1945">
        <v>2389</v>
      </c>
    </row>
    <row r="1946" spans="1:9" x14ac:dyDescent="0.2">
      <c r="A1946">
        <v>2022</v>
      </c>
      <c r="B1946">
        <v>12</v>
      </c>
      <c r="C1946" t="s">
        <v>26</v>
      </c>
      <c r="D1946" t="s">
        <v>20</v>
      </c>
      <c r="E1946" t="s">
        <v>22</v>
      </c>
      <c r="F1946">
        <v>1.1649</v>
      </c>
      <c r="G1946">
        <v>74.095637999999994</v>
      </c>
      <c r="H1946">
        <v>0.3029</v>
      </c>
      <c r="I1946">
        <v>120</v>
      </c>
    </row>
    <row r="1947" spans="1:9" x14ac:dyDescent="0.2">
      <c r="A1947">
        <v>2022</v>
      </c>
      <c r="B1947">
        <v>12</v>
      </c>
      <c r="C1947" t="s">
        <v>26</v>
      </c>
      <c r="D1947" t="s">
        <v>20</v>
      </c>
      <c r="E1947" t="s">
        <v>12</v>
      </c>
      <c r="F1947">
        <v>9.7878000000000007</v>
      </c>
      <c r="G1947">
        <v>674.81985399999996</v>
      </c>
      <c r="H1947">
        <v>3.5236000000000001</v>
      </c>
      <c r="I1947">
        <v>1357</v>
      </c>
    </row>
    <row r="1948" spans="1:9" x14ac:dyDescent="0.2">
      <c r="A1948">
        <v>2022</v>
      </c>
      <c r="B1948">
        <v>12</v>
      </c>
      <c r="C1948" t="s">
        <v>26</v>
      </c>
      <c r="D1948" t="s">
        <v>52</v>
      </c>
      <c r="E1948" t="s">
        <v>12</v>
      </c>
      <c r="F1948">
        <v>4.9301000000000004</v>
      </c>
      <c r="G1948">
        <v>253.99308199999999</v>
      </c>
      <c r="H1948">
        <v>1.7255</v>
      </c>
      <c r="I1948">
        <v>686</v>
      </c>
    </row>
    <row r="1949" spans="1:9" x14ac:dyDescent="0.2">
      <c r="A1949">
        <v>2022</v>
      </c>
      <c r="B1949">
        <v>12</v>
      </c>
      <c r="C1949" t="s">
        <v>26</v>
      </c>
      <c r="D1949" t="s">
        <v>55</v>
      </c>
      <c r="E1949" t="s">
        <v>12</v>
      </c>
      <c r="F1949">
        <v>2.3782999999999999</v>
      </c>
      <c r="G1949">
        <v>211.17560700000001</v>
      </c>
      <c r="H1949">
        <v>0.83240000000000003</v>
      </c>
      <c r="I1949">
        <v>1073</v>
      </c>
    </row>
    <row r="1950" spans="1:9" x14ac:dyDescent="0.2">
      <c r="A1950">
        <v>2022</v>
      </c>
      <c r="B1950">
        <v>12</v>
      </c>
      <c r="C1950" t="s">
        <v>26</v>
      </c>
      <c r="D1950" t="s">
        <v>19</v>
      </c>
      <c r="E1950" t="s">
        <v>12</v>
      </c>
      <c r="F1950">
        <v>0.63490000000000002</v>
      </c>
      <c r="G1950">
        <v>140.682445</v>
      </c>
      <c r="H1950">
        <v>0.2349</v>
      </c>
      <c r="I1950">
        <v>0</v>
      </c>
    </row>
    <row r="1951" spans="1:9" x14ac:dyDescent="0.2">
      <c r="A1951">
        <v>2022</v>
      </c>
      <c r="B1951">
        <v>12</v>
      </c>
      <c r="C1951" t="s">
        <v>26</v>
      </c>
      <c r="D1951" t="s">
        <v>17</v>
      </c>
      <c r="E1951" t="s">
        <v>18</v>
      </c>
      <c r="F1951">
        <v>1.9166000000000001</v>
      </c>
      <c r="G1951">
        <v>127.604833</v>
      </c>
      <c r="H1951">
        <v>0.34489999999999998</v>
      </c>
      <c r="I1951">
        <v>946</v>
      </c>
    </row>
    <row r="1952" spans="1:9" x14ac:dyDescent="0.2">
      <c r="A1952">
        <v>2022</v>
      </c>
      <c r="B1952">
        <v>12</v>
      </c>
      <c r="C1952" t="s">
        <v>26</v>
      </c>
      <c r="D1952" t="s">
        <v>21</v>
      </c>
      <c r="E1952" t="s">
        <v>13</v>
      </c>
      <c r="F1952">
        <v>0.45610000000000001</v>
      </c>
      <c r="G1952">
        <v>100.668722</v>
      </c>
      <c r="H1952">
        <v>0.18240000000000001</v>
      </c>
      <c r="I1952">
        <v>244</v>
      </c>
    </row>
    <row r="1953" spans="1:9" x14ac:dyDescent="0.2">
      <c r="A1953">
        <v>2022</v>
      </c>
      <c r="B1953">
        <v>12</v>
      </c>
      <c r="C1953" t="s">
        <v>26</v>
      </c>
      <c r="D1953" t="s">
        <v>59</v>
      </c>
      <c r="E1953" t="s">
        <v>22</v>
      </c>
      <c r="F1953">
        <v>0.98160000000000003</v>
      </c>
      <c r="G1953">
        <v>92.915289000000001</v>
      </c>
      <c r="H1953">
        <v>0.24540000000000001</v>
      </c>
      <c r="I1953">
        <v>547</v>
      </c>
    </row>
    <row r="1954" spans="1:9" x14ac:dyDescent="0.2">
      <c r="A1954">
        <v>2022</v>
      </c>
      <c r="B1954">
        <v>12</v>
      </c>
      <c r="C1954" t="s">
        <v>26</v>
      </c>
      <c r="D1954" t="s">
        <v>58</v>
      </c>
      <c r="E1954" t="s">
        <v>13</v>
      </c>
      <c r="F1954">
        <v>0.19450000000000001</v>
      </c>
      <c r="G1954">
        <v>41.641204999999999</v>
      </c>
      <c r="H1954">
        <v>7.7799999999999994E-2</v>
      </c>
      <c r="I1954">
        <v>0</v>
      </c>
    </row>
    <row r="1955" spans="1:9" x14ac:dyDescent="0.2">
      <c r="A1955">
        <v>2022</v>
      </c>
      <c r="B1955">
        <v>12</v>
      </c>
      <c r="C1955" t="s">
        <v>32</v>
      </c>
      <c r="D1955" t="s">
        <v>10</v>
      </c>
      <c r="E1955" t="s">
        <v>11</v>
      </c>
      <c r="F1955">
        <v>27.536799999999999</v>
      </c>
      <c r="G1955" t="s">
        <v>160</v>
      </c>
      <c r="H1955">
        <v>5.7827999999999999</v>
      </c>
      <c r="I1955">
        <v>4364</v>
      </c>
    </row>
    <row r="1956" spans="1:9" x14ac:dyDescent="0.2">
      <c r="A1956">
        <v>2022</v>
      </c>
      <c r="B1956">
        <v>12</v>
      </c>
      <c r="C1956" t="s">
        <v>32</v>
      </c>
      <c r="D1956" t="s">
        <v>10</v>
      </c>
      <c r="E1956" t="s">
        <v>12</v>
      </c>
      <c r="F1956">
        <v>124.5474</v>
      </c>
      <c r="G1956" t="s">
        <v>161</v>
      </c>
      <c r="H1956">
        <v>43.5916</v>
      </c>
      <c r="I1956">
        <v>16029</v>
      </c>
    </row>
    <row r="1957" spans="1:9" x14ac:dyDescent="0.2">
      <c r="A1957">
        <v>2022</v>
      </c>
      <c r="B1957">
        <v>12</v>
      </c>
      <c r="C1957" t="s">
        <v>32</v>
      </c>
      <c r="D1957" t="s">
        <v>10</v>
      </c>
      <c r="E1957" t="s">
        <v>13</v>
      </c>
      <c r="F1957">
        <v>22.1265</v>
      </c>
      <c r="G1957" t="s">
        <v>162</v>
      </c>
      <c r="H1957">
        <v>10.9131</v>
      </c>
      <c r="I1957">
        <v>6072</v>
      </c>
    </row>
    <row r="1958" spans="1:9" x14ac:dyDescent="0.2">
      <c r="A1958">
        <v>2022</v>
      </c>
      <c r="B1958">
        <v>12</v>
      </c>
      <c r="C1958" t="s">
        <v>32</v>
      </c>
      <c r="D1958" t="s">
        <v>10</v>
      </c>
      <c r="E1958" t="s">
        <v>14</v>
      </c>
      <c r="F1958">
        <v>2.4899999999999999E-2</v>
      </c>
      <c r="G1958" t="s">
        <v>147</v>
      </c>
      <c r="H1958">
        <v>1.8700000000000001E-2</v>
      </c>
      <c r="I1958">
        <v>6</v>
      </c>
    </row>
    <row r="1959" spans="1:9" x14ac:dyDescent="0.2">
      <c r="A1959">
        <v>2022</v>
      </c>
      <c r="B1959">
        <v>12</v>
      </c>
      <c r="C1959" t="s">
        <v>32</v>
      </c>
      <c r="D1959" t="s">
        <v>15</v>
      </c>
      <c r="E1959" t="s">
        <v>11</v>
      </c>
      <c r="F1959">
        <v>1.3947000000000001</v>
      </c>
      <c r="G1959" t="s">
        <v>163</v>
      </c>
      <c r="H1959">
        <v>0.27889999999999998</v>
      </c>
      <c r="I1959">
        <v>295</v>
      </c>
    </row>
    <row r="1960" spans="1:9" x14ac:dyDescent="0.2">
      <c r="A1960">
        <v>2022</v>
      </c>
      <c r="B1960">
        <v>12</v>
      </c>
      <c r="C1960" t="s">
        <v>32</v>
      </c>
      <c r="D1960" t="s">
        <v>15</v>
      </c>
      <c r="E1960" t="s">
        <v>13</v>
      </c>
      <c r="F1960">
        <v>50.753999999999998</v>
      </c>
      <c r="G1960" t="s">
        <v>164</v>
      </c>
      <c r="H1960">
        <v>20.301600000000001</v>
      </c>
      <c r="I1960">
        <v>8459</v>
      </c>
    </row>
    <row r="1961" spans="1:9" x14ac:dyDescent="0.2">
      <c r="A1961">
        <v>2022</v>
      </c>
      <c r="B1961">
        <v>12</v>
      </c>
      <c r="C1961" t="s">
        <v>32</v>
      </c>
      <c r="D1961" t="s">
        <v>20</v>
      </c>
      <c r="E1961" t="s">
        <v>22</v>
      </c>
      <c r="F1961">
        <v>3.4786999999999999</v>
      </c>
      <c r="G1961">
        <v>220.70644100000001</v>
      </c>
      <c r="H1961">
        <v>0.90449999999999997</v>
      </c>
      <c r="I1961">
        <v>354</v>
      </c>
    </row>
    <row r="1962" spans="1:9" x14ac:dyDescent="0.2">
      <c r="A1962">
        <v>2022</v>
      </c>
      <c r="B1962">
        <v>12</v>
      </c>
      <c r="C1962" t="s">
        <v>32</v>
      </c>
      <c r="D1962" t="s">
        <v>20</v>
      </c>
      <c r="E1962" t="s">
        <v>12</v>
      </c>
      <c r="F1962">
        <v>24.732500000000002</v>
      </c>
      <c r="G1962">
        <v>1815.368418</v>
      </c>
      <c r="H1962">
        <v>8.9037000000000006</v>
      </c>
      <c r="I1962">
        <v>1841</v>
      </c>
    </row>
    <row r="1963" spans="1:9" x14ac:dyDescent="0.2">
      <c r="A1963">
        <v>2022</v>
      </c>
      <c r="B1963">
        <v>12</v>
      </c>
      <c r="C1963" t="s">
        <v>32</v>
      </c>
      <c r="D1963" t="s">
        <v>55</v>
      </c>
      <c r="E1963" t="s">
        <v>12</v>
      </c>
      <c r="F1963">
        <v>13.8492</v>
      </c>
      <c r="G1963">
        <v>1260.041579</v>
      </c>
      <c r="H1963">
        <v>4.8472</v>
      </c>
      <c r="I1963">
        <v>3776</v>
      </c>
    </row>
    <row r="1964" spans="1:9" x14ac:dyDescent="0.2">
      <c r="A1964">
        <v>2022</v>
      </c>
      <c r="B1964">
        <v>12</v>
      </c>
      <c r="C1964" t="s">
        <v>32</v>
      </c>
      <c r="D1964" t="s">
        <v>21</v>
      </c>
      <c r="E1964" t="s">
        <v>27</v>
      </c>
      <c r="F1964">
        <v>1.55E-2</v>
      </c>
      <c r="G1964">
        <v>4.6194110000000004</v>
      </c>
      <c r="H1964">
        <v>4.5999999999999999E-3</v>
      </c>
      <c r="I1964">
        <v>14</v>
      </c>
    </row>
    <row r="1965" spans="1:9" x14ac:dyDescent="0.2">
      <c r="A1965">
        <v>2022</v>
      </c>
      <c r="B1965">
        <v>12</v>
      </c>
      <c r="C1965" t="s">
        <v>32</v>
      </c>
      <c r="D1965" t="s">
        <v>21</v>
      </c>
      <c r="E1965" t="s">
        <v>13</v>
      </c>
      <c r="F1965">
        <v>3.6888000000000001</v>
      </c>
      <c r="G1965">
        <v>790.26899400000002</v>
      </c>
      <c r="H1965">
        <v>1.4754</v>
      </c>
      <c r="I1965">
        <v>1083</v>
      </c>
    </row>
    <row r="1966" spans="1:9" x14ac:dyDescent="0.2">
      <c r="A1966">
        <v>2022</v>
      </c>
      <c r="B1966">
        <v>12</v>
      </c>
      <c r="C1966" t="s">
        <v>32</v>
      </c>
      <c r="D1966" t="s">
        <v>33</v>
      </c>
      <c r="E1966" t="s">
        <v>18</v>
      </c>
      <c r="F1966">
        <v>1.3492</v>
      </c>
      <c r="G1966">
        <v>434.61664400000001</v>
      </c>
      <c r="H1966">
        <v>0.25629999999999997</v>
      </c>
      <c r="I1966">
        <v>108</v>
      </c>
    </row>
    <row r="1967" spans="1:9" x14ac:dyDescent="0.2">
      <c r="A1967">
        <v>2022</v>
      </c>
      <c r="B1967">
        <v>12</v>
      </c>
      <c r="C1967" t="s">
        <v>32</v>
      </c>
      <c r="D1967" t="s">
        <v>33</v>
      </c>
      <c r="E1967" t="s">
        <v>12</v>
      </c>
      <c r="F1967">
        <v>1.2999999999999999E-2</v>
      </c>
      <c r="G1967">
        <v>6.659516</v>
      </c>
      <c r="H1967">
        <v>4.4999999999999997E-3</v>
      </c>
      <c r="I1967">
        <v>4</v>
      </c>
    </row>
    <row r="1968" spans="1:9" x14ac:dyDescent="0.2">
      <c r="A1968">
        <v>2022</v>
      </c>
      <c r="B1968">
        <v>12</v>
      </c>
      <c r="C1968" t="s">
        <v>32</v>
      </c>
      <c r="D1968" t="s">
        <v>33</v>
      </c>
      <c r="E1968" t="s">
        <v>13</v>
      </c>
      <c r="F1968">
        <v>5.74E-2</v>
      </c>
      <c r="G1968">
        <v>30.069205</v>
      </c>
      <c r="H1968">
        <v>2.87E-2</v>
      </c>
      <c r="I1968">
        <v>43</v>
      </c>
    </row>
    <row r="1969" spans="1:9" x14ac:dyDescent="0.2">
      <c r="A1969">
        <v>2022</v>
      </c>
      <c r="B1969">
        <v>12</v>
      </c>
      <c r="C1969" t="s">
        <v>32</v>
      </c>
      <c r="D1969" t="s">
        <v>17</v>
      </c>
      <c r="E1969" t="s">
        <v>18</v>
      </c>
      <c r="F1969">
        <v>5.3833000000000002</v>
      </c>
      <c r="G1969">
        <v>408.10701399999999</v>
      </c>
      <c r="H1969">
        <v>0.96899999999999997</v>
      </c>
      <c r="I1969">
        <v>1679</v>
      </c>
    </row>
    <row r="1970" spans="1:9" x14ac:dyDescent="0.2">
      <c r="A1970">
        <v>2022</v>
      </c>
      <c r="B1970">
        <v>12</v>
      </c>
      <c r="C1970" t="s">
        <v>32</v>
      </c>
      <c r="D1970" t="s">
        <v>52</v>
      </c>
      <c r="E1970" t="s">
        <v>12</v>
      </c>
      <c r="F1970">
        <v>7.3404999999999996</v>
      </c>
      <c r="G1970">
        <v>308.90372200000002</v>
      </c>
      <c r="H1970">
        <v>2.5691999999999999</v>
      </c>
      <c r="I1970">
        <v>840</v>
      </c>
    </row>
    <row r="1971" spans="1:9" x14ac:dyDescent="0.2">
      <c r="A1971">
        <v>2022</v>
      </c>
      <c r="B1971">
        <v>12</v>
      </c>
      <c r="C1971" t="s">
        <v>32</v>
      </c>
      <c r="D1971" t="s">
        <v>19</v>
      </c>
      <c r="E1971" t="s">
        <v>12</v>
      </c>
      <c r="F1971">
        <v>1.2131000000000001</v>
      </c>
      <c r="G1971">
        <v>257.23418900000001</v>
      </c>
      <c r="H1971">
        <v>0.44879999999999998</v>
      </c>
      <c r="I1971">
        <v>0</v>
      </c>
    </row>
    <row r="1972" spans="1:9" x14ac:dyDescent="0.2">
      <c r="A1972">
        <v>2022</v>
      </c>
      <c r="B1972">
        <v>12</v>
      </c>
      <c r="C1972" t="s">
        <v>32</v>
      </c>
      <c r="D1972" t="s">
        <v>35</v>
      </c>
      <c r="E1972" t="s">
        <v>18</v>
      </c>
      <c r="F1972">
        <v>0.2321</v>
      </c>
      <c r="G1972">
        <v>71.738721999999996</v>
      </c>
      <c r="H1972">
        <v>4.1799999999999997E-2</v>
      </c>
      <c r="I1972">
        <v>0</v>
      </c>
    </row>
    <row r="1973" spans="1:9" x14ac:dyDescent="0.2">
      <c r="A1973">
        <v>2022</v>
      </c>
      <c r="B1973">
        <v>12</v>
      </c>
      <c r="C1973" t="s">
        <v>32</v>
      </c>
      <c r="D1973" t="s">
        <v>35</v>
      </c>
      <c r="E1973" t="s">
        <v>12</v>
      </c>
      <c r="F1973">
        <v>0.41549999999999998</v>
      </c>
      <c r="G1973">
        <v>138.91658200000001</v>
      </c>
      <c r="H1973">
        <v>0.1454</v>
      </c>
      <c r="I1973">
        <v>0</v>
      </c>
    </row>
    <row r="1974" spans="1:9" x14ac:dyDescent="0.2">
      <c r="A1974">
        <v>2022</v>
      </c>
      <c r="B1974">
        <v>1</v>
      </c>
      <c r="C1974" t="s">
        <v>9</v>
      </c>
      <c r="D1974" t="s">
        <v>10</v>
      </c>
      <c r="E1974" t="s">
        <v>48</v>
      </c>
      <c r="F1974">
        <v>10.053699999999999</v>
      </c>
      <c r="G1974">
        <v>732.97979999999995</v>
      </c>
      <c r="H1974">
        <v>2.0106999999999999</v>
      </c>
      <c r="I1974">
        <v>411</v>
      </c>
    </row>
    <row r="1975" spans="1:9" x14ac:dyDescent="0.2">
      <c r="A1975">
        <v>2022</v>
      </c>
      <c r="B1975">
        <v>1</v>
      </c>
      <c r="C1975" t="s">
        <v>26</v>
      </c>
      <c r="D1975" t="s">
        <v>10</v>
      </c>
      <c r="E1975" t="s">
        <v>48</v>
      </c>
      <c r="F1975">
        <v>6.1787999999999998</v>
      </c>
      <c r="G1975">
        <v>460.20650000000001</v>
      </c>
      <c r="H1975">
        <v>1.2358</v>
      </c>
      <c r="I1975">
        <v>1101</v>
      </c>
    </row>
    <row r="1976" spans="1:9" x14ac:dyDescent="0.2">
      <c r="A1976">
        <v>2022</v>
      </c>
      <c r="B1976">
        <v>1</v>
      </c>
      <c r="C1976" t="s">
        <v>32</v>
      </c>
      <c r="D1976" t="s">
        <v>10</v>
      </c>
      <c r="E1976" t="s">
        <v>48</v>
      </c>
      <c r="F1976">
        <v>17.2088</v>
      </c>
      <c r="G1976">
        <v>1310.1595</v>
      </c>
      <c r="H1976">
        <v>3.4417</v>
      </c>
      <c r="I1976">
        <v>1929</v>
      </c>
    </row>
    <row r="1977" spans="1:9" x14ac:dyDescent="0.2">
      <c r="A1977">
        <v>2022</v>
      </c>
      <c r="B1977">
        <v>2</v>
      </c>
      <c r="C1977" t="s">
        <v>9</v>
      </c>
      <c r="D1977" t="s">
        <v>10</v>
      </c>
      <c r="E1977" t="s">
        <v>48</v>
      </c>
      <c r="F1977">
        <v>9.7912999999999997</v>
      </c>
      <c r="G1977" t="s">
        <v>165</v>
      </c>
      <c r="H1977">
        <v>1.9583999999999999</v>
      </c>
      <c r="I1977">
        <v>392</v>
      </c>
    </row>
    <row r="1978" spans="1:9" x14ac:dyDescent="0.2">
      <c r="A1978">
        <v>2022</v>
      </c>
      <c r="B1978">
        <v>2</v>
      </c>
      <c r="C1978" t="s">
        <v>26</v>
      </c>
      <c r="D1978" t="s">
        <v>10</v>
      </c>
      <c r="E1978" t="s">
        <v>48</v>
      </c>
      <c r="F1978">
        <v>4.6616</v>
      </c>
      <c r="G1978" t="s">
        <v>166</v>
      </c>
      <c r="H1978">
        <v>0.93240000000000001</v>
      </c>
      <c r="I1978">
        <v>843</v>
      </c>
    </row>
    <row r="1979" spans="1:9" x14ac:dyDescent="0.2">
      <c r="A1979">
        <v>2022</v>
      </c>
      <c r="B1979">
        <v>2</v>
      </c>
      <c r="C1979" t="s">
        <v>32</v>
      </c>
      <c r="D1979" t="s">
        <v>10</v>
      </c>
      <c r="E1979" t="s">
        <v>48</v>
      </c>
      <c r="F1979">
        <v>12.1234</v>
      </c>
      <c r="G1979" t="s">
        <v>167</v>
      </c>
      <c r="H1979">
        <v>2.4245999999999999</v>
      </c>
      <c r="I1979">
        <v>1624</v>
      </c>
    </row>
    <row r="1980" spans="1:9" x14ac:dyDescent="0.2">
      <c r="A1980">
        <v>2022</v>
      </c>
      <c r="B1980">
        <v>3</v>
      </c>
      <c r="C1980" t="s">
        <v>9</v>
      </c>
      <c r="D1980" t="s">
        <v>10</v>
      </c>
      <c r="E1980" t="s">
        <v>48</v>
      </c>
      <c r="F1980">
        <v>16.243300000000001</v>
      </c>
      <c r="G1980">
        <v>1111.4856</v>
      </c>
      <c r="H1980">
        <v>3.2486000000000002</v>
      </c>
      <c r="I1980">
        <v>339</v>
      </c>
    </row>
    <row r="1981" spans="1:9" x14ac:dyDescent="0.2">
      <c r="A1981">
        <v>2022</v>
      </c>
      <c r="B1981">
        <v>3</v>
      </c>
      <c r="C1981" t="s">
        <v>26</v>
      </c>
      <c r="D1981" t="s">
        <v>10</v>
      </c>
      <c r="E1981" t="s">
        <v>48</v>
      </c>
      <c r="F1981">
        <v>3.9952000000000001</v>
      </c>
      <c r="G1981">
        <v>333.67649999999998</v>
      </c>
      <c r="H1981">
        <v>0.79890000000000005</v>
      </c>
      <c r="I1981">
        <v>791</v>
      </c>
    </row>
    <row r="1982" spans="1:9" x14ac:dyDescent="0.2">
      <c r="A1982">
        <v>2022</v>
      </c>
      <c r="B1982">
        <v>3</v>
      </c>
      <c r="C1982" t="s">
        <v>32</v>
      </c>
      <c r="D1982" t="s">
        <v>10</v>
      </c>
      <c r="E1982" t="s">
        <v>48</v>
      </c>
      <c r="F1982">
        <v>18.528300000000002</v>
      </c>
      <c r="G1982">
        <v>1307.2</v>
      </c>
      <c r="H1982">
        <v>3.7056</v>
      </c>
      <c r="I1982">
        <v>1466</v>
      </c>
    </row>
    <row r="1983" spans="1:9" x14ac:dyDescent="0.2">
      <c r="A1983">
        <v>2022</v>
      </c>
      <c r="B1983">
        <v>4</v>
      </c>
      <c r="C1983" t="s">
        <v>9</v>
      </c>
      <c r="D1983" t="s">
        <v>10</v>
      </c>
      <c r="E1983" t="s">
        <v>48</v>
      </c>
      <c r="F1983">
        <v>7.3804999999999996</v>
      </c>
      <c r="G1983" t="s">
        <v>168</v>
      </c>
      <c r="H1983">
        <v>1.4761</v>
      </c>
      <c r="I1983">
        <v>310</v>
      </c>
    </row>
    <row r="1984" spans="1:9" x14ac:dyDescent="0.2">
      <c r="A1984">
        <v>2022</v>
      </c>
      <c r="B1984">
        <v>4</v>
      </c>
      <c r="C1984" t="s">
        <v>26</v>
      </c>
      <c r="D1984" t="s">
        <v>10</v>
      </c>
      <c r="E1984" t="s">
        <v>48</v>
      </c>
      <c r="F1984">
        <v>4.2591000000000001</v>
      </c>
      <c r="G1984" t="s">
        <v>169</v>
      </c>
      <c r="H1984">
        <v>0.85189999999999999</v>
      </c>
      <c r="I1984">
        <v>778</v>
      </c>
    </row>
    <row r="1985" spans="1:9" x14ac:dyDescent="0.2">
      <c r="A1985">
        <v>2022</v>
      </c>
      <c r="B1985">
        <v>4</v>
      </c>
      <c r="C1985" t="s">
        <v>32</v>
      </c>
      <c r="D1985" t="s">
        <v>10</v>
      </c>
      <c r="E1985" t="s">
        <v>48</v>
      </c>
      <c r="F1985">
        <v>28.006599999999999</v>
      </c>
      <c r="G1985" t="s">
        <v>170</v>
      </c>
      <c r="H1985">
        <v>5.6012000000000004</v>
      </c>
      <c r="I1985">
        <v>1607</v>
      </c>
    </row>
    <row r="1986" spans="1:9" x14ac:dyDescent="0.2">
      <c r="A1986">
        <v>2022</v>
      </c>
      <c r="B1986">
        <v>5</v>
      </c>
      <c r="C1986" t="s">
        <v>9</v>
      </c>
      <c r="D1986" t="s">
        <v>10</v>
      </c>
      <c r="E1986" t="s">
        <v>48</v>
      </c>
      <c r="F1986">
        <v>6.8372999999999999</v>
      </c>
      <c r="G1986">
        <v>551.19290000000001</v>
      </c>
      <c r="H1986">
        <v>1.3674999999999999</v>
      </c>
      <c r="I1986">
        <v>312</v>
      </c>
    </row>
    <row r="1987" spans="1:9" x14ac:dyDescent="0.2">
      <c r="A1987">
        <v>2022</v>
      </c>
      <c r="B1987">
        <v>5</v>
      </c>
      <c r="C1987" t="s">
        <v>26</v>
      </c>
      <c r="D1987" t="s">
        <v>10</v>
      </c>
      <c r="E1987" t="s">
        <v>48</v>
      </c>
      <c r="F1987">
        <v>5.7554999999999996</v>
      </c>
      <c r="G1987">
        <v>467.64339999999999</v>
      </c>
      <c r="H1987">
        <v>1.151</v>
      </c>
      <c r="I1987">
        <v>820</v>
      </c>
    </row>
    <row r="1988" spans="1:9" x14ac:dyDescent="0.2">
      <c r="A1988">
        <v>2022</v>
      </c>
      <c r="B1988">
        <v>5</v>
      </c>
      <c r="C1988" t="s">
        <v>32</v>
      </c>
      <c r="D1988" t="s">
        <v>10</v>
      </c>
      <c r="E1988" t="s">
        <v>48</v>
      </c>
      <c r="F1988">
        <v>14.3789</v>
      </c>
      <c r="G1988">
        <v>1050.2044000000001</v>
      </c>
      <c r="H1988">
        <v>2.8757999999999999</v>
      </c>
      <c r="I1988">
        <v>1236</v>
      </c>
    </row>
    <row r="1989" spans="1:9" x14ac:dyDescent="0.2">
      <c r="A1989">
        <v>2022</v>
      </c>
      <c r="B1989">
        <v>6</v>
      </c>
      <c r="C1989" t="s">
        <v>9</v>
      </c>
      <c r="D1989" t="s">
        <v>10</v>
      </c>
      <c r="E1989" t="s">
        <v>48</v>
      </c>
      <c r="F1989">
        <v>5.7480000000000002</v>
      </c>
      <c r="G1989" t="s">
        <v>171</v>
      </c>
      <c r="H1989">
        <v>1.1496</v>
      </c>
      <c r="I1989">
        <v>315</v>
      </c>
    </row>
    <row r="1990" spans="1:9" x14ac:dyDescent="0.2">
      <c r="A1990">
        <v>2022</v>
      </c>
      <c r="B1990">
        <v>6</v>
      </c>
      <c r="C1990" t="s">
        <v>26</v>
      </c>
      <c r="D1990" t="s">
        <v>10</v>
      </c>
      <c r="E1990" t="s">
        <v>48</v>
      </c>
      <c r="F1990">
        <v>5.8023999999999996</v>
      </c>
      <c r="G1990" t="s">
        <v>172</v>
      </c>
      <c r="H1990">
        <v>1.1605000000000001</v>
      </c>
      <c r="I1990">
        <v>846</v>
      </c>
    </row>
    <row r="1991" spans="1:9" x14ac:dyDescent="0.2">
      <c r="A1991">
        <v>2022</v>
      </c>
      <c r="B1991">
        <v>6</v>
      </c>
      <c r="C1991" t="s">
        <v>32</v>
      </c>
      <c r="D1991" t="s">
        <v>10</v>
      </c>
      <c r="E1991" t="s">
        <v>48</v>
      </c>
      <c r="F1991">
        <v>13.5144</v>
      </c>
      <c r="G1991" t="s">
        <v>173</v>
      </c>
      <c r="H1991">
        <v>2.7029000000000001</v>
      </c>
      <c r="I1991">
        <v>1255</v>
      </c>
    </row>
    <row r="1992" spans="1:9" x14ac:dyDescent="0.2">
      <c r="A1992">
        <v>2022</v>
      </c>
      <c r="B1992">
        <v>7</v>
      </c>
      <c r="C1992" t="s">
        <v>9</v>
      </c>
      <c r="D1992" t="s">
        <v>10</v>
      </c>
      <c r="E1992" t="s">
        <v>48</v>
      </c>
      <c r="F1992">
        <v>5.6314000000000002</v>
      </c>
      <c r="G1992">
        <v>432.37329999999997</v>
      </c>
      <c r="H1992">
        <v>1.1262000000000001</v>
      </c>
      <c r="I1992">
        <v>301</v>
      </c>
    </row>
    <row r="1993" spans="1:9" x14ac:dyDescent="0.2">
      <c r="A1993">
        <v>2022</v>
      </c>
      <c r="B1993">
        <v>7</v>
      </c>
      <c r="C1993" t="s">
        <v>26</v>
      </c>
      <c r="D1993" t="s">
        <v>10</v>
      </c>
      <c r="E1993" t="s">
        <v>48</v>
      </c>
      <c r="F1993">
        <v>3.7073999999999998</v>
      </c>
      <c r="G1993">
        <v>311.91520000000003</v>
      </c>
      <c r="H1993">
        <v>0.74139999999999995</v>
      </c>
      <c r="I1993">
        <v>589</v>
      </c>
    </row>
    <row r="1994" spans="1:9" x14ac:dyDescent="0.2">
      <c r="A1994">
        <v>2022</v>
      </c>
      <c r="B1994">
        <v>7</v>
      </c>
      <c r="C1994" t="s">
        <v>32</v>
      </c>
      <c r="D1994" t="s">
        <v>10</v>
      </c>
      <c r="E1994" t="s">
        <v>48</v>
      </c>
      <c r="F1994">
        <v>11.843500000000001</v>
      </c>
      <c r="G1994">
        <v>894.30610000000001</v>
      </c>
      <c r="H1994">
        <v>2.3685999999999998</v>
      </c>
      <c r="I1994">
        <v>1201</v>
      </c>
    </row>
    <row r="1995" spans="1:9" x14ac:dyDescent="0.2">
      <c r="A1995">
        <v>2022</v>
      </c>
      <c r="B1995">
        <v>8</v>
      </c>
      <c r="C1995" t="s">
        <v>9</v>
      </c>
      <c r="D1995" t="s">
        <v>10</v>
      </c>
      <c r="E1995" t="s">
        <v>48</v>
      </c>
      <c r="F1995">
        <v>4.9946999999999999</v>
      </c>
      <c r="G1995" t="s">
        <v>174</v>
      </c>
      <c r="H1995">
        <v>0.99890000000000001</v>
      </c>
      <c r="I1995">
        <v>295</v>
      </c>
    </row>
    <row r="1996" spans="1:9" x14ac:dyDescent="0.2">
      <c r="A1996">
        <v>2022</v>
      </c>
      <c r="B1996">
        <v>8</v>
      </c>
      <c r="C1996" t="s">
        <v>26</v>
      </c>
      <c r="D1996" t="s">
        <v>10</v>
      </c>
      <c r="E1996" t="s">
        <v>48</v>
      </c>
      <c r="F1996">
        <v>3.7602000000000002</v>
      </c>
      <c r="G1996" t="s">
        <v>175</v>
      </c>
      <c r="H1996">
        <v>0.75190000000000001</v>
      </c>
      <c r="I1996">
        <v>813</v>
      </c>
    </row>
    <row r="1997" spans="1:9" x14ac:dyDescent="0.2">
      <c r="A1997">
        <v>2022</v>
      </c>
      <c r="B1997">
        <v>8</v>
      </c>
      <c r="C1997" t="s">
        <v>32</v>
      </c>
      <c r="D1997" t="s">
        <v>10</v>
      </c>
      <c r="E1997" t="s">
        <v>48</v>
      </c>
      <c r="F1997">
        <v>9.8409999999999993</v>
      </c>
      <c r="G1997" t="s">
        <v>176</v>
      </c>
      <c r="H1997">
        <v>1.9681999999999999</v>
      </c>
      <c r="I1997">
        <v>1201</v>
      </c>
    </row>
    <row r="1998" spans="1:9" x14ac:dyDescent="0.2">
      <c r="A1998">
        <v>2022</v>
      </c>
      <c r="B1998">
        <v>9</v>
      </c>
      <c r="C1998" t="s">
        <v>9</v>
      </c>
      <c r="D1998" t="s">
        <v>10</v>
      </c>
      <c r="E1998" t="s">
        <v>48</v>
      </c>
      <c r="F1998">
        <v>2.8003999999999998</v>
      </c>
      <c r="G1998">
        <v>175.3501</v>
      </c>
      <c r="H1998">
        <v>0.56010000000000004</v>
      </c>
      <c r="I1998">
        <v>154</v>
      </c>
    </row>
    <row r="1999" spans="1:9" x14ac:dyDescent="0.2">
      <c r="A1999">
        <v>2022</v>
      </c>
      <c r="B1999">
        <v>9</v>
      </c>
      <c r="C1999" t="s">
        <v>26</v>
      </c>
      <c r="D1999" t="s">
        <v>10</v>
      </c>
      <c r="E1999" t="s">
        <v>48</v>
      </c>
      <c r="F1999">
        <v>1.9584999999999999</v>
      </c>
      <c r="G1999">
        <v>150.93379999999999</v>
      </c>
      <c r="H1999">
        <v>0.39169999999999999</v>
      </c>
      <c r="I1999">
        <v>311</v>
      </c>
    </row>
    <row r="2000" spans="1:9" x14ac:dyDescent="0.2">
      <c r="A2000">
        <v>2022</v>
      </c>
      <c r="B2000">
        <v>9</v>
      </c>
      <c r="C2000" t="s">
        <v>32</v>
      </c>
      <c r="D2000" t="s">
        <v>10</v>
      </c>
      <c r="E2000" t="s">
        <v>48</v>
      </c>
      <c r="F2000">
        <v>7.5782999999999996</v>
      </c>
      <c r="G2000">
        <v>633.95069999999998</v>
      </c>
      <c r="H2000">
        <v>1.5157</v>
      </c>
      <c r="I2000">
        <v>1050</v>
      </c>
    </row>
    <row r="2001" spans="1:9" x14ac:dyDescent="0.2">
      <c r="A2001">
        <v>2022</v>
      </c>
      <c r="B2001">
        <v>10</v>
      </c>
      <c r="C2001" t="s">
        <v>9</v>
      </c>
      <c r="D2001" t="s">
        <v>10</v>
      </c>
      <c r="E2001" t="s">
        <v>48</v>
      </c>
      <c r="F2001">
        <v>0.5806</v>
      </c>
      <c r="G2001" t="s">
        <v>177</v>
      </c>
      <c r="H2001">
        <v>0.11609999999999999</v>
      </c>
      <c r="I2001">
        <v>46</v>
      </c>
    </row>
    <row r="2002" spans="1:9" x14ac:dyDescent="0.2">
      <c r="A2002">
        <v>2022</v>
      </c>
      <c r="B2002">
        <v>10</v>
      </c>
      <c r="C2002" t="s">
        <v>26</v>
      </c>
      <c r="D2002" t="s">
        <v>10</v>
      </c>
      <c r="E2002" t="s">
        <v>48</v>
      </c>
      <c r="F2002">
        <v>1.4260999999999999</v>
      </c>
      <c r="G2002" t="s">
        <v>178</v>
      </c>
      <c r="H2002">
        <v>0.28520000000000001</v>
      </c>
      <c r="I2002">
        <v>404</v>
      </c>
    </row>
    <row r="2003" spans="1:9" x14ac:dyDescent="0.2">
      <c r="A2003">
        <v>2022</v>
      </c>
      <c r="B2003">
        <v>10</v>
      </c>
      <c r="C2003" t="s">
        <v>32</v>
      </c>
      <c r="D2003" t="s">
        <v>10</v>
      </c>
      <c r="E2003" t="s">
        <v>48</v>
      </c>
      <c r="F2003">
        <v>5.1253000000000002</v>
      </c>
      <c r="G2003" t="s">
        <v>179</v>
      </c>
      <c r="H2003">
        <v>1.0251999999999999</v>
      </c>
      <c r="I2003">
        <v>858</v>
      </c>
    </row>
    <row r="2004" spans="1:9" x14ac:dyDescent="0.2">
      <c r="A2004">
        <v>2022</v>
      </c>
      <c r="B2004">
        <v>11</v>
      </c>
      <c r="C2004" t="s">
        <v>9</v>
      </c>
      <c r="D2004" t="s">
        <v>10</v>
      </c>
      <c r="E2004" t="s">
        <v>48</v>
      </c>
      <c r="F2004">
        <v>0.52729999999999999</v>
      </c>
      <c r="G2004">
        <v>37.752800000000001</v>
      </c>
      <c r="H2004">
        <v>0.10539999999999999</v>
      </c>
      <c r="I2004">
        <v>36</v>
      </c>
    </row>
    <row r="2005" spans="1:9" x14ac:dyDescent="0.2">
      <c r="A2005">
        <v>2022</v>
      </c>
      <c r="B2005">
        <v>11</v>
      </c>
      <c r="C2005" t="s">
        <v>26</v>
      </c>
      <c r="D2005" t="s">
        <v>10</v>
      </c>
      <c r="E2005" t="s">
        <v>48</v>
      </c>
      <c r="F2005">
        <v>1.1739999999999999</v>
      </c>
      <c r="G2005">
        <v>97.2256</v>
      </c>
      <c r="H2005">
        <v>0.23480000000000001</v>
      </c>
      <c r="I2005">
        <v>187</v>
      </c>
    </row>
    <row r="2006" spans="1:9" x14ac:dyDescent="0.2">
      <c r="A2006">
        <v>2022</v>
      </c>
      <c r="B2006">
        <v>11</v>
      </c>
      <c r="C2006" t="s">
        <v>32</v>
      </c>
      <c r="D2006" t="s">
        <v>10</v>
      </c>
      <c r="E2006" t="s">
        <v>48</v>
      </c>
      <c r="F2006">
        <v>4.2365000000000004</v>
      </c>
      <c r="G2006">
        <v>353.291</v>
      </c>
      <c r="H2006">
        <v>0.84730000000000005</v>
      </c>
      <c r="I2006">
        <v>778</v>
      </c>
    </row>
    <row r="2007" spans="1:9" x14ac:dyDescent="0.2">
      <c r="A2007">
        <v>2022</v>
      </c>
      <c r="B2007">
        <v>12</v>
      </c>
      <c r="C2007" t="s">
        <v>9</v>
      </c>
      <c r="D2007" t="s">
        <v>10</v>
      </c>
      <c r="E2007" t="s">
        <v>48</v>
      </c>
      <c r="F2007">
        <v>0.1749</v>
      </c>
      <c r="G2007" t="s">
        <v>180</v>
      </c>
      <c r="H2007">
        <v>3.5000000000000003E-2</v>
      </c>
      <c r="I2007">
        <v>22</v>
      </c>
    </row>
    <row r="2008" spans="1:9" x14ac:dyDescent="0.2">
      <c r="A2008">
        <v>2022</v>
      </c>
      <c r="B2008">
        <v>12</v>
      </c>
      <c r="C2008" t="s">
        <v>26</v>
      </c>
      <c r="D2008" t="s">
        <v>10</v>
      </c>
      <c r="E2008" t="s">
        <v>48</v>
      </c>
      <c r="F2008">
        <v>2.0994999999999999</v>
      </c>
      <c r="G2008" t="s">
        <v>181</v>
      </c>
      <c r="H2008">
        <v>0.42</v>
      </c>
      <c r="I2008">
        <v>200</v>
      </c>
    </row>
    <row r="2009" spans="1:9" x14ac:dyDescent="0.2">
      <c r="A2009">
        <v>2022</v>
      </c>
      <c r="B2009">
        <v>12</v>
      </c>
      <c r="C2009" t="s">
        <v>32</v>
      </c>
      <c r="D2009" t="s">
        <v>10</v>
      </c>
      <c r="E2009" t="s">
        <v>48</v>
      </c>
      <c r="F2009">
        <v>2.5091999999999999</v>
      </c>
      <c r="G2009" t="s">
        <v>182</v>
      </c>
      <c r="H2009">
        <v>0.50180000000000002</v>
      </c>
      <c r="I2009">
        <v>514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0640-D290-C94D-B89D-C48A8BF3A3A3}">
  <dimension ref="A1:AA2009"/>
  <sheetViews>
    <sheetView topLeftCell="K13" zoomScale="81" workbookViewId="0">
      <selection activeCell="P48" sqref="P48"/>
    </sheetView>
  </sheetViews>
  <sheetFormatPr baseColWidth="10" defaultColWidth="11.5" defaultRowHeight="15" x14ac:dyDescent="0.2"/>
  <cols>
    <col min="1" max="1" width="7.6640625" style="3" bestFit="1" customWidth="1"/>
    <col min="2" max="2" width="12" style="3" customWidth="1"/>
    <col min="3" max="3" width="14.6640625" customWidth="1"/>
    <col min="4" max="4" width="12.1640625" style="4" customWidth="1"/>
    <col min="5" max="5" width="16.6640625" customWidth="1"/>
    <col min="6" max="6" width="17.33203125" customWidth="1"/>
    <col min="7" max="7" width="21.33203125" customWidth="1"/>
    <col min="8" max="8" width="21.83203125" customWidth="1"/>
    <col min="9" max="9" width="21.6640625" customWidth="1"/>
    <col min="10" max="10" width="14.5" customWidth="1"/>
    <col min="11" max="11" width="16.5" customWidth="1"/>
    <col min="12" max="12" width="29.1640625" bestFit="1" customWidth="1"/>
    <col min="13" max="13" width="13.6640625" customWidth="1"/>
    <col min="14" max="14" width="14" customWidth="1"/>
    <col min="15" max="15" width="17" customWidth="1"/>
    <col min="16" max="16" width="13.83203125" customWidth="1"/>
    <col min="17" max="17" width="14" bestFit="1" customWidth="1"/>
    <col min="19" max="20" width="12.33203125" bestFit="1" customWidth="1"/>
    <col min="21" max="22" width="11" bestFit="1" customWidth="1"/>
    <col min="23" max="23" width="13.5" customWidth="1"/>
    <col min="24" max="25" width="11" bestFit="1" customWidth="1"/>
  </cols>
  <sheetData>
    <row r="1" spans="1:27" x14ac:dyDescent="0.2">
      <c r="A1" s="3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7" ht="16" customHeight="1" x14ac:dyDescent="0.2">
      <c r="A2" s="3">
        <v>2020</v>
      </c>
      <c r="B2" s="3">
        <v>1</v>
      </c>
      <c r="C2" t="s">
        <v>9</v>
      </c>
      <c r="D2" s="4" t="s">
        <v>10</v>
      </c>
      <c r="E2" t="s">
        <v>11</v>
      </c>
      <c r="F2">
        <v>16.3202</v>
      </c>
      <c r="G2">
        <v>936.80341299999998</v>
      </c>
      <c r="H2">
        <v>3.4272</v>
      </c>
      <c r="I2">
        <v>477</v>
      </c>
      <c r="M2" s="99" t="s">
        <v>183</v>
      </c>
      <c r="N2" s="99"/>
      <c r="O2" s="99"/>
      <c r="P2" s="99"/>
      <c r="Q2" s="99"/>
      <c r="R2" s="99"/>
      <c r="S2" s="99"/>
    </row>
    <row r="3" spans="1:27" x14ac:dyDescent="0.2">
      <c r="A3" s="3">
        <v>2020</v>
      </c>
      <c r="B3" s="3">
        <v>1</v>
      </c>
      <c r="C3" t="s">
        <v>9</v>
      </c>
      <c r="D3" s="4" t="s">
        <v>10</v>
      </c>
      <c r="E3" t="s">
        <v>12</v>
      </c>
      <c r="F3">
        <v>87.863399999999999</v>
      </c>
      <c r="G3">
        <v>7019.1165080000001</v>
      </c>
      <c r="H3">
        <v>30.752199999999998</v>
      </c>
      <c r="I3">
        <v>754</v>
      </c>
    </row>
    <row r="4" spans="1:27" ht="22" customHeight="1" x14ac:dyDescent="0.2">
      <c r="A4" s="3">
        <v>2020</v>
      </c>
      <c r="B4" s="3">
        <v>1</v>
      </c>
      <c r="C4" t="s">
        <v>9</v>
      </c>
      <c r="D4" s="4" t="s">
        <v>10</v>
      </c>
      <c r="E4" t="s">
        <v>13</v>
      </c>
      <c r="F4">
        <v>35.718200000000003</v>
      </c>
      <c r="G4">
        <v>4166.4537879999998</v>
      </c>
      <c r="H4">
        <v>17.859200000000001</v>
      </c>
      <c r="I4">
        <v>629</v>
      </c>
      <c r="M4" s="100" t="s">
        <v>184</v>
      </c>
      <c r="N4" s="100"/>
      <c r="O4" s="100"/>
      <c r="P4" s="100"/>
      <c r="R4" s="101" t="s">
        <v>192</v>
      </c>
      <c r="S4" s="101"/>
      <c r="T4" s="101"/>
      <c r="U4" s="101"/>
      <c r="W4" s="100" t="s">
        <v>191</v>
      </c>
      <c r="X4" s="100"/>
      <c r="Y4" s="100"/>
      <c r="Z4" s="100"/>
      <c r="AA4" s="100"/>
    </row>
    <row r="5" spans="1:27" ht="16" x14ac:dyDescent="0.2">
      <c r="A5" s="3">
        <v>2020</v>
      </c>
      <c r="B5" s="3">
        <v>1</v>
      </c>
      <c r="C5" t="s">
        <v>9</v>
      </c>
      <c r="D5" s="4" t="s">
        <v>10</v>
      </c>
      <c r="E5" t="s">
        <v>14</v>
      </c>
      <c r="F5">
        <v>0.35799999999999998</v>
      </c>
      <c r="G5">
        <v>66.387690000000006</v>
      </c>
      <c r="H5">
        <v>0.26850000000000002</v>
      </c>
      <c r="I5">
        <v>29</v>
      </c>
      <c r="N5" s="10">
        <v>2020</v>
      </c>
      <c r="O5" s="10">
        <v>2021</v>
      </c>
      <c r="P5" s="10">
        <v>2022</v>
      </c>
      <c r="S5" s="10">
        <v>2021</v>
      </c>
      <c r="T5" s="10">
        <v>2022</v>
      </c>
      <c r="U5" s="10"/>
      <c r="V5" s="10"/>
      <c r="W5" s="10"/>
      <c r="X5" s="10">
        <v>2021</v>
      </c>
      <c r="Y5" s="10">
        <v>2022</v>
      </c>
    </row>
    <row r="6" spans="1:27" ht="16" x14ac:dyDescent="0.2">
      <c r="A6" s="3">
        <v>2020</v>
      </c>
      <c r="B6" s="3">
        <v>1</v>
      </c>
      <c r="C6" t="s">
        <v>9</v>
      </c>
      <c r="D6" s="4" t="s">
        <v>15</v>
      </c>
      <c r="E6" t="s">
        <v>13</v>
      </c>
      <c r="F6">
        <v>16.8368</v>
      </c>
      <c r="G6">
        <v>3227.9926559999999</v>
      </c>
      <c r="H6">
        <v>6.7346000000000004</v>
      </c>
      <c r="I6">
        <v>663</v>
      </c>
      <c r="M6" s="13" t="s">
        <v>186</v>
      </c>
      <c r="N6" s="8">
        <f ca="1" xml:space="preserve"> SUMIF(Добавление2[[#All],[Year]], 2020, G2:G2009)</f>
        <v>744701.54717200075</v>
      </c>
      <c r="O6" s="8">
        <f>SUMIF(Добавление2[Year], 2021, G2:G2009)</f>
        <v>792958.30018399912</v>
      </c>
      <c r="P6" s="8">
        <f>SUMIF(Добавление2[Year], 2022, G2:G2009)</f>
        <v>480292.97344200034</v>
      </c>
      <c r="R6" s="13" t="s">
        <v>189</v>
      </c>
      <c r="S6" s="7">
        <f>SUMIFS(G:G,A:A,2021,B:B,10)+SUMIFS(G:G,A:A,2021,B:B,11)+SUMIFS(G:G,A:A,2021,B:B,12)</f>
        <v>214912.00810600002</v>
      </c>
      <c r="T6" s="7">
        <f>SUMIFS(G:G,A:A,2022,B:B,10)+SUMIFS(G:G,A:A,2022,B:B,11)+SUMIFS(G:G,A:A,2022,B:B,12)</f>
        <v>82973.754876000021</v>
      </c>
      <c r="W6" s="13" t="s">
        <v>190</v>
      </c>
      <c r="X6" s="7">
        <f>SUMIFS(G:G,A:A,2021,B:B,12)</f>
        <v>68524.72124899998</v>
      </c>
      <c r="Y6" s="7">
        <f>SUMIFS(G:G,A:A,2022,B:B,12)</f>
        <v>8515.3678169999985</v>
      </c>
    </row>
    <row r="7" spans="1:27" ht="16" x14ac:dyDescent="0.2">
      <c r="A7" s="3">
        <v>2020</v>
      </c>
      <c r="B7" s="3">
        <v>1</v>
      </c>
      <c r="C7" t="s">
        <v>9</v>
      </c>
      <c r="D7" s="4" t="s">
        <v>16</v>
      </c>
      <c r="E7" t="s">
        <v>11</v>
      </c>
      <c r="F7">
        <v>10.0639</v>
      </c>
      <c r="G7">
        <v>573.12875799999995</v>
      </c>
      <c r="H7">
        <v>2.3147000000000002</v>
      </c>
      <c r="I7">
        <v>547</v>
      </c>
      <c r="M7" s="10" t="s">
        <v>187</v>
      </c>
      <c r="O7" s="8">
        <f ca="1">O6-N6</f>
        <v>48256.753011998371</v>
      </c>
      <c r="P7" s="1">
        <f>P6-O6</f>
        <v>-312665.32674199878</v>
      </c>
      <c r="R7" s="10" t="s">
        <v>187</v>
      </c>
      <c r="T7">
        <f>T6-S6</f>
        <v>-131938.25323</v>
      </c>
      <c r="W7" s="10" t="s">
        <v>187</v>
      </c>
      <c r="Y7" s="2">
        <f>Y6-X6</f>
        <v>-60009.353431999982</v>
      </c>
    </row>
    <row r="8" spans="1:27" ht="16" x14ac:dyDescent="0.2">
      <c r="A8" s="3">
        <v>2020</v>
      </c>
      <c r="B8" s="3">
        <v>1</v>
      </c>
      <c r="C8" t="s">
        <v>9</v>
      </c>
      <c r="D8" s="4" t="s">
        <v>16</v>
      </c>
      <c r="E8" t="s">
        <v>13</v>
      </c>
      <c r="F8">
        <v>5.1222000000000003</v>
      </c>
      <c r="G8">
        <v>559.44437900000003</v>
      </c>
      <c r="H8">
        <v>2.3050000000000002</v>
      </c>
      <c r="I8">
        <v>325</v>
      </c>
      <c r="M8" s="10" t="s">
        <v>188</v>
      </c>
      <c r="O8" s="12">
        <f ca="1">O7/N6</f>
        <v>6.4800124553592076E-2</v>
      </c>
      <c r="P8" s="11">
        <f>P7/O6</f>
        <v>-0.39430235697065974</v>
      </c>
      <c r="R8" s="10" t="s">
        <v>188</v>
      </c>
      <c r="T8" s="14">
        <f>T7/S6</f>
        <v>-0.61391754882735416</v>
      </c>
      <c r="W8" s="10" t="s">
        <v>188</v>
      </c>
      <c r="Y8" s="11">
        <f>Y7/X6</f>
        <v>-0.87573290833161521</v>
      </c>
    </row>
    <row r="9" spans="1:27" ht="16" x14ac:dyDescent="0.2">
      <c r="A9" s="3">
        <v>2020</v>
      </c>
      <c r="B9" s="3">
        <v>1</v>
      </c>
      <c r="C9" t="s">
        <v>9</v>
      </c>
      <c r="D9" s="4" t="s">
        <v>17</v>
      </c>
      <c r="E9" t="s">
        <v>18</v>
      </c>
      <c r="F9">
        <v>3.4855999999999998</v>
      </c>
      <c r="G9">
        <v>328.75562600000001</v>
      </c>
      <c r="H9">
        <v>0.62739999999999996</v>
      </c>
      <c r="I9">
        <v>96</v>
      </c>
      <c r="O9" s="7"/>
    </row>
    <row r="10" spans="1:27" ht="32" customHeight="1" x14ac:dyDescent="0.2">
      <c r="A10" s="3">
        <v>2020</v>
      </c>
      <c r="B10" s="3">
        <v>1</v>
      </c>
      <c r="C10" t="s">
        <v>9</v>
      </c>
      <c r="D10" s="4" t="s">
        <v>19</v>
      </c>
      <c r="E10" t="s">
        <v>12</v>
      </c>
      <c r="F10">
        <v>1.6929000000000001</v>
      </c>
      <c r="G10">
        <v>253.64291900000001</v>
      </c>
      <c r="H10">
        <v>0.62639999999999996</v>
      </c>
      <c r="I10">
        <v>95</v>
      </c>
    </row>
    <row r="11" spans="1:27" ht="38" customHeight="1" x14ac:dyDescent="0.2">
      <c r="A11" s="3">
        <v>2020</v>
      </c>
      <c r="B11" s="3">
        <v>1</v>
      </c>
      <c r="C11" t="s">
        <v>9</v>
      </c>
      <c r="D11" s="4" t="s">
        <v>20</v>
      </c>
      <c r="E11" t="s">
        <v>12</v>
      </c>
      <c r="F11">
        <v>2.8313000000000001</v>
      </c>
      <c r="G11">
        <v>200.763102</v>
      </c>
      <c r="H11">
        <v>1.0193000000000001</v>
      </c>
      <c r="I11">
        <v>191</v>
      </c>
      <c r="M11" s="101" t="s">
        <v>185</v>
      </c>
      <c r="N11" s="101"/>
      <c r="O11" s="101"/>
      <c r="P11" s="15"/>
      <c r="R11" s="101" t="s">
        <v>193</v>
      </c>
      <c r="S11" s="101"/>
      <c r="T11" s="101"/>
      <c r="U11" s="101"/>
      <c r="W11" s="100" t="s">
        <v>194</v>
      </c>
      <c r="X11" s="100"/>
      <c r="Y11" s="100"/>
      <c r="Z11" s="100"/>
    </row>
    <row r="12" spans="1:27" ht="16" x14ac:dyDescent="0.2">
      <c r="A12" s="3">
        <v>2020</v>
      </c>
      <c r="B12" s="3">
        <v>1</v>
      </c>
      <c r="C12" t="s">
        <v>9</v>
      </c>
      <c r="D12" s="4" t="s">
        <v>21</v>
      </c>
      <c r="E12" t="s">
        <v>22</v>
      </c>
      <c r="F12">
        <v>6.7999999999999996E-3</v>
      </c>
      <c r="G12">
        <v>2.200698</v>
      </c>
      <c r="H12">
        <v>1.9E-3</v>
      </c>
      <c r="I12">
        <v>4</v>
      </c>
      <c r="N12" s="10">
        <v>2021</v>
      </c>
      <c r="O12" s="10">
        <v>2022</v>
      </c>
      <c r="P12" s="10"/>
      <c r="Q12" s="10"/>
      <c r="R12" s="10"/>
      <c r="S12" s="10">
        <v>2021</v>
      </c>
      <c r="T12" s="10">
        <v>2022</v>
      </c>
      <c r="U12" s="10"/>
      <c r="V12" s="10"/>
      <c r="W12" s="10"/>
      <c r="X12" s="10">
        <v>2021</v>
      </c>
      <c r="Y12" s="10">
        <v>2022</v>
      </c>
    </row>
    <row r="13" spans="1:27" ht="16" x14ac:dyDescent="0.2">
      <c r="A13" s="3">
        <v>2020</v>
      </c>
      <c r="B13" s="3">
        <v>1</v>
      </c>
      <c r="C13" t="s">
        <v>9</v>
      </c>
      <c r="D13" s="4" t="s">
        <v>21</v>
      </c>
      <c r="E13" t="s">
        <v>13</v>
      </c>
      <c r="F13">
        <v>0.56479999999999997</v>
      </c>
      <c r="G13">
        <v>71.031833000000006</v>
      </c>
      <c r="H13">
        <v>0.22589999999999999</v>
      </c>
      <c r="I13">
        <v>78</v>
      </c>
      <c r="M13" s="13" t="s">
        <v>186</v>
      </c>
      <c r="N13" s="5">
        <f>SUMIFS(G:G,A:A,2021,D:D,"Green")+SUMIFS(G:G,A:A,2021,D:D,"Greennn#!")</f>
        <v>522684.06106499984</v>
      </c>
      <c r="O13" s="5">
        <f>SUMIFS(G:G,A:A,2022,D:D,"Green")+SUMIFS(G:G,A:A,2022,D:D,"Greennn#!")</f>
        <v>256718.14281800008</v>
      </c>
      <c r="R13" s="13" t="s">
        <v>189</v>
      </c>
      <c r="S13" s="5">
        <f>SUMIFS(G:G, A:A, 2021, D:D, "Greennn#!", B:B, 12) +
SUMIFS(G:G, A:A, 2021, D:D, "Greennn#!", B:B, 11) +
SUMIFS(G:G, A:A, 2021, D:D, "Greennn#!", B:B, 10)</f>
        <v>135235.60125000001</v>
      </c>
      <c r="T13" s="5">
        <f>SUMIFS(G:G,A:A,2022,D:D,"Green",B:B,12)+
SUMIFS(G:G,A:A,2022,D:D,"Green",B:B,11)+
SUMIFS(G:G,A:A,2022,D:D,"Green",B:B,10)+
SUMIFS(G:G,A:A,2022,D:D,"Greennn#!",B:B,12)+
SUMIFS(G:G,A:A,2022,D:D,"Greennn#!",B:B,11)+
SUMIFS(G:G,A:A,2022,D:D,"Greennn#!",B:B,10)</f>
        <v>34353.067848999992</v>
      </c>
      <c r="W13" s="13" t="s">
        <v>190</v>
      </c>
      <c r="X13">
        <f>SUMIFS(G:G,A:A,2021,B:B,12,D:D,"Greennn#!")</f>
        <v>43809.542498999996</v>
      </c>
      <c r="Y13">
        <f>SUMIFS(G:G,A:A,2022,B:B,12,D:D,"Green")+SUMIFS(G:G,A:A,2022,B:B,12,D:D,"Greennn#!")</f>
        <v>0</v>
      </c>
    </row>
    <row r="14" spans="1:27" ht="34" customHeight="1" x14ac:dyDescent="0.2">
      <c r="A14" s="3">
        <v>2020</v>
      </c>
      <c r="B14" s="3">
        <v>1</v>
      </c>
      <c r="C14" t="s">
        <v>9</v>
      </c>
      <c r="D14" s="4" t="s">
        <v>23</v>
      </c>
      <c r="E14" t="s">
        <v>13</v>
      </c>
      <c r="F14">
        <v>0.24199999999999999</v>
      </c>
      <c r="G14">
        <v>61.805145000000003</v>
      </c>
      <c r="H14">
        <v>9.6799999999999997E-2</v>
      </c>
      <c r="I14">
        <v>96</v>
      </c>
      <c r="M14" s="10" t="s">
        <v>187</v>
      </c>
      <c r="N14" s="9"/>
      <c r="O14" s="7">
        <f>O13-N13</f>
        <v>-265965.91824699973</v>
      </c>
      <c r="P14" s="5"/>
      <c r="Q14" s="6"/>
      <c r="R14" s="10" t="s">
        <v>187</v>
      </c>
      <c r="T14">
        <f>T13-S13</f>
        <v>-100882.53340100002</v>
      </c>
      <c r="W14" s="10" t="s">
        <v>187</v>
      </c>
      <c r="Y14">
        <f>Y13-X13</f>
        <v>-43809.542498999996</v>
      </c>
    </row>
    <row r="15" spans="1:27" ht="16" x14ac:dyDescent="0.2">
      <c r="A15" s="3">
        <v>2020</v>
      </c>
      <c r="B15" s="3">
        <v>1</v>
      </c>
      <c r="C15" t="s">
        <v>9</v>
      </c>
      <c r="D15" s="4" t="s">
        <v>24</v>
      </c>
      <c r="E15" t="s">
        <v>18</v>
      </c>
      <c r="F15">
        <v>0.37069999999999997</v>
      </c>
      <c r="G15">
        <v>56.153613999999997</v>
      </c>
      <c r="H15">
        <v>7.0400000000000004E-2</v>
      </c>
      <c r="I15">
        <v>0</v>
      </c>
      <c r="M15" s="10" t="s">
        <v>188</v>
      </c>
      <c r="O15" s="11">
        <f>O14/N13</f>
        <v>-0.508846429533509</v>
      </c>
      <c r="P15" s="5"/>
      <c r="R15" s="10" t="s">
        <v>188</v>
      </c>
      <c r="T15" s="11">
        <f>T14/S13</f>
        <v>-0.74597615175685861</v>
      </c>
      <c r="W15" s="10" t="s">
        <v>188</v>
      </c>
      <c r="Y15" s="11">
        <f>Y14/X13</f>
        <v>-1</v>
      </c>
    </row>
    <row r="16" spans="1:27" ht="16" x14ac:dyDescent="0.2">
      <c r="A16" s="3">
        <v>2020</v>
      </c>
      <c r="B16" s="3">
        <v>1</v>
      </c>
      <c r="C16" t="s">
        <v>9</v>
      </c>
      <c r="D16" s="4" t="s">
        <v>25</v>
      </c>
      <c r="E16" t="s">
        <v>13</v>
      </c>
      <c r="F16">
        <v>0.32100000000000001</v>
      </c>
      <c r="G16">
        <v>50.769759999999998</v>
      </c>
      <c r="H16">
        <v>0.12839999999999999</v>
      </c>
      <c r="I16">
        <v>0</v>
      </c>
      <c r="M16" s="13"/>
      <c r="P16" s="5"/>
    </row>
    <row r="17" spans="1:25" ht="16" x14ac:dyDescent="0.2">
      <c r="A17" s="3">
        <v>2020</v>
      </c>
      <c r="B17" s="3">
        <v>1</v>
      </c>
      <c r="C17" t="s">
        <v>26</v>
      </c>
      <c r="D17" s="4" t="s">
        <v>10</v>
      </c>
      <c r="E17" t="s">
        <v>11</v>
      </c>
      <c r="F17">
        <v>66.722499999999997</v>
      </c>
      <c r="G17">
        <v>4050.03638</v>
      </c>
      <c r="H17">
        <v>14.011699999999999</v>
      </c>
      <c r="I17">
        <v>7561</v>
      </c>
      <c r="M17" s="5"/>
      <c r="P17" s="5"/>
    </row>
    <row r="18" spans="1:25" ht="17" x14ac:dyDescent="0.2">
      <c r="A18" s="3">
        <v>2020</v>
      </c>
      <c r="B18" s="3">
        <v>1</v>
      </c>
      <c r="C18" t="s">
        <v>26</v>
      </c>
      <c r="D18" s="4" t="s">
        <v>10</v>
      </c>
      <c r="E18" t="s">
        <v>27</v>
      </c>
      <c r="F18">
        <v>1.2999999999999999E-3</v>
      </c>
      <c r="G18">
        <v>0.13499900000000001</v>
      </c>
      <c r="H18">
        <v>4.0000000000000002E-4</v>
      </c>
      <c r="I18">
        <v>1</v>
      </c>
      <c r="M18" s="9" t="s">
        <v>195</v>
      </c>
      <c r="P18" s="5"/>
    </row>
    <row r="19" spans="1:25" ht="34" customHeight="1" x14ac:dyDescent="0.2">
      <c r="A19" s="3">
        <v>2020</v>
      </c>
      <c r="B19" s="3">
        <v>1</v>
      </c>
      <c r="C19" t="s">
        <v>26</v>
      </c>
      <c r="D19" s="4" t="s">
        <v>10</v>
      </c>
      <c r="E19" t="s">
        <v>12</v>
      </c>
      <c r="F19">
        <v>77.969800000000006</v>
      </c>
      <c r="G19">
        <v>7036.2551679999997</v>
      </c>
      <c r="H19">
        <v>27.289400000000001</v>
      </c>
      <c r="I19">
        <v>8754</v>
      </c>
      <c r="M19" s="108" t="s">
        <v>198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</row>
    <row r="20" spans="1:25" ht="34" customHeight="1" x14ac:dyDescent="0.2">
      <c r="A20" s="3">
        <v>2020</v>
      </c>
      <c r="B20" s="3">
        <v>1</v>
      </c>
      <c r="C20" t="s">
        <v>26</v>
      </c>
      <c r="D20" s="4" t="s">
        <v>10</v>
      </c>
      <c r="E20" t="s">
        <v>13</v>
      </c>
      <c r="F20">
        <v>7.8609999999999998</v>
      </c>
      <c r="G20">
        <v>1087.9695099999999</v>
      </c>
      <c r="H20">
        <v>3.9304000000000001</v>
      </c>
      <c r="I20">
        <v>1426</v>
      </c>
      <c r="M20" s="108" t="s">
        <v>199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9"/>
    </row>
    <row r="21" spans="1:25" ht="47" customHeight="1" x14ac:dyDescent="0.2">
      <c r="A21" s="3">
        <v>2020</v>
      </c>
      <c r="B21" s="3">
        <v>1</v>
      </c>
      <c r="C21" t="s">
        <v>26</v>
      </c>
      <c r="D21" s="4" t="s">
        <v>10</v>
      </c>
      <c r="E21" t="s">
        <v>14</v>
      </c>
      <c r="F21">
        <v>0.60250000000000004</v>
      </c>
      <c r="G21">
        <v>109.493529</v>
      </c>
      <c r="H21">
        <v>0.45179999999999998</v>
      </c>
      <c r="I21">
        <v>277</v>
      </c>
      <c r="M21" s="108" t="s">
        <v>200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</row>
    <row r="22" spans="1:25" x14ac:dyDescent="0.2">
      <c r="A22" s="3">
        <v>2020</v>
      </c>
      <c r="B22" s="3">
        <v>1</v>
      </c>
      <c r="C22" t="s">
        <v>26</v>
      </c>
      <c r="D22" s="4" t="s">
        <v>20</v>
      </c>
      <c r="E22" t="s">
        <v>12</v>
      </c>
      <c r="F22">
        <v>52.790100000000002</v>
      </c>
      <c r="G22">
        <v>3000.9626050000002</v>
      </c>
      <c r="H22">
        <v>19.0044</v>
      </c>
      <c r="I22">
        <v>5948</v>
      </c>
    </row>
    <row r="23" spans="1:25" ht="18" customHeight="1" x14ac:dyDescent="0.2">
      <c r="A23" s="3">
        <v>2020</v>
      </c>
      <c r="B23" s="3">
        <v>1</v>
      </c>
      <c r="C23" t="s">
        <v>26</v>
      </c>
      <c r="D23" s="4" t="s">
        <v>15</v>
      </c>
      <c r="E23" t="s">
        <v>13</v>
      </c>
      <c r="F23">
        <v>14.2126</v>
      </c>
      <c r="G23">
        <v>2169.3090109999998</v>
      </c>
      <c r="H23">
        <v>5.6848999999999998</v>
      </c>
      <c r="I23">
        <v>1776</v>
      </c>
      <c r="M23" s="107" t="s">
        <v>201</v>
      </c>
      <c r="N23" s="107"/>
      <c r="O23" s="107"/>
      <c r="P23" s="107"/>
      <c r="Q23" s="107"/>
      <c r="R23" s="107"/>
      <c r="S23" s="107"/>
      <c r="T23" s="107"/>
      <c r="U23" s="107"/>
      <c r="V23" s="107"/>
      <c r="W23" s="107"/>
    </row>
    <row r="24" spans="1:25" x14ac:dyDescent="0.2">
      <c r="A24" s="3">
        <v>2020</v>
      </c>
      <c r="B24" s="3">
        <v>1</v>
      </c>
      <c r="C24" t="s">
        <v>26</v>
      </c>
      <c r="D24" s="4" t="s">
        <v>16</v>
      </c>
      <c r="E24" t="s">
        <v>11</v>
      </c>
      <c r="F24">
        <v>4.3365999999999998</v>
      </c>
      <c r="G24">
        <v>319.95177100000001</v>
      </c>
      <c r="H24">
        <v>0.99739999999999995</v>
      </c>
      <c r="I24">
        <v>1627</v>
      </c>
    </row>
    <row r="25" spans="1:25" x14ac:dyDescent="0.2">
      <c r="A25" s="3">
        <v>2020</v>
      </c>
      <c r="B25" s="3">
        <v>1</v>
      </c>
      <c r="C25" t="s">
        <v>26</v>
      </c>
      <c r="D25" s="4" t="s">
        <v>16</v>
      </c>
      <c r="E25" t="s">
        <v>13</v>
      </c>
      <c r="F25">
        <v>1.6089</v>
      </c>
      <c r="G25">
        <v>234.200456</v>
      </c>
      <c r="H25">
        <v>0.72389999999999999</v>
      </c>
      <c r="I25">
        <v>514</v>
      </c>
    </row>
    <row r="26" spans="1:25" x14ac:dyDescent="0.2">
      <c r="A26" s="3">
        <v>2020</v>
      </c>
      <c r="B26" s="3">
        <v>1</v>
      </c>
      <c r="C26" t="s">
        <v>26</v>
      </c>
      <c r="D26" s="4" t="s">
        <v>19</v>
      </c>
      <c r="E26" t="s">
        <v>12</v>
      </c>
      <c r="F26">
        <v>1.2559</v>
      </c>
      <c r="G26">
        <v>207.23231899999999</v>
      </c>
      <c r="H26">
        <v>0.46479999999999999</v>
      </c>
      <c r="I26">
        <v>355</v>
      </c>
    </row>
    <row r="27" spans="1:25" x14ac:dyDescent="0.2">
      <c r="A27" s="3">
        <v>2020</v>
      </c>
      <c r="B27" s="3">
        <v>1</v>
      </c>
      <c r="C27" t="s">
        <v>26</v>
      </c>
      <c r="D27" s="4" t="s">
        <v>17</v>
      </c>
      <c r="E27" t="s">
        <v>18</v>
      </c>
      <c r="F27">
        <v>2.0960999999999999</v>
      </c>
      <c r="G27">
        <v>177.535357</v>
      </c>
      <c r="H27">
        <v>0.37730000000000002</v>
      </c>
      <c r="I27">
        <v>298</v>
      </c>
    </row>
    <row r="28" spans="1:25" ht="19" x14ac:dyDescent="0.2">
      <c r="A28" s="3">
        <v>2020</v>
      </c>
      <c r="B28" s="3">
        <v>1</v>
      </c>
      <c r="C28" t="s">
        <v>26</v>
      </c>
      <c r="D28" s="4" t="s">
        <v>28</v>
      </c>
      <c r="E28" t="s">
        <v>12</v>
      </c>
      <c r="F28">
        <v>0.52439999999999998</v>
      </c>
      <c r="G28">
        <v>119.596253</v>
      </c>
      <c r="H28">
        <v>0.1835</v>
      </c>
      <c r="I28">
        <v>71</v>
      </c>
      <c r="M28" s="99" t="s">
        <v>197</v>
      </c>
      <c r="N28" s="99"/>
      <c r="O28" s="99"/>
      <c r="P28" s="99"/>
      <c r="Q28" s="99"/>
      <c r="R28" s="99"/>
      <c r="S28" s="99"/>
    </row>
    <row r="29" spans="1:25" x14ac:dyDescent="0.2">
      <c r="A29" s="3">
        <v>2020</v>
      </c>
      <c r="B29" s="3">
        <v>1</v>
      </c>
      <c r="C29" t="s">
        <v>26</v>
      </c>
      <c r="D29" s="4" t="s">
        <v>29</v>
      </c>
      <c r="E29" t="s">
        <v>18</v>
      </c>
      <c r="F29">
        <v>2.2000000000000001E-3</v>
      </c>
      <c r="G29">
        <v>0.93014200000000002</v>
      </c>
      <c r="H29">
        <v>4.0000000000000002E-4</v>
      </c>
      <c r="I29">
        <v>2</v>
      </c>
    </row>
    <row r="30" spans="1:25" x14ac:dyDescent="0.2">
      <c r="A30" s="3">
        <v>2020</v>
      </c>
      <c r="B30" s="3">
        <v>1</v>
      </c>
      <c r="C30" t="s">
        <v>26</v>
      </c>
      <c r="D30" s="4" t="s">
        <v>29</v>
      </c>
      <c r="E30" t="s">
        <v>13</v>
      </c>
      <c r="F30">
        <v>0.34160000000000001</v>
      </c>
      <c r="G30">
        <v>108.540446</v>
      </c>
      <c r="H30">
        <v>0.13669999999999999</v>
      </c>
      <c r="I30">
        <v>49</v>
      </c>
      <c r="M30" s="16" t="s">
        <v>3</v>
      </c>
      <c r="N30" s="17">
        <v>2021</v>
      </c>
      <c r="O30" s="17">
        <v>2020</v>
      </c>
      <c r="P30" s="17">
        <v>2022</v>
      </c>
      <c r="Q30" s="17" t="s">
        <v>196</v>
      </c>
    </row>
    <row r="31" spans="1:25" x14ac:dyDescent="0.2">
      <c r="A31" s="3">
        <v>2020</v>
      </c>
      <c r="B31" s="3">
        <v>1</v>
      </c>
      <c r="C31" t="s">
        <v>26</v>
      </c>
      <c r="D31" s="4" t="s">
        <v>30</v>
      </c>
      <c r="E31" t="s">
        <v>22</v>
      </c>
      <c r="F31">
        <v>1.0783</v>
      </c>
      <c r="G31">
        <v>51.908766</v>
      </c>
      <c r="H31">
        <v>0.30199999999999999</v>
      </c>
      <c r="I31">
        <v>613</v>
      </c>
      <c r="M31" s="18" t="s">
        <v>10</v>
      </c>
      <c r="N31" s="1">
        <v>817.78912800000001</v>
      </c>
      <c r="O31" s="1">
        <v>496393.3974640001</v>
      </c>
      <c r="P31" s="1">
        <v>256718.14281800008</v>
      </c>
      <c r="Q31">
        <v>753929.32941000024</v>
      </c>
    </row>
    <row r="32" spans="1:25" x14ac:dyDescent="0.2">
      <c r="A32" s="3">
        <v>2020</v>
      </c>
      <c r="B32" s="3">
        <v>1</v>
      </c>
      <c r="C32" t="s">
        <v>26</v>
      </c>
      <c r="D32" s="4" t="s">
        <v>31</v>
      </c>
      <c r="E32" t="s">
        <v>13</v>
      </c>
      <c r="F32">
        <v>0.47989999999999999</v>
      </c>
      <c r="G32">
        <v>43.137400999999997</v>
      </c>
      <c r="H32">
        <v>0.24</v>
      </c>
      <c r="I32">
        <v>0</v>
      </c>
      <c r="M32" s="18" t="s">
        <v>63</v>
      </c>
      <c r="N32" s="1">
        <v>521866.27193699987</v>
      </c>
      <c r="O32" s="1"/>
      <c r="P32" s="1"/>
      <c r="Q32">
        <v>521866.27193699987</v>
      </c>
    </row>
    <row r="33" spans="1:18" x14ac:dyDescent="0.2">
      <c r="A33" s="3">
        <v>2020</v>
      </c>
      <c r="B33" s="3">
        <v>1</v>
      </c>
      <c r="C33" t="s">
        <v>32</v>
      </c>
      <c r="D33" s="4" t="s">
        <v>10</v>
      </c>
      <c r="E33" t="s">
        <v>11</v>
      </c>
      <c r="F33">
        <v>173.1694</v>
      </c>
      <c r="G33">
        <v>8930.8731939999998</v>
      </c>
      <c r="H33">
        <v>36.365499999999997</v>
      </c>
      <c r="I33">
        <v>10568</v>
      </c>
      <c r="M33" s="18" t="s">
        <v>15</v>
      </c>
      <c r="N33" s="1">
        <v>163431.95243300003</v>
      </c>
      <c r="O33" s="1">
        <v>137428.51044599997</v>
      </c>
      <c r="P33" s="1">
        <v>120678.76408199999</v>
      </c>
      <c r="Q33" s="1">
        <v>421539.22696100001</v>
      </c>
    </row>
    <row r="34" spans="1:18" x14ac:dyDescent="0.2">
      <c r="A34" s="3">
        <v>2020</v>
      </c>
      <c r="B34" s="3">
        <v>1</v>
      </c>
      <c r="C34" t="s">
        <v>32</v>
      </c>
      <c r="D34" s="4" t="s">
        <v>10</v>
      </c>
      <c r="E34" t="s">
        <v>12</v>
      </c>
      <c r="F34">
        <v>109.4041</v>
      </c>
      <c r="G34">
        <v>9457.3964120000001</v>
      </c>
      <c r="H34">
        <v>38.291400000000003</v>
      </c>
      <c r="I34">
        <v>8553</v>
      </c>
      <c r="M34" s="18" t="s">
        <v>20</v>
      </c>
      <c r="N34" s="1">
        <v>31878.142958000008</v>
      </c>
      <c r="O34" s="1">
        <v>37160.190295999993</v>
      </c>
      <c r="P34" s="1">
        <v>31060.392490000006</v>
      </c>
      <c r="Q34">
        <v>100098.725744</v>
      </c>
    </row>
    <row r="35" spans="1:18" x14ac:dyDescent="0.2">
      <c r="A35" s="3">
        <v>2020</v>
      </c>
      <c r="B35" s="3">
        <v>1</v>
      </c>
      <c r="C35" t="s">
        <v>32</v>
      </c>
      <c r="D35" s="4" t="s">
        <v>10</v>
      </c>
      <c r="E35" t="s">
        <v>13</v>
      </c>
      <c r="F35">
        <v>41.831800000000001</v>
      </c>
      <c r="G35">
        <v>4901.0809179999997</v>
      </c>
      <c r="H35">
        <v>20.916</v>
      </c>
      <c r="I35">
        <v>2638</v>
      </c>
      <c r="M35" s="18" t="s">
        <v>16</v>
      </c>
      <c r="N35" s="1">
        <v>9420.765226999998</v>
      </c>
      <c r="O35" s="1">
        <v>27664.037851000008</v>
      </c>
      <c r="P35" s="1">
        <v>428.72448700000001</v>
      </c>
      <c r="Q35">
        <v>37513.527565000004</v>
      </c>
    </row>
    <row r="36" spans="1:18" x14ac:dyDescent="0.2">
      <c r="A36" s="3">
        <v>2020</v>
      </c>
      <c r="B36" s="3">
        <v>1</v>
      </c>
      <c r="C36" t="s">
        <v>32</v>
      </c>
      <c r="D36" s="4" t="s">
        <v>10</v>
      </c>
      <c r="E36" t="s">
        <v>14</v>
      </c>
      <c r="F36">
        <v>8.0699999999999994E-2</v>
      </c>
      <c r="G36">
        <v>15.311662</v>
      </c>
      <c r="H36">
        <v>6.0499999999999998E-2</v>
      </c>
      <c r="I36">
        <v>53</v>
      </c>
      <c r="M36" s="18" t="s">
        <v>17</v>
      </c>
      <c r="N36" s="1">
        <v>14061.567713000002</v>
      </c>
      <c r="O36" s="1">
        <v>5797.2830030000005</v>
      </c>
      <c r="P36" s="1">
        <v>15712.971506999997</v>
      </c>
      <c r="Q36">
        <v>35571.822222999996</v>
      </c>
    </row>
    <row r="37" spans="1:18" x14ac:dyDescent="0.2">
      <c r="A37" s="3">
        <v>2020</v>
      </c>
      <c r="B37" s="3">
        <v>1</v>
      </c>
      <c r="C37" t="s">
        <v>32</v>
      </c>
      <c r="D37" s="4" t="s">
        <v>15</v>
      </c>
      <c r="E37" t="s">
        <v>13</v>
      </c>
      <c r="F37">
        <v>66.142200000000003</v>
      </c>
      <c r="G37">
        <v>9564.4037960000005</v>
      </c>
      <c r="H37">
        <v>26.456900000000001</v>
      </c>
      <c r="I37">
        <v>5157</v>
      </c>
    </row>
    <row r="38" spans="1:18" x14ac:dyDescent="0.2">
      <c r="A38" s="3">
        <v>2020</v>
      </c>
      <c r="B38" s="3">
        <v>1</v>
      </c>
      <c r="C38" t="s">
        <v>32</v>
      </c>
      <c r="D38" s="4" t="s">
        <v>20</v>
      </c>
      <c r="E38" t="s">
        <v>12</v>
      </c>
      <c r="F38">
        <v>55.337499999999999</v>
      </c>
      <c r="G38">
        <v>3197.0532509999998</v>
      </c>
      <c r="H38">
        <v>19.921500000000002</v>
      </c>
      <c r="I38">
        <v>6724</v>
      </c>
    </row>
    <row r="39" spans="1:18" x14ac:dyDescent="0.2">
      <c r="A39" s="3">
        <v>2020</v>
      </c>
      <c r="B39" s="3">
        <v>1</v>
      </c>
      <c r="C39" t="s">
        <v>32</v>
      </c>
      <c r="D39" s="4" t="s">
        <v>16</v>
      </c>
      <c r="E39" t="s">
        <v>11</v>
      </c>
      <c r="F39">
        <v>19.5669</v>
      </c>
      <c r="G39">
        <v>1090.341146</v>
      </c>
      <c r="H39">
        <v>4.5003000000000002</v>
      </c>
      <c r="I39">
        <v>3312</v>
      </c>
    </row>
    <row r="40" spans="1:18" x14ac:dyDescent="0.2">
      <c r="A40" s="3">
        <v>2020</v>
      </c>
      <c r="B40" s="3">
        <v>1</v>
      </c>
      <c r="C40" t="s">
        <v>32</v>
      </c>
      <c r="D40" s="4" t="s">
        <v>16</v>
      </c>
      <c r="E40" t="s">
        <v>13</v>
      </c>
      <c r="F40">
        <v>7.0743</v>
      </c>
      <c r="G40">
        <v>918.30978900000002</v>
      </c>
      <c r="H40">
        <v>3.1833999999999998</v>
      </c>
      <c r="I40">
        <v>1018</v>
      </c>
      <c r="M40" s="107" t="s">
        <v>202</v>
      </c>
      <c r="N40" s="107"/>
      <c r="O40" s="107"/>
      <c r="P40" s="107"/>
      <c r="Q40" s="107"/>
      <c r="R40" s="107"/>
    </row>
    <row r="41" spans="1:18" ht="33" customHeight="1" x14ac:dyDescent="0.2">
      <c r="A41" s="3">
        <v>2020</v>
      </c>
      <c r="B41" s="3">
        <v>1</v>
      </c>
      <c r="C41" t="s">
        <v>32</v>
      </c>
      <c r="D41" s="4" t="s">
        <v>19</v>
      </c>
      <c r="E41" t="s">
        <v>12</v>
      </c>
      <c r="F41">
        <v>5.5746000000000002</v>
      </c>
      <c r="G41">
        <v>811.85141999999996</v>
      </c>
      <c r="H41">
        <v>2.0626000000000002</v>
      </c>
      <c r="I41">
        <v>709</v>
      </c>
      <c r="M41" s="107"/>
      <c r="N41" s="107"/>
      <c r="O41" s="107"/>
      <c r="P41" s="107"/>
      <c r="Q41" s="107"/>
      <c r="R41" s="107"/>
    </row>
    <row r="42" spans="1:18" x14ac:dyDescent="0.2">
      <c r="A42" s="3">
        <v>2020</v>
      </c>
      <c r="B42" s="3">
        <v>1</v>
      </c>
      <c r="C42" t="s">
        <v>32</v>
      </c>
      <c r="D42" s="4" t="s">
        <v>29</v>
      </c>
      <c r="E42" t="s">
        <v>18</v>
      </c>
      <c r="F42">
        <v>8.8000000000000005E-3</v>
      </c>
      <c r="G42">
        <v>3.021369</v>
      </c>
      <c r="H42">
        <v>1.6999999999999999E-3</v>
      </c>
      <c r="I42">
        <v>10</v>
      </c>
    </row>
    <row r="43" spans="1:18" x14ac:dyDescent="0.2">
      <c r="A43" s="3">
        <v>2020</v>
      </c>
      <c r="B43" s="3">
        <v>1</v>
      </c>
      <c r="C43" t="s">
        <v>32</v>
      </c>
      <c r="D43" s="4" t="s">
        <v>29</v>
      </c>
      <c r="E43" t="s">
        <v>13</v>
      </c>
      <c r="F43">
        <v>1.7346999999999999</v>
      </c>
      <c r="G43">
        <v>489.01997599999999</v>
      </c>
      <c r="H43">
        <v>0.69379999999999997</v>
      </c>
      <c r="I43">
        <v>223</v>
      </c>
    </row>
    <row r="44" spans="1:18" x14ac:dyDescent="0.2">
      <c r="A44" s="3">
        <v>2020</v>
      </c>
      <c r="B44" s="3">
        <v>1</v>
      </c>
      <c r="C44" t="s">
        <v>32</v>
      </c>
      <c r="D44" s="4" t="s">
        <v>33</v>
      </c>
      <c r="E44" t="s">
        <v>18</v>
      </c>
      <c r="F44">
        <v>1.3486</v>
      </c>
      <c r="G44">
        <v>387.53728100000001</v>
      </c>
      <c r="H44">
        <v>0.25629999999999997</v>
      </c>
      <c r="I44">
        <v>100</v>
      </c>
    </row>
    <row r="45" spans="1:18" x14ac:dyDescent="0.2">
      <c r="A45" s="3">
        <v>2020</v>
      </c>
      <c r="B45" s="3">
        <v>1</v>
      </c>
      <c r="C45" t="s">
        <v>32</v>
      </c>
      <c r="D45" s="4" t="s">
        <v>33</v>
      </c>
      <c r="E45" t="s">
        <v>12</v>
      </c>
      <c r="F45">
        <v>3.1399999999999997E-2</v>
      </c>
      <c r="G45">
        <v>10.497775000000001</v>
      </c>
      <c r="H45">
        <v>1.0999999999999999E-2</v>
      </c>
      <c r="I45">
        <v>7</v>
      </c>
    </row>
    <row r="46" spans="1:18" x14ac:dyDescent="0.2">
      <c r="A46" s="3">
        <v>2020</v>
      </c>
      <c r="B46" s="3">
        <v>1</v>
      </c>
      <c r="C46" t="s">
        <v>32</v>
      </c>
      <c r="D46" s="4" t="s">
        <v>33</v>
      </c>
      <c r="E46" t="s">
        <v>13</v>
      </c>
      <c r="F46">
        <v>7.3400000000000007E-2</v>
      </c>
      <c r="G46">
        <v>36.070234999999997</v>
      </c>
      <c r="H46">
        <v>3.6700000000000003E-2</v>
      </c>
      <c r="I46">
        <v>50</v>
      </c>
    </row>
    <row r="47" spans="1:18" x14ac:dyDescent="0.2">
      <c r="A47" s="3">
        <v>2020</v>
      </c>
      <c r="B47" s="3">
        <v>1</v>
      </c>
      <c r="C47" t="s">
        <v>32</v>
      </c>
      <c r="D47" s="4" t="s">
        <v>17</v>
      </c>
      <c r="E47" t="s">
        <v>18</v>
      </c>
      <c r="F47">
        <v>3.1911999999999998</v>
      </c>
      <c r="G47">
        <v>241.683626</v>
      </c>
      <c r="H47">
        <v>0.57440000000000002</v>
      </c>
      <c r="I47">
        <v>179</v>
      </c>
    </row>
    <row r="48" spans="1:18" x14ac:dyDescent="0.2">
      <c r="A48" s="3">
        <v>2020</v>
      </c>
      <c r="B48" s="3">
        <v>1</v>
      </c>
      <c r="C48" t="s">
        <v>32</v>
      </c>
      <c r="D48" s="4" t="s">
        <v>34</v>
      </c>
      <c r="E48" t="s">
        <v>12</v>
      </c>
      <c r="F48">
        <v>5.5399999999999998E-2</v>
      </c>
      <c r="G48">
        <v>25.307236</v>
      </c>
      <c r="H48">
        <v>1.9400000000000001E-2</v>
      </c>
      <c r="I48">
        <v>0</v>
      </c>
    </row>
    <row r="49" spans="1:9" x14ac:dyDescent="0.2">
      <c r="A49" s="3">
        <v>2020</v>
      </c>
      <c r="B49" s="3">
        <v>1</v>
      </c>
      <c r="C49" t="s">
        <v>32</v>
      </c>
      <c r="D49" s="4" t="s">
        <v>34</v>
      </c>
      <c r="E49" t="s">
        <v>13</v>
      </c>
      <c r="F49">
        <v>0.31940000000000002</v>
      </c>
      <c r="G49">
        <v>174.92429000000001</v>
      </c>
      <c r="H49">
        <v>0.1341</v>
      </c>
      <c r="I49">
        <v>0</v>
      </c>
    </row>
    <row r="50" spans="1:9" x14ac:dyDescent="0.2">
      <c r="A50" s="3">
        <v>2020</v>
      </c>
      <c r="B50" s="3">
        <v>1</v>
      </c>
      <c r="C50" t="s">
        <v>32</v>
      </c>
      <c r="D50" s="4" t="s">
        <v>35</v>
      </c>
      <c r="E50" t="s">
        <v>18</v>
      </c>
      <c r="F50">
        <v>0.34050000000000002</v>
      </c>
      <c r="G50">
        <v>46.280242000000001</v>
      </c>
      <c r="H50">
        <v>6.13E-2</v>
      </c>
      <c r="I50">
        <v>63</v>
      </c>
    </row>
    <row r="51" spans="1:9" x14ac:dyDescent="0.2">
      <c r="A51" s="3">
        <v>2020</v>
      </c>
      <c r="B51" s="3">
        <v>1</v>
      </c>
      <c r="C51" t="s">
        <v>32</v>
      </c>
      <c r="D51" s="4" t="s">
        <v>35</v>
      </c>
      <c r="E51" t="s">
        <v>12</v>
      </c>
      <c r="F51">
        <v>0.74890000000000001</v>
      </c>
      <c r="G51">
        <v>144.09554900000001</v>
      </c>
      <c r="H51">
        <v>0.26219999999999999</v>
      </c>
      <c r="I51">
        <v>67</v>
      </c>
    </row>
    <row r="52" spans="1:9" x14ac:dyDescent="0.2">
      <c r="A52" s="3">
        <v>2020</v>
      </c>
      <c r="B52" s="3">
        <v>2</v>
      </c>
      <c r="C52" t="s">
        <v>9</v>
      </c>
      <c r="D52" s="4" t="s">
        <v>10</v>
      </c>
      <c r="E52" t="s">
        <v>11</v>
      </c>
      <c r="F52">
        <v>15.4443</v>
      </c>
      <c r="G52">
        <v>902.02130599999998</v>
      </c>
      <c r="H52">
        <v>3.2433000000000001</v>
      </c>
      <c r="I52">
        <v>479</v>
      </c>
    </row>
    <row r="53" spans="1:9" x14ac:dyDescent="0.2">
      <c r="A53" s="3">
        <v>2020</v>
      </c>
      <c r="B53" s="3">
        <v>2</v>
      </c>
      <c r="C53" t="s">
        <v>9</v>
      </c>
      <c r="D53" s="4" t="s">
        <v>10</v>
      </c>
      <c r="E53" t="s">
        <v>12</v>
      </c>
      <c r="F53">
        <v>61.994500000000002</v>
      </c>
      <c r="G53">
        <v>5267.6876940000002</v>
      </c>
      <c r="H53">
        <v>21.6982</v>
      </c>
      <c r="I53">
        <v>771</v>
      </c>
    </row>
    <row r="54" spans="1:9" x14ac:dyDescent="0.2">
      <c r="A54" s="3">
        <v>2020</v>
      </c>
      <c r="B54" s="3">
        <v>2</v>
      </c>
      <c r="C54" t="s">
        <v>9</v>
      </c>
      <c r="D54" s="4" t="s">
        <v>10</v>
      </c>
      <c r="E54" t="s">
        <v>13</v>
      </c>
      <c r="F54">
        <v>52.065300000000001</v>
      </c>
      <c r="G54">
        <v>5737.7989699999998</v>
      </c>
      <c r="H54">
        <v>26.032800000000002</v>
      </c>
      <c r="I54">
        <v>648</v>
      </c>
    </row>
    <row r="55" spans="1:9" x14ac:dyDescent="0.2">
      <c r="A55" s="3">
        <v>2020</v>
      </c>
      <c r="B55" s="3">
        <v>2</v>
      </c>
      <c r="C55" t="s">
        <v>9</v>
      </c>
      <c r="D55" s="4" t="s">
        <v>10</v>
      </c>
      <c r="E55" t="s">
        <v>14</v>
      </c>
      <c r="F55">
        <v>0.32700000000000001</v>
      </c>
      <c r="G55">
        <v>61.337885999999997</v>
      </c>
      <c r="H55">
        <v>0.24529999999999999</v>
      </c>
      <c r="I55">
        <v>23</v>
      </c>
    </row>
    <row r="56" spans="1:9" x14ac:dyDescent="0.2">
      <c r="A56" s="3">
        <v>2020</v>
      </c>
      <c r="B56" s="3">
        <v>2</v>
      </c>
      <c r="C56" t="s">
        <v>9</v>
      </c>
      <c r="D56" s="4" t="s">
        <v>15</v>
      </c>
      <c r="E56" t="s">
        <v>13</v>
      </c>
      <c r="F56">
        <v>15.797800000000001</v>
      </c>
      <c r="G56">
        <v>3177.9073079999998</v>
      </c>
      <c r="H56">
        <v>6.319</v>
      </c>
      <c r="I56">
        <v>668</v>
      </c>
    </row>
    <row r="57" spans="1:9" x14ac:dyDescent="0.2">
      <c r="A57" s="3">
        <v>2020</v>
      </c>
      <c r="B57" s="3">
        <v>2</v>
      </c>
      <c r="C57" t="s">
        <v>9</v>
      </c>
      <c r="D57" s="4" t="s">
        <v>16</v>
      </c>
      <c r="E57" t="s">
        <v>11</v>
      </c>
      <c r="F57">
        <v>16.149899999999999</v>
      </c>
      <c r="G57">
        <v>874.32413499999996</v>
      </c>
      <c r="H57">
        <v>3.7145000000000001</v>
      </c>
      <c r="I57">
        <v>525</v>
      </c>
    </row>
    <row r="58" spans="1:9" x14ac:dyDescent="0.2">
      <c r="A58" s="3">
        <v>2020</v>
      </c>
      <c r="B58" s="3">
        <v>2</v>
      </c>
      <c r="C58" t="s">
        <v>9</v>
      </c>
      <c r="D58" s="4" t="s">
        <v>16</v>
      </c>
      <c r="E58" t="s">
        <v>13</v>
      </c>
      <c r="F58">
        <v>3.4373999999999998</v>
      </c>
      <c r="G58">
        <v>443.55682300000001</v>
      </c>
      <c r="H58">
        <v>1.5468</v>
      </c>
      <c r="I58">
        <v>319</v>
      </c>
    </row>
    <row r="59" spans="1:9" x14ac:dyDescent="0.2">
      <c r="A59" s="3">
        <v>2020</v>
      </c>
      <c r="B59" s="3">
        <v>2</v>
      </c>
      <c r="C59" t="s">
        <v>9</v>
      </c>
      <c r="D59" s="4" t="s">
        <v>17</v>
      </c>
      <c r="E59" t="s">
        <v>18</v>
      </c>
      <c r="F59">
        <v>3.1436000000000002</v>
      </c>
      <c r="G59">
        <v>306.87880100000001</v>
      </c>
      <c r="H59">
        <v>0.56589999999999996</v>
      </c>
      <c r="I59">
        <v>89</v>
      </c>
    </row>
    <row r="60" spans="1:9" x14ac:dyDescent="0.2">
      <c r="A60" s="3">
        <v>2020</v>
      </c>
      <c r="B60" s="3">
        <v>2</v>
      </c>
      <c r="C60" t="s">
        <v>9</v>
      </c>
      <c r="D60" s="4" t="s">
        <v>19</v>
      </c>
      <c r="E60" t="s">
        <v>12</v>
      </c>
      <c r="F60">
        <v>1.8528</v>
      </c>
      <c r="G60">
        <v>281.485434</v>
      </c>
      <c r="H60">
        <v>0.6855</v>
      </c>
      <c r="I60">
        <v>93</v>
      </c>
    </row>
    <row r="61" spans="1:9" x14ac:dyDescent="0.2">
      <c r="A61" s="3">
        <v>2020</v>
      </c>
      <c r="B61" s="3">
        <v>2</v>
      </c>
      <c r="C61" t="s">
        <v>9</v>
      </c>
      <c r="D61" s="4" t="s">
        <v>20</v>
      </c>
      <c r="E61" t="s">
        <v>12</v>
      </c>
      <c r="F61">
        <v>2.4809999999999999</v>
      </c>
      <c r="G61">
        <v>184.941745</v>
      </c>
      <c r="H61">
        <v>0.8931</v>
      </c>
      <c r="I61">
        <v>168</v>
      </c>
    </row>
    <row r="62" spans="1:9" x14ac:dyDescent="0.2">
      <c r="A62" s="3">
        <v>2020</v>
      </c>
      <c r="B62" s="3">
        <v>2</v>
      </c>
      <c r="C62" t="s">
        <v>9</v>
      </c>
      <c r="D62" s="4" t="s">
        <v>21</v>
      </c>
      <c r="E62" t="s">
        <v>22</v>
      </c>
      <c r="F62">
        <v>6.1999999999999998E-3</v>
      </c>
      <c r="G62">
        <v>2.0046979999999999</v>
      </c>
      <c r="H62">
        <v>1.6999999999999999E-3</v>
      </c>
      <c r="I62">
        <v>4</v>
      </c>
    </row>
    <row r="63" spans="1:9" x14ac:dyDescent="0.2">
      <c r="A63" s="3">
        <v>2020</v>
      </c>
      <c r="B63" s="3">
        <v>2</v>
      </c>
      <c r="C63" t="s">
        <v>9</v>
      </c>
      <c r="D63" s="4" t="s">
        <v>21</v>
      </c>
      <c r="E63" t="s">
        <v>13</v>
      </c>
      <c r="F63">
        <v>0.87439999999999996</v>
      </c>
      <c r="G63">
        <v>106.29976499999999</v>
      </c>
      <c r="H63">
        <v>0.3498</v>
      </c>
      <c r="I63">
        <v>108</v>
      </c>
    </row>
    <row r="64" spans="1:9" x14ac:dyDescent="0.2">
      <c r="A64" s="3">
        <v>2020</v>
      </c>
      <c r="B64" s="3">
        <v>2</v>
      </c>
      <c r="C64" t="s">
        <v>9</v>
      </c>
      <c r="D64" s="4" t="s">
        <v>23</v>
      </c>
      <c r="E64" t="s">
        <v>13</v>
      </c>
      <c r="F64">
        <v>0.23449999999999999</v>
      </c>
      <c r="G64">
        <v>57.967151000000001</v>
      </c>
      <c r="H64">
        <v>9.3799999999999994E-2</v>
      </c>
      <c r="I64">
        <v>93</v>
      </c>
    </row>
    <row r="65" spans="1:9" x14ac:dyDescent="0.2">
      <c r="A65" s="3">
        <v>2020</v>
      </c>
      <c r="B65" s="3">
        <v>2</v>
      </c>
      <c r="C65" t="s">
        <v>9</v>
      </c>
      <c r="D65" s="4" t="s">
        <v>24</v>
      </c>
      <c r="E65" t="s">
        <v>18</v>
      </c>
      <c r="F65">
        <v>0.33189999999999997</v>
      </c>
      <c r="G65">
        <v>50.762267000000001</v>
      </c>
      <c r="H65">
        <v>6.3100000000000003E-2</v>
      </c>
      <c r="I65">
        <v>0</v>
      </c>
    </row>
    <row r="66" spans="1:9" x14ac:dyDescent="0.2">
      <c r="A66" s="3">
        <v>2020</v>
      </c>
      <c r="B66" s="3">
        <v>2</v>
      </c>
      <c r="C66" t="s">
        <v>9</v>
      </c>
      <c r="D66" s="4" t="s">
        <v>25</v>
      </c>
      <c r="E66" t="s">
        <v>13</v>
      </c>
      <c r="F66">
        <v>0.2888</v>
      </c>
      <c r="G66">
        <v>46.506610999999999</v>
      </c>
      <c r="H66">
        <v>0.11550000000000001</v>
      </c>
      <c r="I66">
        <v>70</v>
      </c>
    </row>
    <row r="67" spans="1:9" x14ac:dyDescent="0.2">
      <c r="A67" s="3">
        <v>2020</v>
      </c>
      <c r="B67" s="3">
        <v>2</v>
      </c>
      <c r="C67" t="s">
        <v>26</v>
      </c>
      <c r="D67" s="4" t="s">
        <v>10</v>
      </c>
      <c r="E67" t="s">
        <v>11</v>
      </c>
      <c r="F67">
        <v>67.519499999999994</v>
      </c>
      <c r="G67">
        <v>3973.2431459999998</v>
      </c>
      <c r="H67">
        <v>14.1791</v>
      </c>
      <c r="I67">
        <v>8031</v>
      </c>
    </row>
    <row r="68" spans="1:9" x14ac:dyDescent="0.2">
      <c r="A68" s="3">
        <v>2020</v>
      </c>
      <c r="B68" s="3">
        <v>2</v>
      </c>
      <c r="C68" t="s">
        <v>26</v>
      </c>
      <c r="D68" s="4" t="s">
        <v>10</v>
      </c>
      <c r="E68" t="s">
        <v>27</v>
      </c>
      <c r="F68">
        <v>3.2599999999999997E-2</v>
      </c>
      <c r="G68">
        <v>2.7249140000000001</v>
      </c>
      <c r="H68">
        <v>1.04E-2</v>
      </c>
      <c r="I68">
        <v>16</v>
      </c>
    </row>
    <row r="69" spans="1:9" x14ac:dyDescent="0.2">
      <c r="A69" s="3">
        <v>2020</v>
      </c>
      <c r="B69" s="3">
        <v>2</v>
      </c>
      <c r="C69" t="s">
        <v>26</v>
      </c>
      <c r="D69" s="4" t="s">
        <v>10</v>
      </c>
      <c r="E69" t="s">
        <v>12</v>
      </c>
      <c r="F69">
        <v>74.313699999999997</v>
      </c>
      <c r="G69">
        <v>6994.827867</v>
      </c>
      <c r="H69">
        <v>26.009699999999999</v>
      </c>
      <c r="I69">
        <v>9400</v>
      </c>
    </row>
    <row r="70" spans="1:9" x14ac:dyDescent="0.2">
      <c r="A70" s="3">
        <v>2020</v>
      </c>
      <c r="B70" s="3">
        <v>2</v>
      </c>
      <c r="C70" t="s">
        <v>26</v>
      </c>
      <c r="D70" s="4" t="s">
        <v>10</v>
      </c>
      <c r="E70" t="s">
        <v>13</v>
      </c>
      <c r="F70">
        <v>6.0307000000000004</v>
      </c>
      <c r="G70">
        <v>839.26486799999998</v>
      </c>
      <c r="H70">
        <v>3.0152999999999999</v>
      </c>
      <c r="I70">
        <v>1291</v>
      </c>
    </row>
    <row r="71" spans="1:9" x14ac:dyDescent="0.2">
      <c r="A71" s="3">
        <v>2020</v>
      </c>
      <c r="B71" s="3">
        <v>2</v>
      </c>
      <c r="C71" t="s">
        <v>26</v>
      </c>
      <c r="D71" s="4" t="s">
        <v>10</v>
      </c>
      <c r="E71" t="s">
        <v>14</v>
      </c>
      <c r="F71">
        <v>0.43280000000000002</v>
      </c>
      <c r="G71">
        <v>79.266847999999996</v>
      </c>
      <c r="H71">
        <v>0.3246</v>
      </c>
      <c r="I71">
        <v>279</v>
      </c>
    </row>
    <row r="72" spans="1:9" x14ac:dyDescent="0.2">
      <c r="A72" s="3">
        <v>2020</v>
      </c>
      <c r="B72" s="3">
        <v>2</v>
      </c>
      <c r="C72" t="s">
        <v>26</v>
      </c>
      <c r="D72" s="4" t="s">
        <v>20</v>
      </c>
      <c r="E72" t="s">
        <v>12</v>
      </c>
      <c r="F72">
        <v>39.954599999999999</v>
      </c>
      <c r="G72">
        <v>2210.363738</v>
      </c>
      <c r="H72">
        <v>14.383599999999999</v>
      </c>
      <c r="I72">
        <v>5524</v>
      </c>
    </row>
    <row r="73" spans="1:9" x14ac:dyDescent="0.2">
      <c r="A73" s="3">
        <v>2020</v>
      </c>
      <c r="B73" s="3">
        <v>2</v>
      </c>
      <c r="C73" t="s">
        <v>26</v>
      </c>
      <c r="D73" s="4" t="s">
        <v>15</v>
      </c>
      <c r="E73" t="s">
        <v>13</v>
      </c>
      <c r="F73">
        <v>11.616</v>
      </c>
      <c r="G73">
        <v>1969.5568780000001</v>
      </c>
      <c r="H73">
        <v>4.6464999999999996</v>
      </c>
      <c r="I73">
        <v>1919</v>
      </c>
    </row>
    <row r="74" spans="1:9" x14ac:dyDescent="0.2">
      <c r="A74" s="3">
        <v>2020</v>
      </c>
      <c r="B74" s="3">
        <v>2</v>
      </c>
      <c r="C74" t="s">
        <v>26</v>
      </c>
      <c r="D74" s="4" t="s">
        <v>16</v>
      </c>
      <c r="E74" t="s">
        <v>11</v>
      </c>
      <c r="F74">
        <v>2.6972</v>
      </c>
      <c r="G74">
        <v>195.33986200000001</v>
      </c>
      <c r="H74">
        <v>0.62039999999999995</v>
      </c>
      <c r="I74">
        <v>1549</v>
      </c>
    </row>
    <row r="75" spans="1:9" x14ac:dyDescent="0.2">
      <c r="A75" s="3">
        <v>2020</v>
      </c>
      <c r="B75" s="3">
        <v>2</v>
      </c>
      <c r="C75" t="s">
        <v>26</v>
      </c>
      <c r="D75" s="4" t="s">
        <v>16</v>
      </c>
      <c r="E75" t="s">
        <v>13</v>
      </c>
      <c r="F75">
        <v>1.1556999999999999</v>
      </c>
      <c r="G75">
        <v>203.56771599999999</v>
      </c>
      <c r="H75">
        <v>0.52010000000000001</v>
      </c>
      <c r="I75">
        <v>518</v>
      </c>
    </row>
    <row r="76" spans="1:9" x14ac:dyDescent="0.2">
      <c r="A76" s="3">
        <v>2020</v>
      </c>
      <c r="B76" s="3">
        <v>2</v>
      </c>
      <c r="C76" t="s">
        <v>26</v>
      </c>
      <c r="D76" s="4" t="s">
        <v>19</v>
      </c>
      <c r="E76" t="s">
        <v>12</v>
      </c>
      <c r="F76">
        <v>1.0449999999999999</v>
      </c>
      <c r="G76">
        <v>178.409536</v>
      </c>
      <c r="H76">
        <v>0.3866</v>
      </c>
      <c r="I76">
        <v>253</v>
      </c>
    </row>
    <row r="77" spans="1:9" x14ac:dyDescent="0.2">
      <c r="A77" s="3">
        <v>2020</v>
      </c>
      <c r="B77" s="3">
        <v>2</v>
      </c>
      <c r="C77" t="s">
        <v>26</v>
      </c>
      <c r="D77" s="4" t="s">
        <v>29</v>
      </c>
      <c r="E77" t="s">
        <v>18</v>
      </c>
      <c r="F77">
        <v>6.7000000000000004E-2</v>
      </c>
      <c r="G77">
        <v>22.854507999999999</v>
      </c>
      <c r="H77">
        <v>1.2699999999999999E-2</v>
      </c>
      <c r="I77">
        <v>51</v>
      </c>
    </row>
    <row r="78" spans="1:9" x14ac:dyDescent="0.2">
      <c r="A78" s="3">
        <v>2020</v>
      </c>
      <c r="B78" s="3">
        <v>2</v>
      </c>
      <c r="C78" t="s">
        <v>26</v>
      </c>
      <c r="D78" s="4" t="s">
        <v>29</v>
      </c>
      <c r="E78" t="s">
        <v>13</v>
      </c>
      <c r="F78">
        <v>0.41860000000000003</v>
      </c>
      <c r="G78">
        <v>131.38103000000001</v>
      </c>
      <c r="H78">
        <v>0.16739999999999999</v>
      </c>
      <c r="I78">
        <v>84</v>
      </c>
    </row>
    <row r="79" spans="1:9" x14ac:dyDescent="0.2">
      <c r="A79" s="3">
        <v>2020</v>
      </c>
      <c r="B79" s="3">
        <v>2</v>
      </c>
      <c r="C79" t="s">
        <v>26</v>
      </c>
      <c r="D79" s="4" t="s">
        <v>17</v>
      </c>
      <c r="E79" t="s">
        <v>18</v>
      </c>
      <c r="F79">
        <v>1.0259</v>
      </c>
      <c r="G79">
        <v>91.413190999999998</v>
      </c>
      <c r="H79">
        <v>0.1847</v>
      </c>
      <c r="I79">
        <v>233</v>
      </c>
    </row>
    <row r="80" spans="1:9" x14ac:dyDescent="0.2">
      <c r="A80" s="3">
        <v>2020</v>
      </c>
      <c r="B80" s="3">
        <v>2</v>
      </c>
      <c r="C80" t="s">
        <v>26</v>
      </c>
      <c r="D80" s="4" t="s">
        <v>21</v>
      </c>
      <c r="E80" t="s">
        <v>13</v>
      </c>
      <c r="F80">
        <v>0.3508</v>
      </c>
      <c r="G80">
        <v>40.453398</v>
      </c>
      <c r="H80">
        <v>0.14030000000000001</v>
      </c>
      <c r="I80">
        <v>282</v>
      </c>
    </row>
    <row r="81" spans="1:9" x14ac:dyDescent="0.2">
      <c r="A81" s="3">
        <v>2020</v>
      </c>
      <c r="B81" s="3">
        <v>2</v>
      </c>
      <c r="C81" t="s">
        <v>26</v>
      </c>
      <c r="D81" s="4" t="s">
        <v>35</v>
      </c>
      <c r="E81" t="s">
        <v>18</v>
      </c>
      <c r="F81">
        <v>2.2700000000000001E-2</v>
      </c>
      <c r="G81">
        <v>3.238388</v>
      </c>
      <c r="H81">
        <v>4.1000000000000003E-3</v>
      </c>
      <c r="I81">
        <v>0</v>
      </c>
    </row>
    <row r="82" spans="1:9" x14ac:dyDescent="0.2">
      <c r="A82" s="3">
        <v>2020</v>
      </c>
      <c r="B82" s="3">
        <v>2</v>
      </c>
      <c r="C82" t="s">
        <v>26</v>
      </c>
      <c r="D82" s="4" t="s">
        <v>35</v>
      </c>
      <c r="E82" t="s">
        <v>12</v>
      </c>
      <c r="F82">
        <v>0.18310000000000001</v>
      </c>
      <c r="G82">
        <v>36.294018000000001</v>
      </c>
      <c r="H82">
        <v>6.4100000000000004E-2</v>
      </c>
      <c r="I82">
        <v>0</v>
      </c>
    </row>
    <row r="83" spans="1:9" x14ac:dyDescent="0.2">
      <c r="A83" s="3">
        <v>2020</v>
      </c>
      <c r="B83" s="3">
        <v>2</v>
      </c>
      <c r="C83" t="s">
        <v>26</v>
      </c>
      <c r="D83" s="4" t="s">
        <v>36</v>
      </c>
      <c r="E83" t="s">
        <v>27</v>
      </c>
      <c r="F83">
        <v>0.1532</v>
      </c>
      <c r="G83">
        <v>27.976054999999999</v>
      </c>
      <c r="H83">
        <v>4.9099999999999998E-2</v>
      </c>
      <c r="I83">
        <v>0</v>
      </c>
    </row>
    <row r="84" spans="1:9" x14ac:dyDescent="0.2">
      <c r="A84" s="3">
        <v>2020</v>
      </c>
      <c r="B84" s="3">
        <v>2</v>
      </c>
      <c r="C84" t="s">
        <v>26</v>
      </c>
      <c r="D84" s="4" t="s">
        <v>36</v>
      </c>
      <c r="E84" t="s">
        <v>13</v>
      </c>
      <c r="F84">
        <v>2.9499999999999998E-2</v>
      </c>
      <c r="G84">
        <v>2.7168909999999999</v>
      </c>
      <c r="H84">
        <v>1.18E-2</v>
      </c>
      <c r="I84">
        <v>0</v>
      </c>
    </row>
    <row r="85" spans="1:9" x14ac:dyDescent="0.2">
      <c r="A85" s="3">
        <v>2020</v>
      </c>
      <c r="B85" s="3">
        <v>2</v>
      </c>
      <c r="C85" t="s">
        <v>32</v>
      </c>
      <c r="D85" s="4" t="s">
        <v>10</v>
      </c>
      <c r="E85" t="s">
        <v>11</v>
      </c>
      <c r="F85">
        <v>124.2706</v>
      </c>
      <c r="G85">
        <v>6261.8328600000004</v>
      </c>
      <c r="H85">
        <v>26.096900000000002</v>
      </c>
      <c r="I85">
        <v>9957</v>
      </c>
    </row>
    <row r="86" spans="1:9" x14ac:dyDescent="0.2">
      <c r="A86" s="3">
        <v>2020</v>
      </c>
      <c r="B86" s="3">
        <v>2</v>
      </c>
      <c r="C86" t="s">
        <v>32</v>
      </c>
      <c r="D86" s="4" t="s">
        <v>10</v>
      </c>
      <c r="E86" t="s">
        <v>12</v>
      </c>
      <c r="F86">
        <v>112.8185</v>
      </c>
      <c r="G86">
        <v>10193.829322</v>
      </c>
      <c r="H86">
        <v>39.486499999999999</v>
      </c>
      <c r="I86">
        <v>8768</v>
      </c>
    </row>
    <row r="87" spans="1:9" x14ac:dyDescent="0.2">
      <c r="A87" s="3">
        <v>2020</v>
      </c>
      <c r="B87" s="3">
        <v>2</v>
      </c>
      <c r="C87" t="s">
        <v>32</v>
      </c>
      <c r="D87" s="4" t="s">
        <v>10</v>
      </c>
      <c r="E87" t="s">
        <v>13</v>
      </c>
      <c r="F87">
        <v>25.190799999999999</v>
      </c>
      <c r="G87">
        <v>3303.8635730000001</v>
      </c>
      <c r="H87">
        <v>12.5954</v>
      </c>
      <c r="I87">
        <v>2630</v>
      </c>
    </row>
    <row r="88" spans="1:9" x14ac:dyDescent="0.2">
      <c r="A88" s="3">
        <v>2020</v>
      </c>
      <c r="B88" s="3">
        <v>2</v>
      </c>
      <c r="C88" t="s">
        <v>32</v>
      </c>
      <c r="D88" s="4" t="s">
        <v>10</v>
      </c>
      <c r="E88" t="s">
        <v>14</v>
      </c>
      <c r="F88">
        <v>8.43E-2</v>
      </c>
      <c r="G88">
        <v>16.051770999999999</v>
      </c>
      <c r="H88">
        <v>6.3299999999999995E-2</v>
      </c>
      <c r="I88">
        <v>53</v>
      </c>
    </row>
    <row r="89" spans="1:9" x14ac:dyDescent="0.2">
      <c r="A89" s="3">
        <v>2020</v>
      </c>
      <c r="B89" s="3">
        <v>2</v>
      </c>
      <c r="C89" t="s">
        <v>32</v>
      </c>
      <c r="D89" s="4" t="s">
        <v>15</v>
      </c>
      <c r="E89" t="s">
        <v>13</v>
      </c>
      <c r="F89">
        <v>30.866900000000001</v>
      </c>
      <c r="G89">
        <v>5580.4851070000004</v>
      </c>
      <c r="H89">
        <v>12.3467</v>
      </c>
      <c r="I89">
        <v>3891</v>
      </c>
    </row>
    <row r="90" spans="1:9" x14ac:dyDescent="0.2">
      <c r="A90" s="3">
        <v>2020</v>
      </c>
      <c r="B90" s="3">
        <v>2</v>
      </c>
      <c r="C90" t="s">
        <v>32</v>
      </c>
      <c r="D90" s="4" t="s">
        <v>20</v>
      </c>
      <c r="E90" t="s">
        <v>12</v>
      </c>
      <c r="F90">
        <v>43.391399999999997</v>
      </c>
      <c r="G90">
        <v>2388.3426169999998</v>
      </c>
      <c r="H90">
        <v>15.620900000000001</v>
      </c>
      <c r="I90">
        <v>6043</v>
      </c>
    </row>
    <row r="91" spans="1:9" x14ac:dyDescent="0.2">
      <c r="A91" s="3">
        <v>2020</v>
      </c>
      <c r="B91" s="3">
        <v>2</v>
      </c>
      <c r="C91" t="s">
        <v>32</v>
      </c>
      <c r="D91" s="4" t="s">
        <v>16</v>
      </c>
      <c r="E91" t="s">
        <v>11</v>
      </c>
      <c r="F91">
        <v>9.44</v>
      </c>
      <c r="G91">
        <v>564.161924</v>
      </c>
      <c r="H91">
        <v>2.1711999999999998</v>
      </c>
      <c r="I91">
        <v>2546</v>
      </c>
    </row>
    <row r="92" spans="1:9" x14ac:dyDescent="0.2">
      <c r="A92" s="3">
        <v>2020</v>
      </c>
      <c r="B92" s="3">
        <v>2</v>
      </c>
      <c r="C92" t="s">
        <v>32</v>
      </c>
      <c r="D92" s="4" t="s">
        <v>16</v>
      </c>
      <c r="E92" t="s">
        <v>13</v>
      </c>
      <c r="F92">
        <v>5.2153</v>
      </c>
      <c r="G92">
        <v>824.08276799999999</v>
      </c>
      <c r="H92">
        <v>2.3468</v>
      </c>
      <c r="I92">
        <v>1093</v>
      </c>
    </row>
    <row r="93" spans="1:9" x14ac:dyDescent="0.2">
      <c r="A93" s="3">
        <v>2020</v>
      </c>
      <c r="B93" s="3">
        <v>2</v>
      </c>
      <c r="C93" t="s">
        <v>32</v>
      </c>
      <c r="D93" s="4" t="s">
        <v>19</v>
      </c>
      <c r="E93" t="s">
        <v>12</v>
      </c>
      <c r="F93">
        <v>10.983700000000001</v>
      </c>
      <c r="G93">
        <v>1386.7354989999999</v>
      </c>
      <c r="H93">
        <v>4.0640000000000001</v>
      </c>
      <c r="I93">
        <v>919</v>
      </c>
    </row>
    <row r="94" spans="1:9" x14ac:dyDescent="0.2">
      <c r="A94" s="3">
        <v>2020</v>
      </c>
      <c r="B94" s="3">
        <v>2</v>
      </c>
      <c r="C94" t="s">
        <v>32</v>
      </c>
      <c r="D94" s="4" t="s">
        <v>29</v>
      </c>
      <c r="E94" t="s">
        <v>18</v>
      </c>
      <c r="F94">
        <v>1.7500000000000002E-2</v>
      </c>
      <c r="G94">
        <v>6.4333460000000002</v>
      </c>
      <c r="H94">
        <v>3.3E-3</v>
      </c>
      <c r="I94">
        <v>13</v>
      </c>
    </row>
    <row r="95" spans="1:9" x14ac:dyDescent="0.2">
      <c r="A95" s="3">
        <v>2020</v>
      </c>
      <c r="B95" s="3">
        <v>2</v>
      </c>
      <c r="C95" t="s">
        <v>32</v>
      </c>
      <c r="D95" s="4" t="s">
        <v>29</v>
      </c>
      <c r="E95" t="s">
        <v>13</v>
      </c>
      <c r="F95">
        <v>1.8029999999999999</v>
      </c>
      <c r="G95">
        <v>520.28328699999997</v>
      </c>
      <c r="H95">
        <v>0.72109999999999996</v>
      </c>
      <c r="I95">
        <v>238</v>
      </c>
    </row>
    <row r="96" spans="1:9" x14ac:dyDescent="0.2">
      <c r="A96" s="3">
        <v>2020</v>
      </c>
      <c r="B96" s="3">
        <v>2</v>
      </c>
      <c r="C96" t="s">
        <v>32</v>
      </c>
      <c r="D96" s="4" t="s">
        <v>33</v>
      </c>
      <c r="E96" t="s">
        <v>18</v>
      </c>
      <c r="F96">
        <v>1.7384999999999999</v>
      </c>
      <c r="G96">
        <v>457.74386800000002</v>
      </c>
      <c r="H96">
        <v>0.33029999999999998</v>
      </c>
      <c r="I96">
        <v>108</v>
      </c>
    </row>
    <row r="97" spans="1:9" x14ac:dyDescent="0.2">
      <c r="A97" s="3">
        <v>2020</v>
      </c>
      <c r="B97" s="3">
        <v>2</v>
      </c>
      <c r="C97" t="s">
        <v>32</v>
      </c>
      <c r="D97" s="4" t="s">
        <v>33</v>
      </c>
      <c r="E97" t="s">
        <v>12</v>
      </c>
      <c r="F97">
        <v>3.9699999999999999E-2</v>
      </c>
      <c r="G97">
        <v>13.110632000000001</v>
      </c>
      <c r="H97">
        <v>1.4E-2</v>
      </c>
      <c r="I97">
        <v>8</v>
      </c>
    </row>
    <row r="98" spans="1:9" x14ac:dyDescent="0.2">
      <c r="A98" s="3">
        <v>2020</v>
      </c>
      <c r="B98" s="3">
        <v>2</v>
      </c>
      <c r="C98" t="s">
        <v>32</v>
      </c>
      <c r="D98" s="4" t="s">
        <v>33</v>
      </c>
      <c r="E98" t="s">
        <v>13</v>
      </c>
      <c r="F98">
        <v>6.8500000000000005E-2</v>
      </c>
      <c r="G98">
        <v>33.706556999999997</v>
      </c>
      <c r="H98">
        <v>3.4200000000000001E-2</v>
      </c>
      <c r="I98">
        <v>40</v>
      </c>
    </row>
    <row r="99" spans="1:9" x14ac:dyDescent="0.2">
      <c r="A99" s="3">
        <v>2020</v>
      </c>
      <c r="B99" s="3">
        <v>2</v>
      </c>
      <c r="C99" t="s">
        <v>32</v>
      </c>
      <c r="D99" s="4" t="s">
        <v>37</v>
      </c>
      <c r="E99" t="s">
        <v>18</v>
      </c>
      <c r="F99">
        <v>1.6000000000000001E-3</v>
      </c>
      <c r="G99">
        <v>0.21092</v>
      </c>
      <c r="H99">
        <v>2.9999999999999997E-4</v>
      </c>
      <c r="I99">
        <v>4</v>
      </c>
    </row>
    <row r="100" spans="1:9" x14ac:dyDescent="0.2">
      <c r="A100" s="3">
        <v>2020</v>
      </c>
      <c r="B100" s="3">
        <v>2</v>
      </c>
      <c r="C100" t="s">
        <v>32</v>
      </c>
      <c r="D100" s="4" t="s">
        <v>37</v>
      </c>
      <c r="E100" t="s">
        <v>12</v>
      </c>
      <c r="F100">
        <v>2.2326000000000001</v>
      </c>
      <c r="G100">
        <v>287.86845399999999</v>
      </c>
      <c r="H100">
        <v>0.78149999999999997</v>
      </c>
      <c r="I100">
        <v>150</v>
      </c>
    </row>
    <row r="101" spans="1:9" x14ac:dyDescent="0.2">
      <c r="A101" s="3">
        <v>2020</v>
      </c>
      <c r="B101" s="3">
        <v>2</v>
      </c>
      <c r="C101" t="s">
        <v>32</v>
      </c>
      <c r="D101" s="4" t="s">
        <v>34</v>
      </c>
      <c r="E101" t="s">
        <v>12</v>
      </c>
      <c r="F101">
        <v>5.2600000000000001E-2</v>
      </c>
      <c r="G101">
        <v>24.106432999999999</v>
      </c>
      <c r="H101">
        <v>1.84E-2</v>
      </c>
      <c r="I101">
        <v>0</v>
      </c>
    </row>
    <row r="102" spans="1:9" x14ac:dyDescent="0.2">
      <c r="A102" s="3">
        <v>2020</v>
      </c>
      <c r="B102" s="3">
        <v>2</v>
      </c>
      <c r="C102" t="s">
        <v>32</v>
      </c>
      <c r="D102" s="4" t="s">
        <v>34</v>
      </c>
      <c r="E102" t="s">
        <v>13</v>
      </c>
      <c r="F102">
        <v>0.39760000000000001</v>
      </c>
      <c r="G102">
        <v>205.54900699999999</v>
      </c>
      <c r="H102">
        <v>0.16700000000000001</v>
      </c>
      <c r="I102">
        <v>0</v>
      </c>
    </row>
    <row r="103" spans="1:9" x14ac:dyDescent="0.2">
      <c r="A103" s="3">
        <v>2020</v>
      </c>
      <c r="B103" s="3">
        <v>2</v>
      </c>
      <c r="C103" t="s">
        <v>32</v>
      </c>
      <c r="D103" s="4" t="s">
        <v>38</v>
      </c>
      <c r="E103" t="s">
        <v>27</v>
      </c>
      <c r="F103">
        <v>0.1842</v>
      </c>
      <c r="G103">
        <v>34.832101999999999</v>
      </c>
      <c r="H103">
        <v>6.08E-2</v>
      </c>
      <c r="I103">
        <v>0</v>
      </c>
    </row>
    <row r="104" spans="1:9" x14ac:dyDescent="0.2">
      <c r="A104" s="3">
        <v>2020</v>
      </c>
      <c r="B104" s="3">
        <v>2</v>
      </c>
      <c r="C104" t="s">
        <v>32</v>
      </c>
      <c r="D104" s="4" t="s">
        <v>38</v>
      </c>
      <c r="E104" t="s">
        <v>13</v>
      </c>
      <c r="F104">
        <v>0.31929999999999997</v>
      </c>
      <c r="G104">
        <v>146.807534</v>
      </c>
      <c r="H104">
        <v>0.15970000000000001</v>
      </c>
      <c r="I104">
        <v>0</v>
      </c>
    </row>
    <row r="105" spans="1:9" x14ac:dyDescent="0.2">
      <c r="A105" s="3">
        <v>2020</v>
      </c>
      <c r="B105" s="3">
        <v>3</v>
      </c>
      <c r="C105" t="s">
        <v>9</v>
      </c>
      <c r="D105" s="4" t="s">
        <v>10</v>
      </c>
      <c r="E105" t="s">
        <v>11</v>
      </c>
      <c r="F105">
        <v>15.7516</v>
      </c>
      <c r="G105">
        <v>928.92665</v>
      </c>
      <c r="H105">
        <v>3.3079000000000001</v>
      </c>
      <c r="I105">
        <v>480</v>
      </c>
    </row>
    <row r="106" spans="1:9" x14ac:dyDescent="0.2">
      <c r="A106" s="3">
        <v>2020</v>
      </c>
      <c r="B106" s="3">
        <v>3</v>
      </c>
      <c r="C106" t="s">
        <v>9</v>
      </c>
      <c r="D106" s="4" t="s">
        <v>10</v>
      </c>
      <c r="E106" t="s">
        <v>12</v>
      </c>
      <c r="F106">
        <v>116.75060000000001</v>
      </c>
      <c r="G106">
        <v>9105.2074269999994</v>
      </c>
      <c r="H106">
        <v>40.8628</v>
      </c>
      <c r="I106">
        <v>776</v>
      </c>
    </row>
    <row r="107" spans="1:9" x14ac:dyDescent="0.2">
      <c r="A107" s="3">
        <v>2020</v>
      </c>
      <c r="B107" s="3">
        <v>3</v>
      </c>
      <c r="C107" t="s">
        <v>9</v>
      </c>
      <c r="D107" s="4" t="s">
        <v>10</v>
      </c>
      <c r="E107" t="s">
        <v>13</v>
      </c>
      <c r="F107">
        <v>44.650199999999998</v>
      </c>
      <c r="G107">
        <v>5049.8208759999998</v>
      </c>
      <c r="H107">
        <v>22.325099999999999</v>
      </c>
      <c r="I107">
        <v>664</v>
      </c>
    </row>
    <row r="108" spans="1:9" x14ac:dyDescent="0.2">
      <c r="A108" s="3">
        <v>2020</v>
      </c>
      <c r="B108" s="3">
        <v>3</v>
      </c>
      <c r="C108" t="s">
        <v>9</v>
      </c>
      <c r="D108" s="4" t="s">
        <v>10</v>
      </c>
      <c r="E108" t="s">
        <v>14</v>
      </c>
      <c r="F108">
        <v>0.30759999999999998</v>
      </c>
      <c r="G108">
        <v>58.307366999999999</v>
      </c>
      <c r="H108">
        <v>0.23069999999999999</v>
      </c>
      <c r="I108">
        <v>23</v>
      </c>
    </row>
    <row r="109" spans="1:9" x14ac:dyDescent="0.2">
      <c r="A109" s="3">
        <v>2020</v>
      </c>
      <c r="B109" s="3">
        <v>3</v>
      </c>
      <c r="C109" t="s">
        <v>9</v>
      </c>
      <c r="D109" s="4" t="s">
        <v>15</v>
      </c>
      <c r="E109" t="s">
        <v>13</v>
      </c>
      <c r="F109">
        <v>17.3306</v>
      </c>
      <c r="G109">
        <v>3529.6090760000002</v>
      </c>
      <c r="H109">
        <v>6.9321999999999999</v>
      </c>
      <c r="I109">
        <v>668</v>
      </c>
    </row>
    <row r="110" spans="1:9" x14ac:dyDescent="0.2">
      <c r="A110" s="3">
        <v>2020</v>
      </c>
      <c r="B110" s="3">
        <v>3</v>
      </c>
      <c r="C110" t="s">
        <v>9</v>
      </c>
      <c r="D110" s="4" t="s">
        <v>16</v>
      </c>
      <c r="E110" t="s">
        <v>11</v>
      </c>
      <c r="F110">
        <v>11.618499999999999</v>
      </c>
      <c r="G110">
        <v>677.017966</v>
      </c>
      <c r="H110">
        <v>2.6722999999999999</v>
      </c>
      <c r="I110">
        <v>503</v>
      </c>
    </row>
    <row r="111" spans="1:9" x14ac:dyDescent="0.2">
      <c r="A111" s="3">
        <v>2020</v>
      </c>
      <c r="B111" s="3">
        <v>3</v>
      </c>
      <c r="C111" t="s">
        <v>9</v>
      </c>
      <c r="D111" s="4" t="s">
        <v>16</v>
      </c>
      <c r="E111" t="s">
        <v>27</v>
      </c>
      <c r="F111">
        <v>5.9999999999999995E-4</v>
      </c>
      <c r="G111">
        <v>4.2303E-2</v>
      </c>
      <c r="H111">
        <v>2.0000000000000001E-4</v>
      </c>
      <c r="I111">
        <v>2</v>
      </c>
    </row>
    <row r="112" spans="1:9" x14ac:dyDescent="0.2">
      <c r="A112" s="3">
        <v>2020</v>
      </c>
      <c r="B112" s="3">
        <v>3</v>
      </c>
      <c r="C112" t="s">
        <v>9</v>
      </c>
      <c r="D112" s="4" t="s">
        <v>16</v>
      </c>
      <c r="E112" t="s">
        <v>13</v>
      </c>
      <c r="F112">
        <v>2.8369</v>
      </c>
      <c r="G112">
        <v>433.00613600000003</v>
      </c>
      <c r="H112">
        <v>1.2766</v>
      </c>
      <c r="I112">
        <v>301</v>
      </c>
    </row>
    <row r="113" spans="1:9" x14ac:dyDescent="0.2">
      <c r="A113" s="3">
        <v>2020</v>
      </c>
      <c r="B113" s="3">
        <v>3</v>
      </c>
      <c r="C113" t="s">
        <v>9</v>
      </c>
      <c r="D113" s="4" t="s">
        <v>16</v>
      </c>
      <c r="E113" t="s">
        <v>14</v>
      </c>
      <c r="F113">
        <v>5.9999999999999995E-4</v>
      </c>
      <c r="G113">
        <v>9.6673999999999996E-2</v>
      </c>
      <c r="H113">
        <v>2.9999999999999997E-4</v>
      </c>
      <c r="I113">
        <v>1</v>
      </c>
    </row>
    <row r="114" spans="1:9" x14ac:dyDescent="0.2">
      <c r="A114" s="3">
        <v>2020</v>
      </c>
      <c r="B114" s="3">
        <v>3</v>
      </c>
      <c r="C114" t="s">
        <v>9</v>
      </c>
      <c r="D114" s="4" t="s">
        <v>17</v>
      </c>
      <c r="E114" t="s">
        <v>18</v>
      </c>
      <c r="F114">
        <v>3.3967999999999998</v>
      </c>
      <c r="G114">
        <v>329.87308200000001</v>
      </c>
      <c r="H114">
        <v>0.61140000000000005</v>
      </c>
      <c r="I114">
        <v>93</v>
      </c>
    </row>
    <row r="115" spans="1:9" x14ac:dyDescent="0.2">
      <c r="A115" s="3">
        <v>2020</v>
      </c>
      <c r="B115" s="3">
        <v>3</v>
      </c>
      <c r="C115" t="s">
        <v>9</v>
      </c>
      <c r="D115" s="4" t="s">
        <v>19</v>
      </c>
      <c r="E115" t="s">
        <v>12</v>
      </c>
      <c r="F115">
        <v>2.1223000000000001</v>
      </c>
      <c r="G115">
        <v>317.591342</v>
      </c>
      <c r="H115">
        <v>0.7853</v>
      </c>
      <c r="I115">
        <v>95</v>
      </c>
    </row>
    <row r="116" spans="1:9" x14ac:dyDescent="0.2">
      <c r="A116" s="3">
        <v>2020</v>
      </c>
      <c r="B116" s="3">
        <v>3</v>
      </c>
      <c r="C116" t="s">
        <v>9</v>
      </c>
      <c r="D116" s="4" t="s">
        <v>20</v>
      </c>
      <c r="E116" t="s">
        <v>12</v>
      </c>
      <c r="F116">
        <v>2.6175999999999999</v>
      </c>
      <c r="G116">
        <v>197.90961999999999</v>
      </c>
      <c r="H116">
        <v>0.94230000000000003</v>
      </c>
      <c r="I116">
        <v>128</v>
      </c>
    </row>
    <row r="117" spans="1:9" x14ac:dyDescent="0.2">
      <c r="A117" s="3">
        <v>2020</v>
      </c>
      <c r="B117" s="3">
        <v>3</v>
      </c>
      <c r="C117" t="s">
        <v>9</v>
      </c>
      <c r="D117" s="4" t="s">
        <v>21</v>
      </c>
      <c r="E117" t="s">
        <v>22</v>
      </c>
      <c r="F117">
        <v>9.9000000000000008E-3</v>
      </c>
      <c r="G117">
        <v>3.2036440000000002</v>
      </c>
      <c r="H117">
        <v>2.7000000000000001E-3</v>
      </c>
      <c r="I117">
        <v>2</v>
      </c>
    </row>
    <row r="118" spans="1:9" x14ac:dyDescent="0.2">
      <c r="A118" s="3">
        <v>2020</v>
      </c>
      <c r="B118" s="3">
        <v>3</v>
      </c>
      <c r="C118" t="s">
        <v>9</v>
      </c>
      <c r="D118" s="4" t="s">
        <v>21</v>
      </c>
      <c r="E118" t="s">
        <v>13</v>
      </c>
      <c r="F118">
        <v>1.0074000000000001</v>
      </c>
      <c r="G118">
        <v>121.778651</v>
      </c>
      <c r="H118">
        <v>0.40289999999999998</v>
      </c>
      <c r="I118">
        <v>114</v>
      </c>
    </row>
    <row r="119" spans="1:9" x14ac:dyDescent="0.2">
      <c r="A119" s="3">
        <v>2020</v>
      </c>
      <c r="B119" s="3">
        <v>3</v>
      </c>
      <c r="C119" t="s">
        <v>9</v>
      </c>
      <c r="D119" s="4" t="s">
        <v>23</v>
      </c>
      <c r="E119" t="s">
        <v>13</v>
      </c>
      <c r="F119">
        <v>0.3357</v>
      </c>
      <c r="G119">
        <v>78.294403000000003</v>
      </c>
      <c r="H119">
        <v>0.1343</v>
      </c>
      <c r="I119">
        <v>96</v>
      </c>
    </row>
    <row r="120" spans="1:9" x14ac:dyDescent="0.2">
      <c r="A120" s="3">
        <v>2020</v>
      </c>
      <c r="B120" s="3">
        <v>3</v>
      </c>
      <c r="C120" t="s">
        <v>9</v>
      </c>
      <c r="D120" s="4" t="s">
        <v>24</v>
      </c>
      <c r="E120" t="s">
        <v>18</v>
      </c>
      <c r="F120">
        <v>0.3775</v>
      </c>
      <c r="G120">
        <v>58.161957999999998</v>
      </c>
      <c r="H120">
        <v>7.17E-2</v>
      </c>
      <c r="I120">
        <v>0</v>
      </c>
    </row>
    <row r="121" spans="1:9" x14ac:dyDescent="0.2">
      <c r="A121" s="3">
        <v>2020</v>
      </c>
      <c r="B121" s="3">
        <v>3</v>
      </c>
      <c r="C121" t="s">
        <v>9</v>
      </c>
      <c r="D121" s="4" t="s">
        <v>24</v>
      </c>
      <c r="E121" t="s">
        <v>12</v>
      </c>
      <c r="F121">
        <v>6.9999999999999999E-4</v>
      </c>
      <c r="G121">
        <v>9.4486000000000001E-2</v>
      </c>
      <c r="H121">
        <v>2.9999999999999997E-4</v>
      </c>
      <c r="I121">
        <v>0</v>
      </c>
    </row>
    <row r="122" spans="1:9" x14ac:dyDescent="0.2">
      <c r="A122" s="3">
        <v>2020</v>
      </c>
      <c r="B122" s="3">
        <v>3</v>
      </c>
      <c r="C122" t="s">
        <v>9</v>
      </c>
      <c r="D122" s="4" t="s">
        <v>25</v>
      </c>
      <c r="E122" t="s">
        <v>13</v>
      </c>
      <c r="F122">
        <v>0.28820000000000001</v>
      </c>
      <c r="G122">
        <v>45.010945</v>
      </c>
      <c r="H122">
        <v>0.1152</v>
      </c>
      <c r="I122">
        <v>0</v>
      </c>
    </row>
    <row r="123" spans="1:9" x14ac:dyDescent="0.2">
      <c r="A123" s="3">
        <v>2020</v>
      </c>
      <c r="B123" s="3">
        <v>3</v>
      </c>
      <c r="C123" t="s">
        <v>26</v>
      </c>
      <c r="D123" s="4" t="s">
        <v>10</v>
      </c>
      <c r="E123" t="s">
        <v>11</v>
      </c>
      <c r="F123">
        <v>59.918100000000003</v>
      </c>
      <c r="G123">
        <v>3925.894315</v>
      </c>
      <c r="H123">
        <v>12.582800000000001</v>
      </c>
      <c r="I123">
        <v>7797</v>
      </c>
    </row>
    <row r="124" spans="1:9" x14ac:dyDescent="0.2">
      <c r="A124" s="3">
        <v>2020</v>
      </c>
      <c r="B124" s="3">
        <v>3</v>
      </c>
      <c r="C124" t="s">
        <v>26</v>
      </c>
      <c r="D124" s="4" t="s">
        <v>10</v>
      </c>
      <c r="E124" t="s">
        <v>27</v>
      </c>
      <c r="F124">
        <v>2.5000000000000001E-3</v>
      </c>
      <c r="G124">
        <v>0.239033</v>
      </c>
      <c r="H124">
        <v>8.0000000000000004E-4</v>
      </c>
      <c r="I124">
        <v>3</v>
      </c>
    </row>
    <row r="125" spans="1:9" x14ac:dyDescent="0.2">
      <c r="A125" s="3">
        <v>2020</v>
      </c>
      <c r="B125" s="3">
        <v>3</v>
      </c>
      <c r="C125" t="s">
        <v>26</v>
      </c>
      <c r="D125" s="4" t="s">
        <v>10</v>
      </c>
      <c r="E125" t="s">
        <v>12</v>
      </c>
      <c r="F125">
        <v>69.861099999999993</v>
      </c>
      <c r="G125">
        <v>6958.6258809999999</v>
      </c>
      <c r="H125">
        <v>24.4513</v>
      </c>
      <c r="I125">
        <v>8564</v>
      </c>
    </row>
    <row r="126" spans="1:9" x14ac:dyDescent="0.2">
      <c r="A126" s="3">
        <v>2020</v>
      </c>
      <c r="B126" s="3">
        <v>3</v>
      </c>
      <c r="C126" t="s">
        <v>26</v>
      </c>
      <c r="D126" s="4" t="s">
        <v>10</v>
      </c>
      <c r="E126" t="s">
        <v>13</v>
      </c>
      <c r="F126">
        <v>8.2565000000000008</v>
      </c>
      <c r="G126">
        <v>1088.4688610000001</v>
      </c>
      <c r="H126">
        <v>4.1283000000000003</v>
      </c>
      <c r="I126">
        <v>1297</v>
      </c>
    </row>
    <row r="127" spans="1:9" x14ac:dyDescent="0.2">
      <c r="A127" s="3">
        <v>2020</v>
      </c>
      <c r="B127" s="3">
        <v>3</v>
      </c>
      <c r="C127" t="s">
        <v>26</v>
      </c>
      <c r="D127" s="4" t="s">
        <v>10</v>
      </c>
      <c r="E127" t="s">
        <v>14</v>
      </c>
      <c r="F127">
        <v>0.36559999999999998</v>
      </c>
      <c r="G127">
        <v>62.655918</v>
      </c>
      <c r="H127">
        <v>0.2742</v>
      </c>
      <c r="I127">
        <v>283</v>
      </c>
    </row>
    <row r="128" spans="1:9" x14ac:dyDescent="0.2">
      <c r="A128" s="3">
        <v>2020</v>
      </c>
      <c r="B128" s="3">
        <v>3</v>
      </c>
      <c r="C128" t="s">
        <v>26</v>
      </c>
      <c r="D128" s="4" t="s">
        <v>15</v>
      </c>
      <c r="E128" t="s">
        <v>13</v>
      </c>
      <c r="F128">
        <v>10.6065</v>
      </c>
      <c r="G128">
        <v>1949.093433</v>
      </c>
      <c r="H128">
        <v>4.2427000000000001</v>
      </c>
      <c r="I128">
        <v>1612</v>
      </c>
    </row>
    <row r="129" spans="1:9" x14ac:dyDescent="0.2">
      <c r="A129" s="3">
        <v>2020</v>
      </c>
      <c r="B129" s="3">
        <v>3</v>
      </c>
      <c r="C129" t="s">
        <v>26</v>
      </c>
      <c r="D129" s="4" t="s">
        <v>20</v>
      </c>
      <c r="E129" t="s">
        <v>12</v>
      </c>
      <c r="F129">
        <v>15.8856</v>
      </c>
      <c r="G129">
        <v>1072.2208250000001</v>
      </c>
      <c r="H129">
        <v>5.7187999999999999</v>
      </c>
      <c r="I129">
        <v>3521</v>
      </c>
    </row>
    <row r="130" spans="1:9" x14ac:dyDescent="0.2">
      <c r="A130" s="3">
        <v>2020</v>
      </c>
      <c r="B130" s="3">
        <v>3</v>
      </c>
      <c r="C130" t="s">
        <v>26</v>
      </c>
      <c r="D130" s="4" t="s">
        <v>16</v>
      </c>
      <c r="E130" t="s">
        <v>11</v>
      </c>
      <c r="F130">
        <v>4.2058</v>
      </c>
      <c r="G130">
        <v>285.33204799999999</v>
      </c>
      <c r="H130">
        <v>0.96730000000000005</v>
      </c>
      <c r="I130">
        <v>1440</v>
      </c>
    </row>
    <row r="131" spans="1:9" x14ac:dyDescent="0.2">
      <c r="A131" s="3">
        <v>2020</v>
      </c>
      <c r="B131" s="3">
        <v>3</v>
      </c>
      <c r="C131" t="s">
        <v>26</v>
      </c>
      <c r="D131" s="4" t="s">
        <v>16</v>
      </c>
      <c r="E131" t="s">
        <v>13</v>
      </c>
      <c r="F131">
        <v>1.0539000000000001</v>
      </c>
      <c r="G131">
        <v>177.54775599999999</v>
      </c>
      <c r="H131">
        <v>0.47439999999999999</v>
      </c>
      <c r="I131">
        <v>434</v>
      </c>
    </row>
    <row r="132" spans="1:9" x14ac:dyDescent="0.2">
      <c r="A132" s="3">
        <v>2020</v>
      </c>
      <c r="B132" s="3">
        <v>3</v>
      </c>
      <c r="C132" t="s">
        <v>26</v>
      </c>
      <c r="D132" s="4" t="s">
        <v>39</v>
      </c>
      <c r="E132" t="s">
        <v>13</v>
      </c>
      <c r="F132">
        <v>2.5053000000000001</v>
      </c>
      <c r="G132">
        <v>321.67500000000001</v>
      </c>
      <c r="H132">
        <v>1.2526999999999999</v>
      </c>
      <c r="I132">
        <v>976</v>
      </c>
    </row>
    <row r="133" spans="1:9" x14ac:dyDescent="0.2">
      <c r="A133" s="3">
        <v>2020</v>
      </c>
      <c r="B133" s="3">
        <v>3</v>
      </c>
      <c r="C133" t="s">
        <v>26</v>
      </c>
      <c r="D133" s="4" t="s">
        <v>19</v>
      </c>
      <c r="E133" t="s">
        <v>12</v>
      </c>
      <c r="F133">
        <v>0.74860000000000004</v>
      </c>
      <c r="G133">
        <v>124.803203</v>
      </c>
      <c r="H133">
        <v>0.27700000000000002</v>
      </c>
      <c r="I133">
        <v>253</v>
      </c>
    </row>
    <row r="134" spans="1:9" x14ac:dyDescent="0.2">
      <c r="A134" s="3">
        <v>2020</v>
      </c>
      <c r="B134" s="3">
        <v>3</v>
      </c>
      <c r="C134" t="s">
        <v>26</v>
      </c>
      <c r="D134" s="4" t="s">
        <v>28</v>
      </c>
      <c r="E134" t="s">
        <v>12</v>
      </c>
      <c r="F134">
        <v>0.51239999999999997</v>
      </c>
      <c r="G134">
        <v>123.330744</v>
      </c>
      <c r="H134">
        <v>0.1794</v>
      </c>
      <c r="I134">
        <v>72</v>
      </c>
    </row>
    <row r="135" spans="1:9" x14ac:dyDescent="0.2">
      <c r="A135" s="3">
        <v>2020</v>
      </c>
      <c r="B135" s="3">
        <v>3</v>
      </c>
      <c r="C135" t="s">
        <v>26</v>
      </c>
      <c r="D135" s="4" t="s">
        <v>17</v>
      </c>
      <c r="E135" t="s">
        <v>18</v>
      </c>
      <c r="F135">
        <v>1.1978</v>
      </c>
      <c r="G135">
        <v>108.865611</v>
      </c>
      <c r="H135">
        <v>0.21560000000000001</v>
      </c>
      <c r="I135">
        <v>239</v>
      </c>
    </row>
    <row r="136" spans="1:9" x14ac:dyDescent="0.2">
      <c r="A136" s="3">
        <v>2020</v>
      </c>
      <c r="B136" s="3">
        <v>3</v>
      </c>
      <c r="C136" t="s">
        <v>26</v>
      </c>
      <c r="D136" s="4" t="s">
        <v>29</v>
      </c>
      <c r="E136" t="s">
        <v>18</v>
      </c>
      <c r="F136">
        <v>5.7999999999999996E-3</v>
      </c>
      <c r="G136">
        <v>1.6053360000000001</v>
      </c>
      <c r="H136">
        <v>1.1000000000000001E-3</v>
      </c>
      <c r="I136">
        <v>0</v>
      </c>
    </row>
    <row r="137" spans="1:9" x14ac:dyDescent="0.2">
      <c r="A137" s="3">
        <v>2020</v>
      </c>
      <c r="B137" s="3">
        <v>3</v>
      </c>
      <c r="C137" t="s">
        <v>26</v>
      </c>
      <c r="D137" s="4" t="s">
        <v>29</v>
      </c>
      <c r="E137" t="s">
        <v>13</v>
      </c>
      <c r="F137">
        <v>0.30649999999999999</v>
      </c>
      <c r="G137">
        <v>93.23621</v>
      </c>
      <c r="H137">
        <v>0.1226</v>
      </c>
      <c r="I137">
        <v>0</v>
      </c>
    </row>
    <row r="138" spans="1:9" x14ac:dyDescent="0.2">
      <c r="A138" s="3">
        <v>2020</v>
      </c>
      <c r="B138" s="3">
        <v>3</v>
      </c>
      <c r="C138" t="s">
        <v>26</v>
      </c>
      <c r="D138" s="4" t="s">
        <v>21</v>
      </c>
      <c r="E138" t="s">
        <v>13</v>
      </c>
      <c r="F138">
        <v>0.42</v>
      </c>
      <c r="G138">
        <v>48.423850999999999</v>
      </c>
      <c r="H138">
        <v>0.16800000000000001</v>
      </c>
      <c r="I138">
        <v>292</v>
      </c>
    </row>
    <row r="139" spans="1:9" x14ac:dyDescent="0.2">
      <c r="A139" s="3">
        <v>2020</v>
      </c>
      <c r="B139" s="3">
        <v>3</v>
      </c>
      <c r="C139" t="s">
        <v>32</v>
      </c>
      <c r="D139" s="4" t="s">
        <v>10</v>
      </c>
      <c r="E139" t="s">
        <v>11</v>
      </c>
      <c r="F139">
        <v>80.834900000000005</v>
      </c>
      <c r="G139">
        <v>4860.2618430000002</v>
      </c>
      <c r="H139">
        <v>16.975300000000001</v>
      </c>
      <c r="I139">
        <v>10268</v>
      </c>
    </row>
    <row r="140" spans="1:9" x14ac:dyDescent="0.2">
      <c r="A140" s="3">
        <v>2020</v>
      </c>
      <c r="B140" s="3">
        <v>3</v>
      </c>
      <c r="C140" t="s">
        <v>32</v>
      </c>
      <c r="D140" s="4" t="s">
        <v>10</v>
      </c>
      <c r="E140" t="s">
        <v>12</v>
      </c>
      <c r="F140">
        <v>98.055300000000003</v>
      </c>
      <c r="G140">
        <v>9525.2732039999992</v>
      </c>
      <c r="H140">
        <v>34.319400000000002</v>
      </c>
      <c r="I140">
        <v>8169</v>
      </c>
    </row>
    <row r="141" spans="1:9" x14ac:dyDescent="0.2">
      <c r="A141" s="3">
        <v>2020</v>
      </c>
      <c r="B141" s="3">
        <v>3</v>
      </c>
      <c r="C141" t="s">
        <v>32</v>
      </c>
      <c r="D141" s="4" t="s">
        <v>10</v>
      </c>
      <c r="E141" t="s">
        <v>13</v>
      </c>
      <c r="F141">
        <v>41.277500000000003</v>
      </c>
      <c r="G141">
        <v>5053.812038</v>
      </c>
      <c r="H141">
        <v>20.6387</v>
      </c>
      <c r="I141">
        <v>2632</v>
      </c>
    </row>
    <row r="142" spans="1:9" x14ac:dyDescent="0.2">
      <c r="A142" s="3">
        <v>2020</v>
      </c>
      <c r="B142" s="3">
        <v>3</v>
      </c>
      <c r="C142" t="s">
        <v>32</v>
      </c>
      <c r="D142" s="4" t="s">
        <v>10</v>
      </c>
      <c r="E142" t="s">
        <v>14</v>
      </c>
      <c r="F142">
        <v>8.4400000000000003E-2</v>
      </c>
      <c r="G142">
        <v>13.352451</v>
      </c>
      <c r="H142">
        <v>6.3299999999999995E-2</v>
      </c>
      <c r="I142">
        <v>65</v>
      </c>
    </row>
    <row r="143" spans="1:9" x14ac:dyDescent="0.2">
      <c r="A143" s="3">
        <v>2020</v>
      </c>
      <c r="B143" s="3">
        <v>3</v>
      </c>
      <c r="C143" t="s">
        <v>32</v>
      </c>
      <c r="D143" s="4" t="s">
        <v>15</v>
      </c>
      <c r="E143" t="s">
        <v>13</v>
      </c>
      <c r="F143">
        <v>22.785900000000002</v>
      </c>
      <c r="G143">
        <v>4874.6838100000004</v>
      </c>
      <c r="H143">
        <v>9.1143999999999998</v>
      </c>
      <c r="I143">
        <v>2764</v>
      </c>
    </row>
    <row r="144" spans="1:9" x14ac:dyDescent="0.2">
      <c r="A144" s="3">
        <v>2020</v>
      </c>
      <c r="B144" s="3">
        <v>3</v>
      </c>
      <c r="C144" t="s">
        <v>32</v>
      </c>
      <c r="D144" s="4" t="s">
        <v>16</v>
      </c>
      <c r="E144" t="s">
        <v>11</v>
      </c>
      <c r="F144">
        <v>8.6386000000000003</v>
      </c>
      <c r="G144">
        <v>518.47326399999997</v>
      </c>
      <c r="H144">
        <v>1.9869000000000001</v>
      </c>
      <c r="I144">
        <v>1801</v>
      </c>
    </row>
    <row r="145" spans="1:9" x14ac:dyDescent="0.2">
      <c r="A145" s="3">
        <v>2020</v>
      </c>
      <c r="B145" s="3">
        <v>3</v>
      </c>
      <c r="C145" t="s">
        <v>32</v>
      </c>
      <c r="D145" s="4" t="s">
        <v>16</v>
      </c>
      <c r="E145" t="s">
        <v>13</v>
      </c>
      <c r="F145">
        <v>4.9756999999999998</v>
      </c>
      <c r="G145">
        <v>855.17175999999995</v>
      </c>
      <c r="H145">
        <v>2.2391000000000001</v>
      </c>
      <c r="I145">
        <v>1471</v>
      </c>
    </row>
    <row r="146" spans="1:9" x14ac:dyDescent="0.2">
      <c r="A146" s="3">
        <v>2020</v>
      </c>
      <c r="B146" s="3">
        <v>3</v>
      </c>
      <c r="C146" t="s">
        <v>32</v>
      </c>
      <c r="D146" s="4" t="s">
        <v>20</v>
      </c>
      <c r="E146" t="s">
        <v>12</v>
      </c>
      <c r="F146">
        <v>20.995999999999999</v>
      </c>
      <c r="G146">
        <v>1306.620265</v>
      </c>
      <c r="H146">
        <v>7.5586000000000002</v>
      </c>
      <c r="I146">
        <v>3778</v>
      </c>
    </row>
    <row r="147" spans="1:9" x14ac:dyDescent="0.2">
      <c r="A147" s="3">
        <v>2020</v>
      </c>
      <c r="B147" s="3">
        <v>3</v>
      </c>
      <c r="C147" t="s">
        <v>32</v>
      </c>
      <c r="D147" s="4" t="s">
        <v>19</v>
      </c>
      <c r="E147" t="s">
        <v>12</v>
      </c>
      <c r="F147">
        <v>8.5074000000000005</v>
      </c>
      <c r="G147">
        <v>1124.5899529999999</v>
      </c>
      <c r="H147">
        <v>3.1476999999999999</v>
      </c>
      <c r="I147">
        <v>869</v>
      </c>
    </row>
    <row r="148" spans="1:9" x14ac:dyDescent="0.2">
      <c r="A148" s="3">
        <v>2020</v>
      </c>
      <c r="B148" s="3">
        <v>3</v>
      </c>
      <c r="C148" t="s">
        <v>32</v>
      </c>
      <c r="D148" s="4" t="s">
        <v>39</v>
      </c>
      <c r="E148" t="s">
        <v>13</v>
      </c>
      <c r="F148">
        <v>6.3936999999999999</v>
      </c>
      <c r="G148">
        <v>811.186105</v>
      </c>
      <c r="H148">
        <v>3.1968999999999999</v>
      </c>
      <c r="I148">
        <v>2485</v>
      </c>
    </row>
    <row r="149" spans="1:9" x14ac:dyDescent="0.2">
      <c r="A149" s="3">
        <v>2020</v>
      </c>
      <c r="B149" s="3">
        <v>3</v>
      </c>
      <c r="C149" t="s">
        <v>32</v>
      </c>
      <c r="D149" s="4" t="s">
        <v>33</v>
      </c>
      <c r="E149" t="s">
        <v>18</v>
      </c>
      <c r="F149">
        <v>2.5575999999999999</v>
      </c>
      <c r="G149">
        <v>700.96811600000001</v>
      </c>
      <c r="H149">
        <v>0.4859</v>
      </c>
      <c r="I149">
        <v>111</v>
      </c>
    </row>
    <row r="150" spans="1:9" x14ac:dyDescent="0.2">
      <c r="A150" s="3">
        <v>2020</v>
      </c>
      <c r="B150" s="3">
        <v>3</v>
      </c>
      <c r="C150" t="s">
        <v>32</v>
      </c>
      <c r="D150" s="4" t="s">
        <v>33</v>
      </c>
      <c r="E150" t="s">
        <v>12</v>
      </c>
      <c r="F150">
        <v>4.1200000000000001E-2</v>
      </c>
      <c r="G150">
        <v>13.251863999999999</v>
      </c>
      <c r="H150">
        <v>1.4500000000000001E-2</v>
      </c>
      <c r="I150">
        <v>6</v>
      </c>
    </row>
    <row r="151" spans="1:9" x14ac:dyDescent="0.2">
      <c r="A151" s="3">
        <v>2020</v>
      </c>
      <c r="B151" s="3">
        <v>3</v>
      </c>
      <c r="C151" t="s">
        <v>32</v>
      </c>
      <c r="D151" s="4" t="s">
        <v>33</v>
      </c>
      <c r="E151" t="s">
        <v>13</v>
      </c>
      <c r="F151">
        <v>8.1799999999999998E-2</v>
      </c>
      <c r="G151">
        <v>39.988526</v>
      </c>
      <c r="H151">
        <v>4.0800000000000003E-2</v>
      </c>
      <c r="I151">
        <v>47</v>
      </c>
    </row>
    <row r="152" spans="1:9" x14ac:dyDescent="0.2">
      <c r="A152" s="3">
        <v>2020</v>
      </c>
      <c r="B152" s="3">
        <v>3</v>
      </c>
      <c r="C152" t="s">
        <v>32</v>
      </c>
      <c r="D152" s="4" t="s">
        <v>29</v>
      </c>
      <c r="E152" t="s">
        <v>18</v>
      </c>
      <c r="F152">
        <v>3.2199999999999999E-2</v>
      </c>
      <c r="G152">
        <v>7.8845869999999998</v>
      </c>
      <c r="H152">
        <v>6.1000000000000004E-3</v>
      </c>
      <c r="I152">
        <v>21</v>
      </c>
    </row>
    <row r="153" spans="1:9" x14ac:dyDescent="0.2">
      <c r="A153" s="3">
        <v>2020</v>
      </c>
      <c r="B153" s="3">
        <v>3</v>
      </c>
      <c r="C153" t="s">
        <v>32</v>
      </c>
      <c r="D153" s="4" t="s">
        <v>29</v>
      </c>
      <c r="E153" t="s">
        <v>13</v>
      </c>
      <c r="F153">
        <v>2.1444999999999999</v>
      </c>
      <c r="G153">
        <v>603.62510699999996</v>
      </c>
      <c r="H153">
        <v>0.85770000000000002</v>
      </c>
      <c r="I153">
        <v>257</v>
      </c>
    </row>
    <row r="154" spans="1:9" x14ac:dyDescent="0.2">
      <c r="A154" s="3">
        <v>2020</v>
      </c>
      <c r="B154" s="3">
        <v>3</v>
      </c>
      <c r="C154" t="s">
        <v>32</v>
      </c>
      <c r="D154" s="4" t="s">
        <v>34</v>
      </c>
      <c r="E154" t="s">
        <v>12</v>
      </c>
      <c r="F154">
        <v>5.7700000000000001E-2</v>
      </c>
      <c r="G154">
        <v>25.981501999999999</v>
      </c>
      <c r="H154">
        <v>2.0199999999999999E-2</v>
      </c>
      <c r="I154">
        <v>0</v>
      </c>
    </row>
    <row r="155" spans="1:9" x14ac:dyDescent="0.2">
      <c r="A155" s="3">
        <v>2020</v>
      </c>
      <c r="B155" s="3">
        <v>3</v>
      </c>
      <c r="C155" t="s">
        <v>32</v>
      </c>
      <c r="D155" s="4" t="s">
        <v>34</v>
      </c>
      <c r="E155" t="s">
        <v>13</v>
      </c>
      <c r="F155">
        <v>0.54579999999999995</v>
      </c>
      <c r="G155">
        <v>290.24293999999998</v>
      </c>
      <c r="H155">
        <v>0.22919999999999999</v>
      </c>
      <c r="I155">
        <v>0</v>
      </c>
    </row>
    <row r="156" spans="1:9" x14ac:dyDescent="0.2">
      <c r="A156" s="3">
        <v>2020</v>
      </c>
      <c r="B156" s="3">
        <v>3</v>
      </c>
      <c r="C156" t="s">
        <v>32</v>
      </c>
      <c r="D156" s="4" t="s">
        <v>37</v>
      </c>
      <c r="E156" t="s">
        <v>18</v>
      </c>
      <c r="F156">
        <v>4.0000000000000002E-4</v>
      </c>
      <c r="G156">
        <v>4.9662999999999999E-2</v>
      </c>
      <c r="H156">
        <v>1E-4</v>
      </c>
      <c r="I156">
        <v>1</v>
      </c>
    </row>
    <row r="157" spans="1:9" x14ac:dyDescent="0.2">
      <c r="A157" s="3">
        <v>2020</v>
      </c>
      <c r="B157" s="3">
        <v>3</v>
      </c>
      <c r="C157" t="s">
        <v>32</v>
      </c>
      <c r="D157" s="4" t="s">
        <v>37</v>
      </c>
      <c r="E157" t="s">
        <v>12</v>
      </c>
      <c r="F157">
        <v>1.3841000000000001</v>
      </c>
      <c r="G157">
        <v>238.90414200000001</v>
      </c>
      <c r="H157">
        <v>0.4844</v>
      </c>
      <c r="I157">
        <v>158</v>
      </c>
    </row>
    <row r="158" spans="1:9" x14ac:dyDescent="0.2">
      <c r="A158" s="3">
        <v>2020</v>
      </c>
      <c r="B158" s="3">
        <v>4</v>
      </c>
      <c r="C158" t="s">
        <v>9</v>
      </c>
      <c r="D158" s="4" t="s">
        <v>10</v>
      </c>
      <c r="E158" t="s">
        <v>11</v>
      </c>
      <c r="F158">
        <v>13.180899999999999</v>
      </c>
      <c r="G158">
        <v>819.69867699999998</v>
      </c>
      <c r="H158">
        <v>2.7679999999999998</v>
      </c>
      <c r="I158">
        <v>478</v>
      </c>
    </row>
    <row r="159" spans="1:9" x14ac:dyDescent="0.2">
      <c r="A159" s="3">
        <v>2020</v>
      </c>
      <c r="B159" s="3">
        <v>4</v>
      </c>
      <c r="C159" t="s">
        <v>9</v>
      </c>
      <c r="D159" s="4" t="s">
        <v>10</v>
      </c>
      <c r="E159" t="s">
        <v>12</v>
      </c>
      <c r="F159">
        <v>54.853700000000003</v>
      </c>
      <c r="G159">
        <v>4806.2020419999999</v>
      </c>
      <c r="H159">
        <v>19.198899999999998</v>
      </c>
      <c r="I159">
        <v>786</v>
      </c>
    </row>
    <row r="160" spans="1:9" x14ac:dyDescent="0.2">
      <c r="A160" s="3">
        <v>2020</v>
      </c>
      <c r="B160" s="3">
        <v>4</v>
      </c>
      <c r="C160" t="s">
        <v>9</v>
      </c>
      <c r="D160" s="4" t="s">
        <v>10</v>
      </c>
      <c r="E160" t="s">
        <v>13</v>
      </c>
      <c r="F160">
        <v>48.549799999999998</v>
      </c>
      <c r="G160">
        <v>5104.9096810000001</v>
      </c>
      <c r="H160">
        <v>24.274799999999999</v>
      </c>
      <c r="I160">
        <v>663</v>
      </c>
    </row>
    <row r="161" spans="1:9" x14ac:dyDescent="0.2">
      <c r="A161" s="3">
        <v>2020</v>
      </c>
      <c r="B161" s="3">
        <v>4</v>
      </c>
      <c r="C161" t="s">
        <v>9</v>
      </c>
      <c r="D161" s="4" t="s">
        <v>10</v>
      </c>
      <c r="E161" t="s">
        <v>14</v>
      </c>
      <c r="F161">
        <v>1.0820000000000001</v>
      </c>
      <c r="G161">
        <v>129.17522600000001</v>
      </c>
      <c r="H161">
        <v>0.8115</v>
      </c>
      <c r="I161">
        <v>23</v>
      </c>
    </row>
    <row r="162" spans="1:9" x14ac:dyDescent="0.2">
      <c r="A162" s="3">
        <v>2020</v>
      </c>
      <c r="B162" s="3">
        <v>4</v>
      </c>
      <c r="C162" t="s">
        <v>9</v>
      </c>
      <c r="D162" s="4" t="s">
        <v>15</v>
      </c>
      <c r="E162" t="s">
        <v>13</v>
      </c>
      <c r="F162">
        <v>14.688700000000001</v>
      </c>
      <c r="G162">
        <v>3008.3285460000002</v>
      </c>
      <c r="H162">
        <v>5.8754999999999997</v>
      </c>
      <c r="I162">
        <v>671</v>
      </c>
    </row>
    <row r="163" spans="1:9" x14ac:dyDescent="0.2">
      <c r="A163" s="3">
        <v>2020</v>
      </c>
      <c r="B163" s="3">
        <v>4</v>
      </c>
      <c r="C163" t="s">
        <v>9</v>
      </c>
      <c r="D163" s="4" t="s">
        <v>16</v>
      </c>
      <c r="E163" t="s">
        <v>11</v>
      </c>
      <c r="F163">
        <v>10.8278</v>
      </c>
      <c r="G163">
        <v>634.09897699999999</v>
      </c>
      <c r="H163">
        <v>2.4904000000000002</v>
      </c>
      <c r="I163">
        <v>482</v>
      </c>
    </row>
    <row r="164" spans="1:9" x14ac:dyDescent="0.2">
      <c r="A164" s="3">
        <v>2020</v>
      </c>
      <c r="B164" s="3">
        <v>4</v>
      </c>
      <c r="C164" t="s">
        <v>9</v>
      </c>
      <c r="D164" s="4" t="s">
        <v>16</v>
      </c>
      <c r="E164" t="s">
        <v>27</v>
      </c>
      <c r="F164">
        <v>1E-4</v>
      </c>
      <c r="G164">
        <v>7.0280000000000004E-3</v>
      </c>
      <c r="H164" t="s">
        <v>40</v>
      </c>
      <c r="I164">
        <v>0</v>
      </c>
    </row>
    <row r="165" spans="1:9" x14ac:dyDescent="0.2">
      <c r="A165" s="3">
        <v>2020</v>
      </c>
      <c r="B165" s="3">
        <v>4</v>
      </c>
      <c r="C165" t="s">
        <v>9</v>
      </c>
      <c r="D165" s="4" t="s">
        <v>16</v>
      </c>
      <c r="E165" t="s">
        <v>13</v>
      </c>
      <c r="F165">
        <v>2.0152000000000001</v>
      </c>
      <c r="G165">
        <v>337.34259300000002</v>
      </c>
      <c r="H165">
        <v>0.90690000000000004</v>
      </c>
      <c r="I165">
        <v>302</v>
      </c>
    </row>
    <row r="166" spans="1:9" x14ac:dyDescent="0.2">
      <c r="A166" s="3">
        <v>2020</v>
      </c>
      <c r="B166" s="3">
        <v>4</v>
      </c>
      <c r="C166" t="s">
        <v>9</v>
      </c>
      <c r="D166" s="4" t="s">
        <v>16</v>
      </c>
      <c r="E166" t="s">
        <v>14</v>
      </c>
      <c r="F166">
        <v>1E-4</v>
      </c>
      <c r="G166">
        <v>1.6112000000000001E-2</v>
      </c>
      <c r="H166">
        <v>1E-4</v>
      </c>
      <c r="I166">
        <v>2</v>
      </c>
    </row>
    <row r="167" spans="1:9" x14ac:dyDescent="0.2">
      <c r="A167" s="3">
        <v>2020</v>
      </c>
      <c r="B167" s="3">
        <v>4</v>
      </c>
      <c r="C167" t="s">
        <v>9</v>
      </c>
      <c r="D167" s="4" t="s">
        <v>17</v>
      </c>
      <c r="E167" t="s">
        <v>18</v>
      </c>
      <c r="F167">
        <v>2.9287999999999998</v>
      </c>
      <c r="G167">
        <v>285.83133199999997</v>
      </c>
      <c r="H167">
        <v>0.5272</v>
      </c>
      <c r="I167">
        <v>94</v>
      </c>
    </row>
    <row r="168" spans="1:9" x14ac:dyDescent="0.2">
      <c r="A168" s="3">
        <v>2020</v>
      </c>
      <c r="B168" s="3">
        <v>4</v>
      </c>
      <c r="C168" t="s">
        <v>9</v>
      </c>
      <c r="D168" s="4" t="s">
        <v>19</v>
      </c>
      <c r="E168" t="s">
        <v>12</v>
      </c>
      <c r="F168">
        <v>1.8156000000000001</v>
      </c>
      <c r="G168">
        <v>283.72120799999999</v>
      </c>
      <c r="H168">
        <v>0.67169999999999996</v>
      </c>
      <c r="I168">
        <v>115</v>
      </c>
    </row>
    <row r="169" spans="1:9" x14ac:dyDescent="0.2">
      <c r="A169" s="3">
        <v>2020</v>
      </c>
      <c r="B169" s="3">
        <v>4</v>
      </c>
      <c r="C169" t="s">
        <v>9</v>
      </c>
      <c r="D169" s="4" t="s">
        <v>20</v>
      </c>
      <c r="E169" t="s">
        <v>12</v>
      </c>
      <c r="F169">
        <v>2.3170999999999999</v>
      </c>
      <c r="G169">
        <v>172.71895000000001</v>
      </c>
      <c r="H169">
        <v>0.83409999999999995</v>
      </c>
      <c r="I169">
        <v>119</v>
      </c>
    </row>
    <row r="170" spans="1:9" x14ac:dyDescent="0.2">
      <c r="A170" s="3">
        <v>2020</v>
      </c>
      <c r="B170" s="3">
        <v>4</v>
      </c>
      <c r="C170" t="s">
        <v>9</v>
      </c>
      <c r="D170" s="4" t="s">
        <v>21</v>
      </c>
      <c r="E170" t="s">
        <v>22</v>
      </c>
      <c r="F170">
        <v>1.11E-2</v>
      </c>
      <c r="G170">
        <v>3.6488230000000001</v>
      </c>
      <c r="H170">
        <v>3.0999999999999999E-3</v>
      </c>
      <c r="I170">
        <v>4</v>
      </c>
    </row>
    <row r="171" spans="1:9" x14ac:dyDescent="0.2">
      <c r="A171" s="3">
        <v>2020</v>
      </c>
      <c r="B171" s="3">
        <v>4</v>
      </c>
      <c r="C171" t="s">
        <v>9</v>
      </c>
      <c r="D171" s="4" t="s">
        <v>21</v>
      </c>
      <c r="E171" t="s">
        <v>13</v>
      </c>
      <c r="F171">
        <v>0.85609999999999997</v>
      </c>
      <c r="G171">
        <v>102.900452</v>
      </c>
      <c r="H171">
        <v>0.34239999999999998</v>
      </c>
      <c r="I171">
        <v>113</v>
      </c>
    </row>
    <row r="172" spans="1:9" x14ac:dyDescent="0.2">
      <c r="A172" s="3">
        <v>2020</v>
      </c>
      <c r="B172" s="3">
        <v>4</v>
      </c>
      <c r="C172" t="s">
        <v>9</v>
      </c>
      <c r="D172" s="4" t="s">
        <v>23</v>
      </c>
      <c r="E172" t="s">
        <v>13</v>
      </c>
      <c r="F172">
        <v>0.30159999999999998</v>
      </c>
      <c r="G172">
        <v>68.126831999999993</v>
      </c>
      <c r="H172">
        <v>0.1206</v>
      </c>
      <c r="I172">
        <v>105</v>
      </c>
    </row>
    <row r="173" spans="1:9" x14ac:dyDescent="0.2">
      <c r="A173" s="3">
        <v>2020</v>
      </c>
      <c r="B173" s="3">
        <v>4</v>
      </c>
      <c r="C173" t="s">
        <v>9</v>
      </c>
      <c r="D173" s="4" t="s">
        <v>24</v>
      </c>
      <c r="E173" t="s">
        <v>18</v>
      </c>
      <c r="F173">
        <v>0.2712</v>
      </c>
      <c r="G173">
        <v>41.763936999999999</v>
      </c>
      <c r="H173">
        <v>5.1499999999999997E-2</v>
      </c>
      <c r="I173">
        <v>0</v>
      </c>
    </row>
    <row r="174" spans="1:9" x14ac:dyDescent="0.2">
      <c r="A174" s="3">
        <v>2020</v>
      </c>
      <c r="B174" s="3">
        <v>4</v>
      </c>
      <c r="C174" t="s">
        <v>9</v>
      </c>
      <c r="D174" s="4" t="s">
        <v>25</v>
      </c>
      <c r="E174" t="s">
        <v>13</v>
      </c>
      <c r="F174">
        <v>0.22370000000000001</v>
      </c>
      <c r="G174">
        <v>30.341988000000001</v>
      </c>
      <c r="H174">
        <v>8.9499999999999996E-2</v>
      </c>
      <c r="I174">
        <v>0</v>
      </c>
    </row>
    <row r="175" spans="1:9" x14ac:dyDescent="0.2">
      <c r="A175" s="3">
        <v>2020</v>
      </c>
      <c r="B175" s="3">
        <v>4</v>
      </c>
      <c r="C175" t="s">
        <v>26</v>
      </c>
      <c r="D175" s="4" t="s">
        <v>10</v>
      </c>
      <c r="E175" t="s">
        <v>11</v>
      </c>
      <c r="F175">
        <v>65.924999999999997</v>
      </c>
      <c r="G175">
        <v>4037.9033639999998</v>
      </c>
      <c r="H175">
        <v>13.844200000000001</v>
      </c>
      <c r="I175">
        <v>8093</v>
      </c>
    </row>
    <row r="176" spans="1:9" x14ac:dyDescent="0.2">
      <c r="A176" s="3">
        <v>2020</v>
      </c>
      <c r="B176" s="3">
        <v>4</v>
      </c>
      <c r="C176" t="s">
        <v>26</v>
      </c>
      <c r="D176" s="4" t="s">
        <v>10</v>
      </c>
      <c r="E176" t="s">
        <v>27</v>
      </c>
      <c r="F176">
        <v>1.5E-3</v>
      </c>
      <c r="G176">
        <v>0.17146700000000001</v>
      </c>
      <c r="H176">
        <v>5.0000000000000001E-4</v>
      </c>
      <c r="I176">
        <v>2</v>
      </c>
    </row>
    <row r="177" spans="1:9" x14ac:dyDescent="0.2">
      <c r="A177" s="3">
        <v>2020</v>
      </c>
      <c r="B177" s="3">
        <v>4</v>
      </c>
      <c r="C177" t="s">
        <v>26</v>
      </c>
      <c r="D177" s="4" t="s">
        <v>10</v>
      </c>
      <c r="E177" t="s">
        <v>12</v>
      </c>
      <c r="F177">
        <v>62.98</v>
      </c>
      <c r="G177">
        <v>6338.200409</v>
      </c>
      <c r="H177">
        <v>22.042999999999999</v>
      </c>
      <c r="I177">
        <v>8792</v>
      </c>
    </row>
    <row r="178" spans="1:9" x14ac:dyDescent="0.2">
      <c r="A178" s="3">
        <v>2020</v>
      </c>
      <c r="B178" s="3">
        <v>4</v>
      </c>
      <c r="C178" t="s">
        <v>26</v>
      </c>
      <c r="D178" s="4" t="s">
        <v>10</v>
      </c>
      <c r="E178" t="s">
        <v>13</v>
      </c>
      <c r="F178">
        <v>6.1917999999999997</v>
      </c>
      <c r="G178">
        <v>880.14063499999997</v>
      </c>
      <c r="H178">
        <v>3.0958999999999999</v>
      </c>
      <c r="I178">
        <v>1462</v>
      </c>
    </row>
    <row r="179" spans="1:9" x14ac:dyDescent="0.2">
      <c r="A179" s="3">
        <v>2020</v>
      </c>
      <c r="B179" s="3">
        <v>4</v>
      </c>
      <c r="C179" t="s">
        <v>26</v>
      </c>
      <c r="D179" s="4" t="s">
        <v>10</v>
      </c>
      <c r="E179" t="s">
        <v>14</v>
      </c>
      <c r="F179">
        <v>0.50439999999999996</v>
      </c>
      <c r="G179">
        <v>80.219931000000003</v>
      </c>
      <c r="H179">
        <v>0.37830000000000003</v>
      </c>
      <c r="I179">
        <v>323</v>
      </c>
    </row>
    <row r="180" spans="1:9" x14ac:dyDescent="0.2">
      <c r="A180" s="3">
        <v>2020</v>
      </c>
      <c r="B180" s="3">
        <v>4</v>
      </c>
      <c r="C180" t="s">
        <v>26</v>
      </c>
      <c r="D180" s="4" t="s">
        <v>15</v>
      </c>
      <c r="E180" t="s">
        <v>13</v>
      </c>
      <c r="F180">
        <v>8.3434000000000008</v>
      </c>
      <c r="G180">
        <v>1553.383466</v>
      </c>
      <c r="H180">
        <v>3.3374000000000001</v>
      </c>
      <c r="I180">
        <v>1496</v>
      </c>
    </row>
    <row r="181" spans="1:9" x14ac:dyDescent="0.2">
      <c r="A181" s="3">
        <v>2020</v>
      </c>
      <c r="B181" s="3">
        <v>4</v>
      </c>
      <c r="C181" t="s">
        <v>26</v>
      </c>
      <c r="D181" s="4" t="s">
        <v>20</v>
      </c>
      <c r="E181" t="s">
        <v>12</v>
      </c>
      <c r="F181">
        <v>17.1067</v>
      </c>
      <c r="G181">
        <v>1076.4419350000001</v>
      </c>
      <c r="H181">
        <v>6.1584000000000003</v>
      </c>
      <c r="I181">
        <v>2626</v>
      </c>
    </row>
    <row r="182" spans="1:9" x14ac:dyDescent="0.2">
      <c r="A182" s="3">
        <v>2020</v>
      </c>
      <c r="B182" s="3">
        <v>4</v>
      </c>
      <c r="C182" t="s">
        <v>26</v>
      </c>
      <c r="D182" s="4" t="s">
        <v>16</v>
      </c>
      <c r="E182" t="s">
        <v>11</v>
      </c>
      <c r="F182">
        <v>3.1583999999999999</v>
      </c>
      <c r="G182">
        <v>225.61309</v>
      </c>
      <c r="H182">
        <v>0.72640000000000005</v>
      </c>
      <c r="I182">
        <v>1774</v>
      </c>
    </row>
    <row r="183" spans="1:9" x14ac:dyDescent="0.2">
      <c r="A183" s="3">
        <v>2020</v>
      </c>
      <c r="B183" s="3">
        <v>4</v>
      </c>
      <c r="C183" t="s">
        <v>26</v>
      </c>
      <c r="D183" s="4" t="s">
        <v>16</v>
      </c>
      <c r="E183" t="s">
        <v>13</v>
      </c>
      <c r="F183">
        <v>1.2491000000000001</v>
      </c>
      <c r="G183">
        <v>242.389454</v>
      </c>
      <c r="H183">
        <v>0.56210000000000004</v>
      </c>
      <c r="I183">
        <v>580</v>
      </c>
    </row>
    <row r="184" spans="1:9" x14ac:dyDescent="0.2">
      <c r="A184" s="3">
        <v>2020</v>
      </c>
      <c r="B184" s="3">
        <v>4</v>
      </c>
      <c r="C184" t="s">
        <v>26</v>
      </c>
      <c r="D184" s="4" t="s">
        <v>39</v>
      </c>
      <c r="E184" t="s">
        <v>13</v>
      </c>
      <c r="F184">
        <v>2.3393999999999999</v>
      </c>
      <c r="G184">
        <v>258.553945</v>
      </c>
      <c r="H184">
        <v>1.1697</v>
      </c>
      <c r="I184">
        <v>996</v>
      </c>
    </row>
    <row r="185" spans="1:9" x14ac:dyDescent="0.2">
      <c r="A185" s="3">
        <v>2020</v>
      </c>
      <c r="B185" s="3">
        <v>4</v>
      </c>
      <c r="C185" t="s">
        <v>26</v>
      </c>
      <c r="D185" s="4" t="s">
        <v>19</v>
      </c>
      <c r="E185" t="s">
        <v>12</v>
      </c>
      <c r="F185">
        <v>1.1032999999999999</v>
      </c>
      <c r="G185">
        <v>186.01915199999999</v>
      </c>
      <c r="H185">
        <v>0.40820000000000001</v>
      </c>
      <c r="I185">
        <v>406</v>
      </c>
    </row>
    <row r="186" spans="1:9" x14ac:dyDescent="0.2">
      <c r="A186" s="3">
        <v>2020</v>
      </c>
      <c r="B186" s="3">
        <v>4</v>
      </c>
      <c r="C186" t="s">
        <v>26</v>
      </c>
      <c r="D186" s="4" t="s">
        <v>17</v>
      </c>
      <c r="E186" t="s">
        <v>18</v>
      </c>
      <c r="F186">
        <v>1.1104000000000001</v>
      </c>
      <c r="G186">
        <v>98.750619999999998</v>
      </c>
      <c r="H186">
        <v>0.19989999999999999</v>
      </c>
      <c r="I186">
        <v>243</v>
      </c>
    </row>
    <row r="187" spans="1:9" x14ac:dyDescent="0.2">
      <c r="A187" s="3">
        <v>2020</v>
      </c>
      <c r="B187" s="3">
        <v>4</v>
      </c>
      <c r="C187" t="s">
        <v>26</v>
      </c>
      <c r="D187" s="4" t="s">
        <v>41</v>
      </c>
      <c r="E187" t="s">
        <v>13</v>
      </c>
      <c r="F187">
        <v>0.33460000000000001</v>
      </c>
      <c r="G187">
        <v>58.388658999999997</v>
      </c>
      <c r="H187">
        <v>0.1673</v>
      </c>
      <c r="I187">
        <v>0</v>
      </c>
    </row>
    <row r="188" spans="1:9" x14ac:dyDescent="0.2">
      <c r="A188" s="3">
        <v>2020</v>
      </c>
      <c r="B188" s="3">
        <v>4</v>
      </c>
      <c r="C188" t="s">
        <v>26</v>
      </c>
      <c r="D188" s="4" t="s">
        <v>23</v>
      </c>
      <c r="E188" t="s">
        <v>13</v>
      </c>
      <c r="F188">
        <v>0.21260000000000001</v>
      </c>
      <c r="G188">
        <v>55.786411000000001</v>
      </c>
      <c r="H188">
        <v>8.5099999999999995E-2</v>
      </c>
      <c r="I188">
        <v>104</v>
      </c>
    </row>
    <row r="189" spans="1:9" x14ac:dyDescent="0.2">
      <c r="A189" s="3">
        <v>2020</v>
      </c>
      <c r="B189" s="3">
        <v>4</v>
      </c>
      <c r="C189" t="s">
        <v>26</v>
      </c>
      <c r="D189" s="4" t="s">
        <v>21</v>
      </c>
      <c r="E189" t="s">
        <v>22</v>
      </c>
      <c r="F189">
        <v>6.9999999999999999E-4</v>
      </c>
      <c r="G189">
        <v>0.25945600000000002</v>
      </c>
      <c r="H189">
        <v>2.0000000000000001E-4</v>
      </c>
      <c r="I189">
        <v>2</v>
      </c>
    </row>
    <row r="190" spans="1:9" x14ac:dyDescent="0.2">
      <c r="A190" s="3">
        <v>2020</v>
      </c>
      <c r="B190" s="3">
        <v>4</v>
      </c>
      <c r="C190" t="s">
        <v>26</v>
      </c>
      <c r="D190" s="4" t="s">
        <v>21</v>
      </c>
      <c r="E190" t="s">
        <v>13</v>
      </c>
      <c r="F190">
        <v>0.46750000000000003</v>
      </c>
      <c r="G190">
        <v>50.164253000000002</v>
      </c>
      <c r="H190">
        <v>0.187</v>
      </c>
      <c r="I190">
        <v>307</v>
      </c>
    </row>
    <row r="191" spans="1:9" x14ac:dyDescent="0.2">
      <c r="A191" s="3">
        <v>2020</v>
      </c>
      <c r="B191" s="3">
        <v>4</v>
      </c>
      <c r="C191" t="s">
        <v>32</v>
      </c>
      <c r="D191" s="4" t="s">
        <v>10</v>
      </c>
      <c r="E191" t="s">
        <v>11</v>
      </c>
      <c r="F191">
        <v>156.61250000000001</v>
      </c>
      <c r="G191">
        <v>8413.2672139999995</v>
      </c>
      <c r="H191">
        <v>32.8887</v>
      </c>
      <c r="I191">
        <v>11160</v>
      </c>
    </row>
    <row r="192" spans="1:9" x14ac:dyDescent="0.2">
      <c r="A192" s="3">
        <v>2020</v>
      </c>
      <c r="B192" s="3">
        <v>4</v>
      </c>
      <c r="C192" t="s">
        <v>32</v>
      </c>
      <c r="D192" s="4" t="s">
        <v>10</v>
      </c>
      <c r="E192" t="s">
        <v>12</v>
      </c>
      <c r="F192">
        <v>95.596599999999995</v>
      </c>
      <c r="G192">
        <v>8971.8432489999996</v>
      </c>
      <c r="H192">
        <v>33.4589</v>
      </c>
      <c r="I192">
        <v>8304</v>
      </c>
    </row>
    <row r="193" spans="1:9" x14ac:dyDescent="0.2">
      <c r="A193" s="3">
        <v>2020</v>
      </c>
      <c r="B193" s="3">
        <v>4</v>
      </c>
      <c r="C193" t="s">
        <v>32</v>
      </c>
      <c r="D193" s="4" t="s">
        <v>10</v>
      </c>
      <c r="E193" t="s">
        <v>13</v>
      </c>
      <c r="F193">
        <v>20.340399999999999</v>
      </c>
      <c r="G193">
        <v>2762.4430390000002</v>
      </c>
      <c r="H193">
        <v>10.170199999999999</v>
      </c>
      <c r="I193">
        <v>2421</v>
      </c>
    </row>
    <row r="194" spans="1:9" x14ac:dyDescent="0.2">
      <c r="A194" s="3">
        <v>2020</v>
      </c>
      <c r="B194" s="3">
        <v>4</v>
      </c>
      <c r="C194" t="s">
        <v>32</v>
      </c>
      <c r="D194" s="4" t="s">
        <v>10</v>
      </c>
      <c r="E194" t="s">
        <v>14</v>
      </c>
      <c r="F194">
        <v>0.2203</v>
      </c>
      <c r="G194">
        <v>33.022278</v>
      </c>
      <c r="H194">
        <v>0.1653</v>
      </c>
      <c r="I194">
        <v>65</v>
      </c>
    </row>
    <row r="195" spans="1:9" x14ac:dyDescent="0.2">
      <c r="A195" s="3">
        <v>2020</v>
      </c>
      <c r="B195" s="3">
        <v>4</v>
      </c>
      <c r="C195" t="s">
        <v>32</v>
      </c>
      <c r="D195" s="4" t="s">
        <v>15</v>
      </c>
      <c r="E195" t="s">
        <v>13</v>
      </c>
      <c r="F195">
        <v>32.749200000000002</v>
      </c>
      <c r="G195">
        <v>5927.9103999999998</v>
      </c>
      <c r="H195">
        <v>13.0998</v>
      </c>
      <c r="I195">
        <v>2316</v>
      </c>
    </row>
    <row r="196" spans="1:9" x14ac:dyDescent="0.2">
      <c r="A196" s="3">
        <v>2020</v>
      </c>
      <c r="B196" s="3">
        <v>4</v>
      </c>
      <c r="C196" t="s">
        <v>32</v>
      </c>
      <c r="D196" s="4" t="s">
        <v>20</v>
      </c>
      <c r="E196" t="s">
        <v>12</v>
      </c>
      <c r="F196">
        <v>18.3218</v>
      </c>
      <c r="G196">
        <v>1168.5843609999999</v>
      </c>
      <c r="H196">
        <v>6.5957999999999997</v>
      </c>
      <c r="I196">
        <v>2651</v>
      </c>
    </row>
    <row r="197" spans="1:9" x14ac:dyDescent="0.2">
      <c r="A197" s="3">
        <v>2020</v>
      </c>
      <c r="B197" s="3">
        <v>4</v>
      </c>
      <c r="C197" t="s">
        <v>32</v>
      </c>
      <c r="D197" s="4" t="s">
        <v>16</v>
      </c>
      <c r="E197" t="s">
        <v>11</v>
      </c>
      <c r="F197">
        <v>4.8246000000000002</v>
      </c>
      <c r="G197">
        <v>343.43048499999998</v>
      </c>
      <c r="H197">
        <v>1.1095999999999999</v>
      </c>
      <c r="I197">
        <v>1399</v>
      </c>
    </row>
    <row r="198" spans="1:9" x14ac:dyDescent="0.2">
      <c r="A198" s="3">
        <v>2020</v>
      </c>
      <c r="B198" s="3">
        <v>4</v>
      </c>
      <c r="C198" t="s">
        <v>32</v>
      </c>
      <c r="D198" s="4" t="s">
        <v>16</v>
      </c>
      <c r="E198" t="s">
        <v>13</v>
      </c>
      <c r="F198">
        <v>3.4998</v>
      </c>
      <c r="G198">
        <v>654.63754700000004</v>
      </c>
      <c r="H198">
        <v>1.5748</v>
      </c>
      <c r="I198">
        <v>1473</v>
      </c>
    </row>
    <row r="199" spans="1:9" x14ac:dyDescent="0.2">
      <c r="A199" s="3">
        <v>2020</v>
      </c>
      <c r="B199" s="3">
        <v>4</v>
      </c>
      <c r="C199" t="s">
        <v>32</v>
      </c>
      <c r="D199" s="4" t="s">
        <v>19</v>
      </c>
      <c r="E199" t="s">
        <v>12</v>
      </c>
      <c r="F199">
        <v>4.6311</v>
      </c>
      <c r="G199">
        <v>722.76364899999999</v>
      </c>
      <c r="H199">
        <v>1.7135</v>
      </c>
      <c r="I199">
        <v>743</v>
      </c>
    </row>
    <row r="200" spans="1:9" x14ac:dyDescent="0.2">
      <c r="A200" s="3">
        <v>2020</v>
      </c>
      <c r="B200" s="3">
        <v>4</v>
      </c>
      <c r="C200" t="s">
        <v>32</v>
      </c>
      <c r="D200" s="4" t="s">
        <v>39</v>
      </c>
      <c r="E200" t="s">
        <v>13</v>
      </c>
      <c r="F200">
        <v>5.7053000000000003</v>
      </c>
      <c r="G200">
        <v>649.04098299999998</v>
      </c>
      <c r="H200">
        <v>2.8527</v>
      </c>
      <c r="I200">
        <v>2566</v>
      </c>
    </row>
    <row r="201" spans="1:9" x14ac:dyDescent="0.2">
      <c r="A201" s="3">
        <v>2020</v>
      </c>
      <c r="B201" s="3">
        <v>4</v>
      </c>
      <c r="C201" t="s">
        <v>32</v>
      </c>
      <c r="D201" s="4" t="s">
        <v>33</v>
      </c>
      <c r="E201" t="s">
        <v>18</v>
      </c>
      <c r="F201">
        <v>1.6919999999999999</v>
      </c>
      <c r="G201">
        <v>457.457559</v>
      </c>
      <c r="H201">
        <v>0.32150000000000001</v>
      </c>
      <c r="I201">
        <v>115</v>
      </c>
    </row>
    <row r="202" spans="1:9" x14ac:dyDescent="0.2">
      <c r="A202" s="3">
        <v>2020</v>
      </c>
      <c r="B202" s="3">
        <v>4</v>
      </c>
      <c r="C202" t="s">
        <v>32</v>
      </c>
      <c r="D202" s="4" t="s">
        <v>33</v>
      </c>
      <c r="E202" t="s">
        <v>12</v>
      </c>
      <c r="F202">
        <v>2.3199999999999998E-2</v>
      </c>
      <c r="G202">
        <v>7.4160680000000001</v>
      </c>
      <c r="H202">
        <v>8.2000000000000007E-3</v>
      </c>
      <c r="I202">
        <v>6</v>
      </c>
    </row>
    <row r="203" spans="1:9" x14ac:dyDescent="0.2">
      <c r="A203" s="3">
        <v>2020</v>
      </c>
      <c r="B203" s="3">
        <v>4</v>
      </c>
      <c r="C203" t="s">
        <v>32</v>
      </c>
      <c r="D203" s="4" t="s">
        <v>33</v>
      </c>
      <c r="E203" t="s">
        <v>13</v>
      </c>
      <c r="F203">
        <v>6.3899999999999998E-2</v>
      </c>
      <c r="G203">
        <v>31.154171000000002</v>
      </c>
      <c r="H203">
        <v>3.1899999999999998E-2</v>
      </c>
      <c r="I203">
        <v>54</v>
      </c>
    </row>
    <row r="204" spans="1:9" x14ac:dyDescent="0.2">
      <c r="A204" s="3">
        <v>2020</v>
      </c>
      <c r="B204" s="3">
        <v>4</v>
      </c>
      <c r="C204" t="s">
        <v>32</v>
      </c>
      <c r="D204" s="4" t="s">
        <v>29</v>
      </c>
      <c r="E204" t="s">
        <v>18</v>
      </c>
      <c r="F204">
        <v>8.77E-2</v>
      </c>
      <c r="G204">
        <v>10.945539999999999</v>
      </c>
      <c r="H204">
        <v>1.66E-2</v>
      </c>
      <c r="I204">
        <v>28</v>
      </c>
    </row>
    <row r="205" spans="1:9" x14ac:dyDescent="0.2">
      <c r="A205" s="3">
        <v>2020</v>
      </c>
      <c r="B205" s="3">
        <v>4</v>
      </c>
      <c r="C205" t="s">
        <v>32</v>
      </c>
      <c r="D205" s="4" t="s">
        <v>29</v>
      </c>
      <c r="E205" t="s">
        <v>12</v>
      </c>
      <c r="F205">
        <v>6.9999999999999999E-4</v>
      </c>
      <c r="G205">
        <v>0.250637</v>
      </c>
      <c r="H205">
        <v>2.0000000000000001E-4</v>
      </c>
      <c r="I205">
        <v>1</v>
      </c>
    </row>
    <row r="206" spans="1:9" x14ac:dyDescent="0.2">
      <c r="A206" s="3">
        <v>2020</v>
      </c>
      <c r="B206" s="3">
        <v>4</v>
      </c>
      <c r="C206" t="s">
        <v>32</v>
      </c>
      <c r="D206" s="4" t="s">
        <v>29</v>
      </c>
      <c r="E206" t="s">
        <v>13</v>
      </c>
      <c r="F206">
        <v>1.7914000000000001</v>
      </c>
      <c r="G206">
        <v>455.09659900000003</v>
      </c>
      <c r="H206">
        <v>0.71660000000000001</v>
      </c>
      <c r="I206">
        <v>262</v>
      </c>
    </row>
    <row r="207" spans="1:9" x14ac:dyDescent="0.2">
      <c r="A207" s="3">
        <v>2020</v>
      </c>
      <c r="B207" s="3">
        <v>4</v>
      </c>
      <c r="C207" t="s">
        <v>32</v>
      </c>
      <c r="D207" s="4" t="s">
        <v>34</v>
      </c>
      <c r="E207" t="s">
        <v>12</v>
      </c>
      <c r="F207">
        <v>5.9700000000000003E-2</v>
      </c>
      <c r="G207">
        <v>27.194769999999998</v>
      </c>
      <c r="H207">
        <v>2.0899999999999998E-2</v>
      </c>
      <c r="I207">
        <v>0</v>
      </c>
    </row>
    <row r="208" spans="1:9" x14ac:dyDescent="0.2">
      <c r="A208" s="3">
        <v>2020</v>
      </c>
      <c r="B208" s="3">
        <v>4</v>
      </c>
      <c r="C208" t="s">
        <v>32</v>
      </c>
      <c r="D208" s="4" t="s">
        <v>34</v>
      </c>
      <c r="E208" t="s">
        <v>13</v>
      </c>
      <c r="F208">
        <v>0.7026</v>
      </c>
      <c r="G208">
        <v>360.11203</v>
      </c>
      <c r="H208">
        <v>0.29509999999999997</v>
      </c>
      <c r="I208">
        <v>0</v>
      </c>
    </row>
    <row r="209" spans="1:9" x14ac:dyDescent="0.2">
      <c r="A209" s="3">
        <v>2020</v>
      </c>
      <c r="B209" s="3">
        <v>4</v>
      </c>
      <c r="C209" t="s">
        <v>32</v>
      </c>
      <c r="D209" s="4" t="s">
        <v>35</v>
      </c>
      <c r="E209" t="s">
        <v>18</v>
      </c>
      <c r="F209">
        <v>0.35120000000000001</v>
      </c>
      <c r="G209">
        <v>54.916409000000002</v>
      </c>
      <c r="H209">
        <v>6.3200000000000006E-2</v>
      </c>
      <c r="I209">
        <v>0</v>
      </c>
    </row>
    <row r="210" spans="1:9" x14ac:dyDescent="0.2">
      <c r="A210" s="3">
        <v>2020</v>
      </c>
      <c r="B210" s="3">
        <v>4</v>
      </c>
      <c r="C210" t="s">
        <v>32</v>
      </c>
      <c r="D210" s="4" t="s">
        <v>35</v>
      </c>
      <c r="E210" t="s">
        <v>12</v>
      </c>
      <c r="F210">
        <v>0.62539999999999996</v>
      </c>
      <c r="G210">
        <v>129.90525500000001</v>
      </c>
      <c r="H210">
        <v>0.21879999999999999</v>
      </c>
      <c r="I210">
        <v>0</v>
      </c>
    </row>
    <row r="211" spans="1:9" x14ac:dyDescent="0.2">
      <c r="A211" s="3">
        <v>2020</v>
      </c>
      <c r="B211" s="3">
        <v>5</v>
      </c>
      <c r="C211" t="s">
        <v>9</v>
      </c>
      <c r="D211" s="4" t="s">
        <v>10</v>
      </c>
      <c r="E211" t="s">
        <v>11</v>
      </c>
      <c r="F211">
        <v>22.357600000000001</v>
      </c>
      <c r="G211">
        <v>1261.464109</v>
      </c>
      <c r="H211">
        <v>4.6951000000000001</v>
      </c>
      <c r="I211">
        <v>572</v>
      </c>
    </row>
    <row r="212" spans="1:9" x14ac:dyDescent="0.2">
      <c r="A212" s="3">
        <v>2020</v>
      </c>
      <c r="B212" s="3">
        <v>5</v>
      </c>
      <c r="C212" t="s">
        <v>9</v>
      </c>
      <c r="D212" s="4" t="s">
        <v>10</v>
      </c>
      <c r="E212" t="s">
        <v>12</v>
      </c>
      <c r="F212">
        <v>57.154000000000003</v>
      </c>
      <c r="G212">
        <v>5056.0814950000004</v>
      </c>
      <c r="H212">
        <v>20.003900000000002</v>
      </c>
      <c r="I212">
        <v>778</v>
      </c>
    </row>
    <row r="213" spans="1:9" x14ac:dyDescent="0.2">
      <c r="A213" s="3">
        <v>2020</v>
      </c>
      <c r="B213" s="3">
        <v>5</v>
      </c>
      <c r="C213" t="s">
        <v>9</v>
      </c>
      <c r="D213" s="4" t="s">
        <v>10</v>
      </c>
      <c r="E213" t="s">
        <v>13</v>
      </c>
      <c r="F213">
        <v>29.5413</v>
      </c>
      <c r="G213">
        <v>3514.2886619999999</v>
      </c>
      <c r="H213">
        <v>14.7706</v>
      </c>
      <c r="I213">
        <v>640</v>
      </c>
    </row>
    <row r="214" spans="1:9" x14ac:dyDescent="0.2">
      <c r="A214" s="3">
        <v>2020</v>
      </c>
      <c r="B214" s="3">
        <v>5</v>
      </c>
      <c r="C214" t="s">
        <v>9</v>
      </c>
      <c r="D214" s="4" t="s">
        <v>10</v>
      </c>
      <c r="E214" t="s">
        <v>14</v>
      </c>
      <c r="F214">
        <v>0.35449999999999998</v>
      </c>
      <c r="G214">
        <v>67.328507000000002</v>
      </c>
      <c r="H214">
        <v>0.26579999999999998</v>
      </c>
      <c r="I214">
        <v>22</v>
      </c>
    </row>
    <row r="215" spans="1:9" x14ac:dyDescent="0.2">
      <c r="A215" s="3">
        <v>2020</v>
      </c>
      <c r="B215" s="3">
        <v>5</v>
      </c>
      <c r="C215" t="s">
        <v>9</v>
      </c>
      <c r="D215" s="4" t="s">
        <v>15</v>
      </c>
      <c r="E215" t="s">
        <v>13</v>
      </c>
      <c r="F215">
        <v>17.095099999999999</v>
      </c>
      <c r="G215">
        <v>3209.643513</v>
      </c>
      <c r="H215">
        <v>6.8380999999999998</v>
      </c>
      <c r="I215">
        <v>633</v>
      </c>
    </row>
    <row r="216" spans="1:9" x14ac:dyDescent="0.2">
      <c r="A216" s="3">
        <v>2020</v>
      </c>
      <c r="B216" s="3">
        <v>5</v>
      </c>
      <c r="C216" t="s">
        <v>9</v>
      </c>
      <c r="D216" s="4" t="s">
        <v>16</v>
      </c>
      <c r="E216" t="s">
        <v>11</v>
      </c>
      <c r="F216">
        <v>12.0351</v>
      </c>
      <c r="G216">
        <v>665.216812</v>
      </c>
      <c r="H216">
        <v>2.7681</v>
      </c>
      <c r="I216">
        <v>478</v>
      </c>
    </row>
    <row r="217" spans="1:9" x14ac:dyDescent="0.2">
      <c r="A217" s="3">
        <v>2020</v>
      </c>
      <c r="B217" s="3">
        <v>5</v>
      </c>
      <c r="C217" t="s">
        <v>9</v>
      </c>
      <c r="D217" s="4" t="s">
        <v>16</v>
      </c>
      <c r="E217" t="s">
        <v>13</v>
      </c>
      <c r="F217">
        <v>1.8037000000000001</v>
      </c>
      <c r="G217">
        <v>280.36658499999999</v>
      </c>
      <c r="H217">
        <v>0.81169999999999998</v>
      </c>
      <c r="I217">
        <v>285</v>
      </c>
    </row>
    <row r="218" spans="1:9" x14ac:dyDescent="0.2">
      <c r="A218" s="3">
        <v>2020</v>
      </c>
      <c r="B218" s="3">
        <v>5</v>
      </c>
      <c r="C218" t="s">
        <v>9</v>
      </c>
      <c r="D218" s="4" t="s">
        <v>19</v>
      </c>
      <c r="E218" t="s">
        <v>12</v>
      </c>
      <c r="F218">
        <v>2.1726000000000001</v>
      </c>
      <c r="G218">
        <v>330.982913</v>
      </c>
      <c r="H218">
        <v>0.80379999999999996</v>
      </c>
      <c r="I218">
        <v>138</v>
      </c>
    </row>
    <row r="219" spans="1:9" x14ac:dyDescent="0.2">
      <c r="A219" s="3">
        <v>2020</v>
      </c>
      <c r="B219" s="3">
        <v>5</v>
      </c>
      <c r="C219" t="s">
        <v>9</v>
      </c>
      <c r="D219" s="4" t="s">
        <v>17</v>
      </c>
      <c r="E219" t="s">
        <v>18</v>
      </c>
      <c r="F219">
        <v>3.2212999999999998</v>
      </c>
      <c r="G219">
        <v>305.89853199999999</v>
      </c>
      <c r="H219">
        <v>0.57979999999999998</v>
      </c>
      <c r="I219">
        <v>95</v>
      </c>
    </row>
    <row r="220" spans="1:9" x14ac:dyDescent="0.2">
      <c r="A220" s="3">
        <v>2020</v>
      </c>
      <c r="B220" s="3">
        <v>5</v>
      </c>
      <c r="C220" t="s">
        <v>9</v>
      </c>
      <c r="D220" s="4" t="s">
        <v>20</v>
      </c>
      <c r="E220" t="s">
        <v>12</v>
      </c>
      <c r="F220">
        <v>1.8592</v>
      </c>
      <c r="G220">
        <v>140.87174899999999</v>
      </c>
      <c r="H220">
        <v>0.66920000000000002</v>
      </c>
      <c r="I220">
        <v>105</v>
      </c>
    </row>
    <row r="221" spans="1:9" x14ac:dyDescent="0.2">
      <c r="A221" s="3">
        <v>2020</v>
      </c>
      <c r="B221" s="3">
        <v>5</v>
      </c>
      <c r="C221" t="s">
        <v>9</v>
      </c>
      <c r="D221" s="4" t="s">
        <v>23</v>
      </c>
      <c r="E221" t="s">
        <v>13</v>
      </c>
      <c r="F221">
        <v>0.65090000000000003</v>
      </c>
      <c r="G221">
        <v>126.123622</v>
      </c>
      <c r="H221">
        <v>0.26040000000000002</v>
      </c>
      <c r="I221">
        <v>138</v>
      </c>
    </row>
    <row r="222" spans="1:9" x14ac:dyDescent="0.2">
      <c r="A222" s="3">
        <v>2020</v>
      </c>
      <c r="B222" s="3">
        <v>5</v>
      </c>
      <c r="C222" t="s">
        <v>9</v>
      </c>
      <c r="D222" s="4" t="s">
        <v>21</v>
      </c>
      <c r="E222" t="s">
        <v>22</v>
      </c>
      <c r="F222">
        <v>8.0999999999999996E-3</v>
      </c>
      <c r="G222">
        <v>2.6134539999999999</v>
      </c>
      <c r="H222">
        <v>2.3E-3</v>
      </c>
      <c r="I222">
        <v>3</v>
      </c>
    </row>
    <row r="223" spans="1:9" x14ac:dyDescent="0.2">
      <c r="A223" s="3">
        <v>2020</v>
      </c>
      <c r="B223" s="3">
        <v>5</v>
      </c>
      <c r="C223" t="s">
        <v>9</v>
      </c>
      <c r="D223" s="4" t="s">
        <v>21</v>
      </c>
      <c r="E223" t="s">
        <v>13</v>
      </c>
      <c r="F223">
        <v>0.76259999999999994</v>
      </c>
      <c r="G223">
        <v>92.107812999999993</v>
      </c>
      <c r="H223">
        <v>0.30499999999999999</v>
      </c>
      <c r="I223">
        <v>115</v>
      </c>
    </row>
    <row r="224" spans="1:9" x14ac:dyDescent="0.2">
      <c r="A224" s="3">
        <v>2020</v>
      </c>
      <c r="B224" s="3">
        <v>5</v>
      </c>
      <c r="C224" t="s">
        <v>9</v>
      </c>
      <c r="D224" s="4" t="s">
        <v>24</v>
      </c>
      <c r="E224" t="s">
        <v>18</v>
      </c>
      <c r="F224">
        <v>0.23960000000000001</v>
      </c>
      <c r="G224">
        <v>37.023186000000003</v>
      </c>
      <c r="H224">
        <v>4.5499999999999999E-2</v>
      </c>
      <c r="I224">
        <v>0</v>
      </c>
    </row>
    <row r="225" spans="1:9" x14ac:dyDescent="0.2">
      <c r="A225" s="3">
        <v>2020</v>
      </c>
      <c r="B225" s="3">
        <v>5</v>
      </c>
      <c r="C225" t="s">
        <v>9</v>
      </c>
      <c r="D225" s="4" t="s">
        <v>24</v>
      </c>
      <c r="E225" t="s">
        <v>12</v>
      </c>
      <c r="F225">
        <v>1.1000000000000001E-3</v>
      </c>
      <c r="G225">
        <v>0.119351</v>
      </c>
      <c r="H225">
        <v>4.0000000000000002E-4</v>
      </c>
      <c r="I225">
        <v>0</v>
      </c>
    </row>
    <row r="226" spans="1:9" x14ac:dyDescent="0.2">
      <c r="A226" s="3">
        <v>2020</v>
      </c>
      <c r="B226" s="3">
        <v>5</v>
      </c>
      <c r="C226" t="s">
        <v>9</v>
      </c>
      <c r="D226" s="4" t="s">
        <v>42</v>
      </c>
      <c r="E226" t="s">
        <v>13</v>
      </c>
      <c r="F226">
        <v>0.1731</v>
      </c>
      <c r="G226">
        <v>35.477459000000003</v>
      </c>
      <c r="H226">
        <v>6.93E-2</v>
      </c>
      <c r="I226">
        <v>46</v>
      </c>
    </row>
    <row r="227" spans="1:9" x14ac:dyDescent="0.2">
      <c r="A227" s="3">
        <v>2020</v>
      </c>
      <c r="B227" s="3">
        <v>5</v>
      </c>
      <c r="C227" t="s">
        <v>26</v>
      </c>
      <c r="D227" s="4" t="s">
        <v>10</v>
      </c>
      <c r="E227" t="s">
        <v>11</v>
      </c>
      <c r="F227">
        <v>62.294499999999999</v>
      </c>
      <c r="G227">
        <v>3886.4907410000001</v>
      </c>
      <c r="H227">
        <v>13.081899999999999</v>
      </c>
      <c r="I227">
        <v>7742</v>
      </c>
    </row>
    <row r="228" spans="1:9" x14ac:dyDescent="0.2">
      <c r="A228" s="3">
        <v>2020</v>
      </c>
      <c r="B228" s="3">
        <v>5</v>
      </c>
      <c r="C228" t="s">
        <v>26</v>
      </c>
      <c r="D228" s="4" t="s">
        <v>10</v>
      </c>
      <c r="E228" t="s">
        <v>27</v>
      </c>
      <c r="F228">
        <v>6.9999999999999999E-4</v>
      </c>
      <c r="G228">
        <v>7.6649999999999996E-2</v>
      </c>
      <c r="H228">
        <v>2.0000000000000001E-4</v>
      </c>
      <c r="I228">
        <v>1</v>
      </c>
    </row>
    <row r="229" spans="1:9" x14ac:dyDescent="0.2">
      <c r="A229" s="3">
        <v>2020</v>
      </c>
      <c r="B229" s="3">
        <v>5</v>
      </c>
      <c r="C229" t="s">
        <v>26</v>
      </c>
      <c r="D229" s="4" t="s">
        <v>10</v>
      </c>
      <c r="E229" t="s">
        <v>12</v>
      </c>
      <c r="F229">
        <v>65.035300000000007</v>
      </c>
      <c r="G229">
        <v>6461.6048849999997</v>
      </c>
      <c r="H229">
        <v>22.7624</v>
      </c>
      <c r="I229">
        <v>8213</v>
      </c>
    </row>
    <row r="230" spans="1:9" x14ac:dyDescent="0.2">
      <c r="A230" s="3">
        <v>2020</v>
      </c>
      <c r="B230" s="3">
        <v>5</v>
      </c>
      <c r="C230" t="s">
        <v>26</v>
      </c>
      <c r="D230" s="4" t="s">
        <v>10</v>
      </c>
      <c r="E230" t="s">
        <v>13</v>
      </c>
      <c r="F230">
        <v>7.0789999999999997</v>
      </c>
      <c r="G230">
        <v>978.03047000000004</v>
      </c>
      <c r="H230">
        <v>3.5394000000000001</v>
      </c>
      <c r="I230">
        <v>1256</v>
      </c>
    </row>
    <row r="231" spans="1:9" x14ac:dyDescent="0.2">
      <c r="A231" s="3">
        <v>2020</v>
      </c>
      <c r="B231" s="3">
        <v>5</v>
      </c>
      <c r="C231" t="s">
        <v>26</v>
      </c>
      <c r="D231" s="4" t="s">
        <v>10</v>
      </c>
      <c r="E231" t="s">
        <v>14</v>
      </c>
      <c r="F231">
        <v>0.41880000000000001</v>
      </c>
      <c r="G231">
        <v>71.137856999999997</v>
      </c>
      <c r="H231">
        <v>0.31409999999999999</v>
      </c>
      <c r="I231">
        <v>337</v>
      </c>
    </row>
    <row r="232" spans="1:9" x14ac:dyDescent="0.2">
      <c r="A232" s="3">
        <v>2020</v>
      </c>
      <c r="B232" s="3">
        <v>5</v>
      </c>
      <c r="C232" t="s">
        <v>26</v>
      </c>
      <c r="D232" s="4" t="s">
        <v>15</v>
      </c>
      <c r="E232" t="s">
        <v>13</v>
      </c>
      <c r="F232">
        <v>9.4710999999999999</v>
      </c>
      <c r="G232">
        <v>1704.141979</v>
      </c>
      <c r="H232">
        <v>3.7885</v>
      </c>
      <c r="I232">
        <v>1342</v>
      </c>
    </row>
    <row r="233" spans="1:9" x14ac:dyDescent="0.2">
      <c r="A233" s="3">
        <v>2020</v>
      </c>
      <c r="B233" s="3">
        <v>5</v>
      </c>
      <c r="C233" t="s">
        <v>26</v>
      </c>
      <c r="D233" s="4" t="s">
        <v>20</v>
      </c>
      <c r="E233" t="s">
        <v>12</v>
      </c>
      <c r="F233">
        <v>14.6881</v>
      </c>
      <c r="G233">
        <v>881.70830999999998</v>
      </c>
      <c r="H233">
        <v>5.2877999999999998</v>
      </c>
      <c r="I233">
        <v>2350</v>
      </c>
    </row>
    <row r="234" spans="1:9" x14ac:dyDescent="0.2">
      <c r="A234" s="3">
        <v>2020</v>
      </c>
      <c r="B234" s="3">
        <v>5</v>
      </c>
      <c r="C234" t="s">
        <v>26</v>
      </c>
      <c r="D234" s="4" t="s">
        <v>16</v>
      </c>
      <c r="E234" t="s">
        <v>11</v>
      </c>
      <c r="F234">
        <v>3.7982</v>
      </c>
      <c r="G234">
        <v>283.98974800000002</v>
      </c>
      <c r="H234">
        <v>0.87360000000000004</v>
      </c>
      <c r="I234">
        <v>1569</v>
      </c>
    </row>
    <row r="235" spans="1:9" x14ac:dyDescent="0.2">
      <c r="A235" s="3">
        <v>2020</v>
      </c>
      <c r="B235" s="3">
        <v>5</v>
      </c>
      <c r="C235" t="s">
        <v>26</v>
      </c>
      <c r="D235" s="4" t="s">
        <v>16</v>
      </c>
      <c r="E235" t="s">
        <v>13</v>
      </c>
      <c r="F235">
        <v>0.60529999999999995</v>
      </c>
      <c r="G235">
        <v>112.811286</v>
      </c>
      <c r="H235">
        <v>0.27239999999999998</v>
      </c>
      <c r="I235">
        <v>330</v>
      </c>
    </row>
    <row r="236" spans="1:9" x14ac:dyDescent="0.2">
      <c r="A236" s="3">
        <v>2020</v>
      </c>
      <c r="B236" s="3">
        <v>5</v>
      </c>
      <c r="C236" t="s">
        <v>26</v>
      </c>
      <c r="D236" s="4" t="s">
        <v>19</v>
      </c>
      <c r="E236" t="s">
        <v>12</v>
      </c>
      <c r="F236">
        <v>1.528</v>
      </c>
      <c r="G236">
        <v>224.94618399999999</v>
      </c>
      <c r="H236">
        <v>0.56540000000000001</v>
      </c>
      <c r="I236">
        <v>327</v>
      </c>
    </row>
    <row r="237" spans="1:9" x14ac:dyDescent="0.2">
      <c r="A237" s="3">
        <v>2020</v>
      </c>
      <c r="B237" s="3">
        <v>5</v>
      </c>
      <c r="C237" t="s">
        <v>26</v>
      </c>
      <c r="D237" s="4" t="s">
        <v>39</v>
      </c>
      <c r="E237" t="s">
        <v>13</v>
      </c>
      <c r="F237">
        <v>1.2909999999999999</v>
      </c>
      <c r="G237">
        <v>137.34274099999999</v>
      </c>
      <c r="H237">
        <v>0.64559999999999995</v>
      </c>
      <c r="I237">
        <v>780</v>
      </c>
    </row>
    <row r="238" spans="1:9" x14ac:dyDescent="0.2">
      <c r="A238" s="3">
        <v>2020</v>
      </c>
      <c r="B238" s="3">
        <v>5</v>
      </c>
      <c r="C238" t="s">
        <v>26</v>
      </c>
      <c r="D238" s="4" t="s">
        <v>17</v>
      </c>
      <c r="E238" t="s">
        <v>18</v>
      </c>
      <c r="F238">
        <v>1.3652</v>
      </c>
      <c r="G238">
        <v>128.12374399999999</v>
      </c>
      <c r="H238">
        <v>0.2457</v>
      </c>
      <c r="I238">
        <v>245</v>
      </c>
    </row>
    <row r="239" spans="1:9" x14ac:dyDescent="0.2">
      <c r="A239" s="3">
        <v>2020</v>
      </c>
      <c r="B239" s="3">
        <v>5</v>
      </c>
      <c r="C239" t="s">
        <v>26</v>
      </c>
      <c r="D239" s="4" t="s">
        <v>21</v>
      </c>
      <c r="E239" t="s">
        <v>22</v>
      </c>
      <c r="F239">
        <v>1.2999999999999999E-3</v>
      </c>
      <c r="G239">
        <v>0.42992900000000001</v>
      </c>
      <c r="H239">
        <v>2.9999999999999997E-4</v>
      </c>
      <c r="I239">
        <v>2</v>
      </c>
    </row>
    <row r="240" spans="1:9" x14ac:dyDescent="0.2">
      <c r="A240" s="3">
        <v>2020</v>
      </c>
      <c r="B240" s="3">
        <v>5</v>
      </c>
      <c r="C240" t="s">
        <v>26</v>
      </c>
      <c r="D240" s="4" t="s">
        <v>21</v>
      </c>
      <c r="E240" t="s">
        <v>13</v>
      </c>
      <c r="F240">
        <v>0.55410000000000004</v>
      </c>
      <c r="G240">
        <v>65.790073000000007</v>
      </c>
      <c r="H240">
        <v>0.22170000000000001</v>
      </c>
      <c r="I240">
        <v>334</v>
      </c>
    </row>
    <row r="241" spans="1:9" x14ac:dyDescent="0.2">
      <c r="A241" s="3">
        <v>2020</v>
      </c>
      <c r="B241" s="3">
        <v>5</v>
      </c>
      <c r="C241" t="s">
        <v>26</v>
      </c>
      <c r="D241" s="4" t="s">
        <v>43</v>
      </c>
      <c r="E241" t="s">
        <v>12</v>
      </c>
      <c r="F241">
        <v>0.70879999999999999</v>
      </c>
      <c r="G241">
        <v>42.527850000000001</v>
      </c>
      <c r="H241">
        <v>0.24809999999999999</v>
      </c>
      <c r="I241">
        <v>188</v>
      </c>
    </row>
    <row r="242" spans="1:9" x14ac:dyDescent="0.2">
      <c r="A242" s="3">
        <v>2020</v>
      </c>
      <c r="B242" s="3">
        <v>5</v>
      </c>
      <c r="C242" t="s">
        <v>26</v>
      </c>
      <c r="D242" s="4" t="s">
        <v>23</v>
      </c>
      <c r="E242" t="s">
        <v>13</v>
      </c>
      <c r="F242">
        <v>0.14530000000000001</v>
      </c>
      <c r="G242">
        <v>41.459525999999997</v>
      </c>
      <c r="H242">
        <v>5.8099999999999999E-2</v>
      </c>
      <c r="I242">
        <v>0</v>
      </c>
    </row>
    <row r="243" spans="1:9" x14ac:dyDescent="0.2">
      <c r="A243" s="3">
        <v>2020</v>
      </c>
      <c r="B243" s="3">
        <v>5</v>
      </c>
      <c r="C243" t="s">
        <v>32</v>
      </c>
      <c r="D243" s="4" t="s">
        <v>10</v>
      </c>
      <c r="E243" t="s">
        <v>11</v>
      </c>
      <c r="F243">
        <v>126.6888</v>
      </c>
      <c r="G243">
        <v>6964.6412339999997</v>
      </c>
      <c r="H243">
        <v>26.604600000000001</v>
      </c>
      <c r="I243">
        <v>11236</v>
      </c>
    </row>
    <row r="244" spans="1:9" x14ac:dyDescent="0.2">
      <c r="A244" s="3">
        <v>2020</v>
      </c>
      <c r="B244" s="3">
        <v>5</v>
      </c>
      <c r="C244" t="s">
        <v>32</v>
      </c>
      <c r="D244" s="4" t="s">
        <v>10</v>
      </c>
      <c r="E244" t="s">
        <v>12</v>
      </c>
      <c r="F244">
        <v>87.388900000000007</v>
      </c>
      <c r="G244">
        <v>7894.581306</v>
      </c>
      <c r="H244">
        <v>30.586099999999998</v>
      </c>
      <c r="I244">
        <v>7935</v>
      </c>
    </row>
    <row r="245" spans="1:9" x14ac:dyDescent="0.2">
      <c r="A245" s="3">
        <v>2020</v>
      </c>
      <c r="B245" s="3">
        <v>5</v>
      </c>
      <c r="C245" t="s">
        <v>32</v>
      </c>
      <c r="D245" s="4" t="s">
        <v>10</v>
      </c>
      <c r="E245" t="s">
        <v>13</v>
      </c>
      <c r="F245">
        <v>17.531400000000001</v>
      </c>
      <c r="G245">
        <v>2313.4474599999999</v>
      </c>
      <c r="H245">
        <v>8.7657000000000007</v>
      </c>
      <c r="I245">
        <v>2129</v>
      </c>
    </row>
    <row r="246" spans="1:9" x14ac:dyDescent="0.2">
      <c r="A246" s="3">
        <v>2020</v>
      </c>
      <c r="B246" s="3">
        <v>5</v>
      </c>
      <c r="C246" t="s">
        <v>32</v>
      </c>
      <c r="D246" s="4" t="s">
        <v>10</v>
      </c>
      <c r="E246" t="s">
        <v>14</v>
      </c>
      <c r="F246">
        <v>7.5399999999999995E-2</v>
      </c>
      <c r="G246">
        <v>10.340630000000001</v>
      </c>
      <c r="H246">
        <v>5.6599999999999998E-2</v>
      </c>
      <c r="I246">
        <v>34</v>
      </c>
    </row>
    <row r="247" spans="1:9" x14ac:dyDescent="0.2">
      <c r="A247" s="3">
        <v>2020</v>
      </c>
      <c r="B247" s="3">
        <v>5</v>
      </c>
      <c r="C247" t="s">
        <v>32</v>
      </c>
      <c r="D247" s="4" t="s">
        <v>15</v>
      </c>
      <c r="E247" t="s">
        <v>13</v>
      </c>
      <c r="F247">
        <v>23.846399999999999</v>
      </c>
      <c r="G247">
        <v>4815.3788020000002</v>
      </c>
      <c r="H247">
        <v>9.5385000000000009</v>
      </c>
      <c r="I247">
        <v>2262</v>
      </c>
    </row>
    <row r="248" spans="1:9" x14ac:dyDescent="0.2">
      <c r="A248" s="3">
        <v>2020</v>
      </c>
      <c r="B248" s="3">
        <v>5</v>
      </c>
      <c r="C248" t="s">
        <v>32</v>
      </c>
      <c r="D248" s="4" t="s">
        <v>16</v>
      </c>
      <c r="E248" t="s">
        <v>11</v>
      </c>
      <c r="F248">
        <v>8.3301999999999996</v>
      </c>
      <c r="G248">
        <v>493.35294499999998</v>
      </c>
      <c r="H248">
        <v>1.9158999999999999</v>
      </c>
      <c r="I248">
        <v>1621</v>
      </c>
    </row>
    <row r="249" spans="1:9" x14ac:dyDescent="0.2">
      <c r="A249" s="3">
        <v>2020</v>
      </c>
      <c r="B249" s="3">
        <v>5</v>
      </c>
      <c r="C249" t="s">
        <v>32</v>
      </c>
      <c r="D249" s="4" t="s">
        <v>16</v>
      </c>
      <c r="E249" t="s">
        <v>13</v>
      </c>
      <c r="F249">
        <v>3.6335999999999999</v>
      </c>
      <c r="G249">
        <v>655.26460299999997</v>
      </c>
      <c r="H249">
        <v>1.6351</v>
      </c>
      <c r="I249">
        <v>1225</v>
      </c>
    </row>
    <row r="250" spans="1:9" x14ac:dyDescent="0.2">
      <c r="A250" s="3">
        <v>2020</v>
      </c>
      <c r="B250" s="3">
        <v>5</v>
      </c>
      <c r="C250" t="s">
        <v>32</v>
      </c>
      <c r="D250" s="4" t="s">
        <v>20</v>
      </c>
      <c r="E250" t="s">
        <v>12</v>
      </c>
      <c r="F250">
        <v>16.150099999999998</v>
      </c>
      <c r="G250">
        <v>985.10154799999998</v>
      </c>
      <c r="H250">
        <v>5.8140000000000001</v>
      </c>
      <c r="I250">
        <v>2207</v>
      </c>
    </row>
    <row r="251" spans="1:9" x14ac:dyDescent="0.2">
      <c r="A251" s="3">
        <v>2020</v>
      </c>
      <c r="B251" s="3">
        <v>5</v>
      </c>
      <c r="C251" t="s">
        <v>32</v>
      </c>
      <c r="D251" s="4" t="s">
        <v>19</v>
      </c>
      <c r="E251" t="s">
        <v>12</v>
      </c>
      <c r="F251">
        <v>6.3243</v>
      </c>
      <c r="G251">
        <v>868.844336</v>
      </c>
      <c r="H251">
        <v>2.34</v>
      </c>
      <c r="I251">
        <v>827</v>
      </c>
    </row>
    <row r="252" spans="1:9" x14ac:dyDescent="0.2">
      <c r="A252" s="3">
        <v>2020</v>
      </c>
      <c r="B252" s="3">
        <v>5</v>
      </c>
      <c r="C252" t="s">
        <v>32</v>
      </c>
      <c r="D252" s="4" t="s">
        <v>33</v>
      </c>
      <c r="E252" t="s">
        <v>18</v>
      </c>
      <c r="F252">
        <v>1.4770000000000001</v>
      </c>
      <c r="G252">
        <v>390.84283699999997</v>
      </c>
      <c r="H252">
        <v>0.28050000000000003</v>
      </c>
      <c r="I252">
        <v>106</v>
      </c>
    </row>
    <row r="253" spans="1:9" x14ac:dyDescent="0.2">
      <c r="A253" s="3">
        <v>2020</v>
      </c>
      <c r="B253" s="3">
        <v>5</v>
      </c>
      <c r="C253" t="s">
        <v>32</v>
      </c>
      <c r="D253" s="4" t="s">
        <v>33</v>
      </c>
      <c r="E253" t="s">
        <v>12</v>
      </c>
      <c r="F253">
        <v>2.6700000000000002E-2</v>
      </c>
      <c r="G253">
        <v>8.9621270000000006</v>
      </c>
      <c r="H253">
        <v>9.2999999999999992E-3</v>
      </c>
      <c r="I253">
        <v>5</v>
      </c>
    </row>
    <row r="254" spans="1:9" x14ac:dyDescent="0.2">
      <c r="A254" s="3">
        <v>2020</v>
      </c>
      <c r="B254" s="3">
        <v>5</v>
      </c>
      <c r="C254" t="s">
        <v>32</v>
      </c>
      <c r="D254" s="4" t="s">
        <v>33</v>
      </c>
      <c r="E254" t="s">
        <v>13</v>
      </c>
      <c r="F254">
        <v>7.9000000000000001E-2</v>
      </c>
      <c r="G254">
        <v>38.584693999999999</v>
      </c>
      <c r="H254">
        <v>3.95E-2</v>
      </c>
      <c r="I254">
        <v>48</v>
      </c>
    </row>
    <row r="255" spans="1:9" x14ac:dyDescent="0.2">
      <c r="A255" s="3">
        <v>2020</v>
      </c>
      <c r="B255" s="3">
        <v>5</v>
      </c>
      <c r="C255" t="s">
        <v>32</v>
      </c>
      <c r="D255" s="4" t="s">
        <v>29</v>
      </c>
      <c r="E255" t="s">
        <v>18</v>
      </c>
      <c r="F255">
        <v>3.5700000000000003E-2</v>
      </c>
      <c r="G255">
        <v>5.7183679999999999</v>
      </c>
      <c r="H255">
        <v>6.7999999999999996E-3</v>
      </c>
      <c r="I255">
        <v>14</v>
      </c>
    </row>
    <row r="256" spans="1:9" x14ac:dyDescent="0.2">
      <c r="A256" s="3">
        <v>2020</v>
      </c>
      <c r="B256" s="3">
        <v>5</v>
      </c>
      <c r="C256" t="s">
        <v>32</v>
      </c>
      <c r="D256" s="4" t="s">
        <v>29</v>
      </c>
      <c r="E256" t="s">
        <v>13</v>
      </c>
      <c r="F256">
        <v>1.3731</v>
      </c>
      <c r="G256">
        <v>365.60741100000001</v>
      </c>
      <c r="H256">
        <v>0.54910000000000003</v>
      </c>
      <c r="I256">
        <v>202</v>
      </c>
    </row>
    <row r="257" spans="1:9" x14ac:dyDescent="0.2">
      <c r="A257" s="3">
        <v>2020</v>
      </c>
      <c r="B257" s="3">
        <v>5</v>
      </c>
      <c r="C257" t="s">
        <v>32</v>
      </c>
      <c r="D257" s="4" t="s">
        <v>39</v>
      </c>
      <c r="E257" t="s">
        <v>13</v>
      </c>
      <c r="F257">
        <v>3.2629000000000001</v>
      </c>
      <c r="G257">
        <v>358.536068</v>
      </c>
      <c r="H257">
        <v>1.6315</v>
      </c>
      <c r="I257">
        <v>1966</v>
      </c>
    </row>
    <row r="258" spans="1:9" x14ac:dyDescent="0.2">
      <c r="A258" s="3">
        <v>2020</v>
      </c>
      <c r="B258" s="3">
        <v>5</v>
      </c>
      <c r="C258" t="s">
        <v>32</v>
      </c>
      <c r="D258" s="4" t="s">
        <v>38</v>
      </c>
      <c r="E258" t="s">
        <v>27</v>
      </c>
      <c r="F258">
        <v>0.24979999999999999</v>
      </c>
      <c r="G258">
        <v>46.870564999999999</v>
      </c>
      <c r="H258">
        <v>8.2500000000000004E-2</v>
      </c>
      <c r="I258">
        <v>0</v>
      </c>
    </row>
    <row r="259" spans="1:9" x14ac:dyDescent="0.2">
      <c r="A259" s="3">
        <v>2020</v>
      </c>
      <c r="B259" s="3">
        <v>5</v>
      </c>
      <c r="C259" t="s">
        <v>32</v>
      </c>
      <c r="D259" s="4" t="s">
        <v>38</v>
      </c>
      <c r="E259" t="s">
        <v>13</v>
      </c>
      <c r="F259">
        <v>0.48520000000000002</v>
      </c>
      <c r="G259">
        <v>215.20880700000001</v>
      </c>
      <c r="H259">
        <v>0.24260000000000001</v>
      </c>
      <c r="I259">
        <v>0</v>
      </c>
    </row>
    <row r="260" spans="1:9" x14ac:dyDescent="0.2">
      <c r="A260" s="3">
        <v>2020</v>
      </c>
      <c r="B260" s="3">
        <v>5</v>
      </c>
      <c r="C260" t="s">
        <v>32</v>
      </c>
      <c r="D260" s="4" t="s">
        <v>34</v>
      </c>
      <c r="E260" t="s">
        <v>12</v>
      </c>
      <c r="F260">
        <v>6.54E-2</v>
      </c>
      <c r="G260">
        <v>29.755378</v>
      </c>
      <c r="H260">
        <v>2.29E-2</v>
      </c>
      <c r="I260">
        <v>0</v>
      </c>
    </row>
    <row r="261" spans="1:9" x14ac:dyDescent="0.2">
      <c r="A261" s="3">
        <v>2020</v>
      </c>
      <c r="B261" s="3">
        <v>5</v>
      </c>
      <c r="C261" t="s">
        <v>32</v>
      </c>
      <c r="D261" s="4" t="s">
        <v>34</v>
      </c>
      <c r="E261" t="s">
        <v>13</v>
      </c>
      <c r="F261">
        <v>0.313</v>
      </c>
      <c r="G261">
        <v>173.02641199999999</v>
      </c>
      <c r="H261">
        <v>0.13139999999999999</v>
      </c>
      <c r="I261">
        <v>0</v>
      </c>
    </row>
    <row r="262" spans="1:9" x14ac:dyDescent="0.2">
      <c r="A262" s="3">
        <v>2020</v>
      </c>
      <c r="B262" s="3">
        <v>6</v>
      </c>
      <c r="C262" t="s">
        <v>9</v>
      </c>
      <c r="D262" s="4" t="s">
        <v>10</v>
      </c>
      <c r="E262" t="s">
        <v>11</v>
      </c>
      <c r="F262">
        <v>17.445499999999999</v>
      </c>
      <c r="G262">
        <v>1029.598821</v>
      </c>
      <c r="H262">
        <v>3.6635</v>
      </c>
      <c r="I262">
        <v>598</v>
      </c>
    </row>
    <row r="263" spans="1:9" x14ac:dyDescent="0.2">
      <c r="A263" s="3">
        <v>2020</v>
      </c>
      <c r="B263" s="3">
        <v>6</v>
      </c>
      <c r="C263" t="s">
        <v>9</v>
      </c>
      <c r="D263" s="4" t="s">
        <v>10</v>
      </c>
      <c r="E263" t="s">
        <v>12</v>
      </c>
      <c r="F263">
        <v>45.063200000000002</v>
      </c>
      <c r="G263">
        <v>4036.5836749999999</v>
      </c>
      <c r="H263">
        <v>15.7722</v>
      </c>
      <c r="I263">
        <v>719</v>
      </c>
    </row>
    <row r="264" spans="1:9" x14ac:dyDescent="0.2">
      <c r="A264" s="3">
        <v>2020</v>
      </c>
      <c r="B264" s="3">
        <v>6</v>
      </c>
      <c r="C264" t="s">
        <v>9</v>
      </c>
      <c r="D264" s="4" t="s">
        <v>10</v>
      </c>
      <c r="E264" t="s">
        <v>13</v>
      </c>
      <c r="F264">
        <v>50.0413</v>
      </c>
      <c r="G264">
        <v>5268.2994339999996</v>
      </c>
      <c r="H264">
        <v>25.020600000000002</v>
      </c>
      <c r="I264">
        <v>620</v>
      </c>
    </row>
    <row r="265" spans="1:9" x14ac:dyDescent="0.2">
      <c r="A265" s="3">
        <v>2020</v>
      </c>
      <c r="B265" s="3">
        <v>6</v>
      </c>
      <c r="C265" t="s">
        <v>9</v>
      </c>
      <c r="D265" s="4" t="s">
        <v>10</v>
      </c>
      <c r="E265" t="s">
        <v>14</v>
      </c>
      <c r="F265">
        <v>2.0630000000000002</v>
      </c>
      <c r="G265">
        <v>213.29415299999999</v>
      </c>
      <c r="H265">
        <v>1.5472999999999999</v>
      </c>
      <c r="I265">
        <v>22</v>
      </c>
    </row>
    <row r="266" spans="1:9" x14ac:dyDescent="0.2">
      <c r="A266" s="3">
        <v>2020</v>
      </c>
      <c r="B266" s="3">
        <v>6</v>
      </c>
      <c r="C266" t="s">
        <v>9</v>
      </c>
      <c r="D266" s="4" t="s">
        <v>15</v>
      </c>
      <c r="E266" t="s">
        <v>13</v>
      </c>
      <c r="F266">
        <v>13.2913</v>
      </c>
      <c r="G266">
        <v>2643.4169510000002</v>
      </c>
      <c r="H266">
        <v>5.3166000000000002</v>
      </c>
      <c r="I266">
        <v>580</v>
      </c>
    </row>
    <row r="267" spans="1:9" x14ac:dyDescent="0.2">
      <c r="A267" s="3">
        <v>2020</v>
      </c>
      <c r="B267" s="3">
        <v>6</v>
      </c>
      <c r="C267" t="s">
        <v>9</v>
      </c>
      <c r="D267" s="4" t="s">
        <v>16</v>
      </c>
      <c r="E267" t="s">
        <v>11</v>
      </c>
      <c r="F267">
        <v>10.7218</v>
      </c>
      <c r="G267">
        <v>622.22899800000005</v>
      </c>
      <c r="H267">
        <v>2.4661</v>
      </c>
      <c r="I267">
        <v>490</v>
      </c>
    </row>
    <row r="268" spans="1:9" x14ac:dyDescent="0.2">
      <c r="A268" s="3">
        <v>2020</v>
      </c>
      <c r="B268" s="3">
        <v>6</v>
      </c>
      <c r="C268" t="s">
        <v>9</v>
      </c>
      <c r="D268" s="4" t="s">
        <v>16</v>
      </c>
      <c r="E268" t="s">
        <v>13</v>
      </c>
      <c r="F268">
        <v>1.0215000000000001</v>
      </c>
      <c r="G268">
        <v>160.39298400000001</v>
      </c>
      <c r="H268">
        <v>0.4597</v>
      </c>
      <c r="I268">
        <v>222</v>
      </c>
    </row>
    <row r="269" spans="1:9" x14ac:dyDescent="0.2">
      <c r="A269" s="3">
        <v>2020</v>
      </c>
      <c r="B269" s="3">
        <v>6</v>
      </c>
      <c r="C269" t="s">
        <v>9</v>
      </c>
      <c r="D269" s="4" t="s">
        <v>19</v>
      </c>
      <c r="E269" t="s">
        <v>12</v>
      </c>
      <c r="F269">
        <v>2.7663000000000002</v>
      </c>
      <c r="G269">
        <v>391.48222600000003</v>
      </c>
      <c r="H269">
        <v>1.0235000000000001</v>
      </c>
      <c r="I269">
        <v>150</v>
      </c>
    </row>
    <row r="270" spans="1:9" x14ac:dyDescent="0.2">
      <c r="A270" s="3">
        <v>2020</v>
      </c>
      <c r="B270" s="3">
        <v>6</v>
      </c>
      <c r="C270" t="s">
        <v>9</v>
      </c>
      <c r="D270" s="4" t="s">
        <v>17</v>
      </c>
      <c r="E270" t="s">
        <v>18</v>
      </c>
      <c r="F270">
        <v>3.9369999999999998</v>
      </c>
      <c r="G270">
        <v>360.47724399999998</v>
      </c>
      <c r="H270">
        <v>0.7087</v>
      </c>
      <c r="I270">
        <v>98</v>
      </c>
    </row>
    <row r="271" spans="1:9" x14ac:dyDescent="0.2">
      <c r="A271" s="3">
        <v>2020</v>
      </c>
      <c r="B271" s="3">
        <v>6</v>
      </c>
      <c r="C271" t="s">
        <v>9</v>
      </c>
      <c r="D271" s="4" t="s">
        <v>20</v>
      </c>
      <c r="E271" t="s">
        <v>12</v>
      </c>
      <c r="F271">
        <v>2.1413000000000002</v>
      </c>
      <c r="G271">
        <v>156.110209</v>
      </c>
      <c r="H271">
        <v>0.77090000000000003</v>
      </c>
      <c r="I271">
        <v>100</v>
      </c>
    </row>
    <row r="272" spans="1:9" x14ac:dyDescent="0.2">
      <c r="A272" s="3">
        <v>2020</v>
      </c>
      <c r="B272" s="3">
        <v>6</v>
      </c>
      <c r="C272" t="s">
        <v>9</v>
      </c>
      <c r="D272" s="4" t="s">
        <v>23</v>
      </c>
      <c r="E272" t="s">
        <v>13</v>
      </c>
      <c r="F272">
        <v>0.5585</v>
      </c>
      <c r="G272">
        <v>117.64838</v>
      </c>
      <c r="H272">
        <v>0.22339999999999999</v>
      </c>
      <c r="I272">
        <v>164</v>
      </c>
    </row>
    <row r="273" spans="1:9" x14ac:dyDescent="0.2">
      <c r="A273" s="3">
        <v>2020</v>
      </c>
      <c r="B273" s="3">
        <v>6</v>
      </c>
      <c r="C273" t="s">
        <v>9</v>
      </c>
      <c r="D273" s="4" t="s">
        <v>21</v>
      </c>
      <c r="E273" t="s">
        <v>22</v>
      </c>
      <c r="F273">
        <v>4.7999999999999996E-3</v>
      </c>
      <c r="G273">
        <v>1.560646</v>
      </c>
      <c r="H273">
        <v>1.4E-3</v>
      </c>
      <c r="I273">
        <v>4</v>
      </c>
    </row>
    <row r="274" spans="1:9" x14ac:dyDescent="0.2">
      <c r="A274" s="3">
        <v>2020</v>
      </c>
      <c r="B274" s="3">
        <v>6</v>
      </c>
      <c r="C274" t="s">
        <v>9</v>
      </c>
      <c r="D274" s="4" t="s">
        <v>21</v>
      </c>
      <c r="E274" t="s">
        <v>13</v>
      </c>
      <c r="F274">
        <v>0.76719999999999999</v>
      </c>
      <c r="G274">
        <v>92.905343000000002</v>
      </c>
      <c r="H274">
        <v>0.30690000000000001</v>
      </c>
      <c r="I274">
        <v>117</v>
      </c>
    </row>
    <row r="275" spans="1:9" x14ac:dyDescent="0.2">
      <c r="A275" s="3">
        <v>2020</v>
      </c>
      <c r="B275" s="3">
        <v>6</v>
      </c>
      <c r="C275" t="s">
        <v>9</v>
      </c>
      <c r="D275" s="4" t="s">
        <v>33</v>
      </c>
      <c r="E275" t="s">
        <v>18</v>
      </c>
      <c r="F275">
        <v>1.1305000000000001</v>
      </c>
      <c r="G275">
        <v>55.474507000000003</v>
      </c>
      <c r="H275">
        <v>0.21479999999999999</v>
      </c>
      <c r="I275">
        <v>82</v>
      </c>
    </row>
    <row r="276" spans="1:9" x14ac:dyDescent="0.2">
      <c r="A276" s="3">
        <v>2020</v>
      </c>
      <c r="B276" s="3">
        <v>6</v>
      </c>
      <c r="C276" t="s">
        <v>9</v>
      </c>
      <c r="D276" s="4" t="s">
        <v>33</v>
      </c>
      <c r="E276" t="s">
        <v>12</v>
      </c>
      <c r="F276">
        <v>1.2999999999999999E-3</v>
      </c>
      <c r="G276">
        <v>0.42528700000000003</v>
      </c>
      <c r="H276">
        <v>5.0000000000000001E-4</v>
      </c>
      <c r="I276">
        <v>1</v>
      </c>
    </row>
    <row r="277" spans="1:9" x14ac:dyDescent="0.2">
      <c r="A277" s="3">
        <v>2020</v>
      </c>
      <c r="B277" s="3">
        <v>6</v>
      </c>
      <c r="C277" t="s">
        <v>9</v>
      </c>
      <c r="D277" s="4" t="s">
        <v>42</v>
      </c>
      <c r="E277" t="s">
        <v>13</v>
      </c>
      <c r="F277">
        <v>0.21099999999999999</v>
      </c>
      <c r="G277">
        <v>44.131594</v>
      </c>
      <c r="H277">
        <v>8.43E-2</v>
      </c>
      <c r="I277">
        <v>0</v>
      </c>
    </row>
    <row r="278" spans="1:9" x14ac:dyDescent="0.2">
      <c r="A278" s="3">
        <v>2020</v>
      </c>
      <c r="B278" s="3">
        <v>6</v>
      </c>
      <c r="C278" t="s">
        <v>26</v>
      </c>
      <c r="D278" s="4" t="s">
        <v>10</v>
      </c>
      <c r="E278" t="s">
        <v>11</v>
      </c>
      <c r="F278">
        <v>45.3431</v>
      </c>
      <c r="G278">
        <v>3056.350782</v>
      </c>
      <c r="H278">
        <v>9.5220000000000002</v>
      </c>
      <c r="I278">
        <v>7767</v>
      </c>
    </row>
    <row r="279" spans="1:9" x14ac:dyDescent="0.2">
      <c r="A279" s="3">
        <v>2020</v>
      </c>
      <c r="B279" s="3">
        <v>6</v>
      </c>
      <c r="C279" t="s">
        <v>26</v>
      </c>
      <c r="D279" s="4" t="s">
        <v>10</v>
      </c>
      <c r="E279" t="s">
        <v>27</v>
      </c>
      <c r="F279">
        <v>1.2999999999999999E-3</v>
      </c>
      <c r="G279">
        <v>0.142293</v>
      </c>
      <c r="H279">
        <v>4.0000000000000002E-4</v>
      </c>
      <c r="I279">
        <v>2</v>
      </c>
    </row>
    <row r="280" spans="1:9" x14ac:dyDescent="0.2">
      <c r="A280" s="3">
        <v>2020</v>
      </c>
      <c r="B280" s="3">
        <v>6</v>
      </c>
      <c r="C280" t="s">
        <v>26</v>
      </c>
      <c r="D280" s="4" t="s">
        <v>10</v>
      </c>
      <c r="E280" t="s">
        <v>12</v>
      </c>
      <c r="F280">
        <v>76.652299999999997</v>
      </c>
      <c r="G280">
        <v>6777.6139649999996</v>
      </c>
      <c r="H280">
        <v>26.828199999999999</v>
      </c>
      <c r="I280">
        <v>8911</v>
      </c>
    </row>
    <row r="281" spans="1:9" x14ac:dyDescent="0.2">
      <c r="A281" s="3">
        <v>2020</v>
      </c>
      <c r="B281" s="3">
        <v>6</v>
      </c>
      <c r="C281" t="s">
        <v>26</v>
      </c>
      <c r="D281" s="4" t="s">
        <v>10</v>
      </c>
      <c r="E281" t="s">
        <v>13</v>
      </c>
      <c r="F281">
        <v>5.9657999999999998</v>
      </c>
      <c r="G281">
        <v>822.03046200000006</v>
      </c>
      <c r="H281">
        <v>2.9828999999999999</v>
      </c>
      <c r="I281">
        <v>1480</v>
      </c>
    </row>
    <row r="282" spans="1:9" x14ac:dyDescent="0.2">
      <c r="A282" s="3">
        <v>2020</v>
      </c>
      <c r="B282" s="3">
        <v>6</v>
      </c>
      <c r="C282" t="s">
        <v>26</v>
      </c>
      <c r="D282" s="4" t="s">
        <v>10</v>
      </c>
      <c r="E282" t="s">
        <v>14</v>
      </c>
      <c r="F282">
        <v>0.41570000000000001</v>
      </c>
      <c r="G282">
        <v>66.629109999999997</v>
      </c>
      <c r="H282">
        <v>0.31180000000000002</v>
      </c>
      <c r="I282">
        <v>308</v>
      </c>
    </row>
    <row r="283" spans="1:9" x14ac:dyDescent="0.2">
      <c r="A283" s="3">
        <v>2020</v>
      </c>
      <c r="B283" s="3">
        <v>6</v>
      </c>
      <c r="C283" t="s">
        <v>26</v>
      </c>
      <c r="D283" s="4" t="s">
        <v>15</v>
      </c>
      <c r="E283" t="s">
        <v>13</v>
      </c>
      <c r="F283">
        <v>5.8056000000000001</v>
      </c>
      <c r="G283">
        <v>1161.256081</v>
      </c>
      <c r="H283">
        <v>2.3222</v>
      </c>
      <c r="I283">
        <v>1295</v>
      </c>
    </row>
    <row r="284" spans="1:9" x14ac:dyDescent="0.2">
      <c r="A284" s="3">
        <v>2020</v>
      </c>
      <c r="B284" s="3">
        <v>6</v>
      </c>
      <c r="C284" t="s">
        <v>26</v>
      </c>
      <c r="D284" s="4" t="s">
        <v>20</v>
      </c>
      <c r="E284" t="s">
        <v>12</v>
      </c>
      <c r="F284">
        <v>18.790299999999998</v>
      </c>
      <c r="G284">
        <v>1016.720657</v>
      </c>
      <c r="H284">
        <v>6.7645</v>
      </c>
      <c r="I284">
        <v>2074</v>
      </c>
    </row>
    <row r="285" spans="1:9" x14ac:dyDescent="0.2">
      <c r="A285" s="3">
        <v>2020</v>
      </c>
      <c r="B285" s="3">
        <v>6</v>
      </c>
      <c r="C285" t="s">
        <v>26</v>
      </c>
      <c r="D285" s="4" t="s">
        <v>16</v>
      </c>
      <c r="E285" t="s">
        <v>11</v>
      </c>
      <c r="F285">
        <v>3.3243999999999998</v>
      </c>
      <c r="G285">
        <v>262.77419300000003</v>
      </c>
      <c r="H285">
        <v>0.76459999999999995</v>
      </c>
      <c r="I285">
        <v>1783</v>
      </c>
    </row>
    <row r="286" spans="1:9" x14ac:dyDescent="0.2">
      <c r="A286" s="3">
        <v>2020</v>
      </c>
      <c r="B286" s="3">
        <v>6</v>
      </c>
      <c r="C286" t="s">
        <v>26</v>
      </c>
      <c r="D286" s="4" t="s">
        <v>16</v>
      </c>
      <c r="E286" t="s">
        <v>13</v>
      </c>
      <c r="F286">
        <v>0.58250000000000002</v>
      </c>
      <c r="G286">
        <v>119.82169399999999</v>
      </c>
      <c r="H286">
        <v>0.2621</v>
      </c>
      <c r="I286">
        <v>235</v>
      </c>
    </row>
    <row r="287" spans="1:9" x14ac:dyDescent="0.2">
      <c r="A287" s="3">
        <v>2020</v>
      </c>
      <c r="B287" s="3">
        <v>6</v>
      </c>
      <c r="C287" t="s">
        <v>26</v>
      </c>
      <c r="D287" s="4" t="s">
        <v>19</v>
      </c>
      <c r="E287" t="s">
        <v>12</v>
      </c>
      <c r="F287">
        <v>1.3844000000000001</v>
      </c>
      <c r="G287">
        <v>236.517256</v>
      </c>
      <c r="H287">
        <v>0.51229999999999998</v>
      </c>
      <c r="I287">
        <v>320</v>
      </c>
    </row>
    <row r="288" spans="1:9" x14ac:dyDescent="0.2">
      <c r="A288" s="3">
        <v>2020</v>
      </c>
      <c r="B288" s="3">
        <v>6</v>
      </c>
      <c r="C288" t="s">
        <v>26</v>
      </c>
      <c r="D288" s="4" t="s">
        <v>17</v>
      </c>
      <c r="E288" t="s">
        <v>18</v>
      </c>
      <c r="F288">
        <v>1.34</v>
      </c>
      <c r="G288">
        <v>120.12206</v>
      </c>
      <c r="H288">
        <v>0.2412</v>
      </c>
      <c r="I288">
        <v>367</v>
      </c>
    </row>
    <row r="289" spans="1:9" x14ac:dyDescent="0.2">
      <c r="A289" s="3">
        <v>2020</v>
      </c>
      <c r="B289" s="3">
        <v>6</v>
      </c>
      <c r="C289" t="s">
        <v>26</v>
      </c>
      <c r="D289" s="4" t="s">
        <v>39</v>
      </c>
      <c r="E289" t="s">
        <v>13</v>
      </c>
      <c r="F289">
        <v>0.88939999999999997</v>
      </c>
      <c r="G289">
        <v>92.652782999999999</v>
      </c>
      <c r="H289">
        <v>0.4446</v>
      </c>
      <c r="I289">
        <v>608</v>
      </c>
    </row>
    <row r="290" spans="1:9" x14ac:dyDescent="0.2">
      <c r="A290" s="3">
        <v>2020</v>
      </c>
      <c r="B290" s="3">
        <v>6</v>
      </c>
      <c r="C290" t="s">
        <v>26</v>
      </c>
      <c r="D290" s="4" t="s">
        <v>21</v>
      </c>
      <c r="E290" t="s">
        <v>22</v>
      </c>
      <c r="F290">
        <v>2.7000000000000001E-3</v>
      </c>
      <c r="G290">
        <v>1.081717</v>
      </c>
      <c r="H290">
        <v>6.9999999999999999E-4</v>
      </c>
      <c r="I290">
        <v>2</v>
      </c>
    </row>
    <row r="291" spans="1:9" x14ac:dyDescent="0.2">
      <c r="A291" s="3">
        <v>2020</v>
      </c>
      <c r="B291" s="3">
        <v>6</v>
      </c>
      <c r="C291" t="s">
        <v>26</v>
      </c>
      <c r="D291" s="4" t="s">
        <v>21</v>
      </c>
      <c r="E291" t="s">
        <v>13</v>
      </c>
      <c r="F291">
        <v>0.51570000000000005</v>
      </c>
      <c r="G291">
        <v>56.308770000000003</v>
      </c>
      <c r="H291">
        <v>0.20630000000000001</v>
      </c>
      <c r="I291">
        <v>338</v>
      </c>
    </row>
    <row r="292" spans="1:9" x14ac:dyDescent="0.2">
      <c r="A292" s="3">
        <v>2020</v>
      </c>
      <c r="B292" s="3">
        <v>6</v>
      </c>
      <c r="C292" t="s">
        <v>26</v>
      </c>
      <c r="D292" s="4" t="s">
        <v>30</v>
      </c>
      <c r="E292" t="s">
        <v>22</v>
      </c>
      <c r="F292">
        <v>1.0837000000000001</v>
      </c>
      <c r="G292">
        <v>49.519426000000003</v>
      </c>
      <c r="H292">
        <v>0.3034</v>
      </c>
      <c r="I292">
        <v>701</v>
      </c>
    </row>
    <row r="293" spans="1:9" x14ac:dyDescent="0.2">
      <c r="A293" s="3">
        <v>2020</v>
      </c>
      <c r="B293" s="3">
        <v>6</v>
      </c>
      <c r="C293" t="s">
        <v>26</v>
      </c>
      <c r="D293" s="4" t="s">
        <v>31</v>
      </c>
      <c r="E293" t="s">
        <v>13</v>
      </c>
      <c r="F293">
        <v>0.53869999999999996</v>
      </c>
      <c r="G293">
        <v>47.024197000000001</v>
      </c>
      <c r="H293">
        <v>0.26929999999999998</v>
      </c>
      <c r="I293">
        <v>121</v>
      </c>
    </row>
    <row r="294" spans="1:9" x14ac:dyDescent="0.2">
      <c r="A294" s="3">
        <v>2020</v>
      </c>
      <c r="B294" s="3">
        <v>6</v>
      </c>
      <c r="C294" t="s">
        <v>32</v>
      </c>
      <c r="D294" s="4" t="s">
        <v>10</v>
      </c>
      <c r="E294" t="s">
        <v>11</v>
      </c>
      <c r="F294">
        <v>75.933400000000006</v>
      </c>
      <c r="G294">
        <v>4901.7206390000001</v>
      </c>
      <c r="H294">
        <v>15.946</v>
      </c>
      <c r="I294">
        <v>10036</v>
      </c>
    </row>
    <row r="295" spans="1:9" x14ac:dyDescent="0.2">
      <c r="A295" s="3">
        <v>2020</v>
      </c>
      <c r="B295" s="3">
        <v>6</v>
      </c>
      <c r="C295" t="s">
        <v>32</v>
      </c>
      <c r="D295" s="4" t="s">
        <v>10</v>
      </c>
      <c r="E295" t="s">
        <v>12</v>
      </c>
      <c r="F295">
        <v>96.819900000000004</v>
      </c>
      <c r="G295">
        <v>7862.0244970000003</v>
      </c>
      <c r="H295">
        <v>33.887</v>
      </c>
      <c r="I295">
        <v>8203</v>
      </c>
    </row>
    <row r="296" spans="1:9" x14ac:dyDescent="0.2">
      <c r="A296" s="3">
        <v>2020</v>
      </c>
      <c r="B296" s="3">
        <v>6</v>
      </c>
      <c r="C296" t="s">
        <v>32</v>
      </c>
      <c r="D296" s="4" t="s">
        <v>10</v>
      </c>
      <c r="E296" t="s">
        <v>13</v>
      </c>
      <c r="F296">
        <v>14.841699999999999</v>
      </c>
      <c r="G296">
        <v>1864.033093</v>
      </c>
      <c r="H296">
        <v>7.4207999999999998</v>
      </c>
      <c r="I296">
        <v>1810</v>
      </c>
    </row>
    <row r="297" spans="1:9" x14ac:dyDescent="0.2">
      <c r="A297" s="3">
        <v>2020</v>
      </c>
      <c r="B297" s="3">
        <v>6</v>
      </c>
      <c r="C297" t="s">
        <v>32</v>
      </c>
      <c r="D297" s="4" t="s">
        <v>10</v>
      </c>
      <c r="E297" t="s">
        <v>14</v>
      </c>
      <c r="F297">
        <v>0.1094</v>
      </c>
      <c r="G297">
        <v>15.912793000000001</v>
      </c>
      <c r="H297">
        <v>8.2000000000000003E-2</v>
      </c>
      <c r="I297">
        <v>71</v>
      </c>
    </row>
    <row r="298" spans="1:9" x14ac:dyDescent="0.2">
      <c r="A298" s="3">
        <v>2020</v>
      </c>
      <c r="B298" s="3">
        <v>6</v>
      </c>
      <c r="C298" t="s">
        <v>32</v>
      </c>
      <c r="D298" s="4" t="s">
        <v>15</v>
      </c>
      <c r="E298" t="s">
        <v>13</v>
      </c>
      <c r="F298">
        <v>20.441199999999998</v>
      </c>
      <c r="G298">
        <v>4241.4783729999999</v>
      </c>
      <c r="H298">
        <v>8.1765000000000008</v>
      </c>
      <c r="I298">
        <v>2246</v>
      </c>
    </row>
    <row r="299" spans="1:9" x14ac:dyDescent="0.2">
      <c r="A299" s="3">
        <v>2020</v>
      </c>
      <c r="B299" s="3">
        <v>6</v>
      </c>
      <c r="C299" t="s">
        <v>32</v>
      </c>
      <c r="D299" s="4" t="s">
        <v>20</v>
      </c>
      <c r="E299" t="s">
        <v>12</v>
      </c>
      <c r="F299">
        <v>31.279399999999999</v>
      </c>
      <c r="G299">
        <v>1824.2965959999999</v>
      </c>
      <c r="H299">
        <v>11.2606</v>
      </c>
      <c r="I299">
        <v>2090</v>
      </c>
    </row>
    <row r="300" spans="1:9" x14ac:dyDescent="0.2">
      <c r="A300" s="3">
        <v>2020</v>
      </c>
      <c r="B300" s="3">
        <v>6</v>
      </c>
      <c r="C300" t="s">
        <v>32</v>
      </c>
      <c r="D300" s="4" t="s">
        <v>19</v>
      </c>
      <c r="E300" t="s">
        <v>12</v>
      </c>
      <c r="F300">
        <v>8.0562000000000005</v>
      </c>
      <c r="G300">
        <v>1209.3945510000001</v>
      </c>
      <c r="H300">
        <v>2.9807999999999999</v>
      </c>
      <c r="I300">
        <v>630</v>
      </c>
    </row>
    <row r="301" spans="1:9" x14ac:dyDescent="0.2">
      <c r="A301" s="3">
        <v>2020</v>
      </c>
      <c r="B301" s="3">
        <v>6</v>
      </c>
      <c r="C301" t="s">
        <v>32</v>
      </c>
      <c r="D301" s="4" t="s">
        <v>16</v>
      </c>
      <c r="E301" t="s">
        <v>11</v>
      </c>
      <c r="F301">
        <v>4.3128000000000002</v>
      </c>
      <c r="G301">
        <v>302.101449</v>
      </c>
      <c r="H301">
        <v>0.9919</v>
      </c>
      <c r="I301">
        <v>1587</v>
      </c>
    </row>
    <row r="302" spans="1:9" x14ac:dyDescent="0.2">
      <c r="A302" s="3">
        <v>2020</v>
      </c>
      <c r="B302" s="3">
        <v>6</v>
      </c>
      <c r="C302" t="s">
        <v>32</v>
      </c>
      <c r="D302" s="4" t="s">
        <v>16</v>
      </c>
      <c r="E302" t="s">
        <v>13</v>
      </c>
      <c r="F302">
        <v>3.1105</v>
      </c>
      <c r="G302">
        <v>565.05665799999997</v>
      </c>
      <c r="H302">
        <v>1.3996999999999999</v>
      </c>
      <c r="I302">
        <v>1088</v>
      </c>
    </row>
    <row r="303" spans="1:9" x14ac:dyDescent="0.2">
      <c r="A303" s="3">
        <v>2020</v>
      </c>
      <c r="B303" s="3">
        <v>6</v>
      </c>
      <c r="C303" t="s">
        <v>32</v>
      </c>
      <c r="D303" s="4" t="s">
        <v>33</v>
      </c>
      <c r="E303" t="s">
        <v>18</v>
      </c>
      <c r="F303">
        <v>1.7588999999999999</v>
      </c>
      <c r="G303">
        <v>476.18338699999998</v>
      </c>
      <c r="H303">
        <v>0.3342</v>
      </c>
      <c r="I303">
        <v>97</v>
      </c>
    </row>
    <row r="304" spans="1:9" x14ac:dyDescent="0.2">
      <c r="A304" s="3">
        <v>2020</v>
      </c>
      <c r="B304" s="3">
        <v>6</v>
      </c>
      <c r="C304" t="s">
        <v>32</v>
      </c>
      <c r="D304" s="4" t="s">
        <v>33</v>
      </c>
      <c r="E304" t="s">
        <v>12</v>
      </c>
      <c r="F304">
        <v>2.4500000000000001E-2</v>
      </c>
      <c r="G304">
        <v>7.8485170000000002</v>
      </c>
      <c r="H304">
        <v>8.6999999999999994E-3</v>
      </c>
      <c r="I304">
        <v>6</v>
      </c>
    </row>
    <row r="305" spans="1:9" x14ac:dyDescent="0.2">
      <c r="A305" s="3">
        <v>2020</v>
      </c>
      <c r="B305" s="3">
        <v>6</v>
      </c>
      <c r="C305" t="s">
        <v>32</v>
      </c>
      <c r="D305" s="4" t="s">
        <v>33</v>
      </c>
      <c r="E305" t="s">
        <v>13</v>
      </c>
      <c r="F305">
        <v>5.5800000000000002E-2</v>
      </c>
      <c r="G305">
        <v>27.373598000000001</v>
      </c>
      <c r="H305">
        <v>2.7900000000000001E-2</v>
      </c>
      <c r="I305">
        <v>43</v>
      </c>
    </row>
    <row r="306" spans="1:9" x14ac:dyDescent="0.2">
      <c r="A306" s="3">
        <v>2020</v>
      </c>
      <c r="B306" s="3">
        <v>6</v>
      </c>
      <c r="C306" t="s">
        <v>32</v>
      </c>
      <c r="D306" s="4" t="s">
        <v>29</v>
      </c>
      <c r="E306" t="s">
        <v>18</v>
      </c>
      <c r="F306">
        <v>1.35E-2</v>
      </c>
      <c r="G306">
        <v>3.2805589999999998</v>
      </c>
      <c r="H306">
        <v>2.5999999999999999E-3</v>
      </c>
      <c r="I306">
        <v>7</v>
      </c>
    </row>
    <row r="307" spans="1:9" x14ac:dyDescent="0.2">
      <c r="A307" s="3">
        <v>2020</v>
      </c>
      <c r="B307" s="3">
        <v>6</v>
      </c>
      <c r="C307" t="s">
        <v>32</v>
      </c>
      <c r="D307" s="4" t="s">
        <v>29</v>
      </c>
      <c r="E307" t="s">
        <v>13</v>
      </c>
      <c r="F307">
        <v>1.3282</v>
      </c>
      <c r="G307">
        <v>371.495588</v>
      </c>
      <c r="H307">
        <v>0.53129999999999999</v>
      </c>
      <c r="I307">
        <v>220</v>
      </c>
    </row>
    <row r="308" spans="1:9" x14ac:dyDescent="0.2">
      <c r="A308" s="3">
        <v>2020</v>
      </c>
      <c r="B308" s="3">
        <v>6</v>
      </c>
      <c r="C308" t="s">
        <v>32</v>
      </c>
      <c r="D308" s="4" t="s">
        <v>39</v>
      </c>
      <c r="E308" t="s">
        <v>13</v>
      </c>
      <c r="F308">
        <v>2.1193</v>
      </c>
      <c r="G308">
        <v>223.75804600000001</v>
      </c>
      <c r="H308">
        <v>1.0596000000000001</v>
      </c>
      <c r="I308">
        <v>1456</v>
      </c>
    </row>
    <row r="309" spans="1:9" x14ac:dyDescent="0.2">
      <c r="A309" s="3">
        <v>2020</v>
      </c>
      <c r="B309" s="3">
        <v>6</v>
      </c>
      <c r="C309" t="s">
        <v>32</v>
      </c>
      <c r="D309" s="4" t="s">
        <v>35</v>
      </c>
      <c r="E309" t="s">
        <v>18</v>
      </c>
      <c r="F309">
        <v>0.39269999999999999</v>
      </c>
      <c r="G309">
        <v>60.613095000000001</v>
      </c>
      <c r="H309">
        <v>7.0699999999999999E-2</v>
      </c>
      <c r="I309">
        <v>0</v>
      </c>
    </row>
    <row r="310" spans="1:9" x14ac:dyDescent="0.2">
      <c r="A310" s="3">
        <v>2020</v>
      </c>
      <c r="B310" s="3">
        <v>6</v>
      </c>
      <c r="C310" t="s">
        <v>32</v>
      </c>
      <c r="D310" s="4" t="s">
        <v>35</v>
      </c>
      <c r="E310" t="s">
        <v>12</v>
      </c>
      <c r="F310">
        <v>0.55210000000000004</v>
      </c>
      <c r="G310">
        <v>120.995908</v>
      </c>
      <c r="H310">
        <v>0.1933</v>
      </c>
      <c r="I310">
        <v>0</v>
      </c>
    </row>
    <row r="311" spans="1:9" x14ac:dyDescent="0.2">
      <c r="A311" s="3">
        <v>2020</v>
      </c>
      <c r="B311" s="3">
        <v>6</v>
      </c>
      <c r="C311" t="s">
        <v>32</v>
      </c>
      <c r="D311" s="4" t="s">
        <v>38</v>
      </c>
      <c r="E311" t="s">
        <v>27</v>
      </c>
      <c r="F311">
        <v>0.12820000000000001</v>
      </c>
      <c r="G311">
        <v>24.489549</v>
      </c>
      <c r="H311">
        <v>4.2299999999999997E-2</v>
      </c>
      <c r="I311">
        <v>0</v>
      </c>
    </row>
    <row r="312" spans="1:9" x14ac:dyDescent="0.2">
      <c r="A312" s="3">
        <v>2020</v>
      </c>
      <c r="B312" s="3">
        <v>6</v>
      </c>
      <c r="C312" t="s">
        <v>32</v>
      </c>
      <c r="D312" s="4" t="s">
        <v>38</v>
      </c>
      <c r="E312" t="s">
        <v>13</v>
      </c>
      <c r="F312">
        <v>0.33360000000000001</v>
      </c>
      <c r="G312">
        <v>149.10901799999999</v>
      </c>
      <c r="H312">
        <v>0.16669999999999999</v>
      </c>
      <c r="I312">
        <v>0</v>
      </c>
    </row>
    <row r="313" spans="1:9" x14ac:dyDescent="0.2">
      <c r="A313" s="3">
        <v>2020</v>
      </c>
      <c r="B313" s="3">
        <v>7</v>
      </c>
      <c r="C313" t="s">
        <v>9</v>
      </c>
      <c r="D313" s="4" t="s">
        <v>10</v>
      </c>
      <c r="E313" t="s">
        <v>11</v>
      </c>
      <c r="F313">
        <v>15.116899999999999</v>
      </c>
      <c r="G313">
        <v>870.32508299999995</v>
      </c>
      <c r="H313">
        <v>3.1745999999999999</v>
      </c>
      <c r="I313">
        <v>608</v>
      </c>
    </row>
    <row r="314" spans="1:9" x14ac:dyDescent="0.2">
      <c r="A314" s="3">
        <v>2020</v>
      </c>
      <c r="B314" s="3">
        <v>7</v>
      </c>
      <c r="C314" t="s">
        <v>9</v>
      </c>
      <c r="D314" s="4" t="s">
        <v>10</v>
      </c>
      <c r="E314" t="s">
        <v>12</v>
      </c>
      <c r="F314">
        <v>87.891099999999994</v>
      </c>
      <c r="G314">
        <v>7403.3548629999996</v>
      </c>
      <c r="H314">
        <v>30.761800000000001</v>
      </c>
      <c r="I314">
        <v>714</v>
      </c>
    </row>
    <row r="315" spans="1:9" x14ac:dyDescent="0.2">
      <c r="A315" s="3">
        <v>2020</v>
      </c>
      <c r="B315" s="3">
        <v>7</v>
      </c>
      <c r="C315" t="s">
        <v>9</v>
      </c>
      <c r="D315" s="4" t="s">
        <v>10</v>
      </c>
      <c r="E315" t="s">
        <v>13</v>
      </c>
      <c r="F315">
        <v>21.0883</v>
      </c>
      <c r="G315">
        <v>2552.4830870000001</v>
      </c>
      <c r="H315">
        <v>10.5441</v>
      </c>
      <c r="I315">
        <v>578</v>
      </c>
    </row>
    <row r="316" spans="1:9" x14ac:dyDescent="0.2">
      <c r="A316" s="3">
        <v>2020</v>
      </c>
      <c r="B316" s="3">
        <v>7</v>
      </c>
      <c r="C316" t="s">
        <v>9</v>
      </c>
      <c r="D316" s="4" t="s">
        <v>10</v>
      </c>
      <c r="E316" t="s">
        <v>14</v>
      </c>
      <c r="F316">
        <v>3.56E-2</v>
      </c>
      <c r="G316">
        <v>6.2832290000000004</v>
      </c>
      <c r="H316">
        <v>2.6700000000000002E-2</v>
      </c>
      <c r="I316">
        <v>10</v>
      </c>
    </row>
    <row r="317" spans="1:9" x14ac:dyDescent="0.2">
      <c r="A317" s="3">
        <v>2020</v>
      </c>
      <c r="B317" s="3">
        <v>7</v>
      </c>
      <c r="C317" t="s">
        <v>9</v>
      </c>
      <c r="D317" s="4" t="s">
        <v>15</v>
      </c>
      <c r="E317" t="s">
        <v>13</v>
      </c>
      <c r="F317">
        <v>14.491899999999999</v>
      </c>
      <c r="G317">
        <v>2822.8310240000001</v>
      </c>
      <c r="H317">
        <v>5.7967000000000004</v>
      </c>
      <c r="I317">
        <v>575</v>
      </c>
    </row>
    <row r="318" spans="1:9" x14ac:dyDescent="0.2">
      <c r="A318" s="3">
        <v>2020</v>
      </c>
      <c r="B318" s="3">
        <v>7</v>
      </c>
      <c r="C318" t="s">
        <v>9</v>
      </c>
      <c r="D318" s="4" t="s">
        <v>16</v>
      </c>
      <c r="E318" t="s">
        <v>11</v>
      </c>
      <c r="F318">
        <v>7.9988000000000001</v>
      </c>
      <c r="G318">
        <v>472.15317099999999</v>
      </c>
      <c r="H318">
        <v>1.8396999999999999</v>
      </c>
      <c r="I318">
        <v>475</v>
      </c>
    </row>
    <row r="319" spans="1:9" x14ac:dyDescent="0.2">
      <c r="A319" s="3">
        <v>2020</v>
      </c>
      <c r="B319" s="3">
        <v>7</v>
      </c>
      <c r="C319" t="s">
        <v>9</v>
      </c>
      <c r="D319" s="4" t="s">
        <v>16</v>
      </c>
      <c r="E319" t="s">
        <v>13</v>
      </c>
      <c r="F319">
        <v>0.70979999999999999</v>
      </c>
      <c r="G319">
        <v>116.37331399999999</v>
      </c>
      <c r="H319">
        <v>0.31940000000000002</v>
      </c>
      <c r="I319">
        <v>166</v>
      </c>
    </row>
    <row r="320" spans="1:9" x14ac:dyDescent="0.2">
      <c r="A320" s="3">
        <v>2020</v>
      </c>
      <c r="B320" s="3">
        <v>7</v>
      </c>
      <c r="C320" t="s">
        <v>9</v>
      </c>
      <c r="D320" s="4" t="s">
        <v>19</v>
      </c>
      <c r="E320" t="s">
        <v>12</v>
      </c>
      <c r="F320">
        <v>2.7746</v>
      </c>
      <c r="G320">
        <v>382.44563799999997</v>
      </c>
      <c r="H320">
        <v>1.0266999999999999</v>
      </c>
      <c r="I320">
        <v>151</v>
      </c>
    </row>
    <row r="321" spans="1:9" x14ac:dyDescent="0.2">
      <c r="A321" s="3">
        <v>2020</v>
      </c>
      <c r="B321" s="3">
        <v>7</v>
      </c>
      <c r="C321" t="s">
        <v>9</v>
      </c>
      <c r="D321" s="4" t="s">
        <v>17</v>
      </c>
      <c r="E321" t="s">
        <v>18</v>
      </c>
      <c r="F321">
        <v>3.0070999999999999</v>
      </c>
      <c r="G321">
        <v>290.43078500000001</v>
      </c>
      <c r="H321">
        <v>0.5413</v>
      </c>
      <c r="I321">
        <v>97</v>
      </c>
    </row>
    <row r="322" spans="1:9" x14ac:dyDescent="0.2">
      <c r="A322" s="3">
        <v>2020</v>
      </c>
      <c r="B322" s="3">
        <v>7</v>
      </c>
      <c r="C322" t="s">
        <v>9</v>
      </c>
      <c r="D322" s="4" t="s">
        <v>20</v>
      </c>
      <c r="E322" t="s">
        <v>12</v>
      </c>
      <c r="F322">
        <v>3.0331999999999999</v>
      </c>
      <c r="G322">
        <v>201.709554</v>
      </c>
      <c r="H322">
        <v>1.0919000000000001</v>
      </c>
      <c r="I322">
        <v>172</v>
      </c>
    </row>
    <row r="323" spans="1:9" x14ac:dyDescent="0.2">
      <c r="A323" s="3">
        <v>2020</v>
      </c>
      <c r="B323" s="3">
        <v>7</v>
      </c>
      <c r="C323" t="s">
        <v>9</v>
      </c>
      <c r="D323" s="4" t="s">
        <v>23</v>
      </c>
      <c r="E323" t="s">
        <v>13</v>
      </c>
      <c r="F323">
        <v>0.55979999999999996</v>
      </c>
      <c r="G323">
        <v>112.794113</v>
      </c>
      <c r="H323">
        <v>0.22389999999999999</v>
      </c>
      <c r="I323">
        <v>183</v>
      </c>
    </row>
    <row r="324" spans="1:9" x14ac:dyDescent="0.2">
      <c r="A324" s="3">
        <v>2020</v>
      </c>
      <c r="B324" s="3">
        <v>7</v>
      </c>
      <c r="C324" t="s">
        <v>9</v>
      </c>
      <c r="D324" s="4" t="s">
        <v>21</v>
      </c>
      <c r="E324" t="s">
        <v>22</v>
      </c>
      <c r="F324">
        <v>6.1999999999999998E-3</v>
      </c>
      <c r="G324">
        <v>1.9862649999999999</v>
      </c>
      <c r="H324">
        <v>1.6999999999999999E-3</v>
      </c>
      <c r="I324">
        <v>3</v>
      </c>
    </row>
    <row r="325" spans="1:9" x14ac:dyDescent="0.2">
      <c r="A325" s="3">
        <v>2020</v>
      </c>
      <c r="B325" s="3">
        <v>7</v>
      </c>
      <c r="C325" t="s">
        <v>9</v>
      </c>
      <c r="D325" s="4" t="s">
        <v>21</v>
      </c>
      <c r="E325" t="s">
        <v>13</v>
      </c>
      <c r="F325">
        <v>0.78590000000000004</v>
      </c>
      <c r="G325">
        <v>93.897745999999998</v>
      </c>
      <c r="H325">
        <v>0.31440000000000001</v>
      </c>
      <c r="I325">
        <v>117</v>
      </c>
    </row>
    <row r="326" spans="1:9" x14ac:dyDescent="0.2">
      <c r="A326" s="3">
        <v>2020</v>
      </c>
      <c r="B326" s="3">
        <v>7</v>
      </c>
      <c r="C326" t="s">
        <v>9</v>
      </c>
      <c r="D326" s="4" t="s">
        <v>42</v>
      </c>
      <c r="E326" t="s">
        <v>13</v>
      </c>
      <c r="F326">
        <v>0.22650000000000001</v>
      </c>
      <c r="G326">
        <v>47.412948999999998</v>
      </c>
      <c r="H326">
        <v>9.06E-2</v>
      </c>
      <c r="I326">
        <v>57</v>
      </c>
    </row>
    <row r="327" spans="1:9" x14ac:dyDescent="0.2">
      <c r="A327" s="3">
        <v>2020</v>
      </c>
      <c r="B327" s="3">
        <v>7</v>
      </c>
      <c r="C327" t="s">
        <v>9</v>
      </c>
      <c r="D327" s="4" t="s">
        <v>24</v>
      </c>
      <c r="E327" t="s">
        <v>18</v>
      </c>
      <c r="F327">
        <v>0.2089</v>
      </c>
      <c r="G327">
        <v>35.509419000000001</v>
      </c>
      <c r="H327">
        <v>3.9699999999999999E-2</v>
      </c>
      <c r="I327">
        <v>0</v>
      </c>
    </row>
    <row r="328" spans="1:9" x14ac:dyDescent="0.2">
      <c r="A328" s="3">
        <v>2020</v>
      </c>
      <c r="B328" s="3">
        <v>7</v>
      </c>
      <c r="C328" t="s">
        <v>9</v>
      </c>
      <c r="D328" s="4" t="s">
        <v>24</v>
      </c>
      <c r="E328" t="s">
        <v>12</v>
      </c>
      <c r="F328">
        <v>1.1000000000000001E-3</v>
      </c>
      <c r="G328">
        <v>0.14985200000000001</v>
      </c>
      <c r="H328">
        <v>4.0000000000000002E-4</v>
      </c>
      <c r="I328">
        <v>0</v>
      </c>
    </row>
    <row r="329" spans="1:9" x14ac:dyDescent="0.2">
      <c r="A329" s="3">
        <v>2020</v>
      </c>
      <c r="B329" s="3">
        <v>7</v>
      </c>
      <c r="C329" t="s">
        <v>26</v>
      </c>
      <c r="D329" s="4" t="s">
        <v>10</v>
      </c>
      <c r="E329" t="s">
        <v>11</v>
      </c>
      <c r="F329">
        <v>50.706299999999999</v>
      </c>
      <c r="G329">
        <v>3398.4730479999998</v>
      </c>
      <c r="H329">
        <v>10.648300000000001</v>
      </c>
      <c r="I329">
        <v>8349</v>
      </c>
    </row>
    <row r="330" spans="1:9" x14ac:dyDescent="0.2">
      <c r="A330" s="3">
        <v>2020</v>
      </c>
      <c r="B330" s="3">
        <v>7</v>
      </c>
      <c r="C330" t="s">
        <v>26</v>
      </c>
      <c r="D330" s="4" t="s">
        <v>10</v>
      </c>
      <c r="E330" t="s">
        <v>27</v>
      </c>
      <c r="F330">
        <v>1E-4</v>
      </c>
      <c r="G330">
        <v>1.0940999999999999E-2</v>
      </c>
      <c r="H330" t="s">
        <v>40</v>
      </c>
      <c r="I330">
        <v>0</v>
      </c>
    </row>
    <row r="331" spans="1:9" x14ac:dyDescent="0.2">
      <c r="A331" s="3">
        <v>2020</v>
      </c>
      <c r="B331" s="3">
        <v>7</v>
      </c>
      <c r="C331" t="s">
        <v>26</v>
      </c>
      <c r="D331" s="4" t="s">
        <v>10</v>
      </c>
      <c r="E331" t="s">
        <v>12</v>
      </c>
      <c r="F331">
        <v>63.533499999999997</v>
      </c>
      <c r="G331">
        <v>5999.0034340000002</v>
      </c>
      <c r="H331">
        <v>22.236699999999999</v>
      </c>
      <c r="I331">
        <v>8630</v>
      </c>
    </row>
    <row r="332" spans="1:9" x14ac:dyDescent="0.2">
      <c r="A332" s="3">
        <v>2020</v>
      </c>
      <c r="B332" s="3">
        <v>7</v>
      </c>
      <c r="C332" t="s">
        <v>26</v>
      </c>
      <c r="D332" s="4" t="s">
        <v>10</v>
      </c>
      <c r="E332" t="s">
        <v>13</v>
      </c>
      <c r="F332">
        <v>6.4630000000000001</v>
      </c>
      <c r="G332">
        <v>909.79536099999996</v>
      </c>
      <c r="H332">
        <v>3.2315999999999998</v>
      </c>
      <c r="I332">
        <v>1457</v>
      </c>
    </row>
    <row r="333" spans="1:9" x14ac:dyDescent="0.2">
      <c r="A333" s="3">
        <v>2020</v>
      </c>
      <c r="B333" s="3">
        <v>7</v>
      </c>
      <c r="C333" t="s">
        <v>26</v>
      </c>
      <c r="D333" s="4" t="s">
        <v>10</v>
      </c>
      <c r="E333" t="s">
        <v>14</v>
      </c>
      <c r="F333">
        <v>0.46260000000000001</v>
      </c>
      <c r="G333">
        <v>79.825210999999996</v>
      </c>
      <c r="H333">
        <v>0.34699999999999998</v>
      </c>
      <c r="I333">
        <v>307</v>
      </c>
    </row>
    <row r="334" spans="1:9" x14ac:dyDescent="0.2">
      <c r="A334" s="3">
        <v>2020</v>
      </c>
      <c r="B334" s="3">
        <v>7</v>
      </c>
      <c r="C334" t="s">
        <v>26</v>
      </c>
      <c r="D334" s="4" t="s">
        <v>15</v>
      </c>
      <c r="E334" t="s">
        <v>13</v>
      </c>
      <c r="F334">
        <v>7.2123999999999997</v>
      </c>
      <c r="G334">
        <v>1518.623836</v>
      </c>
      <c r="H334">
        <v>2.8849</v>
      </c>
      <c r="I334">
        <v>1343</v>
      </c>
    </row>
    <row r="335" spans="1:9" x14ac:dyDescent="0.2">
      <c r="A335" s="3">
        <v>2020</v>
      </c>
      <c r="B335" s="3">
        <v>7</v>
      </c>
      <c r="C335" t="s">
        <v>26</v>
      </c>
      <c r="D335" s="4" t="s">
        <v>20</v>
      </c>
      <c r="E335" t="s">
        <v>12</v>
      </c>
      <c r="F335">
        <v>8.89</v>
      </c>
      <c r="G335">
        <v>612.199476</v>
      </c>
      <c r="H335">
        <v>3.2004000000000001</v>
      </c>
      <c r="I335">
        <v>1973</v>
      </c>
    </row>
    <row r="336" spans="1:9" x14ac:dyDescent="0.2">
      <c r="A336" s="3">
        <v>2020</v>
      </c>
      <c r="B336" s="3">
        <v>7</v>
      </c>
      <c r="C336" t="s">
        <v>26</v>
      </c>
      <c r="D336" s="4" t="s">
        <v>16</v>
      </c>
      <c r="E336" t="s">
        <v>11</v>
      </c>
      <c r="F336">
        <v>2.8536999999999999</v>
      </c>
      <c r="G336">
        <v>235.936746</v>
      </c>
      <c r="H336">
        <v>0.65639999999999998</v>
      </c>
      <c r="I336">
        <v>1216</v>
      </c>
    </row>
    <row r="337" spans="1:9" x14ac:dyDescent="0.2">
      <c r="A337" s="3">
        <v>2020</v>
      </c>
      <c r="B337" s="3">
        <v>7</v>
      </c>
      <c r="C337" t="s">
        <v>26</v>
      </c>
      <c r="D337" s="4" t="s">
        <v>16</v>
      </c>
      <c r="E337" t="s">
        <v>13</v>
      </c>
      <c r="F337">
        <v>1.1923999999999999</v>
      </c>
      <c r="G337">
        <v>193.56644</v>
      </c>
      <c r="H337">
        <v>0.53659999999999997</v>
      </c>
      <c r="I337">
        <v>292</v>
      </c>
    </row>
    <row r="338" spans="1:9" x14ac:dyDescent="0.2">
      <c r="A338" s="3">
        <v>2020</v>
      </c>
      <c r="B338" s="3">
        <v>7</v>
      </c>
      <c r="C338" t="s">
        <v>26</v>
      </c>
      <c r="D338" s="4" t="s">
        <v>19</v>
      </c>
      <c r="E338" t="s">
        <v>12</v>
      </c>
      <c r="F338">
        <v>0.79969999999999997</v>
      </c>
      <c r="G338">
        <v>132.96428599999999</v>
      </c>
      <c r="H338">
        <v>0.2959</v>
      </c>
      <c r="I338">
        <v>484</v>
      </c>
    </row>
    <row r="339" spans="1:9" x14ac:dyDescent="0.2">
      <c r="A339" s="3">
        <v>2020</v>
      </c>
      <c r="B339" s="3">
        <v>7</v>
      </c>
      <c r="C339" t="s">
        <v>26</v>
      </c>
      <c r="D339" s="4" t="s">
        <v>17</v>
      </c>
      <c r="E339" t="s">
        <v>18</v>
      </c>
      <c r="F339">
        <v>1.3448</v>
      </c>
      <c r="G339">
        <v>119.129525</v>
      </c>
      <c r="H339">
        <v>0.24199999999999999</v>
      </c>
      <c r="I339">
        <v>394</v>
      </c>
    </row>
    <row r="340" spans="1:9" x14ac:dyDescent="0.2">
      <c r="A340" s="3">
        <v>2020</v>
      </c>
      <c r="B340" s="3">
        <v>7</v>
      </c>
      <c r="C340" t="s">
        <v>26</v>
      </c>
      <c r="D340" s="4" t="s">
        <v>44</v>
      </c>
      <c r="E340" t="s">
        <v>12</v>
      </c>
      <c r="F340">
        <v>0.42970000000000003</v>
      </c>
      <c r="G340">
        <v>86.020452000000006</v>
      </c>
      <c r="H340">
        <v>0.15040000000000001</v>
      </c>
      <c r="I340">
        <v>0</v>
      </c>
    </row>
    <row r="341" spans="1:9" x14ac:dyDescent="0.2">
      <c r="A341" s="3">
        <v>2020</v>
      </c>
      <c r="B341" s="3">
        <v>7</v>
      </c>
      <c r="C341" t="s">
        <v>26</v>
      </c>
      <c r="D341" s="4" t="s">
        <v>21</v>
      </c>
      <c r="E341" t="s">
        <v>22</v>
      </c>
      <c r="F341">
        <v>5.3E-3</v>
      </c>
      <c r="G341">
        <v>1.9222790000000001</v>
      </c>
      <c r="H341">
        <v>1.5E-3</v>
      </c>
      <c r="I341">
        <v>2</v>
      </c>
    </row>
    <row r="342" spans="1:9" x14ac:dyDescent="0.2">
      <c r="A342" s="3">
        <v>2020</v>
      </c>
      <c r="B342" s="3">
        <v>7</v>
      </c>
      <c r="C342" t="s">
        <v>26</v>
      </c>
      <c r="D342" s="4" t="s">
        <v>21</v>
      </c>
      <c r="E342" t="s">
        <v>13</v>
      </c>
      <c r="F342">
        <v>0.64539999999999997</v>
      </c>
      <c r="G342">
        <v>70.732262000000006</v>
      </c>
      <c r="H342">
        <v>0.2581</v>
      </c>
      <c r="I342">
        <v>422</v>
      </c>
    </row>
    <row r="343" spans="1:9" x14ac:dyDescent="0.2">
      <c r="A343" s="3">
        <v>2020</v>
      </c>
      <c r="B343" s="3">
        <v>7</v>
      </c>
      <c r="C343" t="s">
        <v>26</v>
      </c>
      <c r="D343" s="4" t="s">
        <v>29</v>
      </c>
      <c r="E343" t="s">
        <v>18</v>
      </c>
      <c r="F343">
        <v>2.9899999999999999E-2</v>
      </c>
      <c r="G343">
        <v>10.112935</v>
      </c>
      <c r="H343">
        <v>5.7000000000000002E-3</v>
      </c>
      <c r="I343">
        <v>0</v>
      </c>
    </row>
    <row r="344" spans="1:9" x14ac:dyDescent="0.2">
      <c r="A344" s="3">
        <v>2020</v>
      </c>
      <c r="B344" s="3">
        <v>7</v>
      </c>
      <c r="C344" t="s">
        <v>26</v>
      </c>
      <c r="D344" s="4" t="s">
        <v>29</v>
      </c>
      <c r="E344" t="s">
        <v>13</v>
      </c>
      <c r="F344">
        <v>0.1454</v>
      </c>
      <c r="G344">
        <v>46.945756000000003</v>
      </c>
      <c r="H344">
        <v>5.8200000000000002E-2</v>
      </c>
      <c r="I344">
        <v>0</v>
      </c>
    </row>
    <row r="345" spans="1:9" x14ac:dyDescent="0.2">
      <c r="A345" s="3">
        <v>2020</v>
      </c>
      <c r="B345" s="3">
        <v>7</v>
      </c>
      <c r="C345" t="s">
        <v>26</v>
      </c>
      <c r="D345" s="4" t="s">
        <v>39</v>
      </c>
      <c r="E345" t="s">
        <v>13</v>
      </c>
      <c r="F345">
        <v>0.48580000000000001</v>
      </c>
      <c r="G345">
        <v>51.738093999999997</v>
      </c>
      <c r="H345">
        <v>0.2429</v>
      </c>
      <c r="I345">
        <v>400</v>
      </c>
    </row>
    <row r="346" spans="1:9" x14ac:dyDescent="0.2">
      <c r="A346" s="3">
        <v>2020</v>
      </c>
      <c r="B346" s="3">
        <v>7</v>
      </c>
      <c r="C346" t="s">
        <v>32</v>
      </c>
      <c r="D346" s="4" t="s">
        <v>10</v>
      </c>
      <c r="E346" t="s">
        <v>11</v>
      </c>
      <c r="F346">
        <v>86.102199999999996</v>
      </c>
      <c r="G346">
        <v>5422.0549819999997</v>
      </c>
      <c r="H346">
        <v>18.081499999999998</v>
      </c>
      <c r="I346">
        <v>11371</v>
      </c>
    </row>
    <row r="347" spans="1:9" x14ac:dyDescent="0.2">
      <c r="A347" s="3">
        <v>2020</v>
      </c>
      <c r="B347" s="3">
        <v>7</v>
      </c>
      <c r="C347" t="s">
        <v>32</v>
      </c>
      <c r="D347" s="4" t="s">
        <v>10</v>
      </c>
      <c r="E347" t="s">
        <v>12</v>
      </c>
      <c r="F347">
        <v>67.732699999999994</v>
      </c>
      <c r="G347">
        <v>5977.6977690000003</v>
      </c>
      <c r="H347">
        <v>23.706399999999999</v>
      </c>
      <c r="I347">
        <v>7935</v>
      </c>
    </row>
    <row r="348" spans="1:9" x14ac:dyDescent="0.2">
      <c r="A348" s="3">
        <v>2020</v>
      </c>
      <c r="B348" s="3">
        <v>7</v>
      </c>
      <c r="C348" t="s">
        <v>32</v>
      </c>
      <c r="D348" s="4" t="s">
        <v>10</v>
      </c>
      <c r="E348" t="s">
        <v>13</v>
      </c>
      <c r="F348">
        <v>11.1159</v>
      </c>
      <c r="G348">
        <v>1411.1791639999999</v>
      </c>
      <c r="H348">
        <v>5.5579999999999998</v>
      </c>
      <c r="I348">
        <v>1569</v>
      </c>
    </row>
    <row r="349" spans="1:9" x14ac:dyDescent="0.2">
      <c r="A349" s="3">
        <v>2020</v>
      </c>
      <c r="B349" s="3">
        <v>7</v>
      </c>
      <c r="C349" t="s">
        <v>32</v>
      </c>
      <c r="D349" s="4" t="s">
        <v>10</v>
      </c>
      <c r="E349" t="s">
        <v>14</v>
      </c>
      <c r="F349">
        <v>1.0494000000000001</v>
      </c>
      <c r="G349">
        <v>147.30012199999999</v>
      </c>
      <c r="H349">
        <v>0.78710000000000002</v>
      </c>
      <c r="I349">
        <v>117</v>
      </c>
    </row>
    <row r="350" spans="1:9" x14ac:dyDescent="0.2">
      <c r="A350" s="3">
        <v>2020</v>
      </c>
      <c r="B350" s="3">
        <v>7</v>
      </c>
      <c r="C350" t="s">
        <v>32</v>
      </c>
      <c r="D350" s="4" t="s">
        <v>15</v>
      </c>
      <c r="E350" t="s">
        <v>13</v>
      </c>
      <c r="F350">
        <v>36.377099999999999</v>
      </c>
      <c r="G350">
        <v>6144.1652510000004</v>
      </c>
      <c r="H350">
        <v>14.5509</v>
      </c>
      <c r="I350">
        <v>2354</v>
      </c>
    </row>
    <row r="351" spans="1:9" x14ac:dyDescent="0.2">
      <c r="A351" s="3">
        <v>2020</v>
      </c>
      <c r="B351" s="3">
        <v>7</v>
      </c>
      <c r="C351" t="s">
        <v>32</v>
      </c>
      <c r="D351" s="4" t="s">
        <v>20</v>
      </c>
      <c r="E351" t="s">
        <v>12</v>
      </c>
      <c r="F351">
        <v>21.8827</v>
      </c>
      <c r="G351">
        <v>1520.411846</v>
      </c>
      <c r="H351">
        <v>7.8777999999999997</v>
      </c>
      <c r="I351">
        <v>2063</v>
      </c>
    </row>
    <row r="352" spans="1:9" x14ac:dyDescent="0.2">
      <c r="A352" s="3">
        <v>2020</v>
      </c>
      <c r="B352" s="3">
        <v>7</v>
      </c>
      <c r="C352" t="s">
        <v>32</v>
      </c>
      <c r="D352" s="4" t="s">
        <v>16</v>
      </c>
      <c r="E352" t="s">
        <v>11</v>
      </c>
      <c r="F352">
        <v>8.3302999999999994</v>
      </c>
      <c r="G352">
        <v>521.91700200000002</v>
      </c>
      <c r="H352">
        <v>1.9159999999999999</v>
      </c>
      <c r="I352">
        <v>1689</v>
      </c>
    </row>
    <row r="353" spans="1:9" x14ac:dyDescent="0.2">
      <c r="A353" s="3">
        <v>2020</v>
      </c>
      <c r="B353" s="3">
        <v>7</v>
      </c>
      <c r="C353" t="s">
        <v>32</v>
      </c>
      <c r="D353" s="4" t="s">
        <v>16</v>
      </c>
      <c r="E353" t="s">
        <v>13</v>
      </c>
      <c r="F353">
        <v>2.7616999999999998</v>
      </c>
      <c r="G353">
        <v>499.18323700000002</v>
      </c>
      <c r="H353">
        <v>1.2427999999999999</v>
      </c>
      <c r="I353">
        <v>1130</v>
      </c>
    </row>
    <row r="354" spans="1:9" x14ac:dyDescent="0.2">
      <c r="A354" s="3">
        <v>2020</v>
      </c>
      <c r="B354" s="3">
        <v>7</v>
      </c>
      <c r="C354" t="s">
        <v>32</v>
      </c>
      <c r="D354" s="4" t="s">
        <v>19</v>
      </c>
      <c r="E354" t="s">
        <v>12</v>
      </c>
      <c r="F354">
        <v>2.5478999999999998</v>
      </c>
      <c r="G354">
        <v>411.200988</v>
      </c>
      <c r="H354">
        <v>0.94269999999999998</v>
      </c>
      <c r="I354">
        <v>718</v>
      </c>
    </row>
    <row r="355" spans="1:9" x14ac:dyDescent="0.2">
      <c r="A355" s="3">
        <v>2020</v>
      </c>
      <c r="B355" s="3">
        <v>7</v>
      </c>
      <c r="C355" t="s">
        <v>32</v>
      </c>
      <c r="D355" s="4" t="s">
        <v>29</v>
      </c>
      <c r="E355" t="s">
        <v>18</v>
      </c>
      <c r="F355">
        <v>0.02</v>
      </c>
      <c r="G355">
        <v>3.3484560000000001</v>
      </c>
      <c r="H355">
        <v>3.8E-3</v>
      </c>
      <c r="I355">
        <v>7</v>
      </c>
    </row>
    <row r="356" spans="1:9" x14ac:dyDescent="0.2">
      <c r="A356" s="3">
        <v>2020</v>
      </c>
      <c r="B356" s="3">
        <v>7</v>
      </c>
      <c r="C356" t="s">
        <v>32</v>
      </c>
      <c r="D356" s="4" t="s">
        <v>29</v>
      </c>
      <c r="E356" t="s">
        <v>12</v>
      </c>
      <c r="F356">
        <v>6.9999999999999999E-4</v>
      </c>
      <c r="G356">
        <v>0.24201700000000001</v>
      </c>
      <c r="H356">
        <v>2.0000000000000001E-4</v>
      </c>
      <c r="I356">
        <v>1</v>
      </c>
    </row>
    <row r="357" spans="1:9" x14ac:dyDescent="0.2">
      <c r="A357" s="3">
        <v>2020</v>
      </c>
      <c r="B357" s="3">
        <v>7</v>
      </c>
      <c r="C357" t="s">
        <v>32</v>
      </c>
      <c r="D357" s="4" t="s">
        <v>29</v>
      </c>
      <c r="E357" t="s">
        <v>13</v>
      </c>
      <c r="F357">
        <v>1.3619000000000001</v>
      </c>
      <c r="G357">
        <v>374.90537799999998</v>
      </c>
      <c r="H357">
        <v>0.54479999999999995</v>
      </c>
      <c r="I357">
        <v>235</v>
      </c>
    </row>
    <row r="358" spans="1:9" x14ac:dyDescent="0.2">
      <c r="A358" s="3">
        <v>2020</v>
      </c>
      <c r="B358" s="3">
        <v>7</v>
      </c>
      <c r="C358" t="s">
        <v>32</v>
      </c>
      <c r="D358" s="4" t="s">
        <v>33</v>
      </c>
      <c r="E358" t="s">
        <v>18</v>
      </c>
      <c r="F358">
        <v>1.0443</v>
      </c>
      <c r="G358">
        <v>298.57960200000002</v>
      </c>
      <c r="H358">
        <v>0.19839999999999999</v>
      </c>
      <c r="I358">
        <v>96</v>
      </c>
    </row>
    <row r="359" spans="1:9" x14ac:dyDescent="0.2">
      <c r="A359" s="3">
        <v>2020</v>
      </c>
      <c r="B359" s="3">
        <v>7</v>
      </c>
      <c r="C359" t="s">
        <v>32</v>
      </c>
      <c r="D359" s="4" t="s">
        <v>33</v>
      </c>
      <c r="E359" t="s">
        <v>12</v>
      </c>
      <c r="F359">
        <v>4.4999999999999998E-2</v>
      </c>
      <c r="G359">
        <v>9.6203470000000006</v>
      </c>
      <c r="H359">
        <v>1.5800000000000002E-2</v>
      </c>
      <c r="I359">
        <v>7</v>
      </c>
    </row>
    <row r="360" spans="1:9" x14ac:dyDescent="0.2">
      <c r="A360" s="3">
        <v>2020</v>
      </c>
      <c r="B360" s="3">
        <v>7</v>
      </c>
      <c r="C360" t="s">
        <v>32</v>
      </c>
      <c r="D360" s="4" t="s">
        <v>33</v>
      </c>
      <c r="E360" t="s">
        <v>13</v>
      </c>
      <c r="F360">
        <v>4.5199999999999997E-2</v>
      </c>
      <c r="G360">
        <v>22.065598000000001</v>
      </c>
      <c r="H360">
        <v>2.2599999999999999E-2</v>
      </c>
      <c r="I360">
        <v>46</v>
      </c>
    </row>
    <row r="361" spans="1:9" x14ac:dyDescent="0.2">
      <c r="A361" s="3">
        <v>2020</v>
      </c>
      <c r="B361" s="3">
        <v>7</v>
      </c>
      <c r="C361" t="s">
        <v>32</v>
      </c>
      <c r="D361" s="4" t="s">
        <v>35</v>
      </c>
      <c r="E361" t="s">
        <v>18</v>
      </c>
      <c r="F361">
        <v>0.29099999999999998</v>
      </c>
      <c r="G361">
        <v>49.084923000000003</v>
      </c>
      <c r="H361">
        <v>5.2400000000000002E-2</v>
      </c>
      <c r="I361">
        <v>0</v>
      </c>
    </row>
    <row r="362" spans="1:9" x14ac:dyDescent="0.2">
      <c r="A362" s="3">
        <v>2020</v>
      </c>
      <c r="B362" s="3">
        <v>7</v>
      </c>
      <c r="C362" t="s">
        <v>32</v>
      </c>
      <c r="D362" s="4" t="s">
        <v>35</v>
      </c>
      <c r="E362" t="s">
        <v>12</v>
      </c>
      <c r="F362">
        <v>0.65839999999999999</v>
      </c>
      <c r="G362">
        <v>140.649292</v>
      </c>
      <c r="H362">
        <v>0.23039999999999999</v>
      </c>
      <c r="I362">
        <v>0</v>
      </c>
    </row>
    <row r="363" spans="1:9" x14ac:dyDescent="0.2">
      <c r="A363" s="3">
        <v>2020</v>
      </c>
      <c r="B363" s="3">
        <v>7</v>
      </c>
      <c r="C363" t="s">
        <v>32</v>
      </c>
      <c r="D363" s="4" t="s">
        <v>34</v>
      </c>
      <c r="E363" t="s">
        <v>18</v>
      </c>
      <c r="F363">
        <v>8.9999999999999998E-4</v>
      </c>
      <c r="G363">
        <v>0.42455799999999999</v>
      </c>
      <c r="H363">
        <v>1E-4</v>
      </c>
      <c r="I363">
        <v>0</v>
      </c>
    </row>
    <row r="364" spans="1:9" x14ac:dyDescent="0.2">
      <c r="A364" s="3">
        <v>2020</v>
      </c>
      <c r="B364" s="3">
        <v>7</v>
      </c>
      <c r="C364" t="s">
        <v>32</v>
      </c>
      <c r="D364" s="4" t="s">
        <v>34</v>
      </c>
      <c r="E364" t="s">
        <v>12</v>
      </c>
      <c r="F364">
        <v>4.58E-2</v>
      </c>
      <c r="G364">
        <v>20.850142000000002</v>
      </c>
      <c r="H364">
        <v>1.6E-2</v>
      </c>
      <c r="I364">
        <v>0</v>
      </c>
    </row>
    <row r="365" spans="1:9" x14ac:dyDescent="0.2">
      <c r="A365" s="3">
        <v>2020</v>
      </c>
      <c r="B365" s="3">
        <v>7</v>
      </c>
      <c r="C365" t="s">
        <v>32</v>
      </c>
      <c r="D365" s="4" t="s">
        <v>34</v>
      </c>
      <c r="E365" t="s">
        <v>13</v>
      </c>
      <c r="F365">
        <v>0.26910000000000001</v>
      </c>
      <c r="G365">
        <v>140.824207</v>
      </c>
      <c r="H365">
        <v>0.11310000000000001</v>
      </c>
      <c r="I365">
        <v>0</v>
      </c>
    </row>
    <row r="366" spans="1:9" x14ac:dyDescent="0.2">
      <c r="A366" s="3">
        <v>2020</v>
      </c>
      <c r="B366" s="3">
        <v>7</v>
      </c>
      <c r="C366" t="s">
        <v>32</v>
      </c>
      <c r="D366" s="4" t="s">
        <v>17</v>
      </c>
      <c r="E366" t="s">
        <v>18</v>
      </c>
      <c r="F366">
        <v>1.5679000000000001</v>
      </c>
      <c r="G366">
        <v>154.4753</v>
      </c>
      <c r="H366">
        <v>0.28220000000000001</v>
      </c>
      <c r="I366">
        <v>201</v>
      </c>
    </row>
    <row r="367" spans="1:9" x14ac:dyDescent="0.2">
      <c r="A367" s="3">
        <v>2020</v>
      </c>
      <c r="B367" s="3">
        <v>8</v>
      </c>
      <c r="C367" t="s">
        <v>9</v>
      </c>
      <c r="D367" s="4" t="s">
        <v>10</v>
      </c>
      <c r="E367" t="s">
        <v>11</v>
      </c>
      <c r="F367">
        <v>14.498900000000001</v>
      </c>
      <c r="G367">
        <v>839.67503699999997</v>
      </c>
      <c r="H367">
        <v>3.0448</v>
      </c>
      <c r="I367">
        <v>529</v>
      </c>
    </row>
    <row r="368" spans="1:9" x14ac:dyDescent="0.2">
      <c r="A368" s="3">
        <v>2020</v>
      </c>
      <c r="B368" s="3">
        <v>8</v>
      </c>
      <c r="C368" t="s">
        <v>9</v>
      </c>
      <c r="D368" s="4" t="s">
        <v>10</v>
      </c>
      <c r="E368" t="s">
        <v>12</v>
      </c>
      <c r="F368">
        <v>52.6967</v>
      </c>
      <c r="G368">
        <v>4545.6473779999997</v>
      </c>
      <c r="H368">
        <v>18.4438</v>
      </c>
      <c r="I368">
        <v>697</v>
      </c>
    </row>
    <row r="369" spans="1:9" x14ac:dyDescent="0.2">
      <c r="A369" s="3">
        <v>2020</v>
      </c>
      <c r="B369" s="3">
        <v>8</v>
      </c>
      <c r="C369" t="s">
        <v>9</v>
      </c>
      <c r="D369" s="4" t="s">
        <v>10</v>
      </c>
      <c r="E369" t="s">
        <v>13</v>
      </c>
      <c r="F369">
        <v>27.0943</v>
      </c>
      <c r="G369">
        <v>2912.2369319999998</v>
      </c>
      <c r="H369">
        <v>13.5471</v>
      </c>
      <c r="I369">
        <v>506</v>
      </c>
    </row>
    <row r="370" spans="1:9" x14ac:dyDescent="0.2">
      <c r="A370" s="3">
        <v>2020</v>
      </c>
      <c r="B370" s="3">
        <v>8</v>
      </c>
      <c r="C370" t="s">
        <v>9</v>
      </c>
      <c r="D370" s="4" t="s">
        <v>10</v>
      </c>
      <c r="E370" t="s">
        <v>14</v>
      </c>
      <c r="F370">
        <v>1.0999999999999999E-2</v>
      </c>
      <c r="G370">
        <v>2.3439860000000001</v>
      </c>
      <c r="H370">
        <v>8.2000000000000007E-3</v>
      </c>
      <c r="I370">
        <v>5</v>
      </c>
    </row>
    <row r="371" spans="1:9" x14ac:dyDescent="0.2">
      <c r="A371" s="3">
        <v>2020</v>
      </c>
      <c r="B371" s="3">
        <v>8</v>
      </c>
      <c r="C371" t="s">
        <v>9</v>
      </c>
      <c r="D371" s="4" t="s">
        <v>15</v>
      </c>
      <c r="E371" t="s">
        <v>13</v>
      </c>
      <c r="F371">
        <v>15.988799999999999</v>
      </c>
      <c r="G371">
        <v>3144.0329969999998</v>
      </c>
      <c r="H371">
        <v>6.3956</v>
      </c>
      <c r="I371">
        <v>580</v>
      </c>
    </row>
    <row r="372" spans="1:9" x14ac:dyDescent="0.2">
      <c r="A372" s="3">
        <v>2020</v>
      </c>
      <c r="B372" s="3">
        <v>8</v>
      </c>
      <c r="C372" t="s">
        <v>9</v>
      </c>
      <c r="D372" s="4" t="s">
        <v>16</v>
      </c>
      <c r="E372" t="s">
        <v>11</v>
      </c>
      <c r="F372">
        <v>6.5110000000000001</v>
      </c>
      <c r="G372">
        <v>386.054146</v>
      </c>
      <c r="H372">
        <v>1.4975000000000001</v>
      </c>
      <c r="I372">
        <v>461</v>
      </c>
    </row>
    <row r="373" spans="1:9" x14ac:dyDescent="0.2">
      <c r="A373" s="3">
        <v>2020</v>
      </c>
      <c r="B373" s="3">
        <v>8</v>
      </c>
      <c r="C373" t="s">
        <v>9</v>
      </c>
      <c r="D373" s="4" t="s">
        <v>16</v>
      </c>
      <c r="E373" t="s">
        <v>13</v>
      </c>
      <c r="F373">
        <v>2.0055999999999998</v>
      </c>
      <c r="G373">
        <v>152.672372</v>
      </c>
      <c r="H373">
        <v>0.90249999999999997</v>
      </c>
      <c r="I373">
        <v>106</v>
      </c>
    </row>
    <row r="374" spans="1:9" x14ac:dyDescent="0.2">
      <c r="A374" s="3">
        <v>2020</v>
      </c>
      <c r="B374" s="3">
        <v>8</v>
      </c>
      <c r="C374" t="s">
        <v>9</v>
      </c>
      <c r="D374" s="4" t="s">
        <v>20</v>
      </c>
      <c r="E374" t="s">
        <v>12</v>
      </c>
      <c r="F374">
        <v>8.5170999999999992</v>
      </c>
      <c r="G374">
        <v>418.47555899999998</v>
      </c>
      <c r="H374">
        <v>3.0661999999999998</v>
      </c>
      <c r="I374">
        <v>172</v>
      </c>
    </row>
    <row r="375" spans="1:9" x14ac:dyDescent="0.2">
      <c r="A375" s="3">
        <v>2020</v>
      </c>
      <c r="B375" s="3">
        <v>8</v>
      </c>
      <c r="C375" t="s">
        <v>9</v>
      </c>
      <c r="D375" s="4" t="s">
        <v>19</v>
      </c>
      <c r="E375" t="s">
        <v>12</v>
      </c>
      <c r="F375">
        <v>2.5219999999999998</v>
      </c>
      <c r="G375">
        <v>373.79846400000002</v>
      </c>
      <c r="H375">
        <v>0.93310000000000004</v>
      </c>
      <c r="I375">
        <v>153</v>
      </c>
    </row>
    <row r="376" spans="1:9" x14ac:dyDescent="0.2">
      <c r="A376" s="3">
        <v>2020</v>
      </c>
      <c r="B376" s="3">
        <v>8</v>
      </c>
      <c r="C376" t="s">
        <v>9</v>
      </c>
      <c r="D376" s="4" t="s">
        <v>17</v>
      </c>
      <c r="E376" t="s">
        <v>18</v>
      </c>
      <c r="F376">
        <v>2.8443000000000001</v>
      </c>
      <c r="G376">
        <v>284.90218499999997</v>
      </c>
      <c r="H376">
        <v>0.51200000000000001</v>
      </c>
      <c r="I376">
        <v>97</v>
      </c>
    </row>
    <row r="377" spans="1:9" x14ac:dyDescent="0.2">
      <c r="A377" s="3">
        <v>2020</v>
      </c>
      <c r="B377" s="3">
        <v>8</v>
      </c>
      <c r="C377" t="s">
        <v>9</v>
      </c>
      <c r="D377" s="4" t="s">
        <v>23</v>
      </c>
      <c r="E377" t="s">
        <v>13</v>
      </c>
      <c r="F377">
        <v>0.69740000000000002</v>
      </c>
      <c r="G377">
        <v>127.709397</v>
      </c>
      <c r="H377">
        <v>0.27889999999999998</v>
      </c>
      <c r="I377">
        <v>187</v>
      </c>
    </row>
    <row r="378" spans="1:9" x14ac:dyDescent="0.2">
      <c r="A378" s="3">
        <v>2020</v>
      </c>
      <c r="B378" s="3">
        <v>8</v>
      </c>
      <c r="C378" t="s">
        <v>9</v>
      </c>
      <c r="D378" s="4" t="s">
        <v>21</v>
      </c>
      <c r="E378" t="s">
        <v>22</v>
      </c>
      <c r="F378">
        <v>7.6E-3</v>
      </c>
      <c r="G378">
        <v>2.4637349999999998</v>
      </c>
      <c r="H378">
        <v>2.2000000000000001E-3</v>
      </c>
      <c r="I378">
        <v>3</v>
      </c>
    </row>
    <row r="379" spans="1:9" x14ac:dyDescent="0.2">
      <c r="A379" s="3">
        <v>2020</v>
      </c>
      <c r="B379" s="3">
        <v>8</v>
      </c>
      <c r="C379" t="s">
        <v>9</v>
      </c>
      <c r="D379" s="4" t="s">
        <v>21</v>
      </c>
      <c r="E379" t="s">
        <v>13</v>
      </c>
      <c r="F379">
        <v>0.73160000000000003</v>
      </c>
      <c r="G379">
        <v>88.740459999999999</v>
      </c>
      <c r="H379">
        <v>0.29270000000000002</v>
      </c>
      <c r="I379">
        <v>116</v>
      </c>
    </row>
    <row r="380" spans="1:9" x14ac:dyDescent="0.2">
      <c r="A380" s="3">
        <v>2020</v>
      </c>
      <c r="B380" s="3">
        <v>8</v>
      </c>
      <c r="C380" t="s">
        <v>9</v>
      </c>
      <c r="D380" s="4" t="s">
        <v>42</v>
      </c>
      <c r="E380" t="s">
        <v>13</v>
      </c>
      <c r="F380">
        <v>0.25180000000000002</v>
      </c>
      <c r="G380">
        <v>52.956798999999997</v>
      </c>
      <c r="H380">
        <v>0.1007</v>
      </c>
      <c r="I380">
        <v>57</v>
      </c>
    </row>
    <row r="381" spans="1:9" x14ac:dyDescent="0.2">
      <c r="A381" s="3">
        <v>2020</v>
      </c>
      <c r="B381" s="3">
        <v>8</v>
      </c>
      <c r="C381" t="s">
        <v>9</v>
      </c>
      <c r="D381" s="4" t="s">
        <v>25</v>
      </c>
      <c r="E381" t="s">
        <v>18</v>
      </c>
      <c r="F381">
        <v>0.2349</v>
      </c>
      <c r="G381">
        <v>24.720427000000001</v>
      </c>
      <c r="H381">
        <v>4.2299999999999997E-2</v>
      </c>
      <c r="I381">
        <v>79</v>
      </c>
    </row>
    <row r="382" spans="1:9" x14ac:dyDescent="0.2">
      <c r="A382" s="3">
        <v>2020</v>
      </c>
      <c r="B382" s="3">
        <v>8</v>
      </c>
      <c r="C382" t="s">
        <v>9</v>
      </c>
      <c r="D382" s="4" t="s">
        <v>25</v>
      </c>
      <c r="E382" t="s">
        <v>13</v>
      </c>
      <c r="F382">
        <v>8.0199999999999994E-2</v>
      </c>
      <c r="G382">
        <v>9.5779779999999999</v>
      </c>
      <c r="H382">
        <v>3.2099999999999997E-2</v>
      </c>
      <c r="I382">
        <v>40</v>
      </c>
    </row>
    <row r="383" spans="1:9" x14ac:dyDescent="0.2">
      <c r="A383" s="3">
        <v>2020</v>
      </c>
      <c r="B383" s="3">
        <v>8</v>
      </c>
      <c r="C383" t="s">
        <v>26</v>
      </c>
      <c r="D383" s="4" t="s">
        <v>10</v>
      </c>
      <c r="E383" t="s">
        <v>11</v>
      </c>
      <c r="F383">
        <v>61.301000000000002</v>
      </c>
      <c r="G383">
        <v>3827.9284269999998</v>
      </c>
      <c r="H383">
        <v>12.8733</v>
      </c>
      <c r="I383">
        <v>8388</v>
      </c>
    </row>
    <row r="384" spans="1:9" x14ac:dyDescent="0.2">
      <c r="A384" s="3">
        <v>2020</v>
      </c>
      <c r="B384" s="3">
        <v>8</v>
      </c>
      <c r="C384" t="s">
        <v>26</v>
      </c>
      <c r="D384" s="4" t="s">
        <v>10</v>
      </c>
      <c r="E384" t="s">
        <v>27</v>
      </c>
      <c r="F384">
        <v>4.7000000000000002E-3</v>
      </c>
      <c r="G384">
        <v>0.54729000000000005</v>
      </c>
      <c r="H384">
        <v>1.5E-3</v>
      </c>
      <c r="I384">
        <v>2</v>
      </c>
    </row>
    <row r="385" spans="1:9" x14ac:dyDescent="0.2">
      <c r="A385" s="3">
        <v>2020</v>
      </c>
      <c r="B385" s="3">
        <v>8</v>
      </c>
      <c r="C385" t="s">
        <v>26</v>
      </c>
      <c r="D385" s="4" t="s">
        <v>10</v>
      </c>
      <c r="E385" t="s">
        <v>12</v>
      </c>
      <c r="F385">
        <v>70.338800000000006</v>
      </c>
      <c r="G385">
        <v>6359.1611489999996</v>
      </c>
      <c r="H385">
        <v>24.618600000000001</v>
      </c>
      <c r="I385">
        <v>9467</v>
      </c>
    </row>
    <row r="386" spans="1:9" x14ac:dyDescent="0.2">
      <c r="A386" s="3">
        <v>2020</v>
      </c>
      <c r="B386" s="3">
        <v>8</v>
      </c>
      <c r="C386" t="s">
        <v>26</v>
      </c>
      <c r="D386" s="4" t="s">
        <v>10</v>
      </c>
      <c r="E386" t="s">
        <v>13</v>
      </c>
      <c r="F386">
        <v>5.8792999999999997</v>
      </c>
      <c r="G386">
        <v>836.63046199999997</v>
      </c>
      <c r="H386">
        <v>2.9397000000000002</v>
      </c>
      <c r="I386">
        <v>1318</v>
      </c>
    </row>
    <row r="387" spans="1:9" x14ac:dyDescent="0.2">
      <c r="A387" s="3">
        <v>2020</v>
      </c>
      <c r="B387" s="3">
        <v>8</v>
      </c>
      <c r="C387" t="s">
        <v>26</v>
      </c>
      <c r="D387" s="4" t="s">
        <v>10</v>
      </c>
      <c r="E387" t="s">
        <v>14</v>
      </c>
      <c r="F387">
        <v>0.36559999999999998</v>
      </c>
      <c r="G387">
        <v>58.669398000000001</v>
      </c>
      <c r="H387">
        <v>0.2742</v>
      </c>
      <c r="I387">
        <v>307</v>
      </c>
    </row>
    <row r="388" spans="1:9" x14ac:dyDescent="0.2">
      <c r="A388" s="3">
        <v>2020</v>
      </c>
      <c r="B388" s="3">
        <v>8</v>
      </c>
      <c r="C388" t="s">
        <v>26</v>
      </c>
      <c r="D388" s="4" t="s">
        <v>15</v>
      </c>
      <c r="E388" t="s">
        <v>13</v>
      </c>
      <c r="F388">
        <v>8.3404000000000007</v>
      </c>
      <c r="G388">
        <v>1734.232667</v>
      </c>
      <c r="H388">
        <v>3.3361000000000001</v>
      </c>
      <c r="I388">
        <v>1323</v>
      </c>
    </row>
    <row r="389" spans="1:9" x14ac:dyDescent="0.2">
      <c r="A389" s="3">
        <v>2020</v>
      </c>
      <c r="B389" s="3">
        <v>8</v>
      </c>
      <c r="C389" t="s">
        <v>26</v>
      </c>
      <c r="D389" s="4" t="s">
        <v>20</v>
      </c>
      <c r="E389" t="s">
        <v>12</v>
      </c>
      <c r="F389">
        <v>14.2728</v>
      </c>
      <c r="G389">
        <v>797.20818899999995</v>
      </c>
      <c r="H389">
        <v>5.1383000000000001</v>
      </c>
      <c r="I389">
        <v>2058</v>
      </c>
    </row>
    <row r="390" spans="1:9" x14ac:dyDescent="0.2">
      <c r="A390" s="3">
        <v>2020</v>
      </c>
      <c r="B390" s="3">
        <v>8</v>
      </c>
      <c r="C390" t="s">
        <v>26</v>
      </c>
      <c r="D390" s="4" t="s">
        <v>16</v>
      </c>
      <c r="E390" t="s">
        <v>11</v>
      </c>
      <c r="F390">
        <v>3.2772999999999999</v>
      </c>
      <c r="G390">
        <v>258.94276300000001</v>
      </c>
      <c r="H390">
        <v>0.75380000000000003</v>
      </c>
      <c r="I390">
        <v>1415</v>
      </c>
    </row>
    <row r="391" spans="1:9" x14ac:dyDescent="0.2">
      <c r="A391" s="3">
        <v>2020</v>
      </c>
      <c r="B391" s="3">
        <v>8</v>
      </c>
      <c r="C391" t="s">
        <v>26</v>
      </c>
      <c r="D391" s="4" t="s">
        <v>16</v>
      </c>
      <c r="E391" t="s">
        <v>13</v>
      </c>
      <c r="F391">
        <v>1.2451000000000001</v>
      </c>
      <c r="G391">
        <v>129.59633500000001</v>
      </c>
      <c r="H391">
        <v>0.56040000000000001</v>
      </c>
      <c r="I391">
        <v>250</v>
      </c>
    </row>
    <row r="392" spans="1:9" x14ac:dyDescent="0.2">
      <c r="A392" s="3">
        <v>2020</v>
      </c>
      <c r="B392" s="3">
        <v>8</v>
      </c>
      <c r="C392" t="s">
        <v>26</v>
      </c>
      <c r="D392" s="4" t="s">
        <v>19</v>
      </c>
      <c r="E392" t="s">
        <v>12</v>
      </c>
      <c r="F392">
        <v>1.1263000000000001</v>
      </c>
      <c r="G392">
        <v>178.45250200000001</v>
      </c>
      <c r="H392">
        <v>0.41670000000000001</v>
      </c>
      <c r="I392">
        <v>409</v>
      </c>
    </row>
    <row r="393" spans="1:9" x14ac:dyDescent="0.2">
      <c r="A393" s="3">
        <v>2020</v>
      </c>
      <c r="B393" s="3">
        <v>8</v>
      </c>
      <c r="C393" t="s">
        <v>26</v>
      </c>
      <c r="D393" s="4" t="s">
        <v>28</v>
      </c>
      <c r="E393" t="s">
        <v>12</v>
      </c>
      <c r="F393">
        <v>0.51959999999999995</v>
      </c>
      <c r="G393">
        <v>112.748627</v>
      </c>
      <c r="H393">
        <v>0.18179999999999999</v>
      </c>
      <c r="I393">
        <v>0</v>
      </c>
    </row>
    <row r="394" spans="1:9" x14ac:dyDescent="0.2">
      <c r="A394" s="3">
        <v>2020</v>
      </c>
      <c r="B394" s="3">
        <v>8</v>
      </c>
      <c r="C394" t="s">
        <v>26</v>
      </c>
      <c r="D394" s="4" t="s">
        <v>17</v>
      </c>
      <c r="E394" t="s">
        <v>18</v>
      </c>
      <c r="F394">
        <v>1.1651</v>
      </c>
      <c r="G394">
        <v>103.196774</v>
      </c>
      <c r="H394">
        <v>0.2097</v>
      </c>
      <c r="I394">
        <v>256</v>
      </c>
    </row>
    <row r="395" spans="1:9" x14ac:dyDescent="0.2">
      <c r="A395" s="3">
        <v>2020</v>
      </c>
      <c r="B395" s="3">
        <v>8</v>
      </c>
      <c r="C395" t="s">
        <v>26</v>
      </c>
      <c r="D395" s="4" t="s">
        <v>21</v>
      </c>
      <c r="E395" t="s">
        <v>22</v>
      </c>
      <c r="F395">
        <v>9.1000000000000004E-3</v>
      </c>
      <c r="G395">
        <v>3.2979310000000002</v>
      </c>
      <c r="H395">
        <v>2.5000000000000001E-3</v>
      </c>
      <c r="I395">
        <v>4</v>
      </c>
    </row>
    <row r="396" spans="1:9" x14ac:dyDescent="0.2">
      <c r="A396" s="3">
        <v>2020</v>
      </c>
      <c r="B396" s="3">
        <v>8</v>
      </c>
      <c r="C396" t="s">
        <v>26</v>
      </c>
      <c r="D396" s="4" t="s">
        <v>21</v>
      </c>
      <c r="E396" t="s">
        <v>13</v>
      </c>
      <c r="F396">
        <v>0.70140000000000002</v>
      </c>
      <c r="G396">
        <v>85.608891</v>
      </c>
      <c r="H396">
        <v>0.28050000000000003</v>
      </c>
      <c r="I396">
        <v>397</v>
      </c>
    </row>
    <row r="397" spans="1:9" x14ac:dyDescent="0.2">
      <c r="A397" s="3">
        <v>2020</v>
      </c>
      <c r="B397" s="3">
        <v>8</v>
      </c>
      <c r="C397" t="s">
        <v>26</v>
      </c>
      <c r="D397" s="4" t="s">
        <v>45</v>
      </c>
      <c r="E397" t="s">
        <v>12</v>
      </c>
      <c r="F397">
        <v>1.589</v>
      </c>
      <c r="G397">
        <v>84.815140999999997</v>
      </c>
      <c r="H397">
        <v>0.55620000000000003</v>
      </c>
      <c r="I397">
        <v>243</v>
      </c>
    </row>
    <row r="398" spans="1:9" x14ac:dyDescent="0.2">
      <c r="A398" s="3">
        <v>2020</v>
      </c>
      <c r="B398" s="3">
        <v>8</v>
      </c>
      <c r="C398" t="s">
        <v>26</v>
      </c>
      <c r="D398" s="4" t="s">
        <v>29</v>
      </c>
      <c r="E398" t="s">
        <v>18</v>
      </c>
      <c r="F398">
        <v>6.6500000000000004E-2</v>
      </c>
      <c r="G398">
        <v>22.486045000000001</v>
      </c>
      <c r="H398">
        <v>1.26E-2</v>
      </c>
      <c r="I398">
        <v>0</v>
      </c>
    </row>
    <row r="399" spans="1:9" x14ac:dyDescent="0.2">
      <c r="A399" s="3">
        <v>2020</v>
      </c>
      <c r="B399" s="3">
        <v>8</v>
      </c>
      <c r="C399" t="s">
        <v>26</v>
      </c>
      <c r="D399" s="4" t="s">
        <v>29</v>
      </c>
      <c r="E399" t="s">
        <v>13</v>
      </c>
      <c r="F399">
        <v>0.15840000000000001</v>
      </c>
      <c r="G399">
        <v>50.113329999999998</v>
      </c>
      <c r="H399">
        <v>6.3500000000000001E-2</v>
      </c>
      <c r="I399">
        <v>0</v>
      </c>
    </row>
    <row r="400" spans="1:9" x14ac:dyDescent="0.2">
      <c r="A400" s="3">
        <v>2020</v>
      </c>
      <c r="B400" s="3">
        <v>8</v>
      </c>
      <c r="C400" t="s">
        <v>32</v>
      </c>
      <c r="D400" s="4" t="s">
        <v>10</v>
      </c>
      <c r="E400" t="s">
        <v>11</v>
      </c>
      <c r="F400">
        <v>119.2838</v>
      </c>
      <c r="G400">
        <v>6709.7453949999999</v>
      </c>
      <c r="H400">
        <v>25.049600000000002</v>
      </c>
      <c r="I400">
        <v>11510</v>
      </c>
    </row>
    <row r="401" spans="1:9" x14ac:dyDescent="0.2">
      <c r="A401" s="3">
        <v>2020</v>
      </c>
      <c r="B401" s="3">
        <v>8</v>
      </c>
      <c r="C401" t="s">
        <v>32</v>
      </c>
      <c r="D401" s="4" t="s">
        <v>10</v>
      </c>
      <c r="E401" t="s">
        <v>12</v>
      </c>
      <c r="F401">
        <v>88.321100000000001</v>
      </c>
      <c r="G401">
        <v>7205.2934690000002</v>
      </c>
      <c r="H401">
        <v>30.912400000000002</v>
      </c>
      <c r="I401">
        <v>7827</v>
      </c>
    </row>
    <row r="402" spans="1:9" x14ac:dyDescent="0.2">
      <c r="A402" s="3">
        <v>2020</v>
      </c>
      <c r="B402" s="3">
        <v>8</v>
      </c>
      <c r="C402" t="s">
        <v>32</v>
      </c>
      <c r="D402" s="4" t="s">
        <v>10</v>
      </c>
      <c r="E402" t="s">
        <v>13</v>
      </c>
      <c r="F402">
        <v>9.9844000000000008</v>
      </c>
      <c r="G402">
        <v>1220.2290290000001</v>
      </c>
      <c r="H402">
        <v>4.9923000000000002</v>
      </c>
      <c r="I402">
        <v>1230</v>
      </c>
    </row>
    <row r="403" spans="1:9" x14ac:dyDescent="0.2">
      <c r="A403" s="3">
        <v>2020</v>
      </c>
      <c r="B403" s="3">
        <v>8</v>
      </c>
      <c r="C403" t="s">
        <v>32</v>
      </c>
      <c r="D403" s="4" t="s">
        <v>10</v>
      </c>
      <c r="E403" t="s">
        <v>14</v>
      </c>
      <c r="F403">
        <v>0.43280000000000002</v>
      </c>
      <c r="G403">
        <v>66.266283999999999</v>
      </c>
      <c r="H403">
        <v>0.3246</v>
      </c>
      <c r="I403">
        <v>117</v>
      </c>
    </row>
    <row r="404" spans="1:9" x14ac:dyDescent="0.2">
      <c r="A404" s="3">
        <v>2020</v>
      </c>
      <c r="B404" s="3">
        <v>8</v>
      </c>
      <c r="C404" t="s">
        <v>32</v>
      </c>
      <c r="D404" s="4" t="s">
        <v>15</v>
      </c>
      <c r="E404" t="s">
        <v>13</v>
      </c>
      <c r="F404">
        <v>34.6937</v>
      </c>
      <c r="G404">
        <v>6101.6734059999999</v>
      </c>
      <c r="H404">
        <v>13.8775</v>
      </c>
      <c r="I404">
        <v>2016</v>
      </c>
    </row>
    <row r="405" spans="1:9" x14ac:dyDescent="0.2">
      <c r="A405" s="3">
        <v>2020</v>
      </c>
      <c r="B405" s="3">
        <v>8</v>
      </c>
      <c r="C405" t="s">
        <v>32</v>
      </c>
      <c r="D405" s="4" t="s">
        <v>20</v>
      </c>
      <c r="E405" t="s">
        <v>12</v>
      </c>
      <c r="F405">
        <v>31.6173</v>
      </c>
      <c r="G405">
        <v>1907.5230429999999</v>
      </c>
      <c r="H405">
        <v>11.382199999999999</v>
      </c>
      <c r="I405">
        <v>1997</v>
      </c>
    </row>
    <row r="406" spans="1:9" x14ac:dyDescent="0.2">
      <c r="A406" s="3">
        <v>2020</v>
      </c>
      <c r="B406" s="3">
        <v>8</v>
      </c>
      <c r="C406" t="s">
        <v>32</v>
      </c>
      <c r="D406" s="4" t="s">
        <v>16</v>
      </c>
      <c r="E406" t="s">
        <v>11</v>
      </c>
      <c r="F406">
        <v>5.6584000000000003</v>
      </c>
      <c r="G406">
        <v>363.135918</v>
      </c>
      <c r="H406">
        <v>1.3013999999999999</v>
      </c>
      <c r="I406">
        <v>1584</v>
      </c>
    </row>
    <row r="407" spans="1:9" x14ac:dyDescent="0.2">
      <c r="A407" s="3">
        <v>2020</v>
      </c>
      <c r="B407" s="3">
        <v>8</v>
      </c>
      <c r="C407" t="s">
        <v>32</v>
      </c>
      <c r="D407" s="4" t="s">
        <v>16</v>
      </c>
      <c r="E407" t="s">
        <v>13</v>
      </c>
      <c r="F407">
        <v>3.9685000000000001</v>
      </c>
      <c r="G407">
        <v>436.58911699999999</v>
      </c>
      <c r="H407">
        <v>1.7858000000000001</v>
      </c>
      <c r="I407">
        <v>872</v>
      </c>
    </row>
    <row r="408" spans="1:9" x14ac:dyDescent="0.2">
      <c r="A408" s="3">
        <v>2020</v>
      </c>
      <c r="B408" s="3">
        <v>8</v>
      </c>
      <c r="C408" t="s">
        <v>32</v>
      </c>
      <c r="D408" s="4" t="s">
        <v>19</v>
      </c>
      <c r="E408" t="s">
        <v>12</v>
      </c>
      <c r="F408">
        <v>2.5182000000000002</v>
      </c>
      <c r="G408">
        <v>415.78386399999999</v>
      </c>
      <c r="H408">
        <v>0.93169999999999997</v>
      </c>
      <c r="I408">
        <v>479</v>
      </c>
    </row>
    <row r="409" spans="1:9" x14ac:dyDescent="0.2">
      <c r="A409" s="3">
        <v>2020</v>
      </c>
      <c r="B409" s="3">
        <v>8</v>
      </c>
      <c r="C409" t="s">
        <v>32</v>
      </c>
      <c r="D409" s="4" t="s">
        <v>33</v>
      </c>
      <c r="E409" t="s">
        <v>18</v>
      </c>
      <c r="F409">
        <v>1.2499</v>
      </c>
      <c r="G409">
        <v>347.71969200000001</v>
      </c>
      <c r="H409">
        <v>0.2374</v>
      </c>
      <c r="I409">
        <v>91</v>
      </c>
    </row>
    <row r="410" spans="1:9" x14ac:dyDescent="0.2">
      <c r="A410" s="3">
        <v>2020</v>
      </c>
      <c r="B410" s="3">
        <v>8</v>
      </c>
      <c r="C410" t="s">
        <v>32</v>
      </c>
      <c r="D410" s="4" t="s">
        <v>33</v>
      </c>
      <c r="E410" t="s">
        <v>12</v>
      </c>
      <c r="F410">
        <v>3.0800000000000001E-2</v>
      </c>
      <c r="G410">
        <v>9.3602290000000004</v>
      </c>
      <c r="H410">
        <v>1.09E-2</v>
      </c>
      <c r="I410">
        <v>6</v>
      </c>
    </row>
    <row r="411" spans="1:9" x14ac:dyDescent="0.2">
      <c r="A411" s="3">
        <v>2020</v>
      </c>
      <c r="B411" s="3">
        <v>8</v>
      </c>
      <c r="C411" t="s">
        <v>32</v>
      </c>
      <c r="D411" s="4" t="s">
        <v>33</v>
      </c>
      <c r="E411" t="s">
        <v>13</v>
      </c>
      <c r="F411">
        <v>5.3999999999999999E-2</v>
      </c>
      <c r="G411">
        <v>26.511486000000001</v>
      </c>
      <c r="H411">
        <v>2.7E-2</v>
      </c>
      <c r="I411">
        <v>41</v>
      </c>
    </row>
    <row r="412" spans="1:9" x14ac:dyDescent="0.2">
      <c r="A412" s="3">
        <v>2020</v>
      </c>
      <c r="B412" s="3">
        <v>8</v>
      </c>
      <c r="C412" t="s">
        <v>32</v>
      </c>
      <c r="D412" s="4" t="s">
        <v>29</v>
      </c>
      <c r="E412" t="s">
        <v>18</v>
      </c>
      <c r="F412">
        <v>1.6400000000000001E-2</v>
      </c>
      <c r="G412">
        <v>2.9158759999999999</v>
      </c>
      <c r="H412">
        <v>3.0999999999999999E-3</v>
      </c>
      <c r="I412">
        <v>7</v>
      </c>
    </row>
    <row r="413" spans="1:9" x14ac:dyDescent="0.2">
      <c r="A413" s="3">
        <v>2020</v>
      </c>
      <c r="B413" s="3">
        <v>8</v>
      </c>
      <c r="C413" t="s">
        <v>32</v>
      </c>
      <c r="D413" s="4" t="s">
        <v>29</v>
      </c>
      <c r="E413" t="s">
        <v>12</v>
      </c>
      <c r="F413">
        <v>6.9999999999999999E-4</v>
      </c>
      <c r="G413">
        <v>0.183668</v>
      </c>
      <c r="H413">
        <v>2.0000000000000001E-4</v>
      </c>
      <c r="I413">
        <v>1</v>
      </c>
    </row>
    <row r="414" spans="1:9" x14ac:dyDescent="0.2">
      <c r="A414" s="3">
        <v>2020</v>
      </c>
      <c r="B414" s="3">
        <v>8</v>
      </c>
      <c r="C414" t="s">
        <v>32</v>
      </c>
      <c r="D414" s="4" t="s">
        <v>29</v>
      </c>
      <c r="E414" t="s">
        <v>13</v>
      </c>
      <c r="F414">
        <v>1.1977</v>
      </c>
      <c r="G414">
        <v>345.45659899999998</v>
      </c>
      <c r="H414">
        <v>0.47920000000000001</v>
      </c>
      <c r="I414">
        <v>201</v>
      </c>
    </row>
    <row r="415" spans="1:9" x14ac:dyDescent="0.2">
      <c r="A415" s="3">
        <v>2020</v>
      </c>
      <c r="B415" s="3">
        <v>8</v>
      </c>
      <c r="C415" t="s">
        <v>32</v>
      </c>
      <c r="D415" s="4" t="s">
        <v>34</v>
      </c>
      <c r="E415" t="s">
        <v>18</v>
      </c>
      <c r="F415">
        <v>5.0000000000000001E-4</v>
      </c>
      <c r="G415">
        <v>0.23585100000000001</v>
      </c>
      <c r="H415">
        <v>1E-4</v>
      </c>
      <c r="I415">
        <v>0</v>
      </c>
    </row>
    <row r="416" spans="1:9" x14ac:dyDescent="0.2">
      <c r="A416" s="3">
        <v>2020</v>
      </c>
      <c r="B416" s="3">
        <v>8</v>
      </c>
      <c r="C416" t="s">
        <v>32</v>
      </c>
      <c r="D416" s="4" t="s">
        <v>34</v>
      </c>
      <c r="E416" t="s">
        <v>12</v>
      </c>
      <c r="F416">
        <v>4.9099999999999998E-2</v>
      </c>
      <c r="G416">
        <v>21.178290000000001</v>
      </c>
      <c r="H416">
        <v>1.72E-2</v>
      </c>
      <c r="I416">
        <v>0</v>
      </c>
    </row>
    <row r="417" spans="1:9" x14ac:dyDescent="0.2">
      <c r="A417" s="3">
        <v>2020</v>
      </c>
      <c r="B417" s="3">
        <v>8</v>
      </c>
      <c r="C417" t="s">
        <v>32</v>
      </c>
      <c r="D417" s="4" t="s">
        <v>34</v>
      </c>
      <c r="E417" t="s">
        <v>13</v>
      </c>
      <c r="F417">
        <v>0.3095</v>
      </c>
      <c r="G417">
        <v>161.393145</v>
      </c>
      <c r="H417">
        <v>0.13</v>
      </c>
      <c r="I417">
        <v>0</v>
      </c>
    </row>
    <row r="418" spans="1:9" x14ac:dyDescent="0.2">
      <c r="A418" s="3">
        <v>2020</v>
      </c>
      <c r="B418" s="3">
        <v>8</v>
      </c>
      <c r="C418" t="s">
        <v>32</v>
      </c>
      <c r="D418" s="4" t="s">
        <v>35</v>
      </c>
      <c r="E418" t="s">
        <v>18</v>
      </c>
      <c r="F418">
        <v>0.24660000000000001</v>
      </c>
      <c r="G418">
        <v>41.636364</v>
      </c>
      <c r="H418">
        <v>4.4400000000000002E-2</v>
      </c>
      <c r="I418">
        <v>0</v>
      </c>
    </row>
    <row r="419" spans="1:9" x14ac:dyDescent="0.2">
      <c r="A419" s="3">
        <v>2020</v>
      </c>
      <c r="B419" s="3">
        <v>8</v>
      </c>
      <c r="C419" t="s">
        <v>32</v>
      </c>
      <c r="D419" s="4" t="s">
        <v>35</v>
      </c>
      <c r="E419" t="s">
        <v>12</v>
      </c>
      <c r="F419">
        <v>0.55979999999999996</v>
      </c>
      <c r="G419">
        <v>128.825793</v>
      </c>
      <c r="H419">
        <v>0.19589999999999999</v>
      </c>
      <c r="I419">
        <v>0</v>
      </c>
    </row>
    <row r="420" spans="1:9" x14ac:dyDescent="0.2">
      <c r="A420" s="3">
        <v>2020</v>
      </c>
      <c r="B420" s="3">
        <v>8</v>
      </c>
      <c r="C420" t="s">
        <v>32</v>
      </c>
      <c r="D420" s="4" t="s">
        <v>17</v>
      </c>
      <c r="E420" t="s">
        <v>18</v>
      </c>
      <c r="F420">
        <v>1.4419999999999999</v>
      </c>
      <c r="G420">
        <v>152.140199</v>
      </c>
      <c r="H420">
        <v>0.2596</v>
      </c>
      <c r="I420">
        <v>190</v>
      </c>
    </row>
    <row r="421" spans="1:9" x14ac:dyDescent="0.2">
      <c r="A421" s="3">
        <v>2020</v>
      </c>
      <c r="B421" s="3">
        <v>9</v>
      </c>
      <c r="C421" t="s">
        <v>9</v>
      </c>
      <c r="D421" s="4" t="s">
        <v>10</v>
      </c>
      <c r="E421" t="s">
        <v>11</v>
      </c>
      <c r="F421">
        <v>11.6793</v>
      </c>
      <c r="G421">
        <v>692.95661900000005</v>
      </c>
      <c r="H421">
        <v>2.4527000000000001</v>
      </c>
      <c r="I421">
        <v>532</v>
      </c>
    </row>
    <row r="422" spans="1:9" x14ac:dyDescent="0.2">
      <c r="A422" s="3">
        <v>2020</v>
      </c>
      <c r="B422" s="3">
        <v>9</v>
      </c>
      <c r="C422" t="s">
        <v>9</v>
      </c>
      <c r="D422" s="4" t="s">
        <v>10</v>
      </c>
      <c r="E422" t="s">
        <v>12</v>
      </c>
      <c r="F422">
        <v>83.769000000000005</v>
      </c>
      <c r="G422">
        <v>6512.4255009999997</v>
      </c>
      <c r="H422">
        <v>29.319199999999999</v>
      </c>
      <c r="I422">
        <v>710</v>
      </c>
    </row>
    <row r="423" spans="1:9" x14ac:dyDescent="0.2">
      <c r="A423" s="3">
        <v>2020</v>
      </c>
      <c r="B423" s="3">
        <v>9</v>
      </c>
      <c r="C423" t="s">
        <v>9</v>
      </c>
      <c r="D423" s="4" t="s">
        <v>10</v>
      </c>
      <c r="E423" t="s">
        <v>13</v>
      </c>
      <c r="F423">
        <v>17.698599999999999</v>
      </c>
      <c r="G423">
        <v>2124.5435969999999</v>
      </c>
      <c r="H423">
        <v>8.8491999999999997</v>
      </c>
      <c r="I423">
        <v>508</v>
      </c>
    </row>
    <row r="424" spans="1:9" x14ac:dyDescent="0.2">
      <c r="A424" s="3">
        <v>2020</v>
      </c>
      <c r="B424" s="3">
        <v>9</v>
      </c>
      <c r="C424" t="s">
        <v>9</v>
      </c>
      <c r="D424" s="4" t="s">
        <v>10</v>
      </c>
      <c r="E424" t="s">
        <v>14</v>
      </c>
      <c r="F424">
        <v>4.7000000000000002E-3</v>
      </c>
      <c r="G424">
        <v>1.028076</v>
      </c>
      <c r="H424">
        <v>3.5999999999999999E-3</v>
      </c>
      <c r="I424">
        <v>5</v>
      </c>
    </row>
    <row r="425" spans="1:9" x14ac:dyDescent="0.2">
      <c r="A425" s="3">
        <v>2020</v>
      </c>
      <c r="B425" s="3">
        <v>9</v>
      </c>
      <c r="C425" t="s">
        <v>9</v>
      </c>
      <c r="D425" s="4" t="s">
        <v>15</v>
      </c>
      <c r="E425" t="s">
        <v>13</v>
      </c>
      <c r="F425">
        <v>28.8596</v>
      </c>
      <c r="G425">
        <v>4467.3348070000002</v>
      </c>
      <c r="H425">
        <v>11.543900000000001</v>
      </c>
      <c r="I425">
        <v>646</v>
      </c>
    </row>
    <row r="426" spans="1:9" x14ac:dyDescent="0.2">
      <c r="A426" s="3">
        <v>2020</v>
      </c>
      <c r="B426" s="3">
        <v>9</v>
      </c>
      <c r="C426" t="s">
        <v>9</v>
      </c>
      <c r="D426" s="4" t="s">
        <v>16</v>
      </c>
      <c r="E426" t="s">
        <v>11</v>
      </c>
      <c r="F426">
        <v>6.6517999999999997</v>
      </c>
      <c r="G426">
        <v>372.04314399999998</v>
      </c>
      <c r="H426">
        <v>1.5299</v>
      </c>
      <c r="I426">
        <v>454</v>
      </c>
    </row>
    <row r="427" spans="1:9" x14ac:dyDescent="0.2">
      <c r="A427" s="3">
        <v>2020</v>
      </c>
      <c r="B427" s="3">
        <v>9</v>
      </c>
      <c r="C427" t="s">
        <v>9</v>
      </c>
      <c r="D427" s="4" t="s">
        <v>16</v>
      </c>
      <c r="E427" t="s">
        <v>13</v>
      </c>
      <c r="F427">
        <v>0.54859999999999998</v>
      </c>
      <c r="G427">
        <v>60.611303999999997</v>
      </c>
      <c r="H427">
        <v>0.24690000000000001</v>
      </c>
      <c r="I427">
        <v>91</v>
      </c>
    </row>
    <row r="428" spans="1:9" x14ac:dyDescent="0.2">
      <c r="A428" s="3">
        <v>2020</v>
      </c>
      <c r="B428" s="3">
        <v>9</v>
      </c>
      <c r="C428" t="s">
        <v>9</v>
      </c>
      <c r="D428" s="4" t="s">
        <v>19</v>
      </c>
      <c r="E428" t="s">
        <v>12</v>
      </c>
      <c r="F428">
        <v>2.4628999999999999</v>
      </c>
      <c r="G428">
        <v>369.87360899999999</v>
      </c>
      <c r="H428">
        <v>0.9113</v>
      </c>
      <c r="I428">
        <v>162</v>
      </c>
    </row>
    <row r="429" spans="1:9" x14ac:dyDescent="0.2">
      <c r="A429" s="3">
        <v>2020</v>
      </c>
      <c r="B429" s="3">
        <v>9</v>
      </c>
      <c r="C429" t="s">
        <v>9</v>
      </c>
      <c r="D429" s="4" t="s">
        <v>20</v>
      </c>
      <c r="E429" t="s">
        <v>12</v>
      </c>
      <c r="F429">
        <v>5.6566000000000001</v>
      </c>
      <c r="G429">
        <v>335.49988100000002</v>
      </c>
      <c r="H429">
        <v>2.0364</v>
      </c>
      <c r="I429">
        <v>174</v>
      </c>
    </row>
    <row r="430" spans="1:9" x14ac:dyDescent="0.2">
      <c r="A430" s="3">
        <v>2020</v>
      </c>
      <c r="B430" s="3">
        <v>9</v>
      </c>
      <c r="C430" t="s">
        <v>9</v>
      </c>
      <c r="D430" s="4" t="s">
        <v>17</v>
      </c>
      <c r="E430" t="s">
        <v>18</v>
      </c>
      <c r="F430">
        <v>2.7854999999999999</v>
      </c>
      <c r="G430">
        <v>291.05724500000002</v>
      </c>
      <c r="H430">
        <v>0.50149999999999995</v>
      </c>
      <c r="I430">
        <v>98</v>
      </c>
    </row>
    <row r="431" spans="1:9" x14ac:dyDescent="0.2">
      <c r="A431" s="3">
        <v>2020</v>
      </c>
      <c r="B431" s="3">
        <v>9</v>
      </c>
      <c r="C431" t="s">
        <v>9</v>
      </c>
      <c r="D431" s="4" t="s">
        <v>21</v>
      </c>
      <c r="E431" t="s">
        <v>22</v>
      </c>
      <c r="F431">
        <v>4.3E-3</v>
      </c>
      <c r="G431">
        <v>1.373928</v>
      </c>
      <c r="H431">
        <v>1.2999999999999999E-3</v>
      </c>
      <c r="I431">
        <v>3</v>
      </c>
    </row>
    <row r="432" spans="1:9" x14ac:dyDescent="0.2">
      <c r="A432" s="3">
        <v>2020</v>
      </c>
      <c r="B432" s="3">
        <v>9</v>
      </c>
      <c r="C432" t="s">
        <v>9</v>
      </c>
      <c r="D432" s="4" t="s">
        <v>21</v>
      </c>
      <c r="E432" t="s">
        <v>13</v>
      </c>
      <c r="F432">
        <v>0.76380000000000003</v>
      </c>
      <c r="G432">
        <v>92.426348000000004</v>
      </c>
      <c r="H432">
        <v>0.30549999999999999</v>
      </c>
      <c r="I432">
        <v>121</v>
      </c>
    </row>
    <row r="433" spans="1:9" x14ac:dyDescent="0.2">
      <c r="A433" s="3">
        <v>2020</v>
      </c>
      <c r="B433" s="3">
        <v>9</v>
      </c>
      <c r="C433" t="s">
        <v>9</v>
      </c>
      <c r="D433" s="4" t="s">
        <v>23</v>
      </c>
      <c r="E433" t="s">
        <v>13</v>
      </c>
      <c r="F433">
        <v>0.47449999999999998</v>
      </c>
      <c r="G433">
        <v>93.170169000000001</v>
      </c>
      <c r="H433">
        <v>0.1898</v>
      </c>
      <c r="I433">
        <v>181</v>
      </c>
    </row>
    <row r="434" spans="1:9" x14ac:dyDescent="0.2">
      <c r="A434" s="3">
        <v>2020</v>
      </c>
      <c r="B434" s="3">
        <v>9</v>
      </c>
      <c r="C434" t="s">
        <v>9</v>
      </c>
      <c r="D434" s="4" t="s">
        <v>42</v>
      </c>
      <c r="E434" t="s">
        <v>13</v>
      </c>
      <c r="F434">
        <v>0.24199999999999999</v>
      </c>
      <c r="G434">
        <v>51.531351000000001</v>
      </c>
      <c r="H434">
        <v>9.6699999999999994E-2</v>
      </c>
      <c r="I434">
        <v>47</v>
      </c>
    </row>
    <row r="435" spans="1:9" x14ac:dyDescent="0.2">
      <c r="A435" s="3">
        <v>2020</v>
      </c>
      <c r="B435" s="3">
        <v>9</v>
      </c>
      <c r="C435" t="s">
        <v>9</v>
      </c>
      <c r="D435" s="4" t="s">
        <v>24</v>
      </c>
      <c r="E435" t="s">
        <v>18</v>
      </c>
      <c r="F435">
        <v>0.21640000000000001</v>
      </c>
      <c r="G435">
        <v>35.386023000000002</v>
      </c>
      <c r="H435">
        <v>4.1099999999999998E-2</v>
      </c>
      <c r="I435">
        <v>0</v>
      </c>
    </row>
    <row r="436" spans="1:9" x14ac:dyDescent="0.2">
      <c r="A436" s="3">
        <v>2020</v>
      </c>
      <c r="B436" s="3">
        <v>9</v>
      </c>
      <c r="C436" t="s">
        <v>9</v>
      </c>
      <c r="D436" s="4" t="s">
        <v>24</v>
      </c>
      <c r="E436" t="s">
        <v>12</v>
      </c>
      <c r="F436">
        <v>1.2999999999999999E-3</v>
      </c>
      <c r="G436">
        <v>0.175645</v>
      </c>
      <c r="H436">
        <v>5.0000000000000001E-4</v>
      </c>
      <c r="I436">
        <v>0</v>
      </c>
    </row>
    <row r="437" spans="1:9" x14ac:dyDescent="0.2">
      <c r="A437" s="3">
        <v>2020</v>
      </c>
      <c r="B437" s="3">
        <v>9</v>
      </c>
      <c r="C437" t="s">
        <v>26</v>
      </c>
      <c r="D437" s="4" t="s">
        <v>10</v>
      </c>
      <c r="E437" t="s">
        <v>11</v>
      </c>
      <c r="F437">
        <v>53.578200000000002</v>
      </c>
      <c r="G437">
        <v>3386.3273669999999</v>
      </c>
      <c r="H437">
        <v>11.2514</v>
      </c>
      <c r="I437">
        <v>7789</v>
      </c>
    </row>
    <row r="438" spans="1:9" x14ac:dyDescent="0.2">
      <c r="A438" s="3">
        <v>2020</v>
      </c>
      <c r="B438" s="3">
        <v>9</v>
      </c>
      <c r="C438" t="s">
        <v>26</v>
      </c>
      <c r="D438" s="4" t="s">
        <v>10</v>
      </c>
      <c r="E438" t="s">
        <v>27</v>
      </c>
      <c r="F438">
        <v>8.6E-3</v>
      </c>
      <c r="G438">
        <v>0.98517600000000005</v>
      </c>
      <c r="H438">
        <v>2.7000000000000001E-3</v>
      </c>
      <c r="I438">
        <v>1</v>
      </c>
    </row>
    <row r="439" spans="1:9" x14ac:dyDescent="0.2">
      <c r="A439" s="3">
        <v>2020</v>
      </c>
      <c r="B439" s="3">
        <v>9</v>
      </c>
      <c r="C439" t="s">
        <v>26</v>
      </c>
      <c r="D439" s="4" t="s">
        <v>10</v>
      </c>
      <c r="E439" t="s">
        <v>12</v>
      </c>
      <c r="F439">
        <v>68.321799999999996</v>
      </c>
      <c r="G439">
        <v>6367.3161319999999</v>
      </c>
      <c r="H439">
        <v>23.912500000000001</v>
      </c>
      <c r="I439">
        <v>9323</v>
      </c>
    </row>
    <row r="440" spans="1:9" x14ac:dyDescent="0.2">
      <c r="A440" s="3">
        <v>2020</v>
      </c>
      <c r="B440" s="3">
        <v>9</v>
      </c>
      <c r="C440" t="s">
        <v>26</v>
      </c>
      <c r="D440" s="4" t="s">
        <v>10</v>
      </c>
      <c r="E440" t="s">
        <v>13</v>
      </c>
      <c r="F440">
        <v>5.7031999999999998</v>
      </c>
      <c r="G440">
        <v>825.61218299999996</v>
      </c>
      <c r="H440">
        <v>2.8515999999999999</v>
      </c>
      <c r="I440">
        <v>1288</v>
      </c>
    </row>
    <row r="441" spans="1:9" x14ac:dyDescent="0.2">
      <c r="A441" s="3">
        <v>2020</v>
      </c>
      <c r="B441" s="3">
        <v>9</v>
      </c>
      <c r="C441" t="s">
        <v>26</v>
      </c>
      <c r="D441" s="4" t="s">
        <v>10</v>
      </c>
      <c r="E441" t="s">
        <v>14</v>
      </c>
      <c r="F441">
        <v>0.39810000000000001</v>
      </c>
      <c r="G441">
        <v>68.190551999999997</v>
      </c>
      <c r="H441">
        <v>0.29859999999999998</v>
      </c>
      <c r="I441">
        <v>305</v>
      </c>
    </row>
    <row r="442" spans="1:9" x14ac:dyDescent="0.2">
      <c r="A442" s="3">
        <v>2020</v>
      </c>
      <c r="B442" s="3">
        <v>9</v>
      </c>
      <c r="C442" t="s">
        <v>26</v>
      </c>
      <c r="D442" s="4" t="s">
        <v>15</v>
      </c>
      <c r="E442" t="s">
        <v>13</v>
      </c>
      <c r="F442">
        <v>9.4641000000000002</v>
      </c>
      <c r="G442">
        <v>1951.666573</v>
      </c>
      <c r="H442">
        <v>3.7856999999999998</v>
      </c>
      <c r="I442">
        <v>1363</v>
      </c>
    </row>
    <row r="443" spans="1:9" x14ac:dyDescent="0.2">
      <c r="A443" s="3">
        <v>2020</v>
      </c>
      <c r="B443" s="3">
        <v>9</v>
      </c>
      <c r="C443" t="s">
        <v>26</v>
      </c>
      <c r="D443" s="4" t="s">
        <v>20</v>
      </c>
      <c r="E443" t="s">
        <v>12</v>
      </c>
      <c r="F443">
        <v>8.1877999999999993</v>
      </c>
      <c r="G443">
        <v>600.12229000000002</v>
      </c>
      <c r="H443">
        <v>2.9476</v>
      </c>
      <c r="I443">
        <v>1787</v>
      </c>
    </row>
    <row r="444" spans="1:9" x14ac:dyDescent="0.2">
      <c r="A444" s="3">
        <v>2020</v>
      </c>
      <c r="B444" s="3">
        <v>9</v>
      </c>
      <c r="C444" t="s">
        <v>26</v>
      </c>
      <c r="D444" s="4" t="s">
        <v>16</v>
      </c>
      <c r="E444" t="s">
        <v>11</v>
      </c>
      <c r="F444">
        <v>2.3517999999999999</v>
      </c>
      <c r="G444">
        <v>180.63085599999999</v>
      </c>
      <c r="H444">
        <v>0.54090000000000005</v>
      </c>
      <c r="I444">
        <v>1360</v>
      </c>
    </row>
    <row r="445" spans="1:9" x14ac:dyDescent="0.2">
      <c r="A445" s="3">
        <v>2020</v>
      </c>
      <c r="B445" s="3">
        <v>9</v>
      </c>
      <c r="C445" t="s">
        <v>26</v>
      </c>
      <c r="D445" s="4" t="s">
        <v>16</v>
      </c>
      <c r="E445" t="s">
        <v>13</v>
      </c>
      <c r="F445">
        <v>0.87</v>
      </c>
      <c r="G445">
        <v>156.61625699999999</v>
      </c>
      <c r="H445">
        <v>0.39150000000000001</v>
      </c>
      <c r="I445">
        <v>319</v>
      </c>
    </row>
    <row r="446" spans="1:9" x14ac:dyDescent="0.2">
      <c r="A446" s="3">
        <v>2020</v>
      </c>
      <c r="B446" s="3">
        <v>9</v>
      </c>
      <c r="C446" t="s">
        <v>26</v>
      </c>
      <c r="D446" s="4" t="s">
        <v>17</v>
      </c>
      <c r="E446" t="s">
        <v>18</v>
      </c>
      <c r="F446">
        <v>1.1543000000000001</v>
      </c>
      <c r="G446">
        <v>102.77844899999999</v>
      </c>
      <c r="H446">
        <v>0.20780000000000001</v>
      </c>
      <c r="I446">
        <v>259</v>
      </c>
    </row>
    <row r="447" spans="1:9" x14ac:dyDescent="0.2">
      <c r="A447" s="3">
        <v>2020</v>
      </c>
      <c r="B447" s="3">
        <v>9</v>
      </c>
      <c r="C447" t="s">
        <v>26</v>
      </c>
      <c r="D447" s="4" t="s">
        <v>19</v>
      </c>
      <c r="E447" t="s">
        <v>12</v>
      </c>
      <c r="F447">
        <v>0.62429999999999997</v>
      </c>
      <c r="G447">
        <v>99.389678000000004</v>
      </c>
      <c r="H447">
        <v>0.23100000000000001</v>
      </c>
      <c r="I447">
        <v>234</v>
      </c>
    </row>
    <row r="448" spans="1:9" x14ac:dyDescent="0.2">
      <c r="A448" s="3">
        <v>2020</v>
      </c>
      <c r="B448" s="3">
        <v>9</v>
      </c>
      <c r="C448" t="s">
        <v>26</v>
      </c>
      <c r="D448" s="4" t="s">
        <v>29</v>
      </c>
      <c r="E448" t="s">
        <v>18</v>
      </c>
      <c r="F448">
        <v>6.2199999999999998E-2</v>
      </c>
      <c r="G448">
        <v>20.959745999999999</v>
      </c>
      <c r="H448">
        <v>1.18E-2</v>
      </c>
      <c r="I448">
        <v>73</v>
      </c>
    </row>
    <row r="449" spans="1:9" x14ac:dyDescent="0.2">
      <c r="A449" s="3">
        <v>2020</v>
      </c>
      <c r="B449" s="3">
        <v>9</v>
      </c>
      <c r="C449" t="s">
        <v>26</v>
      </c>
      <c r="D449" s="4" t="s">
        <v>29</v>
      </c>
      <c r="E449" t="s">
        <v>13</v>
      </c>
      <c r="F449">
        <v>0.17460000000000001</v>
      </c>
      <c r="G449">
        <v>59.082552</v>
      </c>
      <c r="H449">
        <v>6.9800000000000001E-2</v>
      </c>
      <c r="I449">
        <v>74</v>
      </c>
    </row>
    <row r="450" spans="1:9" x14ac:dyDescent="0.2">
      <c r="A450" s="3">
        <v>2020</v>
      </c>
      <c r="B450" s="3">
        <v>9</v>
      </c>
      <c r="C450" t="s">
        <v>26</v>
      </c>
      <c r="D450" s="4" t="s">
        <v>28</v>
      </c>
      <c r="E450" t="s">
        <v>12</v>
      </c>
      <c r="F450">
        <v>0.28739999999999999</v>
      </c>
      <c r="G450">
        <v>65.509332999999998</v>
      </c>
      <c r="H450">
        <v>0.10050000000000001</v>
      </c>
      <c r="I450">
        <v>0</v>
      </c>
    </row>
    <row r="451" spans="1:9" x14ac:dyDescent="0.2">
      <c r="A451" s="3">
        <v>2020</v>
      </c>
      <c r="B451" s="3">
        <v>9</v>
      </c>
      <c r="C451" t="s">
        <v>26</v>
      </c>
      <c r="D451" s="4" t="s">
        <v>30</v>
      </c>
      <c r="E451" t="s">
        <v>22</v>
      </c>
      <c r="F451">
        <v>1.3202</v>
      </c>
      <c r="G451">
        <v>62.586761000000003</v>
      </c>
      <c r="H451">
        <v>0.36969999999999997</v>
      </c>
      <c r="I451">
        <v>830</v>
      </c>
    </row>
    <row r="452" spans="1:9" x14ac:dyDescent="0.2">
      <c r="A452" s="3">
        <v>2020</v>
      </c>
      <c r="B452" s="3">
        <v>9</v>
      </c>
      <c r="C452" t="s">
        <v>26</v>
      </c>
      <c r="D452" s="4" t="s">
        <v>21</v>
      </c>
      <c r="E452" t="s">
        <v>22</v>
      </c>
      <c r="F452">
        <v>2.2000000000000001E-3</v>
      </c>
      <c r="G452">
        <v>0.85402199999999995</v>
      </c>
      <c r="H452">
        <v>5.9999999999999995E-4</v>
      </c>
      <c r="I452">
        <v>2</v>
      </c>
    </row>
    <row r="453" spans="1:9" x14ac:dyDescent="0.2">
      <c r="A453" s="3">
        <v>2020</v>
      </c>
      <c r="B453" s="3">
        <v>9</v>
      </c>
      <c r="C453" t="s">
        <v>26</v>
      </c>
      <c r="D453" s="4" t="s">
        <v>21</v>
      </c>
      <c r="E453" t="s">
        <v>13</v>
      </c>
      <c r="F453">
        <v>0.47610000000000002</v>
      </c>
      <c r="G453">
        <v>55.913784999999997</v>
      </c>
      <c r="H453">
        <v>0.19040000000000001</v>
      </c>
      <c r="I453">
        <v>334</v>
      </c>
    </row>
    <row r="454" spans="1:9" x14ac:dyDescent="0.2">
      <c r="A454" s="3">
        <v>2020</v>
      </c>
      <c r="B454" s="3">
        <v>9</v>
      </c>
      <c r="C454" t="s">
        <v>32</v>
      </c>
      <c r="D454" s="4" t="s">
        <v>10</v>
      </c>
      <c r="E454" t="s">
        <v>11</v>
      </c>
      <c r="F454">
        <v>137.45570000000001</v>
      </c>
      <c r="G454">
        <v>7628.5187299999998</v>
      </c>
      <c r="H454">
        <v>28.8657</v>
      </c>
      <c r="I454">
        <v>11267</v>
      </c>
    </row>
    <row r="455" spans="1:9" x14ac:dyDescent="0.2">
      <c r="A455" s="3">
        <v>2020</v>
      </c>
      <c r="B455" s="3">
        <v>9</v>
      </c>
      <c r="C455" t="s">
        <v>32</v>
      </c>
      <c r="D455" s="4" t="s">
        <v>10</v>
      </c>
      <c r="E455" t="s">
        <v>12</v>
      </c>
      <c r="F455">
        <v>150.47659999999999</v>
      </c>
      <c r="G455">
        <v>11344.359734</v>
      </c>
      <c r="H455">
        <v>52.666800000000002</v>
      </c>
      <c r="I455">
        <v>11891</v>
      </c>
    </row>
    <row r="456" spans="1:9" x14ac:dyDescent="0.2">
      <c r="A456" s="3">
        <v>2020</v>
      </c>
      <c r="B456" s="3">
        <v>9</v>
      </c>
      <c r="C456" t="s">
        <v>32</v>
      </c>
      <c r="D456" s="4" t="s">
        <v>10</v>
      </c>
      <c r="E456" t="s">
        <v>13</v>
      </c>
      <c r="F456">
        <v>9.1911000000000005</v>
      </c>
      <c r="G456">
        <v>1138.4475239999999</v>
      </c>
      <c r="H456">
        <v>4.5955000000000004</v>
      </c>
      <c r="I456">
        <v>1076</v>
      </c>
    </row>
    <row r="457" spans="1:9" x14ac:dyDescent="0.2">
      <c r="A457" s="3">
        <v>2020</v>
      </c>
      <c r="B457" s="3">
        <v>9</v>
      </c>
      <c r="C457" t="s">
        <v>32</v>
      </c>
      <c r="D457" s="4" t="s">
        <v>10</v>
      </c>
      <c r="E457" t="s">
        <v>14</v>
      </c>
      <c r="F457">
        <v>0.19900000000000001</v>
      </c>
      <c r="G457">
        <v>33.195005000000002</v>
      </c>
      <c r="H457">
        <v>0.14929999999999999</v>
      </c>
      <c r="I457">
        <v>67</v>
      </c>
    </row>
    <row r="458" spans="1:9" x14ac:dyDescent="0.2">
      <c r="A458" s="3">
        <v>2020</v>
      </c>
      <c r="B458" s="3">
        <v>9</v>
      </c>
      <c r="C458" t="s">
        <v>32</v>
      </c>
      <c r="D458" s="4" t="s">
        <v>15</v>
      </c>
      <c r="E458" t="s">
        <v>13</v>
      </c>
      <c r="F458">
        <v>27.315999999999999</v>
      </c>
      <c r="G458">
        <v>5429.4975059999997</v>
      </c>
      <c r="H458">
        <v>10.926399999999999</v>
      </c>
      <c r="I458">
        <v>2225</v>
      </c>
    </row>
    <row r="459" spans="1:9" x14ac:dyDescent="0.2">
      <c r="A459" s="3">
        <v>2020</v>
      </c>
      <c r="B459" s="3">
        <v>9</v>
      </c>
      <c r="C459" t="s">
        <v>32</v>
      </c>
      <c r="D459" s="4" t="s">
        <v>20</v>
      </c>
      <c r="E459" t="s">
        <v>12</v>
      </c>
      <c r="F459">
        <v>26.433</v>
      </c>
      <c r="G459">
        <v>1826.3910060000001</v>
      </c>
      <c r="H459">
        <v>9.5158000000000005</v>
      </c>
      <c r="I459">
        <v>2081</v>
      </c>
    </row>
    <row r="460" spans="1:9" x14ac:dyDescent="0.2">
      <c r="A460" s="3">
        <v>2020</v>
      </c>
      <c r="B460" s="3">
        <v>9</v>
      </c>
      <c r="C460" t="s">
        <v>32</v>
      </c>
      <c r="D460" s="4" t="s">
        <v>16</v>
      </c>
      <c r="E460" t="s">
        <v>11</v>
      </c>
      <c r="F460">
        <v>5.6877000000000004</v>
      </c>
      <c r="G460">
        <v>372.51325400000002</v>
      </c>
      <c r="H460">
        <v>1.3082</v>
      </c>
      <c r="I460">
        <v>1505</v>
      </c>
    </row>
    <row r="461" spans="1:9" x14ac:dyDescent="0.2">
      <c r="A461" s="3">
        <v>2020</v>
      </c>
      <c r="B461" s="3">
        <v>9</v>
      </c>
      <c r="C461" t="s">
        <v>32</v>
      </c>
      <c r="D461" s="4" t="s">
        <v>16</v>
      </c>
      <c r="E461" t="s">
        <v>13</v>
      </c>
      <c r="F461">
        <v>1.8560000000000001</v>
      </c>
      <c r="G461">
        <v>283.97569099999998</v>
      </c>
      <c r="H461">
        <v>0.83520000000000005</v>
      </c>
      <c r="I461">
        <v>847</v>
      </c>
    </row>
    <row r="462" spans="1:9" x14ac:dyDescent="0.2">
      <c r="A462" s="3">
        <v>2020</v>
      </c>
      <c r="B462" s="3">
        <v>9</v>
      </c>
      <c r="C462" t="s">
        <v>32</v>
      </c>
      <c r="D462" s="4" t="s">
        <v>19</v>
      </c>
      <c r="E462" t="s">
        <v>12</v>
      </c>
      <c r="F462">
        <v>2.9929000000000001</v>
      </c>
      <c r="G462">
        <v>496.05571300000003</v>
      </c>
      <c r="H462">
        <v>1.1073999999999999</v>
      </c>
      <c r="I462">
        <v>574</v>
      </c>
    </row>
    <row r="463" spans="1:9" x14ac:dyDescent="0.2">
      <c r="A463" s="3">
        <v>2020</v>
      </c>
      <c r="B463" s="3">
        <v>9</v>
      </c>
      <c r="C463" t="s">
        <v>32</v>
      </c>
      <c r="D463" s="4" t="s">
        <v>33</v>
      </c>
      <c r="E463" t="s">
        <v>18</v>
      </c>
      <c r="F463">
        <v>1.0918000000000001</v>
      </c>
      <c r="G463">
        <v>304.05243899999999</v>
      </c>
      <c r="H463">
        <v>0.20730000000000001</v>
      </c>
      <c r="I463">
        <v>86</v>
      </c>
    </row>
    <row r="464" spans="1:9" x14ac:dyDescent="0.2">
      <c r="A464" s="3">
        <v>2020</v>
      </c>
      <c r="B464" s="3">
        <v>9</v>
      </c>
      <c r="C464" t="s">
        <v>32</v>
      </c>
      <c r="D464" s="4" t="s">
        <v>33</v>
      </c>
      <c r="E464" t="s">
        <v>12</v>
      </c>
      <c r="F464">
        <v>3.56E-2</v>
      </c>
      <c r="G464">
        <v>9.5244020000000003</v>
      </c>
      <c r="H464">
        <v>1.2500000000000001E-2</v>
      </c>
      <c r="I464">
        <v>8</v>
      </c>
    </row>
    <row r="465" spans="1:9" x14ac:dyDescent="0.2">
      <c r="A465" s="3">
        <v>2020</v>
      </c>
      <c r="B465" s="3">
        <v>9</v>
      </c>
      <c r="C465" t="s">
        <v>32</v>
      </c>
      <c r="D465" s="4" t="s">
        <v>33</v>
      </c>
      <c r="E465" t="s">
        <v>13</v>
      </c>
      <c r="F465">
        <v>6.6000000000000003E-2</v>
      </c>
      <c r="G465">
        <v>32.461528000000001</v>
      </c>
      <c r="H465">
        <v>3.3000000000000002E-2</v>
      </c>
      <c r="I465">
        <v>53</v>
      </c>
    </row>
    <row r="466" spans="1:9" x14ac:dyDescent="0.2">
      <c r="A466" s="3">
        <v>2020</v>
      </c>
      <c r="B466" s="3">
        <v>9</v>
      </c>
      <c r="C466" t="s">
        <v>32</v>
      </c>
      <c r="D466" s="4" t="s">
        <v>29</v>
      </c>
      <c r="E466" t="s">
        <v>18</v>
      </c>
      <c r="F466">
        <v>1.6299999999999999E-2</v>
      </c>
      <c r="G466">
        <v>2.0425580000000001</v>
      </c>
      <c r="H466">
        <v>3.0999999999999999E-3</v>
      </c>
      <c r="I466">
        <v>4</v>
      </c>
    </row>
    <row r="467" spans="1:9" x14ac:dyDescent="0.2">
      <c r="A467" s="3">
        <v>2020</v>
      </c>
      <c r="B467" s="3">
        <v>9</v>
      </c>
      <c r="C467" t="s">
        <v>32</v>
      </c>
      <c r="D467" s="4" t="s">
        <v>29</v>
      </c>
      <c r="E467" t="s">
        <v>12</v>
      </c>
      <c r="F467">
        <v>6.9999999999999999E-4</v>
      </c>
      <c r="G467">
        <v>0.25594099999999997</v>
      </c>
      <c r="H467">
        <v>2.0000000000000001E-4</v>
      </c>
      <c r="I467">
        <v>1</v>
      </c>
    </row>
    <row r="468" spans="1:9" x14ac:dyDescent="0.2">
      <c r="A468" s="3">
        <v>2020</v>
      </c>
      <c r="B468" s="3">
        <v>9</v>
      </c>
      <c r="C468" t="s">
        <v>32</v>
      </c>
      <c r="D468" s="4" t="s">
        <v>29</v>
      </c>
      <c r="E468" t="s">
        <v>13</v>
      </c>
      <c r="F468">
        <v>1.0472999999999999</v>
      </c>
      <c r="G468">
        <v>309.44093400000003</v>
      </c>
      <c r="H468">
        <v>0.41889999999999999</v>
      </c>
      <c r="I468">
        <v>170</v>
      </c>
    </row>
    <row r="469" spans="1:9" x14ac:dyDescent="0.2">
      <c r="A469" s="3">
        <v>2020</v>
      </c>
      <c r="B469" s="3">
        <v>9</v>
      </c>
      <c r="C469" t="s">
        <v>32</v>
      </c>
      <c r="D469" s="4" t="s">
        <v>35</v>
      </c>
      <c r="E469" t="s">
        <v>18</v>
      </c>
      <c r="F469">
        <v>0.34150000000000003</v>
      </c>
      <c r="G469">
        <v>57.675272</v>
      </c>
      <c r="H469">
        <v>6.1499999999999999E-2</v>
      </c>
      <c r="I469">
        <v>0</v>
      </c>
    </row>
    <row r="470" spans="1:9" x14ac:dyDescent="0.2">
      <c r="A470" s="3">
        <v>2020</v>
      </c>
      <c r="B470" s="3">
        <v>9</v>
      </c>
      <c r="C470" t="s">
        <v>32</v>
      </c>
      <c r="D470" s="4" t="s">
        <v>35</v>
      </c>
      <c r="E470" t="s">
        <v>12</v>
      </c>
      <c r="F470">
        <v>0.68510000000000004</v>
      </c>
      <c r="G470">
        <v>159.26425599999999</v>
      </c>
      <c r="H470">
        <v>0.23980000000000001</v>
      </c>
      <c r="I470">
        <v>0</v>
      </c>
    </row>
    <row r="471" spans="1:9" x14ac:dyDescent="0.2">
      <c r="A471" s="3">
        <v>2020</v>
      </c>
      <c r="B471" s="3">
        <v>9</v>
      </c>
      <c r="C471" t="s">
        <v>32</v>
      </c>
      <c r="D471" s="4" t="s">
        <v>34</v>
      </c>
      <c r="E471" t="s">
        <v>18</v>
      </c>
      <c r="F471">
        <v>6.9999999999999999E-4</v>
      </c>
      <c r="G471">
        <v>0.330204</v>
      </c>
      <c r="H471">
        <v>1E-4</v>
      </c>
      <c r="I471">
        <v>0</v>
      </c>
    </row>
    <row r="472" spans="1:9" x14ac:dyDescent="0.2">
      <c r="A472" s="3">
        <v>2020</v>
      </c>
      <c r="B472" s="3">
        <v>9</v>
      </c>
      <c r="C472" t="s">
        <v>32</v>
      </c>
      <c r="D472" s="4" t="s">
        <v>34</v>
      </c>
      <c r="E472" t="s">
        <v>12</v>
      </c>
      <c r="F472">
        <v>6.1899999999999997E-2</v>
      </c>
      <c r="G472">
        <v>28.234317000000001</v>
      </c>
      <c r="H472">
        <v>2.1600000000000001E-2</v>
      </c>
      <c r="I472">
        <v>0</v>
      </c>
    </row>
    <row r="473" spans="1:9" x14ac:dyDescent="0.2">
      <c r="A473" s="3">
        <v>2020</v>
      </c>
      <c r="B473" s="3">
        <v>9</v>
      </c>
      <c r="C473" t="s">
        <v>32</v>
      </c>
      <c r="D473" s="4" t="s">
        <v>34</v>
      </c>
      <c r="E473" t="s">
        <v>13</v>
      </c>
      <c r="F473">
        <v>0.28860000000000002</v>
      </c>
      <c r="G473">
        <v>156.94971000000001</v>
      </c>
      <c r="H473">
        <v>0.12130000000000001</v>
      </c>
      <c r="I473">
        <v>0</v>
      </c>
    </row>
    <row r="474" spans="1:9" x14ac:dyDescent="0.2">
      <c r="A474" s="3">
        <v>2020</v>
      </c>
      <c r="B474" s="3">
        <v>9</v>
      </c>
      <c r="C474" t="s">
        <v>32</v>
      </c>
      <c r="D474" s="4" t="s">
        <v>37</v>
      </c>
      <c r="E474" t="s">
        <v>18</v>
      </c>
      <c r="F474">
        <v>2.0000000000000001E-4</v>
      </c>
      <c r="G474">
        <v>2.4798000000000001E-2</v>
      </c>
      <c r="H474">
        <v>1E-4</v>
      </c>
      <c r="I474">
        <v>2</v>
      </c>
    </row>
    <row r="475" spans="1:9" x14ac:dyDescent="0.2">
      <c r="A475" s="3">
        <v>2020</v>
      </c>
      <c r="B475" s="3">
        <v>9</v>
      </c>
      <c r="C475" t="s">
        <v>32</v>
      </c>
      <c r="D475" s="4" t="s">
        <v>37</v>
      </c>
      <c r="E475" t="s">
        <v>12</v>
      </c>
      <c r="F475">
        <v>0.76290000000000002</v>
      </c>
      <c r="G475">
        <v>151.89261300000001</v>
      </c>
      <c r="H475">
        <v>0.26700000000000002</v>
      </c>
      <c r="I475">
        <v>114</v>
      </c>
    </row>
    <row r="476" spans="1:9" x14ac:dyDescent="0.2">
      <c r="A476" s="3">
        <v>2020</v>
      </c>
      <c r="B476" s="3">
        <v>10</v>
      </c>
      <c r="C476" t="s">
        <v>9</v>
      </c>
      <c r="D476" s="4" t="s">
        <v>10</v>
      </c>
      <c r="E476" t="s">
        <v>11</v>
      </c>
      <c r="F476">
        <v>11.8332</v>
      </c>
      <c r="G476">
        <v>714.14047900000003</v>
      </c>
      <c r="H476">
        <v>2.4849999999999999</v>
      </c>
      <c r="I476">
        <v>536</v>
      </c>
    </row>
    <row r="477" spans="1:9" x14ac:dyDescent="0.2">
      <c r="A477" s="3">
        <v>2020</v>
      </c>
      <c r="B477" s="3">
        <v>10</v>
      </c>
      <c r="C477" t="s">
        <v>9</v>
      </c>
      <c r="D477" s="4" t="s">
        <v>10</v>
      </c>
      <c r="E477" t="s">
        <v>12</v>
      </c>
      <c r="F477">
        <v>60.083199999999998</v>
      </c>
      <c r="G477">
        <v>5107.3935730000003</v>
      </c>
      <c r="H477">
        <v>21.0291</v>
      </c>
      <c r="I477">
        <v>776</v>
      </c>
    </row>
    <row r="478" spans="1:9" x14ac:dyDescent="0.2">
      <c r="A478" s="3">
        <v>2020</v>
      </c>
      <c r="B478" s="3">
        <v>10</v>
      </c>
      <c r="C478" t="s">
        <v>9</v>
      </c>
      <c r="D478" s="4" t="s">
        <v>10</v>
      </c>
      <c r="E478" t="s">
        <v>13</v>
      </c>
      <c r="F478">
        <v>49.139600000000002</v>
      </c>
      <c r="G478">
        <v>4853.0570250000001</v>
      </c>
      <c r="H478">
        <v>24.569900000000001</v>
      </c>
      <c r="I478">
        <v>513</v>
      </c>
    </row>
    <row r="479" spans="1:9" x14ac:dyDescent="0.2">
      <c r="A479" s="3">
        <v>2020</v>
      </c>
      <c r="B479" s="3">
        <v>10</v>
      </c>
      <c r="C479" t="s">
        <v>9</v>
      </c>
      <c r="D479" s="4" t="s">
        <v>10</v>
      </c>
      <c r="E479" t="s">
        <v>14</v>
      </c>
      <c r="F479">
        <v>4.5999999999999999E-3</v>
      </c>
      <c r="G479">
        <v>1.0102390000000001</v>
      </c>
      <c r="H479">
        <v>3.5000000000000001E-3</v>
      </c>
      <c r="I479">
        <v>4</v>
      </c>
    </row>
    <row r="480" spans="1:9" x14ac:dyDescent="0.2">
      <c r="A480" s="3">
        <v>2020</v>
      </c>
      <c r="B480" s="3">
        <v>10</v>
      </c>
      <c r="C480" t="s">
        <v>9</v>
      </c>
      <c r="D480" s="4" t="s">
        <v>15</v>
      </c>
      <c r="E480" t="s">
        <v>11</v>
      </c>
      <c r="F480">
        <v>1.4E-3</v>
      </c>
      <c r="G480">
        <v>0.155886</v>
      </c>
      <c r="H480">
        <v>2.9999999999999997E-4</v>
      </c>
      <c r="I480">
        <v>2</v>
      </c>
    </row>
    <row r="481" spans="1:9" x14ac:dyDescent="0.2">
      <c r="A481" s="3">
        <v>2020</v>
      </c>
      <c r="B481" s="3">
        <v>10</v>
      </c>
      <c r="C481" t="s">
        <v>9</v>
      </c>
      <c r="D481" s="4" t="s">
        <v>15</v>
      </c>
      <c r="E481" t="s">
        <v>13</v>
      </c>
      <c r="F481">
        <v>33.0503</v>
      </c>
      <c r="G481">
        <v>5290.4256359999899</v>
      </c>
      <c r="H481">
        <v>13.2201</v>
      </c>
      <c r="I481">
        <v>649</v>
      </c>
    </row>
    <row r="482" spans="1:9" x14ac:dyDescent="0.2">
      <c r="A482" s="3">
        <v>2020</v>
      </c>
      <c r="B482" s="3">
        <v>10</v>
      </c>
      <c r="C482" t="s">
        <v>9</v>
      </c>
      <c r="D482" s="4" t="s">
        <v>16</v>
      </c>
      <c r="E482" t="s">
        <v>11</v>
      </c>
      <c r="F482">
        <v>7.4771000000000001</v>
      </c>
      <c r="G482">
        <v>414.76454100000001</v>
      </c>
      <c r="H482">
        <v>1.7197</v>
      </c>
      <c r="I482">
        <v>469</v>
      </c>
    </row>
    <row r="483" spans="1:9" x14ac:dyDescent="0.2">
      <c r="A483" s="3">
        <v>2020</v>
      </c>
      <c r="B483" s="3">
        <v>10</v>
      </c>
      <c r="C483" t="s">
        <v>9</v>
      </c>
      <c r="D483" s="4" t="s">
        <v>16</v>
      </c>
      <c r="E483" t="s">
        <v>13</v>
      </c>
      <c r="F483">
        <v>0.99029999999999996</v>
      </c>
      <c r="G483">
        <v>126.79139000000001</v>
      </c>
      <c r="H483">
        <v>0.4456</v>
      </c>
      <c r="I483">
        <v>273</v>
      </c>
    </row>
    <row r="484" spans="1:9" x14ac:dyDescent="0.2">
      <c r="A484" s="3">
        <v>2020</v>
      </c>
      <c r="B484" s="3">
        <v>10</v>
      </c>
      <c r="C484" t="s">
        <v>9</v>
      </c>
      <c r="D484" s="4" t="s">
        <v>20</v>
      </c>
      <c r="E484" t="s">
        <v>12</v>
      </c>
      <c r="F484">
        <v>9.4437999999999995</v>
      </c>
      <c r="G484">
        <v>458.54192799999998</v>
      </c>
      <c r="H484">
        <v>3.3997000000000002</v>
      </c>
      <c r="I484">
        <v>171</v>
      </c>
    </row>
    <row r="485" spans="1:9" x14ac:dyDescent="0.2">
      <c r="A485" s="3">
        <v>2020</v>
      </c>
      <c r="B485" s="3">
        <v>10</v>
      </c>
      <c r="C485" t="s">
        <v>9</v>
      </c>
      <c r="D485" s="4" t="s">
        <v>19</v>
      </c>
      <c r="E485" t="s">
        <v>12</v>
      </c>
      <c r="F485">
        <v>2.7065000000000001</v>
      </c>
      <c r="G485">
        <v>367.06660799999997</v>
      </c>
      <c r="H485">
        <v>1.0014000000000001</v>
      </c>
      <c r="I485">
        <v>167</v>
      </c>
    </row>
    <row r="486" spans="1:9" x14ac:dyDescent="0.2">
      <c r="A486" s="3">
        <v>2020</v>
      </c>
      <c r="B486" s="3">
        <v>10</v>
      </c>
      <c r="C486" t="s">
        <v>9</v>
      </c>
      <c r="D486" s="4" t="s">
        <v>17</v>
      </c>
      <c r="E486" t="s">
        <v>18</v>
      </c>
      <c r="F486">
        <v>2.7048999999999999</v>
      </c>
      <c r="G486">
        <v>285.144203</v>
      </c>
      <c r="H486">
        <v>0.4869</v>
      </c>
      <c r="I486">
        <v>101</v>
      </c>
    </row>
    <row r="487" spans="1:9" x14ac:dyDescent="0.2">
      <c r="A487" s="3">
        <v>2020</v>
      </c>
      <c r="B487" s="3">
        <v>10</v>
      </c>
      <c r="C487" t="s">
        <v>9</v>
      </c>
      <c r="D487" s="4" t="s">
        <v>23</v>
      </c>
      <c r="E487" t="s">
        <v>13</v>
      </c>
      <c r="F487">
        <v>0.59019999999999995</v>
      </c>
      <c r="G487">
        <v>116.50214699999999</v>
      </c>
      <c r="H487">
        <v>0.2361</v>
      </c>
      <c r="I487">
        <v>209</v>
      </c>
    </row>
    <row r="488" spans="1:9" x14ac:dyDescent="0.2">
      <c r="A488" s="3">
        <v>2020</v>
      </c>
      <c r="B488" s="3">
        <v>10</v>
      </c>
      <c r="C488" t="s">
        <v>9</v>
      </c>
      <c r="D488" s="4" t="s">
        <v>21</v>
      </c>
      <c r="E488" t="s">
        <v>22</v>
      </c>
      <c r="F488">
        <v>8.5000000000000006E-3</v>
      </c>
      <c r="G488">
        <v>2.76735</v>
      </c>
      <c r="H488">
        <v>2.3999999999999998E-3</v>
      </c>
      <c r="I488">
        <v>2</v>
      </c>
    </row>
    <row r="489" spans="1:9" x14ac:dyDescent="0.2">
      <c r="A489" s="3">
        <v>2020</v>
      </c>
      <c r="B489" s="3">
        <v>10</v>
      </c>
      <c r="C489" t="s">
        <v>9</v>
      </c>
      <c r="D489" s="4" t="s">
        <v>21</v>
      </c>
      <c r="E489" t="s">
        <v>13</v>
      </c>
      <c r="F489">
        <v>0.86599999999999999</v>
      </c>
      <c r="G489">
        <v>105.254914</v>
      </c>
      <c r="H489">
        <v>0.34639999999999999</v>
      </c>
      <c r="I489">
        <v>118</v>
      </c>
    </row>
    <row r="490" spans="1:9" x14ac:dyDescent="0.2">
      <c r="A490" s="3">
        <v>2020</v>
      </c>
      <c r="B490" s="3">
        <v>10</v>
      </c>
      <c r="C490" t="s">
        <v>9</v>
      </c>
      <c r="D490" s="4" t="s">
        <v>42</v>
      </c>
      <c r="E490" t="s">
        <v>13</v>
      </c>
      <c r="F490">
        <v>0.3019</v>
      </c>
      <c r="G490">
        <v>52.337632999999997</v>
      </c>
      <c r="H490">
        <v>0.1207</v>
      </c>
      <c r="I490">
        <v>57</v>
      </c>
    </row>
    <row r="491" spans="1:9" x14ac:dyDescent="0.2">
      <c r="A491" s="3">
        <v>2020</v>
      </c>
      <c r="B491" s="3">
        <v>10</v>
      </c>
      <c r="C491" t="s">
        <v>9</v>
      </c>
      <c r="D491" s="4" t="s">
        <v>24</v>
      </c>
      <c r="E491" t="s">
        <v>18</v>
      </c>
      <c r="F491">
        <v>0.2288</v>
      </c>
      <c r="G491">
        <v>36.775134999999999</v>
      </c>
      <c r="H491">
        <v>4.3499999999999997E-2</v>
      </c>
      <c r="I491">
        <v>0</v>
      </c>
    </row>
    <row r="492" spans="1:9" x14ac:dyDescent="0.2">
      <c r="A492" s="3">
        <v>2020</v>
      </c>
      <c r="B492" s="3">
        <v>10</v>
      </c>
      <c r="C492" t="s">
        <v>9</v>
      </c>
      <c r="D492" s="4" t="s">
        <v>24</v>
      </c>
      <c r="E492" t="s">
        <v>12</v>
      </c>
      <c r="F492">
        <v>1.2999999999999999E-3</v>
      </c>
      <c r="G492">
        <v>0.18559100000000001</v>
      </c>
      <c r="H492">
        <v>5.0000000000000001E-4</v>
      </c>
      <c r="I492">
        <v>0</v>
      </c>
    </row>
    <row r="493" spans="1:9" x14ac:dyDescent="0.2">
      <c r="A493" s="3">
        <v>2020</v>
      </c>
      <c r="B493" s="3">
        <v>10</v>
      </c>
      <c r="C493" t="s">
        <v>26</v>
      </c>
      <c r="D493" s="4" t="s">
        <v>10</v>
      </c>
      <c r="E493" t="s">
        <v>11</v>
      </c>
      <c r="F493">
        <v>63.945999999999998</v>
      </c>
      <c r="G493">
        <v>3988.5210590000002</v>
      </c>
      <c r="H493">
        <v>13.428599999999999</v>
      </c>
      <c r="I493">
        <v>9001</v>
      </c>
    </row>
    <row r="494" spans="1:9" x14ac:dyDescent="0.2">
      <c r="A494" s="3">
        <v>2020</v>
      </c>
      <c r="B494" s="3">
        <v>10</v>
      </c>
      <c r="C494" t="s">
        <v>26</v>
      </c>
      <c r="D494" s="4" t="s">
        <v>10</v>
      </c>
      <c r="E494" t="s">
        <v>12</v>
      </c>
      <c r="F494">
        <v>68.544200000000004</v>
      </c>
      <c r="G494">
        <v>6497.5637919999999</v>
      </c>
      <c r="H494">
        <v>23.990400000000001</v>
      </c>
      <c r="I494">
        <v>9709</v>
      </c>
    </row>
    <row r="495" spans="1:9" x14ac:dyDescent="0.2">
      <c r="A495" s="3">
        <v>2020</v>
      </c>
      <c r="B495" s="3">
        <v>10</v>
      </c>
      <c r="C495" t="s">
        <v>26</v>
      </c>
      <c r="D495" s="4" t="s">
        <v>10</v>
      </c>
      <c r="E495" t="s">
        <v>13</v>
      </c>
      <c r="F495">
        <v>7.1943000000000001</v>
      </c>
      <c r="G495">
        <v>1051.5509030000001</v>
      </c>
      <c r="H495">
        <v>3.5971000000000002</v>
      </c>
      <c r="I495">
        <v>1303</v>
      </c>
    </row>
    <row r="496" spans="1:9" x14ac:dyDescent="0.2">
      <c r="A496" s="3">
        <v>2020</v>
      </c>
      <c r="B496" s="3">
        <v>10</v>
      </c>
      <c r="C496" t="s">
        <v>26</v>
      </c>
      <c r="D496" s="4" t="s">
        <v>10</v>
      </c>
      <c r="E496" t="s">
        <v>14</v>
      </c>
      <c r="F496">
        <v>0.37369999999999998</v>
      </c>
      <c r="G496">
        <v>60.482140000000001</v>
      </c>
      <c r="H496">
        <v>0.28029999999999999</v>
      </c>
      <c r="I496">
        <v>252</v>
      </c>
    </row>
    <row r="497" spans="1:9" x14ac:dyDescent="0.2">
      <c r="A497" s="3">
        <v>2020</v>
      </c>
      <c r="B497" s="3">
        <v>10</v>
      </c>
      <c r="C497" t="s">
        <v>26</v>
      </c>
      <c r="D497" s="4" t="s">
        <v>15</v>
      </c>
      <c r="E497" t="s">
        <v>13</v>
      </c>
      <c r="F497">
        <v>9.9452999999999996</v>
      </c>
      <c r="G497">
        <v>2087.8199810000001</v>
      </c>
      <c r="H497">
        <v>3.9780000000000002</v>
      </c>
      <c r="I497">
        <v>1419</v>
      </c>
    </row>
    <row r="498" spans="1:9" x14ac:dyDescent="0.2">
      <c r="A498" s="3">
        <v>2020</v>
      </c>
      <c r="B498" s="3">
        <v>10</v>
      </c>
      <c r="C498" t="s">
        <v>26</v>
      </c>
      <c r="D498" s="4" t="s">
        <v>20</v>
      </c>
      <c r="E498" t="s">
        <v>12</v>
      </c>
      <c r="F498">
        <v>18.396799999999999</v>
      </c>
      <c r="G498">
        <v>987.11645699999997</v>
      </c>
      <c r="H498">
        <v>6.6227999999999998</v>
      </c>
      <c r="I498">
        <v>1872</v>
      </c>
    </row>
    <row r="499" spans="1:9" x14ac:dyDescent="0.2">
      <c r="A499" s="3">
        <v>2020</v>
      </c>
      <c r="B499" s="3">
        <v>10</v>
      </c>
      <c r="C499" t="s">
        <v>26</v>
      </c>
      <c r="D499" s="4" t="s">
        <v>16</v>
      </c>
      <c r="E499" t="s">
        <v>11</v>
      </c>
      <c r="F499">
        <v>2.4861</v>
      </c>
      <c r="G499">
        <v>194.28221400000001</v>
      </c>
      <c r="H499">
        <v>0.57179999999999997</v>
      </c>
      <c r="I499">
        <v>1454</v>
      </c>
    </row>
    <row r="500" spans="1:9" x14ac:dyDescent="0.2">
      <c r="A500" s="3">
        <v>2020</v>
      </c>
      <c r="B500" s="3">
        <v>10</v>
      </c>
      <c r="C500" t="s">
        <v>26</v>
      </c>
      <c r="D500" s="4" t="s">
        <v>16</v>
      </c>
      <c r="E500" t="s">
        <v>13</v>
      </c>
      <c r="F500">
        <v>0.60580000000000001</v>
      </c>
      <c r="G500">
        <v>109.80841700000001</v>
      </c>
      <c r="H500">
        <v>0.27260000000000001</v>
      </c>
      <c r="I500">
        <v>275</v>
      </c>
    </row>
    <row r="501" spans="1:9" x14ac:dyDescent="0.2">
      <c r="A501" s="3">
        <v>2020</v>
      </c>
      <c r="B501" s="3">
        <v>10</v>
      </c>
      <c r="C501" t="s">
        <v>26</v>
      </c>
      <c r="D501" s="4" t="s">
        <v>45</v>
      </c>
      <c r="E501" t="s">
        <v>12</v>
      </c>
      <c r="F501">
        <v>2.9653999999999998</v>
      </c>
      <c r="G501">
        <v>165.08208300000001</v>
      </c>
      <c r="H501">
        <v>1.0379</v>
      </c>
      <c r="I501">
        <v>249</v>
      </c>
    </row>
    <row r="502" spans="1:9" x14ac:dyDescent="0.2">
      <c r="A502" s="3">
        <v>2020</v>
      </c>
      <c r="B502" s="3">
        <v>10</v>
      </c>
      <c r="C502" t="s">
        <v>26</v>
      </c>
      <c r="D502" s="4" t="s">
        <v>19</v>
      </c>
      <c r="E502" t="s">
        <v>12</v>
      </c>
      <c r="F502">
        <v>0.76800000000000002</v>
      </c>
      <c r="G502">
        <v>129.93482800000001</v>
      </c>
      <c r="H502">
        <v>0.28410000000000002</v>
      </c>
      <c r="I502">
        <v>201</v>
      </c>
    </row>
    <row r="503" spans="1:9" x14ac:dyDescent="0.2">
      <c r="A503" s="3">
        <v>2020</v>
      </c>
      <c r="B503" s="3">
        <v>10</v>
      </c>
      <c r="C503" t="s">
        <v>26</v>
      </c>
      <c r="D503" s="4" t="s">
        <v>17</v>
      </c>
      <c r="E503" t="s">
        <v>18</v>
      </c>
      <c r="F503">
        <v>1.1305000000000001</v>
      </c>
      <c r="G503">
        <v>100.54479600000001</v>
      </c>
      <c r="H503">
        <v>0.2034</v>
      </c>
      <c r="I503">
        <v>177</v>
      </c>
    </row>
    <row r="504" spans="1:9" x14ac:dyDescent="0.2">
      <c r="A504" s="3">
        <v>2020</v>
      </c>
      <c r="B504" s="3">
        <v>10</v>
      </c>
      <c r="C504" t="s">
        <v>26</v>
      </c>
      <c r="D504" s="4" t="s">
        <v>29</v>
      </c>
      <c r="E504" t="s">
        <v>18</v>
      </c>
      <c r="F504">
        <v>6.3399999999999998E-2</v>
      </c>
      <c r="G504">
        <v>21.322638999999999</v>
      </c>
      <c r="H504">
        <v>1.21E-2</v>
      </c>
      <c r="I504">
        <v>0</v>
      </c>
    </row>
    <row r="505" spans="1:9" x14ac:dyDescent="0.2">
      <c r="A505" s="3">
        <v>2020</v>
      </c>
      <c r="B505" s="3">
        <v>10</v>
      </c>
      <c r="C505" t="s">
        <v>26</v>
      </c>
      <c r="D505" s="4" t="s">
        <v>29</v>
      </c>
      <c r="E505" t="s">
        <v>13</v>
      </c>
      <c r="F505">
        <v>0.18809999999999999</v>
      </c>
      <c r="G505">
        <v>65.471207000000007</v>
      </c>
      <c r="H505">
        <v>7.5300000000000006E-2</v>
      </c>
      <c r="I505">
        <v>0</v>
      </c>
    </row>
    <row r="506" spans="1:9" x14ac:dyDescent="0.2">
      <c r="A506" s="3">
        <v>2020</v>
      </c>
      <c r="B506" s="3">
        <v>10</v>
      </c>
      <c r="C506" t="s">
        <v>26</v>
      </c>
      <c r="D506" s="4" t="s">
        <v>28</v>
      </c>
      <c r="E506" t="s">
        <v>12</v>
      </c>
      <c r="F506">
        <v>0.31890000000000002</v>
      </c>
      <c r="G506">
        <v>70.952596999999997</v>
      </c>
      <c r="H506">
        <v>0.11169999999999999</v>
      </c>
      <c r="I506">
        <v>0</v>
      </c>
    </row>
    <row r="507" spans="1:9" x14ac:dyDescent="0.2">
      <c r="A507" s="3">
        <v>2020</v>
      </c>
      <c r="B507" s="3">
        <v>10</v>
      </c>
      <c r="C507" t="s">
        <v>26</v>
      </c>
      <c r="D507" s="4" t="s">
        <v>21</v>
      </c>
      <c r="E507" t="s">
        <v>22</v>
      </c>
      <c r="F507">
        <v>1.6000000000000001E-3</v>
      </c>
      <c r="G507">
        <v>0.64330100000000001</v>
      </c>
      <c r="H507">
        <v>5.0000000000000001E-4</v>
      </c>
      <c r="I507">
        <v>2</v>
      </c>
    </row>
    <row r="508" spans="1:9" x14ac:dyDescent="0.2">
      <c r="A508" s="3">
        <v>2020</v>
      </c>
      <c r="B508" s="3">
        <v>10</v>
      </c>
      <c r="C508" t="s">
        <v>26</v>
      </c>
      <c r="D508" s="4" t="s">
        <v>21</v>
      </c>
      <c r="E508" t="s">
        <v>13</v>
      </c>
      <c r="F508">
        <v>0.51939999999999997</v>
      </c>
      <c r="G508">
        <v>68.158990000000003</v>
      </c>
      <c r="H508">
        <v>0.2077</v>
      </c>
      <c r="I508">
        <v>270</v>
      </c>
    </row>
    <row r="509" spans="1:9" x14ac:dyDescent="0.2">
      <c r="A509" s="3">
        <v>2020</v>
      </c>
      <c r="B509" s="3">
        <v>10</v>
      </c>
      <c r="C509" t="s">
        <v>32</v>
      </c>
      <c r="D509" s="4" t="s">
        <v>10</v>
      </c>
      <c r="E509" t="s">
        <v>11</v>
      </c>
      <c r="F509">
        <v>131.0205</v>
      </c>
      <c r="G509">
        <v>7190.9176500000003</v>
      </c>
      <c r="H509">
        <v>27.514399999999998</v>
      </c>
      <c r="I509">
        <v>11485</v>
      </c>
    </row>
    <row r="510" spans="1:9" x14ac:dyDescent="0.2">
      <c r="A510" s="3">
        <v>2020</v>
      </c>
      <c r="B510" s="3">
        <v>10</v>
      </c>
      <c r="C510" t="s">
        <v>32</v>
      </c>
      <c r="D510" s="4" t="s">
        <v>10</v>
      </c>
      <c r="E510" t="s">
        <v>12</v>
      </c>
      <c r="F510">
        <v>124.66849999999999</v>
      </c>
      <c r="G510">
        <v>10831.853884</v>
      </c>
      <c r="H510">
        <v>43.634</v>
      </c>
      <c r="I510">
        <v>14382</v>
      </c>
    </row>
    <row r="511" spans="1:9" x14ac:dyDescent="0.2">
      <c r="A511" s="3">
        <v>2020</v>
      </c>
      <c r="B511" s="3">
        <v>10</v>
      </c>
      <c r="C511" t="s">
        <v>32</v>
      </c>
      <c r="D511" s="4" t="s">
        <v>10</v>
      </c>
      <c r="E511" t="s">
        <v>13</v>
      </c>
      <c r="F511">
        <v>14.815099999999999</v>
      </c>
      <c r="G511">
        <v>1659.9578710000001</v>
      </c>
      <c r="H511">
        <v>7.4076000000000004</v>
      </c>
      <c r="I511">
        <v>1165</v>
      </c>
    </row>
    <row r="512" spans="1:9" x14ac:dyDescent="0.2">
      <c r="A512" s="3">
        <v>2020</v>
      </c>
      <c r="B512" s="3">
        <v>10</v>
      </c>
      <c r="C512" t="s">
        <v>32</v>
      </c>
      <c r="D512" s="4" t="s">
        <v>10</v>
      </c>
      <c r="E512" t="s">
        <v>14</v>
      </c>
      <c r="F512">
        <v>0.1368</v>
      </c>
      <c r="G512">
        <v>24.417541</v>
      </c>
      <c r="H512">
        <v>0.1026</v>
      </c>
      <c r="I512">
        <v>52</v>
      </c>
    </row>
    <row r="513" spans="1:9" x14ac:dyDescent="0.2">
      <c r="A513" s="3">
        <v>2020</v>
      </c>
      <c r="B513" s="3">
        <v>10</v>
      </c>
      <c r="C513" t="s">
        <v>32</v>
      </c>
      <c r="D513" s="4" t="s">
        <v>15</v>
      </c>
      <c r="E513" t="s">
        <v>13</v>
      </c>
      <c r="F513">
        <v>37.477699999999999</v>
      </c>
      <c r="G513">
        <v>6614.2090939999998</v>
      </c>
      <c r="H513">
        <v>14.991099999999999</v>
      </c>
      <c r="I513">
        <v>1918</v>
      </c>
    </row>
    <row r="514" spans="1:9" x14ac:dyDescent="0.2">
      <c r="A514" s="3">
        <v>2020</v>
      </c>
      <c r="B514" s="3">
        <v>10</v>
      </c>
      <c r="C514" t="s">
        <v>32</v>
      </c>
      <c r="D514" s="4" t="s">
        <v>20</v>
      </c>
      <c r="E514" t="s">
        <v>12</v>
      </c>
      <c r="F514">
        <v>28.3202</v>
      </c>
      <c r="G514">
        <v>1773.8757390000001</v>
      </c>
      <c r="H514">
        <v>10.1952</v>
      </c>
      <c r="I514">
        <v>2129</v>
      </c>
    </row>
    <row r="515" spans="1:9" x14ac:dyDescent="0.2">
      <c r="A515" s="3">
        <v>2020</v>
      </c>
      <c r="B515" s="3">
        <v>10</v>
      </c>
      <c r="C515" t="s">
        <v>32</v>
      </c>
      <c r="D515" s="4" t="s">
        <v>16</v>
      </c>
      <c r="E515" t="s">
        <v>11</v>
      </c>
      <c r="F515">
        <v>7.1821999999999999</v>
      </c>
      <c r="G515">
        <v>465.36933099999999</v>
      </c>
      <c r="H515">
        <v>1.6518999999999999</v>
      </c>
      <c r="I515">
        <v>1585</v>
      </c>
    </row>
    <row r="516" spans="1:9" x14ac:dyDescent="0.2">
      <c r="A516" s="3">
        <v>2020</v>
      </c>
      <c r="B516" s="3">
        <v>10</v>
      </c>
      <c r="C516" t="s">
        <v>32</v>
      </c>
      <c r="D516" s="4" t="s">
        <v>16</v>
      </c>
      <c r="E516" t="s">
        <v>13</v>
      </c>
      <c r="F516">
        <v>2.5769000000000002</v>
      </c>
      <c r="G516">
        <v>433.62191999999999</v>
      </c>
      <c r="H516">
        <v>1.1595</v>
      </c>
      <c r="I516">
        <v>1206</v>
      </c>
    </row>
    <row r="517" spans="1:9" x14ac:dyDescent="0.2">
      <c r="A517" s="3">
        <v>2020</v>
      </c>
      <c r="B517" s="3">
        <v>10</v>
      </c>
      <c r="C517" t="s">
        <v>32</v>
      </c>
      <c r="D517" s="4" t="s">
        <v>33</v>
      </c>
      <c r="E517" t="s">
        <v>18</v>
      </c>
      <c r="F517">
        <v>1.6569</v>
      </c>
      <c r="G517">
        <v>472.904088</v>
      </c>
      <c r="H517">
        <v>0.31480000000000002</v>
      </c>
      <c r="I517">
        <v>94</v>
      </c>
    </row>
    <row r="518" spans="1:9" x14ac:dyDescent="0.2">
      <c r="A518" s="3">
        <v>2020</v>
      </c>
      <c r="B518" s="3">
        <v>10</v>
      </c>
      <c r="C518" t="s">
        <v>32</v>
      </c>
      <c r="D518" s="4" t="s">
        <v>33</v>
      </c>
      <c r="E518" t="s">
        <v>12</v>
      </c>
      <c r="F518">
        <v>1.9300000000000001E-2</v>
      </c>
      <c r="G518">
        <v>5.6711580000000001</v>
      </c>
      <c r="H518">
        <v>6.7000000000000002E-3</v>
      </c>
      <c r="I518">
        <v>7</v>
      </c>
    </row>
    <row r="519" spans="1:9" x14ac:dyDescent="0.2">
      <c r="A519" s="3">
        <v>2020</v>
      </c>
      <c r="B519" s="3">
        <v>10</v>
      </c>
      <c r="C519" t="s">
        <v>32</v>
      </c>
      <c r="D519" s="4" t="s">
        <v>33</v>
      </c>
      <c r="E519" t="s">
        <v>13</v>
      </c>
      <c r="F519">
        <v>5.7099999999999998E-2</v>
      </c>
      <c r="G519">
        <v>27.713615000000001</v>
      </c>
      <c r="H519">
        <v>2.86E-2</v>
      </c>
      <c r="I519">
        <v>47</v>
      </c>
    </row>
    <row r="520" spans="1:9" x14ac:dyDescent="0.2">
      <c r="A520" s="3">
        <v>2020</v>
      </c>
      <c r="B520" s="3">
        <v>10</v>
      </c>
      <c r="C520" t="s">
        <v>32</v>
      </c>
      <c r="D520" s="4" t="s">
        <v>19</v>
      </c>
      <c r="E520" t="s">
        <v>12</v>
      </c>
      <c r="F520">
        <v>2.4586000000000001</v>
      </c>
      <c r="G520">
        <v>381.16135500000001</v>
      </c>
      <c r="H520">
        <v>0.90969999999999995</v>
      </c>
      <c r="I520">
        <v>584</v>
      </c>
    </row>
    <row r="521" spans="1:9" x14ac:dyDescent="0.2">
      <c r="A521" s="3">
        <v>2020</v>
      </c>
      <c r="B521" s="3">
        <v>10</v>
      </c>
      <c r="C521" t="s">
        <v>32</v>
      </c>
      <c r="D521" s="4" t="s">
        <v>29</v>
      </c>
      <c r="E521" t="s">
        <v>18</v>
      </c>
      <c r="F521">
        <v>2.7000000000000001E-3</v>
      </c>
      <c r="G521">
        <v>0.56320400000000004</v>
      </c>
      <c r="H521">
        <v>5.0000000000000001E-4</v>
      </c>
      <c r="I521">
        <v>4</v>
      </c>
    </row>
    <row r="522" spans="1:9" x14ac:dyDescent="0.2">
      <c r="A522" s="3">
        <v>2020</v>
      </c>
      <c r="B522" s="3">
        <v>10</v>
      </c>
      <c r="C522" t="s">
        <v>32</v>
      </c>
      <c r="D522" s="4" t="s">
        <v>29</v>
      </c>
      <c r="E522" t="s">
        <v>12</v>
      </c>
      <c r="F522">
        <v>3.3E-3</v>
      </c>
      <c r="G522">
        <v>1.2797069999999999</v>
      </c>
      <c r="H522">
        <v>1.1999999999999999E-3</v>
      </c>
      <c r="I522">
        <v>2</v>
      </c>
    </row>
    <row r="523" spans="1:9" x14ac:dyDescent="0.2">
      <c r="A523" s="3">
        <v>2020</v>
      </c>
      <c r="B523" s="3">
        <v>10</v>
      </c>
      <c r="C523" t="s">
        <v>32</v>
      </c>
      <c r="D523" s="4" t="s">
        <v>29</v>
      </c>
      <c r="E523" t="s">
        <v>13</v>
      </c>
      <c r="F523">
        <v>1.0028999999999999</v>
      </c>
      <c r="G523">
        <v>318.321438</v>
      </c>
      <c r="H523">
        <v>0.40129999999999999</v>
      </c>
      <c r="I523">
        <v>151</v>
      </c>
    </row>
    <row r="524" spans="1:9" x14ac:dyDescent="0.2">
      <c r="A524" s="3">
        <v>2020</v>
      </c>
      <c r="B524" s="3">
        <v>10</v>
      </c>
      <c r="C524" t="s">
        <v>32</v>
      </c>
      <c r="D524" s="4" t="s">
        <v>35</v>
      </c>
      <c r="E524" t="s">
        <v>18</v>
      </c>
      <c r="F524">
        <v>0.36109999999999998</v>
      </c>
      <c r="G524">
        <v>62.499037999999999</v>
      </c>
      <c r="H524">
        <v>6.5000000000000002E-2</v>
      </c>
      <c r="I524">
        <v>0</v>
      </c>
    </row>
    <row r="525" spans="1:9" x14ac:dyDescent="0.2">
      <c r="A525" s="3">
        <v>2020</v>
      </c>
      <c r="B525" s="3">
        <v>10</v>
      </c>
      <c r="C525" t="s">
        <v>32</v>
      </c>
      <c r="D525" s="4" t="s">
        <v>35</v>
      </c>
      <c r="E525" t="s">
        <v>12</v>
      </c>
      <c r="F525">
        <v>0.68810000000000004</v>
      </c>
      <c r="G525">
        <v>160.841014</v>
      </c>
      <c r="H525">
        <v>0.24079999999999999</v>
      </c>
      <c r="I525">
        <v>0</v>
      </c>
    </row>
    <row r="526" spans="1:9" x14ac:dyDescent="0.2">
      <c r="A526" s="3">
        <v>2020</v>
      </c>
      <c r="B526" s="3">
        <v>10</v>
      </c>
      <c r="C526" t="s">
        <v>32</v>
      </c>
      <c r="D526" s="4" t="s">
        <v>34</v>
      </c>
      <c r="E526" t="s">
        <v>12</v>
      </c>
      <c r="F526">
        <v>6.7400000000000002E-2</v>
      </c>
      <c r="G526">
        <v>31.004518000000001</v>
      </c>
      <c r="H526">
        <v>2.35E-2</v>
      </c>
      <c r="I526">
        <v>0</v>
      </c>
    </row>
    <row r="527" spans="1:9" x14ac:dyDescent="0.2">
      <c r="A527" s="3">
        <v>2020</v>
      </c>
      <c r="B527" s="3">
        <v>10</v>
      </c>
      <c r="C527" t="s">
        <v>32</v>
      </c>
      <c r="D527" s="4" t="s">
        <v>34</v>
      </c>
      <c r="E527" t="s">
        <v>13</v>
      </c>
      <c r="F527">
        <v>0.33910000000000001</v>
      </c>
      <c r="G527">
        <v>184.796269</v>
      </c>
      <c r="H527">
        <v>0.1424</v>
      </c>
      <c r="I527">
        <v>0</v>
      </c>
    </row>
    <row r="528" spans="1:9" x14ac:dyDescent="0.2">
      <c r="A528" s="3">
        <v>2020</v>
      </c>
      <c r="B528" s="3">
        <v>10</v>
      </c>
      <c r="C528" t="s">
        <v>32</v>
      </c>
      <c r="D528" s="4" t="s">
        <v>37</v>
      </c>
      <c r="E528" t="s">
        <v>12</v>
      </c>
      <c r="F528">
        <v>0.86809999999999998</v>
      </c>
      <c r="G528">
        <v>172.28099900000001</v>
      </c>
      <c r="H528">
        <v>0.3039</v>
      </c>
      <c r="I528">
        <v>121</v>
      </c>
    </row>
    <row r="529" spans="1:9" x14ac:dyDescent="0.2">
      <c r="A529" s="3">
        <v>2020</v>
      </c>
      <c r="B529" s="3">
        <v>11</v>
      </c>
      <c r="C529" t="s">
        <v>9</v>
      </c>
      <c r="D529" s="4" t="s">
        <v>10</v>
      </c>
      <c r="E529" t="s">
        <v>11</v>
      </c>
      <c r="F529">
        <v>11.162000000000001</v>
      </c>
      <c r="G529">
        <v>693.52320399999996</v>
      </c>
      <c r="H529">
        <v>2.3441000000000001</v>
      </c>
      <c r="I529">
        <v>539</v>
      </c>
    </row>
    <row r="530" spans="1:9" x14ac:dyDescent="0.2">
      <c r="A530" s="3">
        <v>2020</v>
      </c>
      <c r="B530" s="3">
        <v>11</v>
      </c>
      <c r="C530" t="s">
        <v>9</v>
      </c>
      <c r="D530" s="4" t="s">
        <v>10</v>
      </c>
      <c r="E530" t="s">
        <v>12</v>
      </c>
      <c r="F530">
        <v>101.5784</v>
      </c>
      <c r="G530">
        <v>8077.5133800000003</v>
      </c>
      <c r="H530">
        <v>35.552500000000002</v>
      </c>
      <c r="I530">
        <v>794</v>
      </c>
    </row>
    <row r="531" spans="1:9" x14ac:dyDescent="0.2">
      <c r="A531" s="3">
        <v>2020</v>
      </c>
      <c r="B531" s="3">
        <v>11</v>
      </c>
      <c r="C531" t="s">
        <v>9</v>
      </c>
      <c r="D531" s="4" t="s">
        <v>10</v>
      </c>
      <c r="E531" t="s">
        <v>13</v>
      </c>
      <c r="F531">
        <v>33.7729</v>
      </c>
      <c r="G531">
        <v>3444.5009960000002</v>
      </c>
      <c r="H531">
        <v>16.886399999999998</v>
      </c>
      <c r="I531">
        <v>551</v>
      </c>
    </row>
    <row r="532" spans="1:9" x14ac:dyDescent="0.2">
      <c r="A532" s="3">
        <v>2020</v>
      </c>
      <c r="B532" s="3">
        <v>11</v>
      </c>
      <c r="C532" t="s">
        <v>9</v>
      </c>
      <c r="D532" s="4" t="s">
        <v>10</v>
      </c>
      <c r="E532" t="s">
        <v>14</v>
      </c>
      <c r="F532">
        <v>1.2999999999999999E-3</v>
      </c>
      <c r="G532">
        <v>0.28458600000000001</v>
      </c>
      <c r="H532">
        <v>1E-3</v>
      </c>
      <c r="I532">
        <v>1</v>
      </c>
    </row>
    <row r="533" spans="1:9" x14ac:dyDescent="0.2">
      <c r="A533" s="3">
        <v>2020</v>
      </c>
      <c r="B533" s="3">
        <v>11</v>
      </c>
      <c r="C533" t="s">
        <v>9</v>
      </c>
      <c r="D533" s="4" t="s">
        <v>15</v>
      </c>
      <c r="E533" t="s">
        <v>11</v>
      </c>
      <c r="F533">
        <v>2.76E-2</v>
      </c>
      <c r="G533">
        <v>3.023822</v>
      </c>
      <c r="H533">
        <v>5.4999999999999997E-3</v>
      </c>
      <c r="I533">
        <v>4</v>
      </c>
    </row>
    <row r="534" spans="1:9" x14ac:dyDescent="0.2">
      <c r="A534" s="3">
        <v>2020</v>
      </c>
      <c r="B534" s="3">
        <v>11</v>
      </c>
      <c r="C534" t="s">
        <v>9</v>
      </c>
      <c r="D534" s="4" t="s">
        <v>15</v>
      </c>
      <c r="E534" t="s">
        <v>13</v>
      </c>
      <c r="F534">
        <v>26.734500000000001</v>
      </c>
      <c r="G534">
        <v>4384.7971470000002</v>
      </c>
      <c r="H534">
        <v>10.694000000000001</v>
      </c>
      <c r="I534">
        <v>645</v>
      </c>
    </row>
    <row r="535" spans="1:9" x14ac:dyDescent="0.2">
      <c r="A535" s="3">
        <v>2020</v>
      </c>
      <c r="B535" s="3">
        <v>11</v>
      </c>
      <c r="C535" t="s">
        <v>9</v>
      </c>
      <c r="D535" s="4" t="s">
        <v>16</v>
      </c>
      <c r="E535" t="s">
        <v>11</v>
      </c>
      <c r="F535">
        <v>4.8132000000000001</v>
      </c>
      <c r="G535">
        <v>319.93897399999997</v>
      </c>
      <c r="H535">
        <v>1.107</v>
      </c>
      <c r="I535">
        <v>476</v>
      </c>
    </row>
    <row r="536" spans="1:9" x14ac:dyDescent="0.2">
      <c r="A536" s="3">
        <v>2020</v>
      </c>
      <c r="B536" s="3">
        <v>11</v>
      </c>
      <c r="C536" t="s">
        <v>9</v>
      </c>
      <c r="D536" s="4" t="s">
        <v>16</v>
      </c>
      <c r="E536" t="s">
        <v>13</v>
      </c>
      <c r="F536">
        <v>1.1080000000000001</v>
      </c>
      <c r="G536">
        <v>174.65104299999999</v>
      </c>
      <c r="H536">
        <v>0.49869999999999998</v>
      </c>
      <c r="I536">
        <v>314</v>
      </c>
    </row>
    <row r="537" spans="1:9" x14ac:dyDescent="0.2">
      <c r="A537" s="3">
        <v>2020</v>
      </c>
      <c r="B537" s="3">
        <v>11</v>
      </c>
      <c r="C537" t="s">
        <v>9</v>
      </c>
      <c r="D537" s="4" t="s">
        <v>20</v>
      </c>
      <c r="E537" t="s">
        <v>12</v>
      </c>
      <c r="F537">
        <v>4.9584999999999999</v>
      </c>
      <c r="G537">
        <v>300.08249499999999</v>
      </c>
      <c r="H537">
        <v>1.7850999999999999</v>
      </c>
      <c r="I537">
        <v>175</v>
      </c>
    </row>
    <row r="538" spans="1:9" x14ac:dyDescent="0.2">
      <c r="A538" s="3">
        <v>2020</v>
      </c>
      <c r="B538" s="3">
        <v>11</v>
      </c>
      <c r="C538" t="s">
        <v>9</v>
      </c>
      <c r="D538" s="4" t="s">
        <v>17</v>
      </c>
      <c r="E538" t="s">
        <v>18</v>
      </c>
      <c r="F538">
        <v>2.7119</v>
      </c>
      <c r="G538">
        <v>283.88014399999997</v>
      </c>
      <c r="H538">
        <v>0.48809999999999998</v>
      </c>
      <c r="I538">
        <v>103</v>
      </c>
    </row>
    <row r="539" spans="1:9" x14ac:dyDescent="0.2">
      <c r="A539" s="3">
        <v>2020</v>
      </c>
      <c r="B539" s="3">
        <v>11</v>
      </c>
      <c r="C539" t="s">
        <v>9</v>
      </c>
      <c r="D539" s="4" t="s">
        <v>19</v>
      </c>
      <c r="E539" t="s">
        <v>12</v>
      </c>
      <c r="F539">
        <v>1.8088</v>
      </c>
      <c r="G539">
        <v>249.37645599999999</v>
      </c>
      <c r="H539">
        <v>0.6694</v>
      </c>
      <c r="I539">
        <v>160</v>
      </c>
    </row>
    <row r="540" spans="1:9" x14ac:dyDescent="0.2">
      <c r="A540" s="3">
        <v>2020</v>
      </c>
      <c r="B540" s="3">
        <v>11</v>
      </c>
      <c r="C540" t="s">
        <v>9</v>
      </c>
      <c r="D540" s="4" t="s">
        <v>21</v>
      </c>
      <c r="E540" t="s">
        <v>22</v>
      </c>
      <c r="F540">
        <v>9.2999999999999992E-3</v>
      </c>
      <c r="G540">
        <v>2.947238</v>
      </c>
      <c r="H540">
        <v>2.5999999999999999E-3</v>
      </c>
      <c r="I540">
        <v>3</v>
      </c>
    </row>
    <row r="541" spans="1:9" x14ac:dyDescent="0.2">
      <c r="A541" s="3">
        <v>2020</v>
      </c>
      <c r="B541" s="3">
        <v>11</v>
      </c>
      <c r="C541" t="s">
        <v>9</v>
      </c>
      <c r="D541" s="4" t="s">
        <v>21</v>
      </c>
      <c r="E541" t="s">
        <v>13</v>
      </c>
      <c r="F541">
        <v>0.91449999999999998</v>
      </c>
      <c r="G541">
        <v>111.77260200000001</v>
      </c>
      <c r="H541">
        <v>0.36580000000000001</v>
      </c>
      <c r="I541">
        <v>123</v>
      </c>
    </row>
    <row r="542" spans="1:9" x14ac:dyDescent="0.2">
      <c r="A542" s="3">
        <v>2020</v>
      </c>
      <c r="B542" s="3">
        <v>11</v>
      </c>
      <c r="C542" t="s">
        <v>9</v>
      </c>
      <c r="D542" s="4" t="s">
        <v>23</v>
      </c>
      <c r="E542" t="s">
        <v>13</v>
      </c>
      <c r="F542">
        <v>0.45989999999999998</v>
      </c>
      <c r="G542">
        <v>98.216325999999995</v>
      </c>
      <c r="H542">
        <v>0.18390000000000001</v>
      </c>
      <c r="I542">
        <v>194</v>
      </c>
    </row>
    <row r="543" spans="1:9" x14ac:dyDescent="0.2">
      <c r="A543" s="3">
        <v>2020</v>
      </c>
      <c r="B543" s="3">
        <v>11</v>
      </c>
      <c r="C543" t="s">
        <v>9</v>
      </c>
      <c r="D543" s="4" t="s">
        <v>42</v>
      </c>
      <c r="E543" t="s">
        <v>13</v>
      </c>
      <c r="F543">
        <v>0.30549999999999999</v>
      </c>
      <c r="G543">
        <v>50.607906999999997</v>
      </c>
      <c r="H543">
        <v>0.1222</v>
      </c>
      <c r="I543">
        <v>61</v>
      </c>
    </row>
    <row r="544" spans="1:9" x14ac:dyDescent="0.2">
      <c r="A544" s="3">
        <v>2020</v>
      </c>
      <c r="B544" s="3">
        <v>11</v>
      </c>
      <c r="C544" t="s">
        <v>9</v>
      </c>
      <c r="D544" s="4" t="s">
        <v>24</v>
      </c>
      <c r="E544" t="s">
        <v>18</v>
      </c>
      <c r="F544">
        <v>0.22969999999999999</v>
      </c>
      <c r="G544">
        <v>39.360475000000001</v>
      </c>
      <c r="H544">
        <v>4.36E-2</v>
      </c>
      <c r="I544">
        <v>0</v>
      </c>
    </row>
    <row r="545" spans="1:9" x14ac:dyDescent="0.2">
      <c r="A545" s="3">
        <v>2020</v>
      </c>
      <c r="B545" s="3">
        <v>11</v>
      </c>
      <c r="C545" t="s">
        <v>9</v>
      </c>
      <c r="D545" s="4" t="s">
        <v>24</v>
      </c>
      <c r="E545" t="s">
        <v>12</v>
      </c>
      <c r="F545">
        <v>2.3E-3</v>
      </c>
      <c r="G545">
        <v>0.327685</v>
      </c>
      <c r="H545">
        <v>8.9999999999999998E-4</v>
      </c>
      <c r="I545">
        <v>0</v>
      </c>
    </row>
    <row r="546" spans="1:9" x14ac:dyDescent="0.2">
      <c r="A546" s="3">
        <v>2020</v>
      </c>
      <c r="B546" s="3">
        <v>11</v>
      </c>
      <c r="C546" t="s">
        <v>26</v>
      </c>
      <c r="D546" s="4" t="s">
        <v>10</v>
      </c>
      <c r="E546" t="s">
        <v>11</v>
      </c>
      <c r="F546">
        <v>57.410200000000003</v>
      </c>
      <c r="G546">
        <v>3619.51712</v>
      </c>
      <c r="H546">
        <v>12.056100000000001</v>
      </c>
      <c r="I546">
        <v>8353</v>
      </c>
    </row>
    <row r="547" spans="1:9" x14ac:dyDescent="0.2">
      <c r="A547" s="3">
        <v>2020</v>
      </c>
      <c r="B547" s="3">
        <v>11</v>
      </c>
      <c r="C547" t="s">
        <v>26</v>
      </c>
      <c r="D547" s="4" t="s">
        <v>10</v>
      </c>
      <c r="E547" t="s">
        <v>12</v>
      </c>
      <c r="F547">
        <v>66.791200000000003</v>
      </c>
      <c r="G547">
        <v>6207.0104730000003</v>
      </c>
      <c r="H547">
        <v>23.376899999999999</v>
      </c>
      <c r="I547">
        <v>9988</v>
      </c>
    </row>
    <row r="548" spans="1:9" x14ac:dyDescent="0.2">
      <c r="A548" s="3">
        <v>2020</v>
      </c>
      <c r="B548" s="3">
        <v>11</v>
      </c>
      <c r="C548" t="s">
        <v>26</v>
      </c>
      <c r="D548" s="4" t="s">
        <v>10</v>
      </c>
      <c r="E548" t="s">
        <v>13</v>
      </c>
      <c r="F548">
        <v>4.9462000000000002</v>
      </c>
      <c r="G548">
        <v>718.49784799999998</v>
      </c>
      <c r="H548">
        <v>2.4733000000000001</v>
      </c>
      <c r="I548">
        <v>1295</v>
      </c>
    </row>
    <row r="549" spans="1:9" x14ac:dyDescent="0.2">
      <c r="A549" s="3">
        <v>2020</v>
      </c>
      <c r="B549" s="3">
        <v>11</v>
      </c>
      <c r="C549" t="s">
        <v>26</v>
      </c>
      <c r="D549" s="4" t="s">
        <v>10</v>
      </c>
      <c r="E549" t="s">
        <v>14</v>
      </c>
      <c r="F549">
        <v>0.3836</v>
      </c>
      <c r="G549">
        <v>63.470421999999999</v>
      </c>
      <c r="H549">
        <v>0.28770000000000001</v>
      </c>
      <c r="I549">
        <v>292</v>
      </c>
    </row>
    <row r="550" spans="1:9" x14ac:dyDescent="0.2">
      <c r="A550" s="3">
        <v>2020</v>
      </c>
      <c r="B550" s="3">
        <v>11</v>
      </c>
      <c r="C550" t="s">
        <v>26</v>
      </c>
      <c r="D550" s="4" t="s">
        <v>15</v>
      </c>
      <c r="E550" t="s">
        <v>11</v>
      </c>
      <c r="F550">
        <v>3.8E-3</v>
      </c>
      <c r="G550">
        <v>0.441797</v>
      </c>
      <c r="H550">
        <v>6.9999999999999999E-4</v>
      </c>
      <c r="I550">
        <v>1</v>
      </c>
    </row>
    <row r="551" spans="1:9" x14ac:dyDescent="0.2">
      <c r="A551" s="3">
        <v>2020</v>
      </c>
      <c r="B551" s="3">
        <v>11</v>
      </c>
      <c r="C551" t="s">
        <v>26</v>
      </c>
      <c r="D551" s="4" t="s">
        <v>15</v>
      </c>
      <c r="E551" t="s">
        <v>13</v>
      </c>
      <c r="F551">
        <v>9.3493999999999993</v>
      </c>
      <c r="G551">
        <v>1891.763815</v>
      </c>
      <c r="H551">
        <v>3.7399</v>
      </c>
      <c r="I551">
        <v>1070</v>
      </c>
    </row>
    <row r="552" spans="1:9" x14ac:dyDescent="0.2">
      <c r="A552" s="3">
        <v>2020</v>
      </c>
      <c r="B552" s="3">
        <v>11</v>
      </c>
      <c r="C552" t="s">
        <v>26</v>
      </c>
      <c r="D552" s="4" t="s">
        <v>20</v>
      </c>
      <c r="E552" t="s">
        <v>12</v>
      </c>
      <c r="F552">
        <v>8.8801000000000005</v>
      </c>
      <c r="G552">
        <v>646.05694500000004</v>
      </c>
      <c r="H552">
        <v>3.1968000000000001</v>
      </c>
      <c r="I552">
        <v>1860</v>
      </c>
    </row>
    <row r="553" spans="1:9" x14ac:dyDescent="0.2">
      <c r="A553" s="3">
        <v>2020</v>
      </c>
      <c r="B553" s="3">
        <v>11</v>
      </c>
      <c r="C553" t="s">
        <v>26</v>
      </c>
      <c r="D553" s="4" t="s">
        <v>16</v>
      </c>
      <c r="E553" t="s">
        <v>11</v>
      </c>
      <c r="F553">
        <v>2.4161000000000001</v>
      </c>
      <c r="G553">
        <v>198.72034400000001</v>
      </c>
      <c r="H553">
        <v>0.55569999999999997</v>
      </c>
      <c r="I553">
        <v>1520</v>
      </c>
    </row>
    <row r="554" spans="1:9" x14ac:dyDescent="0.2">
      <c r="A554" s="3">
        <v>2020</v>
      </c>
      <c r="B554" s="3">
        <v>11</v>
      </c>
      <c r="C554" t="s">
        <v>26</v>
      </c>
      <c r="D554" s="4" t="s">
        <v>16</v>
      </c>
      <c r="E554" t="s">
        <v>13</v>
      </c>
      <c r="F554">
        <v>0.64219999999999999</v>
      </c>
      <c r="G554">
        <v>111.463019</v>
      </c>
      <c r="H554">
        <v>0.28899999999999998</v>
      </c>
      <c r="I554">
        <v>362</v>
      </c>
    </row>
    <row r="555" spans="1:9" x14ac:dyDescent="0.2">
      <c r="A555" s="3">
        <v>2020</v>
      </c>
      <c r="B555" s="3">
        <v>11</v>
      </c>
      <c r="C555" t="s">
        <v>26</v>
      </c>
      <c r="D555" s="4" t="s">
        <v>17</v>
      </c>
      <c r="E555" t="s">
        <v>18</v>
      </c>
      <c r="F555">
        <v>2.8003999999999998</v>
      </c>
      <c r="G555">
        <v>304.455579</v>
      </c>
      <c r="H555">
        <v>0.50409999999999999</v>
      </c>
      <c r="I555">
        <v>257</v>
      </c>
    </row>
    <row r="556" spans="1:9" x14ac:dyDescent="0.2">
      <c r="A556" s="3">
        <v>2020</v>
      </c>
      <c r="B556" s="3">
        <v>11</v>
      </c>
      <c r="C556" t="s">
        <v>26</v>
      </c>
      <c r="D556" s="4" t="s">
        <v>29</v>
      </c>
      <c r="E556" t="s">
        <v>18</v>
      </c>
      <c r="F556">
        <v>9.2499999999999999E-2</v>
      </c>
      <c r="G556">
        <v>30.896571999999999</v>
      </c>
      <c r="H556">
        <v>1.7600000000000001E-2</v>
      </c>
      <c r="I556">
        <v>0</v>
      </c>
    </row>
    <row r="557" spans="1:9" x14ac:dyDescent="0.2">
      <c r="A557" s="3">
        <v>2020</v>
      </c>
      <c r="B557" s="3">
        <v>11</v>
      </c>
      <c r="C557" t="s">
        <v>26</v>
      </c>
      <c r="D557" s="4" t="s">
        <v>29</v>
      </c>
      <c r="E557" t="s">
        <v>13</v>
      </c>
      <c r="F557">
        <v>0.31979999999999997</v>
      </c>
      <c r="G557">
        <v>103.77124999999999</v>
      </c>
      <c r="H557">
        <v>0.128</v>
      </c>
      <c r="I557">
        <v>0</v>
      </c>
    </row>
    <row r="558" spans="1:9" x14ac:dyDescent="0.2">
      <c r="A558" s="3">
        <v>2020</v>
      </c>
      <c r="B558" s="3">
        <v>11</v>
      </c>
      <c r="C558" t="s">
        <v>26</v>
      </c>
      <c r="D558" s="4" t="s">
        <v>19</v>
      </c>
      <c r="E558" t="s">
        <v>12</v>
      </c>
      <c r="F558">
        <v>0.72909999999999997</v>
      </c>
      <c r="G558">
        <v>122.897301</v>
      </c>
      <c r="H558">
        <v>0.2697</v>
      </c>
      <c r="I558">
        <v>195</v>
      </c>
    </row>
    <row r="559" spans="1:9" x14ac:dyDescent="0.2">
      <c r="A559" s="3">
        <v>2020</v>
      </c>
      <c r="B559" s="3">
        <v>11</v>
      </c>
      <c r="C559" t="s">
        <v>26</v>
      </c>
      <c r="D559" s="4" t="s">
        <v>45</v>
      </c>
      <c r="E559" t="s">
        <v>12</v>
      </c>
      <c r="F559">
        <v>1.5108999999999999</v>
      </c>
      <c r="G559">
        <v>96.602635000000006</v>
      </c>
      <c r="H559">
        <v>0.52880000000000005</v>
      </c>
      <c r="I559">
        <v>245</v>
      </c>
    </row>
    <row r="560" spans="1:9" x14ac:dyDescent="0.2">
      <c r="A560" s="3">
        <v>2020</v>
      </c>
      <c r="B560" s="3">
        <v>11</v>
      </c>
      <c r="C560" t="s">
        <v>26</v>
      </c>
      <c r="D560" s="4" t="s">
        <v>21</v>
      </c>
      <c r="E560" t="s">
        <v>22</v>
      </c>
      <c r="F560">
        <v>4.1999999999999997E-3</v>
      </c>
      <c r="G560">
        <v>1.5446660000000001</v>
      </c>
      <c r="H560">
        <v>1.1999999999999999E-3</v>
      </c>
      <c r="I560">
        <v>4</v>
      </c>
    </row>
    <row r="561" spans="1:9" x14ac:dyDescent="0.2">
      <c r="A561" s="3">
        <v>2020</v>
      </c>
      <c r="B561" s="3">
        <v>11</v>
      </c>
      <c r="C561" t="s">
        <v>26</v>
      </c>
      <c r="D561" s="4" t="s">
        <v>21</v>
      </c>
      <c r="E561" t="s">
        <v>13</v>
      </c>
      <c r="F561">
        <v>0.49969999999999998</v>
      </c>
      <c r="G561">
        <v>65.708517000000001</v>
      </c>
      <c r="H561">
        <v>0.19989999999999999</v>
      </c>
      <c r="I561">
        <v>272</v>
      </c>
    </row>
    <row r="562" spans="1:9" x14ac:dyDescent="0.2">
      <c r="A562" s="3">
        <v>2020</v>
      </c>
      <c r="B562" s="3">
        <v>11</v>
      </c>
      <c r="C562" t="s">
        <v>26</v>
      </c>
      <c r="D562" s="4" t="s">
        <v>35</v>
      </c>
      <c r="E562" t="s">
        <v>18</v>
      </c>
      <c r="F562">
        <v>3.2500000000000001E-2</v>
      </c>
      <c r="G562">
        <v>5.8138490000000003</v>
      </c>
      <c r="H562">
        <v>5.7999999999999996E-3</v>
      </c>
      <c r="I562">
        <v>0</v>
      </c>
    </row>
    <row r="563" spans="1:9" x14ac:dyDescent="0.2">
      <c r="A563" s="3">
        <v>2020</v>
      </c>
      <c r="B563" s="3">
        <v>11</v>
      </c>
      <c r="C563" t="s">
        <v>26</v>
      </c>
      <c r="D563" s="4" t="s">
        <v>35</v>
      </c>
      <c r="E563" t="s">
        <v>12</v>
      </c>
      <c r="F563">
        <v>0.2228</v>
      </c>
      <c r="G563">
        <v>51.098505000000003</v>
      </c>
      <c r="H563">
        <v>7.8E-2</v>
      </c>
      <c r="I563">
        <v>0</v>
      </c>
    </row>
    <row r="564" spans="1:9" x14ac:dyDescent="0.2">
      <c r="A564" s="3">
        <v>2020</v>
      </c>
      <c r="B564" s="3">
        <v>11</v>
      </c>
      <c r="C564" t="s">
        <v>32</v>
      </c>
      <c r="D564" s="4" t="s">
        <v>10</v>
      </c>
      <c r="E564" t="s">
        <v>11</v>
      </c>
      <c r="F564">
        <v>79.371300000000005</v>
      </c>
      <c r="G564">
        <v>5005.1553190000004</v>
      </c>
      <c r="H564">
        <v>16.667999999999999</v>
      </c>
      <c r="I564">
        <v>10435</v>
      </c>
    </row>
    <row r="565" spans="1:9" x14ac:dyDescent="0.2">
      <c r="A565" s="3">
        <v>2020</v>
      </c>
      <c r="B565" s="3">
        <v>11</v>
      </c>
      <c r="C565" t="s">
        <v>32</v>
      </c>
      <c r="D565" s="4" t="s">
        <v>10</v>
      </c>
      <c r="E565" t="s">
        <v>12</v>
      </c>
      <c r="F565">
        <v>157.79230000000001</v>
      </c>
      <c r="G565">
        <v>13396.308067</v>
      </c>
      <c r="H565">
        <v>55.227200000000003</v>
      </c>
      <c r="I565">
        <v>15696</v>
      </c>
    </row>
    <row r="566" spans="1:9" x14ac:dyDescent="0.2">
      <c r="A566" s="3">
        <v>2020</v>
      </c>
      <c r="B566" s="3">
        <v>11</v>
      </c>
      <c r="C566" t="s">
        <v>32</v>
      </c>
      <c r="D566" s="4" t="s">
        <v>10</v>
      </c>
      <c r="E566" t="s">
        <v>13</v>
      </c>
      <c r="F566">
        <v>11.558</v>
      </c>
      <c r="G566">
        <v>1290.956385</v>
      </c>
      <c r="H566">
        <v>5.7789999999999999</v>
      </c>
      <c r="I566">
        <v>1071</v>
      </c>
    </row>
    <row r="567" spans="1:9" x14ac:dyDescent="0.2">
      <c r="A567" s="3">
        <v>2020</v>
      </c>
      <c r="B567" s="3">
        <v>11</v>
      </c>
      <c r="C567" t="s">
        <v>32</v>
      </c>
      <c r="D567" s="4" t="s">
        <v>10</v>
      </c>
      <c r="E567" t="s">
        <v>14</v>
      </c>
      <c r="F567">
        <v>8.6699999999999999E-2</v>
      </c>
      <c r="G567">
        <v>15.436583000000001</v>
      </c>
      <c r="H567">
        <v>6.5000000000000002E-2</v>
      </c>
      <c r="I567">
        <v>51</v>
      </c>
    </row>
    <row r="568" spans="1:9" x14ac:dyDescent="0.2">
      <c r="A568" s="3">
        <v>2020</v>
      </c>
      <c r="B568" s="3">
        <v>11</v>
      </c>
      <c r="C568" t="s">
        <v>32</v>
      </c>
      <c r="D568" s="4" t="s">
        <v>15</v>
      </c>
      <c r="E568" t="s">
        <v>11</v>
      </c>
      <c r="F568">
        <v>2.7000000000000001E-3</v>
      </c>
      <c r="G568">
        <v>0.327685</v>
      </c>
      <c r="H568">
        <v>5.0000000000000001E-4</v>
      </c>
      <c r="I568">
        <v>2</v>
      </c>
    </row>
    <row r="569" spans="1:9" x14ac:dyDescent="0.2">
      <c r="A569" s="3">
        <v>2020</v>
      </c>
      <c r="B569" s="3">
        <v>11</v>
      </c>
      <c r="C569" t="s">
        <v>32</v>
      </c>
      <c r="D569" s="4" t="s">
        <v>15</v>
      </c>
      <c r="E569" t="s">
        <v>13</v>
      </c>
      <c r="F569">
        <v>41.174700000000001</v>
      </c>
      <c r="G569">
        <v>7167.1561419999998</v>
      </c>
      <c r="H569">
        <v>16.47</v>
      </c>
      <c r="I569">
        <v>1973</v>
      </c>
    </row>
    <row r="570" spans="1:9" x14ac:dyDescent="0.2">
      <c r="A570" s="3">
        <v>2020</v>
      </c>
      <c r="B570" s="3">
        <v>11</v>
      </c>
      <c r="C570" t="s">
        <v>32</v>
      </c>
      <c r="D570" s="4" t="s">
        <v>20</v>
      </c>
      <c r="E570" t="s">
        <v>12</v>
      </c>
      <c r="F570">
        <v>18.704899999999999</v>
      </c>
      <c r="G570">
        <v>1373.5066429999999</v>
      </c>
      <c r="H570">
        <v>6.7337999999999996</v>
      </c>
      <c r="I570">
        <v>2071</v>
      </c>
    </row>
    <row r="571" spans="1:9" x14ac:dyDescent="0.2">
      <c r="A571" s="3">
        <v>2020</v>
      </c>
      <c r="B571" s="3">
        <v>11</v>
      </c>
      <c r="C571" t="s">
        <v>32</v>
      </c>
      <c r="D571" s="4" t="s">
        <v>16</v>
      </c>
      <c r="E571" t="s">
        <v>11</v>
      </c>
      <c r="F571">
        <v>5.5669000000000004</v>
      </c>
      <c r="G571">
        <v>347.846203</v>
      </c>
      <c r="H571">
        <v>1.2804</v>
      </c>
      <c r="I571">
        <v>1415</v>
      </c>
    </row>
    <row r="572" spans="1:9" x14ac:dyDescent="0.2">
      <c r="A572" s="3">
        <v>2020</v>
      </c>
      <c r="B572" s="3">
        <v>11</v>
      </c>
      <c r="C572" t="s">
        <v>32</v>
      </c>
      <c r="D572" s="4" t="s">
        <v>16</v>
      </c>
      <c r="E572" t="s">
        <v>13</v>
      </c>
      <c r="F572">
        <v>3.2635999999999998</v>
      </c>
      <c r="G572">
        <v>537.94231600000001</v>
      </c>
      <c r="H572">
        <v>1.4685999999999999</v>
      </c>
      <c r="I572">
        <v>1914</v>
      </c>
    </row>
    <row r="573" spans="1:9" x14ac:dyDescent="0.2">
      <c r="A573" s="3">
        <v>2020</v>
      </c>
      <c r="B573" s="3">
        <v>11</v>
      </c>
      <c r="C573" t="s">
        <v>32</v>
      </c>
      <c r="D573" s="4" t="s">
        <v>33</v>
      </c>
      <c r="E573" t="s">
        <v>18</v>
      </c>
      <c r="F573">
        <v>1.7462</v>
      </c>
      <c r="G573">
        <v>471.87442099999998</v>
      </c>
      <c r="H573">
        <v>0.33169999999999999</v>
      </c>
      <c r="I573">
        <v>99</v>
      </c>
    </row>
    <row r="574" spans="1:9" x14ac:dyDescent="0.2">
      <c r="A574" s="3">
        <v>2020</v>
      </c>
      <c r="B574" s="3">
        <v>11</v>
      </c>
      <c r="C574" t="s">
        <v>32</v>
      </c>
      <c r="D574" s="4" t="s">
        <v>33</v>
      </c>
      <c r="E574" t="s">
        <v>12</v>
      </c>
      <c r="F574">
        <v>3.3799999999999997E-2</v>
      </c>
      <c r="G574">
        <v>7.7383160000000002</v>
      </c>
      <c r="H574">
        <v>1.1900000000000001E-2</v>
      </c>
      <c r="I574">
        <v>8</v>
      </c>
    </row>
    <row r="575" spans="1:9" x14ac:dyDescent="0.2">
      <c r="A575" s="3">
        <v>2020</v>
      </c>
      <c r="B575" s="3">
        <v>11</v>
      </c>
      <c r="C575" t="s">
        <v>32</v>
      </c>
      <c r="D575" s="4" t="s">
        <v>33</v>
      </c>
      <c r="E575" t="s">
        <v>13</v>
      </c>
      <c r="F575">
        <v>7.1199999999999999E-2</v>
      </c>
      <c r="G575">
        <v>35.070207000000003</v>
      </c>
      <c r="H575">
        <v>3.56E-2</v>
      </c>
      <c r="I575">
        <v>50</v>
      </c>
    </row>
    <row r="576" spans="1:9" x14ac:dyDescent="0.2">
      <c r="A576" s="3">
        <v>2020</v>
      </c>
      <c r="B576" s="3">
        <v>11</v>
      </c>
      <c r="C576" t="s">
        <v>32</v>
      </c>
      <c r="D576" s="4" t="s">
        <v>19</v>
      </c>
      <c r="E576" t="s">
        <v>12</v>
      </c>
      <c r="F576">
        <v>3.1013000000000002</v>
      </c>
      <c r="G576">
        <v>405.38521600000001</v>
      </c>
      <c r="H576">
        <v>1.1475</v>
      </c>
      <c r="I576">
        <v>432</v>
      </c>
    </row>
    <row r="577" spans="1:9" x14ac:dyDescent="0.2">
      <c r="A577" s="3">
        <v>2020</v>
      </c>
      <c r="B577" s="3">
        <v>11</v>
      </c>
      <c r="C577" t="s">
        <v>32</v>
      </c>
      <c r="D577" s="4" t="s">
        <v>29</v>
      </c>
      <c r="E577" t="s">
        <v>18</v>
      </c>
      <c r="F577">
        <v>6.9999999999999999E-4</v>
      </c>
      <c r="G577">
        <v>0.24201700000000001</v>
      </c>
      <c r="H577">
        <v>1E-4</v>
      </c>
      <c r="I577">
        <v>2</v>
      </c>
    </row>
    <row r="578" spans="1:9" x14ac:dyDescent="0.2">
      <c r="A578" s="3">
        <v>2020</v>
      </c>
      <c r="B578" s="3">
        <v>11</v>
      </c>
      <c r="C578" t="s">
        <v>32</v>
      </c>
      <c r="D578" s="4" t="s">
        <v>29</v>
      </c>
      <c r="E578" t="s">
        <v>12</v>
      </c>
      <c r="F578">
        <v>1.8E-3</v>
      </c>
      <c r="G578">
        <v>0.694689</v>
      </c>
      <c r="H578">
        <v>5.9999999999999995E-4</v>
      </c>
      <c r="I578">
        <v>1</v>
      </c>
    </row>
    <row r="579" spans="1:9" x14ac:dyDescent="0.2">
      <c r="A579" s="3">
        <v>2020</v>
      </c>
      <c r="B579" s="3">
        <v>11</v>
      </c>
      <c r="C579" t="s">
        <v>32</v>
      </c>
      <c r="D579" s="4" t="s">
        <v>29</v>
      </c>
      <c r="E579" t="s">
        <v>13</v>
      </c>
      <c r="F579">
        <v>0.9728</v>
      </c>
      <c r="G579">
        <v>287.26506799999999</v>
      </c>
      <c r="H579">
        <v>0.38919999999999999</v>
      </c>
      <c r="I579">
        <v>150</v>
      </c>
    </row>
    <row r="580" spans="1:9" x14ac:dyDescent="0.2">
      <c r="A580" s="3">
        <v>2020</v>
      </c>
      <c r="B580" s="3">
        <v>11</v>
      </c>
      <c r="C580" t="s">
        <v>32</v>
      </c>
      <c r="D580" s="4" t="s">
        <v>35</v>
      </c>
      <c r="E580" t="s">
        <v>18</v>
      </c>
      <c r="F580">
        <v>0.38250000000000001</v>
      </c>
      <c r="G580">
        <v>68.448018000000005</v>
      </c>
      <c r="H580">
        <v>6.88E-2</v>
      </c>
      <c r="I580">
        <v>80</v>
      </c>
    </row>
    <row r="581" spans="1:9" x14ac:dyDescent="0.2">
      <c r="A581" s="3">
        <v>2020</v>
      </c>
      <c r="B581" s="3">
        <v>11</v>
      </c>
      <c r="C581" t="s">
        <v>32</v>
      </c>
      <c r="D581" s="4" t="s">
        <v>35</v>
      </c>
      <c r="E581" t="s">
        <v>12</v>
      </c>
      <c r="F581">
        <v>1.0277000000000001</v>
      </c>
      <c r="G581">
        <v>215.00571099999999</v>
      </c>
      <c r="H581">
        <v>0.35970000000000002</v>
      </c>
      <c r="I581">
        <v>86</v>
      </c>
    </row>
    <row r="582" spans="1:9" x14ac:dyDescent="0.2">
      <c r="A582" s="3">
        <v>2020</v>
      </c>
      <c r="B582" s="3">
        <v>11</v>
      </c>
      <c r="C582" t="s">
        <v>32</v>
      </c>
      <c r="D582" s="4" t="s">
        <v>34</v>
      </c>
      <c r="E582" t="s">
        <v>18</v>
      </c>
      <c r="F582">
        <v>2.5000000000000001E-3</v>
      </c>
      <c r="G582">
        <v>1.2264630000000001</v>
      </c>
      <c r="H582">
        <v>5.0000000000000001E-4</v>
      </c>
      <c r="I582">
        <v>0</v>
      </c>
    </row>
    <row r="583" spans="1:9" x14ac:dyDescent="0.2">
      <c r="A583" s="3">
        <v>2020</v>
      </c>
      <c r="B583" s="3">
        <v>11</v>
      </c>
      <c r="C583" t="s">
        <v>32</v>
      </c>
      <c r="D583" s="4" t="s">
        <v>34</v>
      </c>
      <c r="E583" t="s">
        <v>12</v>
      </c>
      <c r="F583">
        <v>7.1099999999999997E-2</v>
      </c>
      <c r="G583">
        <v>30.765021000000001</v>
      </c>
      <c r="H583">
        <v>2.4899999999999999E-2</v>
      </c>
      <c r="I583">
        <v>0</v>
      </c>
    </row>
    <row r="584" spans="1:9" x14ac:dyDescent="0.2">
      <c r="A584" s="3">
        <v>2020</v>
      </c>
      <c r="B584" s="3">
        <v>11</v>
      </c>
      <c r="C584" t="s">
        <v>32</v>
      </c>
      <c r="D584" s="4" t="s">
        <v>34</v>
      </c>
      <c r="E584" t="s">
        <v>13</v>
      </c>
      <c r="F584">
        <v>0.35859999999999997</v>
      </c>
      <c r="G584">
        <v>194.894285</v>
      </c>
      <c r="H584">
        <v>0.15060000000000001</v>
      </c>
      <c r="I584">
        <v>0</v>
      </c>
    </row>
    <row r="585" spans="1:9" x14ac:dyDescent="0.2">
      <c r="A585" s="3">
        <v>2020</v>
      </c>
      <c r="B585" s="3">
        <v>11</v>
      </c>
      <c r="C585" t="s">
        <v>32</v>
      </c>
      <c r="D585" s="4" t="s">
        <v>46</v>
      </c>
      <c r="E585" t="s">
        <v>11</v>
      </c>
      <c r="F585">
        <v>0.14299999999999999</v>
      </c>
      <c r="G585">
        <v>65.889532000000003</v>
      </c>
      <c r="H585">
        <v>2.86E-2</v>
      </c>
      <c r="I585">
        <v>0</v>
      </c>
    </row>
    <row r="586" spans="1:9" x14ac:dyDescent="0.2">
      <c r="A586" s="3">
        <v>2020</v>
      </c>
      <c r="B586" s="3">
        <v>11</v>
      </c>
      <c r="C586" t="s">
        <v>32</v>
      </c>
      <c r="D586" s="4" t="s">
        <v>46</v>
      </c>
      <c r="E586" t="s">
        <v>12</v>
      </c>
      <c r="F586">
        <v>0.31309999999999999</v>
      </c>
      <c r="G586">
        <v>155.94172499999999</v>
      </c>
      <c r="H586">
        <v>0.1096</v>
      </c>
      <c r="I586">
        <v>0</v>
      </c>
    </row>
    <row r="587" spans="1:9" x14ac:dyDescent="0.2">
      <c r="A587" s="3">
        <v>2020</v>
      </c>
      <c r="B587" s="3">
        <v>12</v>
      </c>
      <c r="C587" t="s">
        <v>9</v>
      </c>
      <c r="D587" s="4" t="s">
        <v>10</v>
      </c>
      <c r="E587" t="s">
        <v>11</v>
      </c>
      <c r="F587">
        <v>12.700200000000001</v>
      </c>
      <c r="G587">
        <v>789.22792300000003</v>
      </c>
      <c r="H587">
        <v>2.6669999999999998</v>
      </c>
      <c r="I587">
        <v>543</v>
      </c>
    </row>
    <row r="588" spans="1:9" x14ac:dyDescent="0.2">
      <c r="A588" s="3">
        <v>2020</v>
      </c>
      <c r="B588" s="3">
        <v>12</v>
      </c>
      <c r="C588" t="s">
        <v>9</v>
      </c>
      <c r="D588" s="4" t="s">
        <v>10</v>
      </c>
      <c r="E588" t="s">
        <v>12</v>
      </c>
      <c r="F588">
        <v>69.803600000000003</v>
      </c>
      <c r="G588">
        <v>5995.2528309999998</v>
      </c>
      <c r="H588">
        <v>24.4312</v>
      </c>
      <c r="I588">
        <v>795</v>
      </c>
    </row>
    <row r="589" spans="1:9" x14ac:dyDescent="0.2">
      <c r="A589" s="3">
        <v>2020</v>
      </c>
      <c r="B589" s="3">
        <v>12</v>
      </c>
      <c r="C589" t="s">
        <v>9</v>
      </c>
      <c r="D589" s="4" t="s">
        <v>10</v>
      </c>
      <c r="E589" t="s">
        <v>13</v>
      </c>
      <c r="F589">
        <v>40.608600000000003</v>
      </c>
      <c r="G589">
        <v>3857.8111789999998</v>
      </c>
      <c r="H589">
        <v>20.304400000000001</v>
      </c>
      <c r="I589">
        <v>568</v>
      </c>
    </row>
    <row r="590" spans="1:9" x14ac:dyDescent="0.2">
      <c r="A590" s="3">
        <v>2020</v>
      </c>
      <c r="B590" s="3">
        <v>12</v>
      </c>
      <c r="C590" t="s">
        <v>9</v>
      </c>
      <c r="D590" s="4" t="s">
        <v>10</v>
      </c>
      <c r="E590" t="s">
        <v>14</v>
      </c>
      <c r="F590">
        <v>2.8999999999999998E-3</v>
      </c>
      <c r="G590">
        <v>0.23366300000000001</v>
      </c>
      <c r="H590">
        <v>2.2000000000000001E-3</v>
      </c>
      <c r="I590">
        <v>2</v>
      </c>
    </row>
    <row r="591" spans="1:9" x14ac:dyDescent="0.2">
      <c r="A591" s="3">
        <v>2020</v>
      </c>
      <c r="B591" s="3">
        <v>12</v>
      </c>
      <c r="C591" t="s">
        <v>9</v>
      </c>
      <c r="D591" s="4" t="s">
        <v>15</v>
      </c>
      <c r="E591" t="s">
        <v>11</v>
      </c>
      <c r="F591">
        <v>3.9899999999999998E-2</v>
      </c>
      <c r="G591">
        <v>4.3746749999999999</v>
      </c>
      <c r="H591">
        <v>8.0000000000000002E-3</v>
      </c>
      <c r="I591">
        <v>5</v>
      </c>
    </row>
    <row r="592" spans="1:9" x14ac:dyDescent="0.2">
      <c r="A592" s="3">
        <v>2020</v>
      </c>
      <c r="B592" s="3">
        <v>12</v>
      </c>
      <c r="C592" t="s">
        <v>9</v>
      </c>
      <c r="D592" s="4" t="s">
        <v>15</v>
      </c>
      <c r="E592" t="s">
        <v>13</v>
      </c>
      <c r="F592">
        <v>40.667499999999997</v>
      </c>
      <c r="G592">
        <v>5995.0734069999999</v>
      </c>
      <c r="H592">
        <v>16.267099999999999</v>
      </c>
      <c r="I592">
        <v>658</v>
      </c>
    </row>
    <row r="593" spans="1:9" x14ac:dyDescent="0.2">
      <c r="A593" s="3">
        <v>2020</v>
      </c>
      <c r="B593" s="3">
        <v>12</v>
      </c>
      <c r="C593" t="s">
        <v>9</v>
      </c>
      <c r="D593" s="4" t="s">
        <v>16</v>
      </c>
      <c r="E593" t="s">
        <v>11</v>
      </c>
      <c r="F593">
        <v>9.7942999999999998</v>
      </c>
      <c r="G593">
        <v>542.25353700000005</v>
      </c>
      <c r="H593">
        <v>2.2526999999999999</v>
      </c>
      <c r="I593">
        <v>466</v>
      </c>
    </row>
    <row r="594" spans="1:9" x14ac:dyDescent="0.2">
      <c r="A594" s="3">
        <v>2020</v>
      </c>
      <c r="B594" s="3">
        <v>12</v>
      </c>
      <c r="C594" t="s">
        <v>9</v>
      </c>
      <c r="D594" s="4" t="s">
        <v>16</v>
      </c>
      <c r="E594" t="s">
        <v>13</v>
      </c>
      <c r="F594">
        <v>1.4948999999999999</v>
      </c>
      <c r="G594">
        <v>208.69973899999999</v>
      </c>
      <c r="H594">
        <v>0.67269999999999996</v>
      </c>
      <c r="I594">
        <v>341</v>
      </c>
    </row>
    <row r="595" spans="1:9" x14ac:dyDescent="0.2">
      <c r="A595" s="3">
        <v>2020</v>
      </c>
      <c r="B595" s="3">
        <v>12</v>
      </c>
      <c r="C595" t="s">
        <v>9</v>
      </c>
      <c r="D595" s="4" t="s">
        <v>16</v>
      </c>
      <c r="E595" t="s">
        <v>14</v>
      </c>
      <c r="F595">
        <v>6.9999999999999999E-4</v>
      </c>
      <c r="G595">
        <v>0.125915</v>
      </c>
      <c r="H595">
        <v>4.0000000000000002E-4</v>
      </c>
      <c r="I595">
        <v>1</v>
      </c>
    </row>
    <row r="596" spans="1:9" x14ac:dyDescent="0.2">
      <c r="A596" s="3">
        <v>2020</v>
      </c>
      <c r="B596" s="3">
        <v>12</v>
      </c>
      <c r="C596" t="s">
        <v>9</v>
      </c>
      <c r="D596" s="4" t="s">
        <v>17</v>
      </c>
      <c r="E596" t="s">
        <v>18</v>
      </c>
      <c r="F596">
        <v>2.8290999999999999</v>
      </c>
      <c r="G596">
        <v>306.53553399999998</v>
      </c>
      <c r="H596">
        <v>0.50919999999999999</v>
      </c>
      <c r="I596">
        <v>103</v>
      </c>
    </row>
    <row r="597" spans="1:9" x14ac:dyDescent="0.2">
      <c r="A597" s="3">
        <v>2020</v>
      </c>
      <c r="B597" s="3">
        <v>12</v>
      </c>
      <c r="C597" t="s">
        <v>9</v>
      </c>
      <c r="D597" s="4" t="s">
        <v>20</v>
      </c>
      <c r="E597" t="s">
        <v>12</v>
      </c>
      <c r="F597">
        <v>4.4035000000000002</v>
      </c>
      <c r="G597">
        <v>282.29456699999997</v>
      </c>
      <c r="H597">
        <v>1.5852999999999999</v>
      </c>
      <c r="I597">
        <v>225</v>
      </c>
    </row>
    <row r="598" spans="1:9" x14ac:dyDescent="0.2">
      <c r="A598" s="3">
        <v>2020</v>
      </c>
      <c r="B598" s="3">
        <v>12</v>
      </c>
      <c r="C598" t="s">
        <v>9</v>
      </c>
      <c r="D598" s="4" t="s">
        <v>19</v>
      </c>
      <c r="E598" t="s">
        <v>12</v>
      </c>
      <c r="F598">
        <v>1.1941999999999999</v>
      </c>
      <c r="G598">
        <v>162.46889400000001</v>
      </c>
      <c r="H598">
        <v>0.44190000000000002</v>
      </c>
      <c r="I598">
        <v>133</v>
      </c>
    </row>
    <row r="599" spans="1:9" x14ac:dyDescent="0.2">
      <c r="A599" s="3">
        <v>2020</v>
      </c>
      <c r="B599" s="3">
        <v>12</v>
      </c>
      <c r="C599" t="s">
        <v>9</v>
      </c>
      <c r="D599" s="4" t="s">
        <v>21</v>
      </c>
      <c r="E599" t="s">
        <v>22</v>
      </c>
      <c r="F599">
        <v>4.7999999999999996E-3</v>
      </c>
      <c r="G599">
        <v>1.5882289999999999</v>
      </c>
      <c r="H599">
        <v>1.4E-3</v>
      </c>
      <c r="I599">
        <v>3</v>
      </c>
    </row>
    <row r="600" spans="1:9" x14ac:dyDescent="0.2">
      <c r="A600" s="3">
        <v>2020</v>
      </c>
      <c r="B600" s="3">
        <v>12</v>
      </c>
      <c r="C600" t="s">
        <v>9</v>
      </c>
      <c r="D600" s="4" t="s">
        <v>21</v>
      </c>
      <c r="E600" t="s">
        <v>13</v>
      </c>
      <c r="F600">
        <v>0.94569999999999999</v>
      </c>
      <c r="G600">
        <v>117.209566</v>
      </c>
      <c r="H600">
        <v>0.37830000000000003</v>
      </c>
      <c r="I600">
        <v>119</v>
      </c>
    </row>
    <row r="601" spans="1:9" x14ac:dyDescent="0.2">
      <c r="A601" s="3">
        <v>2020</v>
      </c>
      <c r="B601" s="3">
        <v>12</v>
      </c>
      <c r="C601" t="s">
        <v>9</v>
      </c>
      <c r="D601" s="4" t="s">
        <v>23</v>
      </c>
      <c r="E601" t="s">
        <v>13</v>
      </c>
      <c r="F601">
        <v>0.40260000000000001</v>
      </c>
      <c r="G601">
        <v>87.407708</v>
      </c>
      <c r="H601">
        <v>0.16109999999999999</v>
      </c>
      <c r="I601">
        <v>202</v>
      </c>
    </row>
    <row r="602" spans="1:9" x14ac:dyDescent="0.2">
      <c r="A602" s="3">
        <v>2020</v>
      </c>
      <c r="B602" s="3">
        <v>12</v>
      </c>
      <c r="C602" t="s">
        <v>9</v>
      </c>
      <c r="D602" s="4" t="s">
        <v>24</v>
      </c>
      <c r="E602" t="s">
        <v>18</v>
      </c>
      <c r="F602">
        <v>0.29680000000000001</v>
      </c>
      <c r="G602">
        <v>50.525289000000001</v>
      </c>
      <c r="H602">
        <v>5.6399999999999999E-2</v>
      </c>
      <c r="I602">
        <v>0</v>
      </c>
    </row>
    <row r="603" spans="1:9" x14ac:dyDescent="0.2">
      <c r="A603" s="3">
        <v>2020</v>
      </c>
      <c r="B603" s="3">
        <v>12</v>
      </c>
      <c r="C603" t="s">
        <v>9</v>
      </c>
      <c r="D603" s="4" t="s">
        <v>24</v>
      </c>
      <c r="E603" t="s">
        <v>12</v>
      </c>
      <c r="F603">
        <v>5.0000000000000001E-3</v>
      </c>
      <c r="G603">
        <v>0.61836999999999998</v>
      </c>
      <c r="H603">
        <v>2E-3</v>
      </c>
      <c r="I603">
        <v>0</v>
      </c>
    </row>
    <row r="604" spans="1:9" x14ac:dyDescent="0.2">
      <c r="A604" s="3">
        <v>2020</v>
      </c>
      <c r="B604" s="3">
        <v>12</v>
      </c>
      <c r="C604" t="s">
        <v>9</v>
      </c>
      <c r="D604" s="4" t="s">
        <v>42</v>
      </c>
      <c r="E604" t="s">
        <v>13</v>
      </c>
      <c r="F604">
        <v>0.2248</v>
      </c>
      <c r="G604">
        <v>41.788139000000001</v>
      </c>
      <c r="H604">
        <v>8.9899999999999994E-2</v>
      </c>
      <c r="I604">
        <v>60</v>
      </c>
    </row>
    <row r="605" spans="1:9" x14ac:dyDescent="0.2">
      <c r="A605" s="3">
        <v>2020</v>
      </c>
      <c r="B605" s="3">
        <v>12</v>
      </c>
      <c r="C605" t="s">
        <v>26</v>
      </c>
      <c r="D605" s="4" t="s">
        <v>10</v>
      </c>
      <c r="E605" t="s">
        <v>11</v>
      </c>
      <c r="F605">
        <v>74.862899999999996</v>
      </c>
      <c r="G605">
        <v>4235.5771329999998</v>
      </c>
      <c r="H605">
        <v>15.7212</v>
      </c>
      <c r="I605">
        <v>8742</v>
      </c>
    </row>
    <row r="606" spans="1:9" x14ac:dyDescent="0.2">
      <c r="A606" s="3">
        <v>2020</v>
      </c>
      <c r="B606" s="3">
        <v>12</v>
      </c>
      <c r="C606" t="s">
        <v>26</v>
      </c>
      <c r="D606" s="4" t="s">
        <v>10</v>
      </c>
      <c r="E606" t="s">
        <v>12</v>
      </c>
      <c r="F606">
        <v>44.227600000000002</v>
      </c>
      <c r="G606">
        <v>4566.001749</v>
      </c>
      <c r="H606">
        <v>15.479699999999999</v>
      </c>
      <c r="I606">
        <v>8900</v>
      </c>
    </row>
    <row r="607" spans="1:9" x14ac:dyDescent="0.2">
      <c r="A607" s="3">
        <v>2020</v>
      </c>
      <c r="B607" s="3">
        <v>12</v>
      </c>
      <c r="C607" t="s">
        <v>26</v>
      </c>
      <c r="D607" s="4" t="s">
        <v>10</v>
      </c>
      <c r="E607" t="s">
        <v>13</v>
      </c>
      <c r="F607">
        <v>5.0658000000000003</v>
      </c>
      <c r="G607">
        <v>764.22907699999996</v>
      </c>
      <c r="H607">
        <v>2.5329999999999999</v>
      </c>
      <c r="I607">
        <v>869</v>
      </c>
    </row>
    <row r="608" spans="1:9" x14ac:dyDescent="0.2">
      <c r="A608" s="3">
        <v>2020</v>
      </c>
      <c r="B608" s="3">
        <v>12</v>
      </c>
      <c r="C608" t="s">
        <v>26</v>
      </c>
      <c r="D608" s="4" t="s">
        <v>10</v>
      </c>
      <c r="E608" t="s">
        <v>14</v>
      </c>
      <c r="F608">
        <v>0.27960000000000002</v>
      </c>
      <c r="G608">
        <v>45.269075000000001</v>
      </c>
      <c r="H608">
        <v>0.2097</v>
      </c>
      <c r="I608">
        <v>178</v>
      </c>
    </row>
    <row r="609" spans="1:9" x14ac:dyDescent="0.2">
      <c r="A609" s="3">
        <v>2020</v>
      </c>
      <c r="B609" s="3">
        <v>12</v>
      </c>
      <c r="C609" t="s">
        <v>26</v>
      </c>
      <c r="D609" s="4" t="s">
        <v>15</v>
      </c>
      <c r="E609" t="s">
        <v>11</v>
      </c>
      <c r="F609">
        <v>1.21E-2</v>
      </c>
      <c r="G609">
        <v>1.127402</v>
      </c>
      <c r="H609">
        <v>2.5000000000000001E-3</v>
      </c>
      <c r="I609">
        <v>2</v>
      </c>
    </row>
    <row r="610" spans="1:9" x14ac:dyDescent="0.2">
      <c r="A610" s="3">
        <v>2020</v>
      </c>
      <c r="B610" s="3">
        <v>12</v>
      </c>
      <c r="C610" t="s">
        <v>26</v>
      </c>
      <c r="D610" s="4" t="s">
        <v>15</v>
      </c>
      <c r="E610" t="s">
        <v>13</v>
      </c>
      <c r="F610">
        <v>6.5758000000000001</v>
      </c>
      <c r="G610">
        <v>1391.7110399999999</v>
      </c>
      <c r="H610">
        <v>2.6303000000000001</v>
      </c>
      <c r="I610">
        <v>939</v>
      </c>
    </row>
    <row r="611" spans="1:9" x14ac:dyDescent="0.2">
      <c r="A611" s="3">
        <v>2020</v>
      </c>
      <c r="B611" s="3">
        <v>12</v>
      </c>
      <c r="C611" t="s">
        <v>26</v>
      </c>
      <c r="D611" s="4" t="s">
        <v>20</v>
      </c>
      <c r="E611" t="s">
        <v>12</v>
      </c>
      <c r="F611">
        <v>7.5570000000000004</v>
      </c>
      <c r="G611">
        <v>574.50500699999998</v>
      </c>
      <c r="H611">
        <v>2.7206000000000001</v>
      </c>
      <c r="I611">
        <v>1595</v>
      </c>
    </row>
    <row r="612" spans="1:9" x14ac:dyDescent="0.2">
      <c r="A612" s="3">
        <v>2020</v>
      </c>
      <c r="B612" s="3">
        <v>12</v>
      </c>
      <c r="C612" t="s">
        <v>26</v>
      </c>
      <c r="D612" s="4" t="s">
        <v>16</v>
      </c>
      <c r="E612" t="s">
        <v>11</v>
      </c>
      <c r="F612">
        <v>3.0648</v>
      </c>
      <c r="G612">
        <v>238.161845</v>
      </c>
      <c r="H612">
        <v>0.70489999999999997</v>
      </c>
      <c r="I612">
        <v>1181</v>
      </c>
    </row>
    <row r="613" spans="1:9" x14ac:dyDescent="0.2">
      <c r="A613" s="3">
        <v>2020</v>
      </c>
      <c r="B613" s="3">
        <v>12</v>
      </c>
      <c r="C613" t="s">
        <v>26</v>
      </c>
      <c r="D613" s="4" t="s">
        <v>16</v>
      </c>
      <c r="E613" t="s">
        <v>13</v>
      </c>
      <c r="F613">
        <v>0.66700000000000004</v>
      </c>
      <c r="G613">
        <v>117.18423799999999</v>
      </c>
      <c r="H613">
        <v>0.30020000000000002</v>
      </c>
      <c r="I613">
        <v>439</v>
      </c>
    </row>
    <row r="614" spans="1:9" x14ac:dyDescent="0.2">
      <c r="A614" s="3">
        <v>2020</v>
      </c>
      <c r="B614" s="3">
        <v>12</v>
      </c>
      <c r="C614" t="s">
        <v>26</v>
      </c>
      <c r="D614" s="4" t="s">
        <v>19</v>
      </c>
      <c r="E614" t="s">
        <v>12</v>
      </c>
      <c r="F614">
        <v>1.0039</v>
      </c>
      <c r="G614">
        <v>159.75604799999999</v>
      </c>
      <c r="H614">
        <v>0.37140000000000001</v>
      </c>
      <c r="I614">
        <v>460</v>
      </c>
    </row>
    <row r="615" spans="1:9" x14ac:dyDescent="0.2">
      <c r="A615" s="3">
        <v>2020</v>
      </c>
      <c r="B615" s="3">
        <v>12</v>
      </c>
      <c r="C615" t="s">
        <v>26</v>
      </c>
      <c r="D615" s="4" t="s">
        <v>17</v>
      </c>
      <c r="E615" t="s">
        <v>18</v>
      </c>
      <c r="F615">
        <v>1.5923</v>
      </c>
      <c r="G615">
        <v>134.403459</v>
      </c>
      <c r="H615">
        <v>0.28660000000000002</v>
      </c>
      <c r="I615">
        <v>220</v>
      </c>
    </row>
    <row r="616" spans="1:9" x14ac:dyDescent="0.2">
      <c r="A616" s="3">
        <v>2020</v>
      </c>
      <c r="B616" s="3">
        <v>12</v>
      </c>
      <c r="C616" t="s">
        <v>26</v>
      </c>
      <c r="D616" s="4" t="s">
        <v>45</v>
      </c>
      <c r="E616" t="s">
        <v>12</v>
      </c>
      <c r="F616">
        <v>0.68120000000000003</v>
      </c>
      <c r="G616">
        <v>60.933020999999997</v>
      </c>
      <c r="H616">
        <v>0.2384</v>
      </c>
      <c r="I616">
        <v>223</v>
      </c>
    </row>
    <row r="617" spans="1:9" x14ac:dyDescent="0.2">
      <c r="A617" s="3">
        <v>2020</v>
      </c>
      <c r="B617" s="3">
        <v>12</v>
      </c>
      <c r="C617" t="s">
        <v>26</v>
      </c>
      <c r="D617" s="4" t="s">
        <v>35</v>
      </c>
      <c r="E617" t="s">
        <v>18</v>
      </c>
      <c r="F617">
        <v>3.7199999999999997E-2</v>
      </c>
      <c r="G617">
        <v>6.7132240000000003</v>
      </c>
      <c r="H617">
        <v>6.7000000000000002E-3</v>
      </c>
      <c r="I617">
        <v>0</v>
      </c>
    </row>
    <row r="618" spans="1:9" x14ac:dyDescent="0.2">
      <c r="A618" s="3">
        <v>2020</v>
      </c>
      <c r="B618" s="3">
        <v>12</v>
      </c>
      <c r="C618" t="s">
        <v>26</v>
      </c>
      <c r="D618" s="4" t="s">
        <v>35</v>
      </c>
      <c r="E618" t="s">
        <v>12</v>
      </c>
      <c r="F618">
        <v>0.1953</v>
      </c>
      <c r="G618">
        <v>45.258333</v>
      </c>
      <c r="H618">
        <v>6.8400000000000002E-2</v>
      </c>
      <c r="I618">
        <v>0</v>
      </c>
    </row>
    <row r="619" spans="1:9" x14ac:dyDescent="0.2">
      <c r="A619" s="3">
        <v>2020</v>
      </c>
      <c r="B619" s="3">
        <v>12</v>
      </c>
      <c r="C619" t="s">
        <v>26</v>
      </c>
      <c r="D619" s="4" t="s">
        <v>21</v>
      </c>
      <c r="E619" t="s">
        <v>22</v>
      </c>
      <c r="F619">
        <v>2.8999999999999998E-3</v>
      </c>
      <c r="G619">
        <v>1.1161300000000001</v>
      </c>
      <c r="H619">
        <v>8.0000000000000004E-4</v>
      </c>
      <c r="I619">
        <v>2</v>
      </c>
    </row>
    <row r="620" spans="1:9" x14ac:dyDescent="0.2">
      <c r="A620" s="3">
        <v>2020</v>
      </c>
      <c r="B620" s="3">
        <v>12</v>
      </c>
      <c r="C620" t="s">
        <v>26</v>
      </c>
      <c r="D620" s="4" t="s">
        <v>21</v>
      </c>
      <c r="E620" t="s">
        <v>13</v>
      </c>
      <c r="F620">
        <v>0.3372</v>
      </c>
      <c r="G620">
        <v>35.861902000000001</v>
      </c>
      <c r="H620">
        <v>0.13489999999999999</v>
      </c>
      <c r="I620">
        <v>212</v>
      </c>
    </row>
    <row r="621" spans="1:9" x14ac:dyDescent="0.2">
      <c r="A621" s="3">
        <v>2020</v>
      </c>
      <c r="B621" s="3">
        <v>12</v>
      </c>
      <c r="C621" t="s">
        <v>26</v>
      </c>
      <c r="D621" s="4" t="s">
        <v>47</v>
      </c>
      <c r="E621" t="s">
        <v>12</v>
      </c>
      <c r="F621">
        <v>0.51149999999999995</v>
      </c>
      <c r="G621">
        <v>35.519098999999997</v>
      </c>
      <c r="H621">
        <v>0.1867</v>
      </c>
      <c r="I621">
        <v>0</v>
      </c>
    </row>
    <row r="622" spans="1:9" x14ac:dyDescent="0.2">
      <c r="A622" s="3">
        <v>2020</v>
      </c>
      <c r="B622" s="3">
        <v>12</v>
      </c>
      <c r="C622" t="s">
        <v>32</v>
      </c>
      <c r="D622" s="4" t="s">
        <v>10</v>
      </c>
      <c r="E622" t="s">
        <v>11</v>
      </c>
      <c r="F622">
        <v>124.8704</v>
      </c>
      <c r="G622">
        <v>7039.5640400000002</v>
      </c>
      <c r="H622">
        <v>26.222799999999999</v>
      </c>
      <c r="I622">
        <v>11727</v>
      </c>
    </row>
    <row r="623" spans="1:9" x14ac:dyDescent="0.2">
      <c r="A623" s="3">
        <v>2020</v>
      </c>
      <c r="B623" s="3">
        <v>12</v>
      </c>
      <c r="C623" t="s">
        <v>32</v>
      </c>
      <c r="D623" s="4" t="s">
        <v>10</v>
      </c>
      <c r="E623" t="s">
        <v>12</v>
      </c>
      <c r="F623">
        <v>110.6414</v>
      </c>
      <c r="G623">
        <v>10476.185686000001</v>
      </c>
      <c r="H623">
        <v>38.724499999999999</v>
      </c>
      <c r="I623">
        <v>15236</v>
      </c>
    </row>
    <row r="624" spans="1:9" x14ac:dyDescent="0.2">
      <c r="A624" s="3">
        <v>2020</v>
      </c>
      <c r="B624" s="3">
        <v>12</v>
      </c>
      <c r="C624" t="s">
        <v>32</v>
      </c>
      <c r="D624" s="4" t="s">
        <v>10</v>
      </c>
      <c r="E624" t="s">
        <v>13</v>
      </c>
      <c r="F624">
        <v>9.7353000000000005</v>
      </c>
      <c r="G624">
        <v>1248.6311000000001</v>
      </c>
      <c r="H624">
        <v>4.8674999999999997</v>
      </c>
      <c r="I624">
        <v>1006</v>
      </c>
    </row>
    <row r="625" spans="1:9" x14ac:dyDescent="0.2">
      <c r="A625" s="3">
        <v>2020</v>
      </c>
      <c r="B625" s="3">
        <v>12</v>
      </c>
      <c r="C625" t="s">
        <v>32</v>
      </c>
      <c r="D625" s="4" t="s">
        <v>10</v>
      </c>
      <c r="E625" t="s">
        <v>14</v>
      </c>
      <c r="F625">
        <v>7.5499999999999998E-2</v>
      </c>
      <c r="G625">
        <v>12.065848000000001</v>
      </c>
      <c r="H625">
        <v>5.6599999999999998E-2</v>
      </c>
      <c r="I625">
        <v>45</v>
      </c>
    </row>
    <row r="626" spans="1:9" x14ac:dyDescent="0.2">
      <c r="A626" s="3">
        <v>2020</v>
      </c>
      <c r="B626" s="3">
        <v>12</v>
      </c>
      <c r="C626" t="s">
        <v>32</v>
      </c>
      <c r="D626" s="4" t="s">
        <v>15</v>
      </c>
      <c r="E626" t="s">
        <v>11</v>
      </c>
      <c r="F626">
        <v>4.0000000000000001E-3</v>
      </c>
      <c r="G626">
        <v>0.49345</v>
      </c>
      <c r="H626">
        <v>8.0000000000000004E-4</v>
      </c>
      <c r="I626">
        <v>2</v>
      </c>
    </row>
    <row r="627" spans="1:9" x14ac:dyDescent="0.2">
      <c r="A627" s="3">
        <v>2020</v>
      </c>
      <c r="B627" s="3">
        <v>12</v>
      </c>
      <c r="C627" t="s">
        <v>32</v>
      </c>
      <c r="D627" s="4" t="s">
        <v>15</v>
      </c>
      <c r="E627" t="s">
        <v>13</v>
      </c>
      <c r="F627">
        <v>24.9785</v>
      </c>
      <c r="G627">
        <v>4973.5722139999998</v>
      </c>
      <c r="H627">
        <v>9.9914000000000005</v>
      </c>
      <c r="I627">
        <v>1907</v>
      </c>
    </row>
    <row r="628" spans="1:9" x14ac:dyDescent="0.2">
      <c r="A628" s="3">
        <v>2020</v>
      </c>
      <c r="B628" s="3">
        <v>12</v>
      </c>
      <c r="C628" t="s">
        <v>32</v>
      </c>
      <c r="D628" s="4" t="s">
        <v>20</v>
      </c>
      <c r="E628" t="s">
        <v>12</v>
      </c>
      <c r="F628">
        <v>18.111799999999999</v>
      </c>
      <c r="G628">
        <v>1362.937588</v>
      </c>
      <c r="H628">
        <v>6.5202999999999998</v>
      </c>
      <c r="I628">
        <v>2078</v>
      </c>
    </row>
    <row r="629" spans="1:9" x14ac:dyDescent="0.2">
      <c r="A629" s="3">
        <v>2020</v>
      </c>
      <c r="B629" s="3">
        <v>12</v>
      </c>
      <c r="C629" t="s">
        <v>32</v>
      </c>
      <c r="D629" s="4" t="s">
        <v>16</v>
      </c>
      <c r="E629" t="s">
        <v>11</v>
      </c>
      <c r="F629">
        <v>5.1246999999999998</v>
      </c>
      <c r="G629">
        <v>297.62850800000001</v>
      </c>
      <c r="H629">
        <v>1.1787000000000001</v>
      </c>
      <c r="I629">
        <v>1031</v>
      </c>
    </row>
    <row r="630" spans="1:9" x14ac:dyDescent="0.2">
      <c r="A630" s="3">
        <v>2020</v>
      </c>
      <c r="B630" s="3">
        <v>12</v>
      </c>
      <c r="C630" t="s">
        <v>32</v>
      </c>
      <c r="D630" s="4" t="s">
        <v>16</v>
      </c>
      <c r="E630" t="s">
        <v>27</v>
      </c>
      <c r="F630">
        <v>7.7999999999999996E-3</v>
      </c>
      <c r="G630">
        <v>0.85269600000000001</v>
      </c>
      <c r="H630">
        <v>2.3E-3</v>
      </c>
      <c r="I630">
        <v>9</v>
      </c>
    </row>
    <row r="631" spans="1:9" x14ac:dyDescent="0.2">
      <c r="A631" s="3">
        <v>2020</v>
      </c>
      <c r="B631" s="3">
        <v>12</v>
      </c>
      <c r="C631" t="s">
        <v>32</v>
      </c>
      <c r="D631" s="4" t="s">
        <v>16</v>
      </c>
      <c r="E631" t="s">
        <v>13</v>
      </c>
      <c r="F631">
        <v>6.2070999999999996</v>
      </c>
      <c r="G631">
        <v>923.40991899999995</v>
      </c>
      <c r="H631">
        <v>2.7930999999999999</v>
      </c>
      <c r="I631">
        <v>2067</v>
      </c>
    </row>
    <row r="632" spans="1:9" x14ac:dyDescent="0.2">
      <c r="A632" s="3">
        <v>2020</v>
      </c>
      <c r="B632" s="3">
        <v>12</v>
      </c>
      <c r="C632" t="s">
        <v>32</v>
      </c>
      <c r="D632" s="4" t="s">
        <v>33</v>
      </c>
      <c r="E632" t="s">
        <v>18</v>
      </c>
      <c r="F632">
        <v>1.2878000000000001</v>
      </c>
      <c r="G632">
        <v>365.322427</v>
      </c>
      <c r="H632">
        <v>0.24479999999999999</v>
      </c>
      <c r="I632">
        <v>107</v>
      </c>
    </row>
    <row r="633" spans="1:9" x14ac:dyDescent="0.2">
      <c r="A633" s="3">
        <v>2020</v>
      </c>
      <c r="B633" s="3">
        <v>12</v>
      </c>
      <c r="C633" t="s">
        <v>32</v>
      </c>
      <c r="D633" s="4" t="s">
        <v>33</v>
      </c>
      <c r="E633" t="s">
        <v>12</v>
      </c>
      <c r="F633">
        <v>2.1499999999999998E-2</v>
      </c>
      <c r="G633">
        <v>5.8394430000000002</v>
      </c>
      <c r="H633">
        <v>7.4999999999999997E-3</v>
      </c>
      <c r="I633">
        <v>8</v>
      </c>
    </row>
    <row r="634" spans="1:9" x14ac:dyDescent="0.2">
      <c r="A634" s="3">
        <v>2020</v>
      </c>
      <c r="B634" s="3">
        <v>12</v>
      </c>
      <c r="C634" t="s">
        <v>32</v>
      </c>
      <c r="D634" s="4" t="s">
        <v>33</v>
      </c>
      <c r="E634" t="s">
        <v>13</v>
      </c>
      <c r="F634">
        <v>8.5599999999999996E-2</v>
      </c>
      <c r="G634">
        <v>42.079687</v>
      </c>
      <c r="H634">
        <v>4.2799999999999998E-2</v>
      </c>
      <c r="I634">
        <v>56</v>
      </c>
    </row>
    <row r="635" spans="1:9" x14ac:dyDescent="0.2">
      <c r="A635" s="3">
        <v>2020</v>
      </c>
      <c r="B635" s="3">
        <v>12</v>
      </c>
      <c r="C635" t="s">
        <v>32</v>
      </c>
      <c r="D635" s="4" t="s">
        <v>19</v>
      </c>
      <c r="E635" t="s">
        <v>12</v>
      </c>
      <c r="F635">
        <v>2.1985000000000001</v>
      </c>
      <c r="G635">
        <v>309.21940499999999</v>
      </c>
      <c r="H635">
        <v>0.81340000000000001</v>
      </c>
      <c r="I635">
        <v>511</v>
      </c>
    </row>
    <row r="636" spans="1:9" x14ac:dyDescent="0.2">
      <c r="A636" s="3">
        <v>2020</v>
      </c>
      <c r="B636" s="3">
        <v>12</v>
      </c>
      <c r="C636" t="s">
        <v>32</v>
      </c>
      <c r="D636" s="4" t="s">
        <v>34</v>
      </c>
      <c r="E636" t="s">
        <v>18</v>
      </c>
      <c r="F636">
        <v>2.0000000000000001E-4</v>
      </c>
      <c r="G636">
        <v>9.4353999999999993E-2</v>
      </c>
      <c r="H636">
        <v>1E-4</v>
      </c>
      <c r="I636">
        <v>0</v>
      </c>
    </row>
    <row r="637" spans="1:9" x14ac:dyDescent="0.2">
      <c r="A637" s="3">
        <v>2020</v>
      </c>
      <c r="B637" s="3">
        <v>12</v>
      </c>
      <c r="C637" t="s">
        <v>32</v>
      </c>
      <c r="D637" s="4" t="s">
        <v>34</v>
      </c>
      <c r="E637" t="s">
        <v>12</v>
      </c>
      <c r="F637">
        <v>8.4000000000000005E-2</v>
      </c>
      <c r="G637">
        <v>33.376418999999999</v>
      </c>
      <c r="H637">
        <v>2.9399999999999999E-2</v>
      </c>
      <c r="I637">
        <v>0</v>
      </c>
    </row>
    <row r="638" spans="1:9" x14ac:dyDescent="0.2">
      <c r="A638" s="3">
        <v>2020</v>
      </c>
      <c r="B638" s="3">
        <v>12</v>
      </c>
      <c r="C638" t="s">
        <v>32</v>
      </c>
      <c r="D638" s="4" t="s">
        <v>34</v>
      </c>
      <c r="E638" t="s">
        <v>13</v>
      </c>
      <c r="F638">
        <v>0.4299</v>
      </c>
      <c r="G638">
        <v>232.87771599999999</v>
      </c>
      <c r="H638">
        <v>0.18049999999999999</v>
      </c>
      <c r="I638">
        <v>0</v>
      </c>
    </row>
    <row r="639" spans="1:9" x14ac:dyDescent="0.2">
      <c r="A639" s="3">
        <v>2020</v>
      </c>
      <c r="B639" s="3">
        <v>12</v>
      </c>
      <c r="C639" t="s">
        <v>32</v>
      </c>
      <c r="D639" s="4" t="s">
        <v>35</v>
      </c>
      <c r="E639" t="s">
        <v>18</v>
      </c>
      <c r="F639">
        <v>0.35270000000000001</v>
      </c>
      <c r="G639">
        <v>63.560267000000003</v>
      </c>
      <c r="H639">
        <v>6.3500000000000001E-2</v>
      </c>
      <c r="I639">
        <v>81</v>
      </c>
    </row>
    <row r="640" spans="1:9" x14ac:dyDescent="0.2">
      <c r="A640" s="3">
        <v>2020</v>
      </c>
      <c r="B640" s="3">
        <v>12</v>
      </c>
      <c r="C640" t="s">
        <v>32</v>
      </c>
      <c r="D640" s="4" t="s">
        <v>35</v>
      </c>
      <c r="E640" t="s">
        <v>12</v>
      </c>
      <c r="F640">
        <v>0.76939999999999997</v>
      </c>
      <c r="G640">
        <v>174.461142</v>
      </c>
      <c r="H640">
        <v>0.26929999999999998</v>
      </c>
      <c r="I640">
        <v>87</v>
      </c>
    </row>
    <row r="641" spans="1:9" x14ac:dyDescent="0.2">
      <c r="A641" s="3">
        <v>2020</v>
      </c>
      <c r="B641" s="3">
        <v>12</v>
      </c>
      <c r="C641" t="s">
        <v>32</v>
      </c>
      <c r="D641" s="4" t="s">
        <v>29</v>
      </c>
      <c r="E641" t="s">
        <v>12</v>
      </c>
      <c r="F641">
        <v>2.0000000000000001E-4</v>
      </c>
      <c r="G641">
        <v>7.3136000000000007E-2</v>
      </c>
      <c r="H641">
        <v>1E-4</v>
      </c>
      <c r="I641">
        <v>1</v>
      </c>
    </row>
    <row r="642" spans="1:9" x14ac:dyDescent="0.2">
      <c r="A642" s="3">
        <v>2020</v>
      </c>
      <c r="B642" s="3">
        <v>12</v>
      </c>
      <c r="C642" t="s">
        <v>32</v>
      </c>
      <c r="D642" s="4" t="s">
        <v>29</v>
      </c>
      <c r="E642" t="s">
        <v>13</v>
      </c>
      <c r="F642">
        <v>0.62039999999999995</v>
      </c>
      <c r="G642">
        <v>191.647874</v>
      </c>
      <c r="H642">
        <v>0.24809999999999999</v>
      </c>
      <c r="I642">
        <v>124</v>
      </c>
    </row>
    <row r="643" spans="1:9" x14ac:dyDescent="0.2">
      <c r="A643" s="3">
        <v>2020</v>
      </c>
      <c r="B643" s="3">
        <v>12</v>
      </c>
      <c r="C643" t="s">
        <v>32</v>
      </c>
      <c r="D643" s="4" t="s">
        <v>46</v>
      </c>
      <c r="E643" t="s">
        <v>11</v>
      </c>
      <c r="F643">
        <v>7.6499999999999999E-2</v>
      </c>
      <c r="G643">
        <v>35.958112</v>
      </c>
      <c r="H643">
        <v>1.5299999999999999E-2</v>
      </c>
      <c r="I643">
        <v>0</v>
      </c>
    </row>
    <row r="644" spans="1:9" x14ac:dyDescent="0.2">
      <c r="A644" s="3">
        <v>2020</v>
      </c>
      <c r="B644" s="3">
        <v>12</v>
      </c>
      <c r="C644" t="s">
        <v>32</v>
      </c>
      <c r="D644" s="4" t="s">
        <v>46</v>
      </c>
      <c r="E644" t="s">
        <v>12</v>
      </c>
      <c r="F644">
        <v>0.28489999999999999</v>
      </c>
      <c r="G644">
        <v>140.160417</v>
      </c>
      <c r="H644">
        <v>9.9699999999999997E-2</v>
      </c>
      <c r="I644">
        <v>0</v>
      </c>
    </row>
    <row r="645" spans="1:9" x14ac:dyDescent="0.2">
      <c r="A645" s="3">
        <v>2020</v>
      </c>
      <c r="B645" s="3">
        <v>10</v>
      </c>
      <c r="C645" t="s">
        <v>9</v>
      </c>
      <c r="D645" s="4" t="s">
        <v>10</v>
      </c>
      <c r="E645" t="s">
        <v>48</v>
      </c>
      <c r="F645">
        <v>0.77529999999999999</v>
      </c>
      <c r="G645">
        <v>41.856000000000002</v>
      </c>
      <c r="H645">
        <v>0.155</v>
      </c>
      <c r="I645">
        <v>13</v>
      </c>
    </row>
    <row r="646" spans="1:9" x14ac:dyDescent="0.2">
      <c r="A646" s="3">
        <v>2020</v>
      </c>
      <c r="B646" s="3">
        <v>10</v>
      </c>
      <c r="C646" t="s">
        <v>26</v>
      </c>
      <c r="D646" s="4" t="s">
        <v>10</v>
      </c>
      <c r="E646" t="s">
        <v>48</v>
      </c>
      <c r="F646">
        <v>1.2061999999999999</v>
      </c>
      <c r="G646">
        <v>76.909300000000002</v>
      </c>
      <c r="H646">
        <v>0.2412</v>
      </c>
      <c r="I646">
        <v>367</v>
      </c>
    </row>
    <row r="647" spans="1:9" x14ac:dyDescent="0.2">
      <c r="A647" s="3">
        <v>2020</v>
      </c>
      <c r="B647" s="3">
        <v>10</v>
      </c>
      <c r="C647" t="s">
        <v>32</v>
      </c>
      <c r="D647" s="4" t="s">
        <v>10</v>
      </c>
      <c r="E647" t="s">
        <v>48</v>
      </c>
      <c r="F647">
        <v>2.4603999999999999</v>
      </c>
      <c r="G647">
        <v>151.083</v>
      </c>
      <c r="H647">
        <v>0.49209999999999998</v>
      </c>
      <c r="I647">
        <v>271</v>
      </c>
    </row>
    <row r="648" spans="1:9" x14ac:dyDescent="0.2">
      <c r="A648" s="3">
        <v>2020</v>
      </c>
      <c r="B648" s="3">
        <v>11</v>
      </c>
      <c r="C648" t="s">
        <v>9</v>
      </c>
      <c r="D648" s="4" t="s">
        <v>10</v>
      </c>
      <c r="E648" t="s">
        <v>48</v>
      </c>
      <c r="F648">
        <v>2.4714999999999998</v>
      </c>
      <c r="G648">
        <v>173.91480000000001</v>
      </c>
      <c r="H648">
        <v>0.49430000000000002</v>
      </c>
      <c r="I648">
        <v>170</v>
      </c>
    </row>
    <row r="649" spans="1:9" x14ac:dyDescent="0.2">
      <c r="A649" s="3">
        <v>2020</v>
      </c>
      <c r="B649" s="3">
        <v>11</v>
      </c>
      <c r="C649" t="s">
        <v>26</v>
      </c>
      <c r="D649" s="4" t="s">
        <v>10</v>
      </c>
      <c r="E649" t="s">
        <v>48</v>
      </c>
      <c r="F649">
        <v>17.7682</v>
      </c>
      <c r="G649">
        <v>1109.3931</v>
      </c>
      <c r="H649">
        <v>3.5537000000000001</v>
      </c>
      <c r="I649">
        <v>1713</v>
      </c>
    </row>
    <row r="650" spans="1:9" x14ac:dyDescent="0.2">
      <c r="A650" s="3">
        <v>2020</v>
      </c>
      <c r="B650" s="3">
        <v>11</v>
      </c>
      <c r="C650" t="s">
        <v>32</v>
      </c>
      <c r="D650" s="4" t="s">
        <v>10</v>
      </c>
      <c r="E650" t="s">
        <v>48</v>
      </c>
      <c r="F650">
        <v>18.8734</v>
      </c>
      <c r="G650">
        <v>1317.4916000000001</v>
      </c>
      <c r="H650">
        <v>3.7747000000000002</v>
      </c>
      <c r="I650">
        <v>1607</v>
      </c>
    </row>
    <row r="651" spans="1:9" x14ac:dyDescent="0.2">
      <c r="A651" s="3">
        <v>2020</v>
      </c>
      <c r="B651" s="3">
        <v>12</v>
      </c>
      <c r="C651" t="s">
        <v>9</v>
      </c>
      <c r="D651" s="4" t="s">
        <v>10</v>
      </c>
      <c r="E651" t="s">
        <v>48</v>
      </c>
      <c r="F651">
        <v>36.907899999999998</v>
      </c>
      <c r="G651">
        <v>2267.3182999999999</v>
      </c>
      <c r="H651">
        <v>7.3815999999999997</v>
      </c>
      <c r="I651">
        <v>468</v>
      </c>
    </row>
    <row r="652" spans="1:9" x14ac:dyDescent="0.2">
      <c r="A652" s="3">
        <v>2020</v>
      </c>
      <c r="B652" s="3">
        <v>12</v>
      </c>
      <c r="C652" t="s">
        <v>26</v>
      </c>
      <c r="D652" s="4" t="s">
        <v>10</v>
      </c>
      <c r="E652" t="s">
        <v>48</v>
      </c>
      <c r="F652">
        <v>20.2285</v>
      </c>
      <c r="G652">
        <v>1371.2550000000001</v>
      </c>
      <c r="H652">
        <v>4.0456000000000003</v>
      </c>
      <c r="I652">
        <v>1889</v>
      </c>
    </row>
    <row r="653" spans="1:9" x14ac:dyDescent="0.2">
      <c r="A653" s="3">
        <v>2020</v>
      </c>
      <c r="B653" s="3">
        <v>12</v>
      </c>
      <c r="C653" t="s">
        <v>32</v>
      </c>
      <c r="D653" s="4" t="s">
        <v>10</v>
      </c>
      <c r="E653" t="s">
        <v>48</v>
      </c>
      <c r="F653">
        <v>40.661700000000003</v>
      </c>
      <c r="G653">
        <v>2642.1648</v>
      </c>
      <c r="H653">
        <v>8.1324000000000005</v>
      </c>
      <c r="I653">
        <v>2079</v>
      </c>
    </row>
    <row r="654" spans="1:9" x14ac:dyDescent="0.2">
      <c r="A654" s="3">
        <v>2021</v>
      </c>
      <c r="B654" s="3">
        <v>1</v>
      </c>
      <c r="C654" t="s">
        <v>9</v>
      </c>
      <c r="D654" s="4" t="s">
        <v>10</v>
      </c>
      <c r="E654" t="s">
        <v>11</v>
      </c>
      <c r="F654">
        <v>12.7583</v>
      </c>
      <c r="G654">
        <v>817.78912800000001</v>
      </c>
      <c r="H654">
        <v>2.6791999999999998</v>
      </c>
      <c r="I654">
        <v>545</v>
      </c>
    </row>
    <row r="655" spans="1:9" x14ac:dyDescent="0.2">
      <c r="A655" s="3">
        <v>2021</v>
      </c>
      <c r="B655" s="3">
        <v>1</v>
      </c>
      <c r="C655" t="s">
        <v>9</v>
      </c>
      <c r="D655" s="4" t="s">
        <v>63</v>
      </c>
      <c r="E655" t="s">
        <v>12</v>
      </c>
      <c r="F655">
        <v>61.603400000000001</v>
      </c>
      <c r="G655">
        <v>5598.9758140000004</v>
      </c>
      <c r="H655">
        <v>21.561199999999999</v>
      </c>
      <c r="I655">
        <v>798</v>
      </c>
    </row>
    <row r="656" spans="1:9" x14ac:dyDescent="0.2">
      <c r="A656" s="3">
        <v>2021</v>
      </c>
      <c r="B656" s="3">
        <v>1</v>
      </c>
      <c r="C656" t="s">
        <v>9</v>
      </c>
      <c r="D656" s="4" t="s">
        <v>63</v>
      </c>
      <c r="E656" t="s">
        <v>13</v>
      </c>
      <c r="F656">
        <v>47.752400000000002</v>
      </c>
      <c r="G656">
        <v>4638.5372710000001</v>
      </c>
      <c r="H656">
        <v>23.876300000000001</v>
      </c>
      <c r="I656">
        <v>569</v>
      </c>
    </row>
    <row r="657" spans="1:9" x14ac:dyDescent="0.2">
      <c r="A657" s="3">
        <v>2021</v>
      </c>
      <c r="B657" s="3">
        <v>1</v>
      </c>
      <c r="C657" t="s">
        <v>9</v>
      </c>
      <c r="D657" s="4" t="s">
        <v>63</v>
      </c>
      <c r="E657" t="s">
        <v>14</v>
      </c>
      <c r="F657">
        <v>1.6999999999999999E-3</v>
      </c>
      <c r="G657">
        <v>0.123992</v>
      </c>
      <c r="H657">
        <v>1.2999999999999999E-3</v>
      </c>
      <c r="I657">
        <v>1</v>
      </c>
    </row>
    <row r="658" spans="1:9" x14ac:dyDescent="0.2">
      <c r="A658" s="3">
        <v>2021</v>
      </c>
      <c r="B658" s="3">
        <v>1</v>
      </c>
      <c r="C658" t="s">
        <v>9</v>
      </c>
      <c r="D658" s="4" t="s">
        <v>15</v>
      </c>
      <c r="E658" t="s">
        <v>11</v>
      </c>
      <c r="F658">
        <v>5.0900000000000001E-2</v>
      </c>
      <c r="G658">
        <v>5.6289210000000001</v>
      </c>
      <c r="H658">
        <v>1.01E-2</v>
      </c>
      <c r="I658">
        <v>6</v>
      </c>
    </row>
    <row r="659" spans="1:9" x14ac:dyDescent="0.2">
      <c r="A659" s="3">
        <v>2021</v>
      </c>
      <c r="B659" s="3">
        <v>1</v>
      </c>
      <c r="C659" t="s">
        <v>9</v>
      </c>
      <c r="D659" s="4" t="s">
        <v>15</v>
      </c>
      <c r="E659" t="s">
        <v>13</v>
      </c>
      <c r="F659">
        <v>32.549199999999999</v>
      </c>
      <c r="G659">
        <v>5589.6700229999997</v>
      </c>
      <c r="H659">
        <v>13.019600000000001</v>
      </c>
      <c r="I659">
        <v>658</v>
      </c>
    </row>
    <row r="660" spans="1:9" x14ac:dyDescent="0.2">
      <c r="A660" s="3">
        <v>2021</v>
      </c>
      <c r="B660" s="3">
        <v>1</v>
      </c>
      <c r="C660" t="s">
        <v>9</v>
      </c>
      <c r="D660" s="4" t="s">
        <v>16</v>
      </c>
      <c r="E660" t="s">
        <v>11</v>
      </c>
      <c r="F660">
        <v>3.3614999999999999</v>
      </c>
      <c r="G660">
        <v>224.65112200000002</v>
      </c>
      <c r="H660">
        <v>0.77310000000000001</v>
      </c>
      <c r="I660">
        <v>366</v>
      </c>
    </row>
    <row r="661" spans="1:9" x14ac:dyDescent="0.2">
      <c r="A661" s="3">
        <v>2021</v>
      </c>
      <c r="B661" s="3">
        <v>1</v>
      </c>
      <c r="C661" t="s">
        <v>9</v>
      </c>
      <c r="D661" s="4" t="s">
        <v>16</v>
      </c>
      <c r="E661" t="s">
        <v>13</v>
      </c>
      <c r="F661">
        <v>1.4148000000000001</v>
      </c>
      <c r="G661">
        <v>172.73904099999999</v>
      </c>
      <c r="H661">
        <v>0.63670000000000004</v>
      </c>
      <c r="I661">
        <v>281</v>
      </c>
    </row>
    <row r="662" spans="1:9" x14ac:dyDescent="0.2">
      <c r="A662" s="3">
        <v>2021</v>
      </c>
      <c r="B662" s="3">
        <v>1</v>
      </c>
      <c r="C662" t="s">
        <v>9</v>
      </c>
      <c r="D662" s="4" t="s">
        <v>20</v>
      </c>
      <c r="E662" t="s">
        <v>12</v>
      </c>
      <c r="F662">
        <v>4.3779000000000003</v>
      </c>
      <c r="G662">
        <v>295.58389399999999</v>
      </c>
      <c r="H662">
        <v>1.5761000000000001</v>
      </c>
      <c r="I662">
        <v>234</v>
      </c>
    </row>
    <row r="663" spans="1:9" x14ac:dyDescent="0.2">
      <c r="A663" s="3">
        <v>2021</v>
      </c>
      <c r="B663" s="3">
        <v>1</v>
      </c>
      <c r="C663" t="s">
        <v>9</v>
      </c>
      <c r="D663" s="4" t="s">
        <v>17</v>
      </c>
      <c r="E663" t="s">
        <v>18</v>
      </c>
      <c r="F663">
        <v>2.5630000000000002</v>
      </c>
      <c r="G663">
        <v>286.24733700000002</v>
      </c>
      <c r="H663">
        <v>0.46139999999999998</v>
      </c>
      <c r="I663">
        <v>102</v>
      </c>
    </row>
    <row r="664" spans="1:9" x14ac:dyDescent="0.2">
      <c r="A664" s="3">
        <v>2021</v>
      </c>
      <c r="B664" s="3">
        <v>1</v>
      </c>
      <c r="C664" t="s">
        <v>9</v>
      </c>
      <c r="D664" s="4" t="s">
        <v>19</v>
      </c>
      <c r="E664" t="s">
        <v>12</v>
      </c>
      <c r="F664">
        <v>0.93799999999999994</v>
      </c>
      <c r="G664">
        <v>144.05152200000001</v>
      </c>
      <c r="H664">
        <v>0.34699999999999998</v>
      </c>
      <c r="I664">
        <v>93</v>
      </c>
    </row>
    <row r="665" spans="1:9" x14ac:dyDescent="0.2">
      <c r="A665" s="3">
        <v>2021</v>
      </c>
      <c r="B665" s="3">
        <v>1</v>
      </c>
      <c r="C665" t="s">
        <v>9</v>
      </c>
      <c r="D665" s="4" t="s">
        <v>21</v>
      </c>
      <c r="E665" t="s">
        <v>22</v>
      </c>
      <c r="F665">
        <v>6.6E-3</v>
      </c>
      <c r="G665">
        <v>2.099316</v>
      </c>
      <c r="H665">
        <v>1.8E-3</v>
      </c>
      <c r="I665">
        <v>2</v>
      </c>
    </row>
    <row r="666" spans="1:9" x14ac:dyDescent="0.2">
      <c r="A666" s="3">
        <v>2021</v>
      </c>
      <c r="B666" s="3">
        <v>1</v>
      </c>
      <c r="C666" t="s">
        <v>9</v>
      </c>
      <c r="D666" s="4" t="s">
        <v>21</v>
      </c>
      <c r="E666" t="s">
        <v>13</v>
      </c>
      <c r="F666">
        <v>1.0008999999999999</v>
      </c>
      <c r="G666">
        <v>128.38419400000001</v>
      </c>
      <c r="H666">
        <v>0.40039999999999998</v>
      </c>
      <c r="I666">
        <v>122</v>
      </c>
    </row>
    <row r="667" spans="1:9" x14ac:dyDescent="0.2">
      <c r="A667" s="3">
        <v>2021</v>
      </c>
      <c r="B667" s="3">
        <v>1</v>
      </c>
      <c r="C667" t="s">
        <v>9</v>
      </c>
      <c r="D667" s="4" t="s">
        <v>23</v>
      </c>
      <c r="E667" t="s">
        <v>13</v>
      </c>
      <c r="F667">
        <v>0.34489999999999998</v>
      </c>
      <c r="G667">
        <v>72.269302999999994</v>
      </c>
      <c r="H667">
        <v>0.13789999999999999</v>
      </c>
      <c r="I667">
        <v>167</v>
      </c>
    </row>
    <row r="668" spans="1:9" x14ac:dyDescent="0.2">
      <c r="A668" s="3">
        <v>2021</v>
      </c>
      <c r="B668" s="3">
        <v>1</v>
      </c>
      <c r="C668" t="s">
        <v>9</v>
      </c>
      <c r="D668" s="4" t="s">
        <v>25</v>
      </c>
      <c r="E668" t="s">
        <v>18</v>
      </c>
      <c r="F668">
        <v>0.38590000000000002</v>
      </c>
      <c r="G668">
        <v>35.374750999999996</v>
      </c>
      <c r="H668">
        <v>6.9500000000000006E-2</v>
      </c>
      <c r="I668">
        <v>88</v>
      </c>
    </row>
    <row r="669" spans="1:9" x14ac:dyDescent="0.2">
      <c r="A669" s="3">
        <v>2021</v>
      </c>
      <c r="B669" s="3">
        <v>1</v>
      </c>
      <c r="C669" t="s">
        <v>9</v>
      </c>
      <c r="D669" s="4" t="s">
        <v>25</v>
      </c>
      <c r="E669" t="s">
        <v>13</v>
      </c>
      <c r="F669">
        <v>1.9699999999999999E-2</v>
      </c>
      <c r="G669">
        <v>3.0813090000000001</v>
      </c>
      <c r="H669">
        <v>7.9000000000000008E-3</v>
      </c>
      <c r="I669">
        <v>11</v>
      </c>
    </row>
    <row r="670" spans="1:9" x14ac:dyDescent="0.2">
      <c r="A670" s="3">
        <v>2021</v>
      </c>
      <c r="B670" s="3">
        <v>1</v>
      </c>
      <c r="C670" t="s">
        <v>9</v>
      </c>
      <c r="D670" s="4" t="s">
        <v>24</v>
      </c>
      <c r="E670" t="s">
        <v>18</v>
      </c>
      <c r="F670">
        <v>0.21110000000000001</v>
      </c>
      <c r="G670">
        <v>37.134447999999999</v>
      </c>
      <c r="H670">
        <v>4.0099999999999997E-2</v>
      </c>
      <c r="I670">
        <v>0</v>
      </c>
    </row>
    <row r="671" spans="1:9" x14ac:dyDescent="0.2">
      <c r="A671" s="3">
        <v>2021</v>
      </c>
      <c r="B671" s="3">
        <v>1</v>
      </c>
      <c r="C671" t="s">
        <v>9</v>
      </c>
      <c r="D671" s="4" t="s">
        <v>24</v>
      </c>
      <c r="E671" t="s">
        <v>12</v>
      </c>
      <c r="F671">
        <v>1.1000000000000001E-3</v>
      </c>
      <c r="G671">
        <v>0.15628299999999998</v>
      </c>
      <c r="H671">
        <v>4.0000000000000002E-4</v>
      </c>
      <c r="I671">
        <v>0</v>
      </c>
    </row>
    <row r="672" spans="1:9" x14ac:dyDescent="0.2">
      <c r="A672" s="3">
        <v>2021</v>
      </c>
      <c r="B672" s="3">
        <v>1</v>
      </c>
      <c r="C672" t="s">
        <v>26</v>
      </c>
      <c r="D672" s="4" t="s">
        <v>63</v>
      </c>
      <c r="E672" t="s">
        <v>11</v>
      </c>
      <c r="F672">
        <v>60.735599999999998</v>
      </c>
      <c r="G672">
        <v>3633.450875</v>
      </c>
      <c r="H672">
        <v>12.7544</v>
      </c>
      <c r="I672">
        <v>8174</v>
      </c>
    </row>
    <row r="673" spans="1:9" x14ac:dyDescent="0.2">
      <c r="A673" s="3">
        <v>2021</v>
      </c>
      <c r="B673" s="3">
        <v>1</v>
      </c>
      <c r="C673" t="s">
        <v>26</v>
      </c>
      <c r="D673" s="4" t="s">
        <v>63</v>
      </c>
      <c r="E673" t="s">
        <v>12</v>
      </c>
      <c r="F673">
        <v>53.450200000000002</v>
      </c>
      <c r="G673">
        <v>5188.0307680000005</v>
      </c>
      <c r="H673">
        <v>18.7075</v>
      </c>
      <c r="I673">
        <v>8539</v>
      </c>
    </row>
    <row r="674" spans="1:9" x14ac:dyDescent="0.2">
      <c r="A674" s="3">
        <v>2021</v>
      </c>
      <c r="B674" s="3">
        <v>1</v>
      </c>
      <c r="C674" t="s">
        <v>26</v>
      </c>
      <c r="D674" s="4" t="s">
        <v>63</v>
      </c>
      <c r="E674" t="s">
        <v>13</v>
      </c>
      <c r="F674">
        <v>4.7236000000000002</v>
      </c>
      <c r="G674">
        <v>698.28802399999995</v>
      </c>
      <c r="H674">
        <v>2.3618000000000001</v>
      </c>
      <c r="I674">
        <v>791</v>
      </c>
    </row>
    <row r="675" spans="1:9" x14ac:dyDescent="0.2">
      <c r="A675" s="3">
        <v>2021</v>
      </c>
      <c r="B675" s="3">
        <v>1</v>
      </c>
      <c r="C675" t="s">
        <v>26</v>
      </c>
      <c r="D675" s="4" t="s">
        <v>63</v>
      </c>
      <c r="E675" t="s">
        <v>14</v>
      </c>
      <c r="F675">
        <v>0.27610000000000001</v>
      </c>
      <c r="G675">
        <v>44.558407000000003</v>
      </c>
      <c r="H675">
        <v>0.20710000000000001</v>
      </c>
      <c r="I675">
        <v>174</v>
      </c>
    </row>
    <row r="676" spans="1:9" x14ac:dyDescent="0.2">
      <c r="A676" s="3">
        <v>2021</v>
      </c>
      <c r="B676" s="3">
        <v>1</v>
      </c>
      <c r="C676" t="s">
        <v>26</v>
      </c>
      <c r="D676" s="4" t="s">
        <v>15</v>
      </c>
      <c r="E676" t="s">
        <v>11</v>
      </c>
      <c r="F676">
        <v>1.09E-2</v>
      </c>
      <c r="G676">
        <v>0.976688</v>
      </c>
      <c r="H676">
        <v>2.2000000000000001E-3</v>
      </c>
      <c r="I676">
        <v>2</v>
      </c>
    </row>
    <row r="677" spans="1:9" x14ac:dyDescent="0.2">
      <c r="A677" s="3">
        <v>2021</v>
      </c>
      <c r="B677" s="3">
        <v>1</v>
      </c>
      <c r="C677" t="s">
        <v>26</v>
      </c>
      <c r="D677" s="4" t="s">
        <v>15</v>
      </c>
      <c r="E677" t="s">
        <v>13</v>
      </c>
      <c r="F677">
        <v>6.601</v>
      </c>
      <c r="G677">
        <v>1395.983538</v>
      </c>
      <c r="H677">
        <v>2.6402999999999999</v>
      </c>
      <c r="I677">
        <v>704</v>
      </c>
    </row>
    <row r="678" spans="1:9" x14ac:dyDescent="0.2">
      <c r="A678" s="3">
        <v>2021</v>
      </c>
      <c r="B678" s="3">
        <v>1</v>
      </c>
      <c r="C678" t="s">
        <v>26</v>
      </c>
      <c r="D678" s="4" t="s">
        <v>20</v>
      </c>
      <c r="E678" t="s">
        <v>12</v>
      </c>
      <c r="F678">
        <v>22.006499999999999</v>
      </c>
      <c r="G678">
        <v>1012.00119</v>
      </c>
      <c r="H678">
        <v>7.9222999999999999</v>
      </c>
      <c r="I678">
        <v>1738</v>
      </c>
    </row>
    <row r="679" spans="1:9" x14ac:dyDescent="0.2">
      <c r="A679" s="3">
        <v>2021</v>
      </c>
      <c r="B679" s="3">
        <v>1</v>
      </c>
      <c r="C679" t="s">
        <v>26</v>
      </c>
      <c r="D679" s="4" t="s">
        <v>16</v>
      </c>
      <c r="E679" t="s">
        <v>11</v>
      </c>
      <c r="F679">
        <v>3.3679999999999999</v>
      </c>
      <c r="G679">
        <v>248.80781500000001</v>
      </c>
      <c r="H679">
        <v>0.77470000000000006</v>
      </c>
      <c r="I679">
        <v>1602</v>
      </c>
    </row>
    <row r="680" spans="1:9" x14ac:dyDescent="0.2">
      <c r="A680" s="3">
        <v>2021</v>
      </c>
      <c r="B680" s="3">
        <v>1</v>
      </c>
      <c r="C680" t="s">
        <v>26</v>
      </c>
      <c r="D680" s="4" t="s">
        <v>16</v>
      </c>
      <c r="E680" t="s">
        <v>13</v>
      </c>
      <c r="F680">
        <v>0.64419999999999999</v>
      </c>
      <c r="G680">
        <v>121.94972100000001</v>
      </c>
      <c r="H680">
        <v>0.28989999999999999</v>
      </c>
      <c r="I680">
        <v>498</v>
      </c>
    </row>
    <row r="681" spans="1:9" x14ac:dyDescent="0.2">
      <c r="A681" s="3">
        <v>2021</v>
      </c>
      <c r="B681" s="3">
        <v>1</v>
      </c>
      <c r="C681" t="s">
        <v>26</v>
      </c>
      <c r="D681" s="4" t="s">
        <v>17</v>
      </c>
      <c r="E681" t="s">
        <v>18</v>
      </c>
      <c r="F681">
        <v>1.5582</v>
      </c>
      <c r="G681">
        <v>144.102644</v>
      </c>
      <c r="H681">
        <v>0.28039999999999998</v>
      </c>
      <c r="I681">
        <v>254</v>
      </c>
    </row>
    <row r="682" spans="1:9" x14ac:dyDescent="0.2">
      <c r="A682" s="3">
        <v>2021</v>
      </c>
      <c r="B682" s="3">
        <v>1</v>
      </c>
      <c r="C682" t="s">
        <v>26</v>
      </c>
      <c r="D682" s="4" t="s">
        <v>19</v>
      </c>
      <c r="E682" t="s">
        <v>12</v>
      </c>
      <c r="F682">
        <v>0.90920000000000001</v>
      </c>
      <c r="G682">
        <v>139.27635800000002</v>
      </c>
      <c r="H682">
        <v>0.33639999999999998</v>
      </c>
      <c r="I682">
        <v>390</v>
      </c>
    </row>
    <row r="683" spans="1:9" x14ac:dyDescent="0.2">
      <c r="A683" s="3">
        <v>2021</v>
      </c>
      <c r="B683" s="3">
        <v>1</v>
      </c>
      <c r="C683" t="s">
        <v>26</v>
      </c>
      <c r="D683" s="4" t="s">
        <v>45</v>
      </c>
      <c r="E683" t="s">
        <v>12</v>
      </c>
      <c r="F683">
        <v>0.75460000000000005</v>
      </c>
      <c r="G683">
        <v>69.099011000000004</v>
      </c>
      <c r="H683">
        <v>0.2641</v>
      </c>
      <c r="I683">
        <v>222</v>
      </c>
    </row>
    <row r="684" spans="1:9" x14ac:dyDescent="0.2">
      <c r="A684" s="3">
        <v>2021</v>
      </c>
      <c r="B684" s="3">
        <v>1</v>
      </c>
      <c r="C684" t="s">
        <v>26</v>
      </c>
      <c r="D684" s="4" t="s">
        <v>28</v>
      </c>
      <c r="E684" t="s">
        <v>12</v>
      </c>
      <c r="F684">
        <v>0.31940000000000002</v>
      </c>
      <c r="G684">
        <v>68.459952999999999</v>
      </c>
      <c r="H684">
        <v>0.11169999999999999</v>
      </c>
      <c r="I684">
        <v>121</v>
      </c>
    </row>
    <row r="685" spans="1:9" x14ac:dyDescent="0.2">
      <c r="A685" s="3">
        <v>2021</v>
      </c>
      <c r="B685" s="3">
        <v>1</v>
      </c>
      <c r="C685" t="s">
        <v>26</v>
      </c>
      <c r="D685" s="4" t="s">
        <v>35</v>
      </c>
      <c r="E685" t="s">
        <v>18</v>
      </c>
      <c r="F685">
        <v>2.0299999999999999E-2</v>
      </c>
      <c r="G685">
        <v>3.688142</v>
      </c>
      <c r="H685">
        <v>3.5999999999999999E-3</v>
      </c>
      <c r="I685">
        <v>0</v>
      </c>
    </row>
    <row r="686" spans="1:9" x14ac:dyDescent="0.2">
      <c r="A686" s="3">
        <v>2021</v>
      </c>
      <c r="B686" s="3">
        <v>1</v>
      </c>
      <c r="C686" t="s">
        <v>26</v>
      </c>
      <c r="D686" s="4" t="s">
        <v>35</v>
      </c>
      <c r="E686" t="s">
        <v>12</v>
      </c>
      <c r="F686">
        <v>0.2341</v>
      </c>
      <c r="G686">
        <v>52.410370999999998</v>
      </c>
      <c r="H686">
        <v>8.2000000000000003E-2</v>
      </c>
      <c r="I686">
        <v>0</v>
      </c>
    </row>
    <row r="687" spans="1:9" x14ac:dyDescent="0.2">
      <c r="A687" s="3">
        <v>2021</v>
      </c>
      <c r="B687" s="3">
        <v>1</v>
      </c>
      <c r="C687" t="s">
        <v>26</v>
      </c>
      <c r="D687" s="4" t="s">
        <v>21</v>
      </c>
      <c r="E687" t="s">
        <v>22</v>
      </c>
      <c r="F687">
        <v>3.3E-3</v>
      </c>
      <c r="G687">
        <v>1.3171700000000002</v>
      </c>
      <c r="H687">
        <v>8.9999999999999998E-4</v>
      </c>
      <c r="I687">
        <v>2</v>
      </c>
    </row>
    <row r="688" spans="1:9" x14ac:dyDescent="0.2">
      <c r="A688" s="3">
        <v>2021</v>
      </c>
      <c r="B688" s="3">
        <v>1</v>
      </c>
      <c r="C688" t="s">
        <v>26</v>
      </c>
      <c r="D688" s="4" t="s">
        <v>21</v>
      </c>
      <c r="E688" t="s">
        <v>13</v>
      </c>
      <c r="F688">
        <v>0.40050000000000002</v>
      </c>
      <c r="G688">
        <v>44.008198999999998</v>
      </c>
      <c r="H688">
        <v>0.16020000000000001</v>
      </c>
      <c r="I688">
        <v>280</v>
      </c>
    </row>
    <row r="689" spans="1:9" x14ac:dyDescent="0.2">
      <c r="A689" s="3">
        <v>2021</v>
      </c>
      <c r="B689" s="3">
        <v>1</v>
      </c>
      <c r="C689" t="s">
        <v>32</v>
      </c>
      <c r="D689" s="4" t="s">
        <v>63</v>
      </c>
      <c r="E689" t="s">
        <v>11</v>
      </c>
      <c r="F689">
        <v>97.1922</v>
      </c>
      <c r="G689">
        <v>5815.6747169999999</v>
      </c>
      <c r="H689">
        <v>20.410399999999999</v>
      </c>
      <c r="I689">
        <v>11628</v>
      </c>
    </row>
    <row r="690" spans="1:9" x14ac:dyDescent="0.2">
      <c r="A690" s="3">
        <v>2021</v>
      </c>
      <c r="B690" s="3">
        <v>1</v>
      </c>
      <c r="C690" t="s">
        <v>32</v>
      </c>
      <c r="D690" s="4" t="s">
        <v>63</v>
      </c>
      <c r="E690" t="s">
        <v>12</v>
      </c>
      <c r="F690">
        <v>147.98070000000001</v>
      </c>
      <c r="G690">
        <v>13070.828160000001</v>
      </c>
      <c r="H690">
        <v>51.793100000000003</v>
      </c>
      <c r="I690">
        <v>15787</v>
      </c>
    </row>
    <row r="691" spans="1:9" x14ac:dyDescent="0.2">
      <c r="A691" s="3">
        <v>2021</v>
      </c>
      <c r="B691" s="3">
        <v>1</v>
      </c>
      <c r="C691" t="s">
        <v>32</v>
      </c>
      <c r="D691" s="4" t="s">
        <v>63</v>
      </c>
      <c r="E691" t="s">
        <v>13</v>
      </c>
      <c r="F691">
        <v>9.3524999999999991</v>
      </c>
      <c r="G691">
        <v>1152.899461</v>
      </c>
      <c r="H691">
        <v>4.6763000000000003</v>
      </c>
      <c r="I691">
        <v>796</v>
      </c>
    </row>
    <row r="692" spans="1:9" x14ac:dyDescent="0.2">
      <c r="A692" s="3">
        <v>2021</v>
      </c>
      <c r="B692" s="3">
        <v>1</v>
      </c>
      <c r="C692" t="s">
        <v>32</v>
      </c>
      <c r="D692" s="4" t="s">
        <v>63</v>
      </c>
      <c r="E692" t="s">
        <v>14</v>
      </c>
      <c r="F692">
        <v>6.4600000000000005E-2</v>
      </c>
      <c r="G692">
        <v>9.0905620000000003</v>
      </c>
      <c r="H692">
        <v>4.8500000000000001E-2</v>
      </c>
      <c r="I692">
        <v>34</v>
      </c>
    </row>
    <row r="693" spans="1:9" x14ac:dyDescent="0.2">
      <c r="A693" s="3">
        <v>2021</v>
      </c>
      <c r="B693" s="3">
        <v>1</v>
      </c>
      <c r="C693" t="s">
        <v>32</v>
      </c>
      <c r="D693" s="4" t="s">
        <v>15</v>
      </c>
      <c r="E693" t="s">
        <v>11</v>
      </c>
      <c r="F693">
        <v>5.1999999999999998E-3</v>
      </c>
      <c r="G693">
        <v>0.65536899999999998</v>
      </c>
      <c r="H693">
        <v>1.1000000000000001E-3</v>
      </c>
      <c r="I693">
        <v>2</v>
      </c>
    </row>
    <row r="694" spans="1:9" x14ac:dyDescent="0.2">
      <c r="A694" s="3">
        <v>2021</v>
      </c>
      <c r="B694" s="3">
        <v>1</v>
      </c>
      <c r="C694" t="s">
        <v>32</v>
      </c>
      <c r="D694" s="4" t="s">
        <v>15</v>
      </c>
      <c r="E694" t="s">
        <v>13</v>
      </c>
      <c r="F694">
        <v>49.695099999999996</v>
      </c>
      <c r="G694">
        <v>8107.0834329999998</v>
      </c>
      <c r="H694">
        <v>19.878</v>
      </c>
      <c r="I694">
        <v>1820</v>
      </c>
    </row>
    <row r="695" spans="1:9" x14ac:dyDescent="0.2">
      <c r="A695" s="3">
        <v>2021</v>
      </c>
      <c r="B695" s="3">
        <v>1</v>
      </c>
      <c r="C695" t="s">
        <v>32</v>
      </c>
      <c r="D695" s="4" t="s">
        <v>20</v>
      </c>
      <c r="E695" t="s">
        <v>12</v>
      </c>
      <c r="F695">
        <v>36.8688</v>
      </c>
      <c r="G695">
        <v>2073.7657469999999</v>
      </c>
      <c r="H695">
        <v>13.2728</v>
      </c>
      <c r="I695">
        <v>2184</v>
      </c>
    </row>
    <row r="696" spans="1:9" x14ac:dyDescent="0.2">
      <c r="A696" s="3">
        <v>2021</v>
      </c>
      <c r="B696" s="3">
        <v>1</v>
      </c>
      <c r="C696" t="s">
        <v>32</v>
      </c>
      <c r="D696" s="4" t="s">
        <v>16</v>
      </c>
      <c r="E696" t="s">
        <v>11</v>
      </c>
      <c r="F696">
        <v>2.7810999999999999</v>
      </c>
      <c r="G696">
        <v>190.90902499999999</v>
      </c>
      <c r="H696">
        <v>0.63970000000000005</v>
      </c>
      <c r="I696">
        <v>842</v>
      </c>
    </row>
    <row r="697" spans="1:9" x14ac:dyDescent="0.2">
      <c r="A697" s="3">
        <v>2021</v>
      </c>
      <c r="B697" s="3">
        <v>1</v>
      </c>
      <c r="C697" t="s">
        <v>32</v>
      </c>
      <c r="D697" s="4" t="s">
        <v>16</v>
      </c>
      <c r="E697" t="s">
        <v>13</v>
      </c>
      <c r="F697">
        <v>5.3559000000000001</v>
      </c>
      <c r="G697">
        <v>807.00975100000005</v>
      </c>
      <c r="H697">
        <v>2.4102000000000001</v>
      </c>
      <c r="I697">
        <v>1879</v>
      </c>
    </row>
    <row r="698" spans="1:9" x14ac:dyDescent="0.2">
      <c r="A698" s="3">
        <v>2021</v>
      </c>
      <c r="B698" s="3">
        <v>1</v>
      </c>
      <c r="C698" t="s">
        <v>32</v>
      </c>
      <c r="D698" s="4" t="s">
        <v>33</v>
      </c>
      <c r="E698" t="s">
        <v>18</v>
      </c>
      <c r="F698">
        <v>1.8007</v>
      </c>
      <c r="G698">
        <v>496.77016100000003</v>
      </c>
      <c r="H698">
        <v>0.34210000000000002</v>
      </c>
      <c r="I698">
        <v>96</v>
      </c>
    </row>
    <row r="699" spans="1:9" x14ac:dyDescent="0.2">
      <c r="A699" s="3">
        <v>2021</v>
      </c>
      <c r="B699" s="3">
        <v>1</v>
      </c>
      <c r="C699" t="s">
        <v>32</v>
      </c>
      <c r="D699" s="4" t="s">
        <v>33</v>
      </c>
      <c r="E699" t="s">
        <v>12</v>
      </c>
      <c r="F699">
        <v>3.4299999999999997E-2</v>
      </c>
      <c r="G699">
        <v>10.777786000000001</v>
      </c>
      <c r="H699">
        <v>1.21E-2</v>
      </c>
      <c r="I699">
        <v>8</v>
      </c>
    </row>
    <row r="700" spans="1:9" x14ac:dyDescent="0.2">
      <c r="A700" s="3">
        <v>2021</v>
      </c>
      <c r="B700" s="3">
        <v>1</v>
      </c>
      <c r="C700" t="s">
        <v>32</v>
      </c>
      <c r="D700" s="4" t="s">
        <v>33</v>
      </c>
      <c r="E700" t="s">
        <v>13</v>
      </c>
      <c r="F700">
        <v>7.1199999999999999E-2</v>
      </c>
      <c r="G700">
        <v>35.072660999999997</v>
      </c>
      <c r="H700">
        <v>3.56E-2</v>
      </c>
      <c r="I700">
        <v>48</v>
      </c>
    </row>
    <row r="701" spans="1:9" x14ac:dyDescent="0.2">
      <c r="A701" s="3">
        <v>2021</v>
      </c>
      <c r="B701" s="3">
        <v>1</v>
      </c>
      <c r="C701" t="s">
        <v>32</v>
      </c>
      <c r="D701" s="4" t="s">
        <v>19</v>
      </c>
      <c r="E701" t="s">
        <v>12</v>
      </c>
      <c r="F701">
        <v>2.1642000000000001</v>
      </c>
      <c r="G701">
        <v>341.34502600000002</v>
      </c>
      <c r="H701">
        <v>0.80079999999999996</v>
      </c>
      <c r="I701">
        <v>289</v>
      </c>
    </row>
    <row r="702" spans="1:9" x14ac:dyDescent="0.2">
      <c r="A702" s="3">
        <v>2021</v>
      </c>
      <c r="B702" s="3">
        <v>1</v>
      </c>
      <c r="C702" t="s">
        <v>32</v>
      </c>
      <c r="D702" s="4" t="s">
        <v>35</v>
      </c>
      <c r="E702" t="s">
        <v>18</v>
      </c>
      <c r="F702">
        <v>0.32469999999999999</v>
      </c>
      <c r="G702">
        <v>59.056692000000005</v>
      </c>
      <c r="H702">
        <v>5.8500000000000003E-2</v>
      </c>
      <c r="I702">
        <v>75</v>
      </c>
    </row>
    <row r="703" spans="1:9" x14ac:dyDescent="0.2">
      <c r="A703" s="3">
        <v>2021</v>
      </c>
      <c r="B703" s="3">
        <v>1</v>
      </c>
      <c r="C703" t="s">
        <v>32</v>
      </c>
      <c r="D703" s="4" t="s">
        <v>35</v>
      </c>
      <c r="E703" t="s">
        <v>12</v>
      </c>
      <c r="F703">
        <v>1.147</v>
      </c>
      <c r="G703">
        <v>246.98121499999999</v>
      </c>
      <c r="H703">
        <v>0.40150000000000002</v>
      </c>
      <c r="I703">
        <v>88</v>
      </c>
    </row>
    <row r="704" spans="1:9" x14ac:dyDescent="0.2">
      <c r="A704" s="3">
        <v>2021</v>
      </c>
      <c r="B704" s="3">
        <v>1</v>
      </c>
      <c r="C704" t="s">
        <v>32</v>
      </c>
      <c r="D704" s="4" t="s">
        <v>37</v>
      </c>
      <c r="E704" t="s">
        <v>12</v>
      </c>
      <c r="F704">
        <v>1.2875000000000001</v>
      </c>
      <c r="G704">
        <v>233.90612299999998</v>
      </c>
      <c r="H704">
        <v>0.45050000000000001</v>
      </c>
      <c r="I704">
        <v>114</v>
      </c>
    </row>
    <row r="705" spans="1:9" x14ac:dyDescent="0.2">
      <c r="A705" s="3">
        <v>2021</v>
      </c>
      <c r="B705" s="3">
        <v>1</v>
      </c>
      <c r="C705" t="s">
        <v>32</v>
      </c>
      <c r="D705" s="4" t="s">
        <v>29</v>
      </c>
      <c r="E705" t="s">
        <v>12</v>
      </c>
      <c r="F705">
        <v>1.2999999999999999E-3</v>
      </c>
      <c r="G705">
        <v>0.51188299999999998</v>
      </c>
      <c r="H705">
        <v>5.0000000000000001E-4</v>
      </c>
      <c r="I705">
        <v>1</v>
      </c>
    </row>
    <row r="706" spans="1:9" x14ac:dyDescent="0.2">
      <c r="A706" s="3">
        <v>2021</v>
      </c>
      <c r="B706" s="3">
        <v>1</v>
      </c>
      <c r="C706" t="s">
        <v>32</v>
      </c>
      <c r="D706" s="4" t="s">
        <v>29</v>
      </c>
      <c r="E706" t="s">
        <v>13</v>
      </c>
      <c r="F706">
        <v>0.65149999999999997</v>
      </c>
      <c r="G706">
        <v>221.027694</v>
      </c>
      <c r="H706">
        <v>0.26050000000000001</v>
      </c>
      <c r="I706">
        <v>96</v>
      </c>
    </row>
    <row r="707" spans="1:9" x14ac:dyDescent="0.2">
      <c r="A707" s="3">
        <v>2021</v>
      </c>
      <c r="B707" s="3">
        <v>1</v>
      </c>
      <c r="C707" t="s">
        <v>32</v>
      </c>
      <c r="D707" s="4" t="s">
        <v>34</v>
      </c>
      <c r="E707" t="s">
        <v>18</v>
      </c>
      <c r="F707">
        <v>6.9999999999999999E-4</v>
      </c>
      <c r="G707">
        <v>0.330204</v>
      </c>
      <c r="H707">
        <v>1E-4</v>
      </c>
      <c r="I707">
        <v>0</v>
      </c>
    </row>
    <row r="708" spans="1:9" x14ac:dyDescent="0.2">
      <c r="A708" s="3">
        <v>2021</v>
      </c>
      <c r="B708" s="3">
        <v>1</v>
      </c>
      <c r="C708" t="s">
        <v>32</v>
      </c>
      <c r="D708" s="4" t="s">
        <v>34</v>
      </c>
      <c r="E708" t="s">
        <v>12</v>
      </c>
      <c r="F708">
        <v>5.7700000000000001E-2</v>
      </c>
      <c r="G708">
        <v>27.053737000000002</v>
      </c>
      <c r="H708">
        <v>2.0199999999999999E-2</v>
      </c>
      <c r="I708">
        <v>0</v>
      </c>
    </row>
    <row r="709" spans="1:9" x14ac:dyDescent="0.2">
      <c r="A709" s="3">
        <v>2021</v>
      </c>
      <c r="B709" s="3">
        <v>1</v>
      </c>
      <c r="C709" t="s">
        <v>32</v>
      </c>
      <c r="D709" s="4" t="s">
        <v>34</v>
      </c>
      <c r="E709" t="s">
        <v>13</v>
      </c>
      <c r="F709">
        <v>0.29909999999999998</v>
      </c>
      <c r="G709">
        <v>167.43448900000001</v>
      </c>
      <c r="H709">
        <v>0.12559999999999999</v>
      </c>
      <c r="I709">
        <v>0</v>
      </c>
    </row>
    <row r="710" spans="1:9" x14ac:dyDescent="0.2">
      <c r="A710" s="3">
        <v>2021</v>
      </c>
      <c r="B710" s="3">
        <v>2</v>
      </c>
      <c r="C710" t="s">
        <v>9</v>
      </c>
      <c r="D710" s="4" t="s">
        <v>63</v>
      </c>
      <c r="E710" t="s">
        <v>11</v>
      </c>
      <c r="F710">
        <v>11.0802</v>
      </c>
      <c r="G710">
        <v>740.73100199999999</v>
      </c>
      <c r="H710">
        <v>2.3268</v>
      </c>
      <c r="I710">
        <v>558</v>
      </c>
    </row>
    <row r="711" spans="1:9" x14ac:dyDescent="0.2">
      <c r="A711" s="3">
        <v>2021</v>
      </c>
      <c r="B711" s="3">
        <v>2</v>
      </c>
      <c r="C711" t="s">
        <v>9</v>
      </c>
      <c r="D711" s="4" t="s">
        <v>63</v>
      </c>
      <c r="E711" t="s">
        <v>12</v>
      </c>
      <c r="F711">
        <v>71.581800000000001</v>
      </c>
      <c r="G711">
        <v>6362.6738449999993</v>
      </c>
      <c r="H711">
        <v>25.0535</v>
      </c>
      <c r="I711">
        <v>810</v>
      </c>
    </row>
    <row r="712" spans="1:9" x14ac:dyDescent="0.2">
      <c r="A712" s="3">
        <v>2021</v>
      </c>
      <c r="B712" s="3">
        <v>2</v>
      </c>
      <c r="C712" t="s">
        <v>9</v>
      </c>
      <c r="D712" s="4" t="s">
        <v>63</v>
      </c>
      <c r="E712" t="s">
        <v>13</v>
      </c>
      <c r="F712">
        <v>30.163699999999999</v>
      </c>
      <c r="G712">
        <v>3418.376272</v>
      </c>
      <c r="H712">
        <v>15.082000000000001</v>
      </c>
      <c r="I712">
        <v>587</v>
      </c>
    </row>
    <row r="713" spans="1:9" x14ac:dyDescent="0.2">
      <c r="A713" s="3">
        <v>2021</v>
      </c>
      <c r="B713" s="3">
        <v>2</v>
      </c>
      <c r="C713" t="s">
        <v>9</v>
      </c>
      <c r="D713" s="4" t="s">
        <v>15</v>
      </c>
      <c r="E713" t="s">
        <v>11</v>
      </c>
      <c r="F713">
        <v>7.5300000000000006E-2</v>
      </c>
      <c r="G713">
        <v>8.4115210000000005</v>
      </c>
      <c r="H713">
        <v>1.5100000000000001E-2</v>
      </c>
      <c r="I713">
        <v>10</v>
      </c>
    </row>
    <row r="714" spans="1:9" x14ac:dyDescent="0.2">
      <c r="A714" s="3">
        <v>2021</v>
      </c>
      <c r="B714" s="3">
        <v>2</v>
      </c>
      <c r="C714" t="s">
        <v>9</v>
      </c>
      <c r="D714" s="4" t="s">
        <v>15</v>
      </c>
      <c r="E714" t="s">
        <v>13</v>
      </c>
      <c r="F714">
        <v>21.940899999999999</v>
      </c>
      <c r="G714">
        <v>4399.8657980000007</v>
      </c>
      <c r="H714">
        <v>8.7763000000000009</v>
      </c>
      <c r="I714">
        <v>668</v>
      </c>
    </row>
    <row r="715" spans="1:9" x14ac:dyDescent="0.2">
      <c r="A715" s="3">
        <v>2021</v>
      </c>
      <c r="B715" s="3">
        <v>2</v>
      </c>
      <c r="C715" t="s">
        <v>9</v>
      </c>
      <c r="D715" s="4" t="s">
        <v>20</v>
      </c>
      <c r="E715" t="s">
        <v>12</v>
      </c>
      <c r="F715">
        <v>4.7880000000000003</v>
      </c>
      <c r="G715">
        <v>323.52865200000002</v>
      </c>
      <c r="H715">
        <v>1.7237</v>
      </c>
      <c r="I715">
        <v>237</v>
      </c>
    </row>
    <row r="716" spans="1:9" x14ac:dyDescent="0.2">
      <c r="A716" s="3">
        <v>2021</v>
      </c>
      <c r="B716" s="3">
        <v>2</v>
      </c>
      <c r="C716" t="s">
        <v>9</v>
      </c>
      <c r="D716" s="4" t="s">
        <v>17</v>
      </c>
      <c r="E716" t="s">
        <v>18</v>
      </c>
      <c r="F716">
        <v>2.5794000000000001</v>
      </c>
      <c r="G716">
        <v>284.872613</v>
      </c>
      <c r="H716">
        <v>0.46429999999999999</v>
      </c>
      <c r="I716">
        <v>105</v>
      </c>
    </row>
    <row r="717" spans="1:9" x14ac:dyDescent="0.2">
      <c r="A717" s="3">
        <v>2021</v>
      </c>
      <c r="B717" s="3">
        <v>2</v>
      </c>
      <c r="C717" t="s">
        <v>9</v>
      </c>
      <c r="D717" s="4" t="s">
        <v>16</v>
      </c>
      <c r="E717" t="s">
        <v>11</v>
      </c>
      <c r="F717">
        <v>2.4279000000000002</v>
      </c>
      <c r="G717">
        <v>182.747544</v>
      </c>
      <c r="H717">
        <v>0.55840000000000001</v>
      </c>
      <c r="I717">
        <v>343</v>
      </c>
    </row>
    <row r="718" spans="1:9" x14ac:dyDescent="0.2">
      <c r="A718" s="3">
        <v>2021</v>
      </c>
      <c r="B718" s="3">
        <v>2</v>
      </c>
      <c r="C718" t="s">
        <v>9</v>
      </c>
      <c r="D718" s="4" t="s">
        <v>16</v>
      </c>
      <c r="E718" t="s">
        <v>13</v>
      </c>
      <c r="F718">
        <v>0.70809999999999995</v>
      </c>
      <c r="G718">
        <v>89.89909200000001</v>
      </c>
      <c r="H718">
        <v>0.31859999999999999</v>
      </c>
      <c r="I718">
        <v>208</v>
      </c>
    </row>
    <row r="719" spans="1:9" x14ac:dyDescent="0.2">
      <c r="A719" s="3">
        <v>2021</v>
      </c>
      <c r="B719" s="3">
        <v>2</v>
      </c>
      <c r="C719" t="s">
        <v>9</v>
      </c>
      <c r="D719" s="4" t="s">
        <v>19</v>
      </c>
      <c r="E719" t="s">
        <v>12</v>
      </c>
      <c r="F719">
        <v>0.99070000000000003</v>
      </c>
      <c r="G719">
        <v>147.66493800000001</v>
      </c>
      <c r="H719">
        <v>0.36659999999999998</v>
      </c>
      <c r="I719">
        <v>77</v>
      </c>
    </row>
    <row r="720" spans="1:9" x14ac:dyDescent="0.2">
      <c r="A720" s="3">
        <v>2021</v>
      </c>
      <c r="B720" s="3">
        <v>2</v>
      </c>
      <c r="C720" t="s">
        <v>9</v>
      </c>
      <c r="D720" s="4" t="s">
        <v>21</v>
      </c>
      <c r="E720" t="s">
        <v>22</v>
      </c>
      <c r="F720">
        <v>5.7999999999999996E-3</v>
      </c>
      <c r="G720">
        <v>1.9080229999999998</v>
      </c>
      <c r="H720">
        <v>1.6000000000000001E-3</v>
      </c>
      <c r="I720">
        <v>2</v>
      </c>
    </row>
    <row r="721" spans="1:9" x14ac:dyDescent="0.2">
      <c r="A721" s="3">
        <v>2021</v>
      </c>
      <c r="B721" s="3">
        <v>2</v>
      </c>
      <c r="C721" t="s">
        <v>9</v>
      </c>
      <c r="D721" s="4" t="s">
        <v>21</v>
      </c>
      <c r="E721" t="s">
        <v>13</v>
      </c>
      <c r="F721">
        <v>1.0523</v>
      </c>
      <c r="G721">
        <v>136.39728200000002</v>
      </c>
      <c r="H721">
        <v>0.4209</v>
      </c>
      <c r="I721">
        <v>124</v>
      </c>
    </row>
    <row r="722" spans="1:9" x14ac:dyDescent="0.2">
      <c r="A722" s="3">
        <v>2021</v>
      </c>
      <c r="B722" s="3">
        <v>2</v>
      </c>
      <c r="C722" t="s">
        <v>9</v>
      </c>
      <c r="D722" s="4" t="s">
        <v>23</v>
      </c>
      <c r="E722" t="s">
        <v>13</v>
      </c>
      <c r="F722">
        <v>0.37630000000000002</v>
      </c>
      <c r="G722">
        <v>59.318733999999999</v>
      </c>
      <c r="H722">
        <v>0.15049999999999999</v>
      </c>
      <c r="I722">
        <v>165</v>
      </c>
    </row>
    <row r="723" spans="1:9" x14ac:dyDescent="0.2">
      <c r="A723" s="3">
        <v>2021</v>
      </c>
      <c r="B723" s="3">
        <v>2</v>
      </c>
      <c r="C723" t="s">
        <v>9</v>
      </c>
      <c r="D723" s="4" t="s">
        <v>25</v>
      </c>
      <c r="E723" t="s">
        <v>18</v>
      </c>
      <c r="F723">
        <v>0.53129999999999999</v>
      </c>
      <c r="G723">
        <v>46.850673999999998</v>
      </c>
      <c r="H723">
        <v>9.5600000000000004E-2</v>
      </c>
      <c r="I723">
        <v>87</v>
      </c>
    </row>
    <row r="724" spans="1:9" x14ac:dyDescent="0.2">
      <c r="A724" s="3">
        <v>2021</v>
      </c>
      <c r="B724" s="3">
        <v>2</v>
      </c>
      <c r="C724" t="s">
        <v>9</v>
      </c>
      <c r="D724" s="4" t="s">
        <v>25</v>
      </c>
      <c r="E724" t="s">
        <v>13</v>
      </c>
      <c r="F724">
        <v>1.06E-2</v>
      </c>
      <c r="G724">
        <v>1.650026</v>
      </c>
      <c r="H724">
        <v>4.1999999999999997E-3</v>
      </c>
      <c r="I724">
        <v>8</v>
      </c>
    </row>
    <row r="725" spans="1:9" x14ac:dyDescent="0.2">
      <c r="A725" s="3">
        <v>2021</v>
      </c>
      <c r="B725" s="3">
        <v>2</v>
      </c>
      <c r="C725" t="s">
        <v>9</v>
      </c>
      <c r="D725" s="4" t="s">
        <v>42</v>
      </c>
      <c r="E725" t="s">
        <v>13</v>
      </c>
      <c r="F725">
        <v>0.2056</v>
      </c>
      <c r="G725">
        <v>41.075017000000003</v>
      </c>
      <c r="H725">
        <v>8.2299999999999998E-2</v>
      </c>
      <c r="I725">
        <v>62</v>
      </c>
    </row>
    <row r="726" spans="1:9" x14ac:dyDescent="0.2">
      <c r="A726" s="3">
        <v>2021</v>
      </c>
      <c r="B726" s="3">
        <v>2</v>
      </c>
      <c r="C726" t="s">
        <v>26</v>
      </c>
      <c r="D726" s="4" t="s">
        <v>63</v>
      </c>
      <c r="E726" t="s">
        <v>11</v>
      </c>
      <c r="F726">
        <v>54.909199999999998</v>
      </c>
      <c r="G726">
        <v>3357.6095469999996</v>
      </c>
      <c r="H726">
        <v>11.531000000000001</v>
      </c>
      <c r="I726">
        <v>8226</v>
      </c>
    </row>
    <row r="727" spans="1:9" x14ac:dyDescent="0.2">
      <c r="A727" s="3">
        <v>2021</v>
      </c>
      <c r="B727" s="3">
        <v>2</v>
      </c>
      <c r="C727" t="s">
        <v>26</v>
      </c>
      <c r="D727" s="4" t="s">
        <v>63</v>
      </c>
      <c r="E727" t="s">
        <v>12</v>
      </c>
      <c r="F727">
        <v>39.380899999999997</v>
      </c>
      <c r="G727">
        <v>4194.076763</v>
      </c>
      <c r="H727">
        <v>13.7834</v>
      </c>
      <c r="I727">
        <v>8143</v>
      </c>
    </row>
    <row r="728" spans="1:9" x14ac:dyDescent="0.2">
      <c r="A728" s="3">
        <v>2021</v>
      </c>
      <c r="B728" s="3">
        <v>2</v>
      </c>
      <c r="C728" t="s">
        <v>26</v>
      </c>
      <c r="D728" s="4" t="s">
        <v>63</v>
      </c>
      <c r="E728" t="s">
        <v>13</v>
      </c>
      <c r="F728">
        <v>4.9295</v>
      </c>
      <c r="G728">
        <v>735.41033800000002</v>
      </c>
      <c r="H728">
        <v>2.4647000000000001</v>
      </c>
      <c r="I728">
        <v>777</v>
      </c>
    </row>
    <row r="729" spans="1:9" x14ac:dyDescent="0.2">
      <c r="A729" s="3">
        <v>2021</v>
      </c>
      <c r="B729" s="3">
        <v>2</v>
      </c>
      <c r="C729" t="s">
        <v>26</v>
      </c>
      <c r="D729" s="4" t="s">
        <v>63</v>
      </c>
      <c r="E729" t="s">
        <v>14</v>
      </c>
      <c r="F729">
        <v>0.39589999999999997</v>
      </c>
      <c r="G729">
        <v>66.64688000000001</v>
      </c>
      <c r="H729">
        <v>0.2969</v>
      </c>
      <c r="I729">
        <v>273</v>
      </c>
    </row>
    <row r="730" spans="1:9" x14ac:dyDescent="0.2">
      <c r="A730" s="3">
        <v>2021</v>
      </c>
      <c r="B730" s="3">
        <v>2</v>
      </c>
      <c r="C730" t="s">
        <v>26</v>
      </c>
      <c r="D730" s="4" t="s">
        <v>15</v>
      </c>
      <c r="E730" t="s">
        <v>11</v>
      </c>
      <c r="F730">
        <v>4.4000000000000003E-3</v>
      </c>
      <c r="G730">
        <v>0.38570199999999999</v>
      </c>
      <c r="H730">
        <v>8.9999999999999998E-4</v>
      </c>
      <c r="I730">
        <v>2</v>
      </c>
    </row>
    <row r="731" spans="1:9" x14ac:dyDescent="0.2">
      <c r="A731" s="3">
        <v>2021</v>
      </c>
      <c r="B731" s="3">
        <v>2</v>
      </c>
      <c r="C731" t="s">
        <v>26</v>
      </c>
      <c r="D731" s="4" t="s">
        <v>15</v>
      </c>
      <c r="E731" t="s">
        <v>13</v>
      </c>
      <c r="F731">
        <v>7.3704999999999998</v>
      </c>
      <c r="G731">
        <v>1552.9461769999998</v>
      </c>
      <c r="H731">
        <v>2.9481999999999999</v>
      </c>
      <c r="I731">
        <v>941</v>
      </c>
    </row>
    <row r="732" spans="1:9" x14ac:dyDescent="0.2">
      <c r="A732" s="3">
        <v>2021</v>
      </c>
      <c r="B732" s="3">
        <v>2</v>
      </c>
      <c r="C732" t="s">
        <v>26</v>
      </c>
      <c r="D732" s="4" t="s">
        <v>20</v>
      </c>
      <c r="E732" t="s">
        <v>12</v>
      </c>
      <c r="F732">
        <v>7.6459999999999999</v>
      </c>
      <c r="G732">
        <v>547.56286299999999</v>
      </c>
      <c r="H732">
        <v>2.7526000000000002</v>
      </c>
      <c r="I732">
        <v>1592</v>
      </c>
    </row>
    <row r="733" spans="1:9" x14ac:dyDescent="0.2">
      <c r="A733" s="3">
        <v>2021</v>
      </c>
      <c r="B733" s="3">
        <v>2</v>
      </c>
      <c r="C733" t="s">
        <v>26</v>
      </c>
      <c r="D733" s="4" t="s">
        <v>16</v>
      </c>
      <c r="E733" t="s">
        <v>11</v>
      </c>
      <c r="F733">
        <v>4.0811000000000002</v>
      </c>
      <c r="G733">
        <v>299.708529</v>
      </c>
      <c r="H733">
        <v>0.93869999999999998</v>
      </c>
      <c r="I733">
        <v>1955</v>
      </c>
    </row>
    <row r="734" spans="1:9" x14ac:dyDescent="0.2">
      <c r="A734" s="3">
        <v>2021</v>
      </c>
      <c r="B734" s="3">
        <v>2</v>
      </c>
      <c r="C734" t="s">
        <v>26</v>
      </c>
      <c r="D734" s="4" t="s">
        <v>16</v>
      </c>
      <c r="E734" t="s">
        <v>13</v>
      </c>
      <c r="F734">
        <v>0.5181</v>
      </c>
      <c r="G734">
        <v>82.924092000000002</v>
      </c>
      <c r="H734">
        <v>0.2331</v>
      </c>
      <c r="I734">
        <v>507</v>
      </c>
    </row>
    <row r="735" spans="1:9" x14ac:dyDescent="0.2">
      <c r="A735" s="3">
        <v>2021</v>
      </c>
      <c r="B735" s="3">
        <v>2</v>
      </c>
      <c r="C735" t="s">
        <v>26</v>
      </c>
      <c r="D735" s="4" t="s">
        <v>17</v>
      </c>
      <c r="E735" t="s">
        <v>18</v>
      </c>
      <c r="F735">
        <v>1.4093</v>
      </c>
      <c r="G735">
        <v>132.62327400000001</v>
      </c>
      <c r="H735">
        <v>0.25369999999999998</v>
      </c>
      <c r="I735">
        <v>222</v>
      </c>
    </row>
    <row r="736" spans="1:9" x14ac:dyDescent="0.2">
      <c r="A736" s="3">
        <v>2021</v>
      </c>
      <c r="B736" s="3">
        <v>2</v>
      </c>
      <c r="C736" t="s">
        <v>26</v>
      </c>
      <c r="D736" s="4" t="s">
        <v>19</v>
      </c>
      <c r="E736" t="s">
        <v>12</v>
      </c>
      <c r="F736">
        <v>0.5252</v>
      </c>
      <c r="G736">
        <v>82.262953999999993</v>
      </c>
      <c r="H736">
        <v>0.1943</v>
      </c>
      <c r="I736">
        <v>279</v>
      </c>
    </row>
    <row r="737" spans="1:9" x14ac:dyDescent="0.2">
      <c r="A737" s="3">
        <v>2021</v>
      </c>
      <c r="B737" s="3">
        <v>2</v>
      </c>
      <c r="C737" t="s">
        <v>26</v>
      </c>
      <c r="D737" s="4" t="s">
        <v>45</v>
      </c>
      <c r="E737" t="s">
        <v>12</v>
      </c>
      <c r="F737">
        <v>0.86280000000000001</v>
      </c>
      <c r="G737">
        <v>77.771446999999995</v>
      </c>
      <c r="H737">
        <v>0.30199999999999999</v>
      </c>
      <c r="I737">
        <v>213</v>
      </c>
    </row>
    <row r="738" spans="1:9" x14ac:dyDescent="0.2">
      <c r="A738" s="3">
        <v>2021</v>
      </c>
      <c r="B738" s="3">
        <v>2</v>
      </c>
      <c r="C738" t="s">
        <v>26</v>
      </c>
      <c r="D738" s="4" t="s">
        <v>35</v>
      </c>
      <c r="E738" t="s">
        <v>18</v>
      </c>
      <c r="F738">
        <v>2.35E-2</v>
      </c>
      <c r="G738">
        <v>4.2909309999999996</v>
      </c>
      <c r="H738">
        <v>4.1999999999999997E-3</v>
      </c>
      <c r="I738">
        <v>0</v>
      </c>
    </row>
    <row r="739" spans="1:9" x14ac:dyDescent="0.2">
      <c r="A739" s="3">
        <v>2021</v>
      </c>
      <c r="B739" s="3">
        <v>2</v>
      </c>
      <c r="C739" t="s">
        <v>26</v>
      </c>
      <c r="D739" s="4" t="s">
        <v>35</v>
      </c>
      <c r="E739" t="s">
        <v>12</v>
      </c>
      <c r="F739">
        <v>0.2102</v>
      </c>
      <c r="G739">
        <v>48.938783999999998</v>
      </c>
      <c r="H739">
        <v>7.3499999999999996E-2</v>
      </c>
      <c r="I739">
        <v>0</v>
      </c>
    </row>
    <row r="740" spans="1:9" x14ac:dyDescent="0.2">
      <c r="A740" s="3">
        <v>2021</v>
      </c>
      <c r="B740" s="3">
        <v>2</v>
      </c>
      <c r="C740" t="s">
        <v>26</v>
      </c>
      <c r="D740" s="4" t="s">
        <v>21</v>
      </c>
      <c r="E740" t="s">
        <v>22</v>
      </c>
      <c r="F740">
        <v>3.3E-3</v>
      </c>
      <c r="G740">
        <v>1.308484</v>
      </c>
      <c r="H740">
        <v>8.9999999999999998E-4</v>
      </c>
      <c r="I740">
        <v>2</v>
      </c>
    </row>
    <row r="741" spans="1:9" x14ac:dyDescent="0.2">
      <c r="A741" s="3">
        <v>2021</v>
      </c>
      <c r="B741" s="3">
        <v>2</v>
      </c>
      <c r="C741" t="s">
        <v>26</v>
      </c>
      <c r="D741" s="4" t="s">
        <v>21</v>
      </c>
      <c r="E741" t="s">
        <v>27</v>
      </c>
      <c r="F741">
        <v>1.5900000000000001E-2</v>
      </c>
      <c r="G741">
        <v>3.3178890000000001</v>
      </c>
      <c r="H741">
        <v>4.7999999999999996E-3</v>
      </c>
      <c r="I741">
        <v>2</v>
      </c>
    </row>
    <row r="742" spans="1:9" x14ac:dyDescent="0.2">
      <c r="A742" s="3">
        <v>2021</v>
      </c>
      <c r="B742" s="3">
        <v>2</v>
      </c>
      <c r="C742" t="s">
        <v>26</v>
      </c>
      <c r="D742" s="4" t="s">
        <v>21</v>
      </c>
      <c r="E742" t="s">
        <v>13</v>
      </c>
      <c r="F742">
        <v>0.34960000000000002</v>
      </c>
      <c r="G742">
        <v>38.380471</v>
      </c>
      <c r="H742">
        <v>0.13980000000000001</v>
      </c>
      <c r="I742">
        <v>206</v>
      </c>
    </row>
    <row r="743" spans="1:9" x14ac:dyDescent="0.2">
      <c r="A743" s="3">
        <v>2021</v>
      </c>
      <c r="B743" s="3">
        <v>2</v>
      </c>
      <c r="C743" t="s">
        <v>26</v>
      </c>
      <c r="D743" s="4" t="s">
        <v>29</v>
      </c>
      <c r="E743" t="s">
        <v>18</v>
      </c>
      <c r="F743">
        <v>2.9999999999999997E-4</v>
      </c>
      <c r="G743">
        <v>6.0470999999999997E-2</v>
      </c>
      <c r="H743">
        <v>1E-4</v>
      </c>
      <c r="I743">
        <v>0</v>
      </c>
    </row>
    <row r="744" spans="1:9" x14ac:dyDescent="0.2">
      <c r="A744" s="3">
        <v>2021</v>
      </c>
      <c r="B744" s="3">
        <v>2</v>
      </c>
      <c r="C744" t="s">
        <v>26</v>
      </c>
      <c r="D744" s="4" t="s">
        <v>29</v>
      </c>
      <c r="E744" t="s">
        <v>13</v>
      </c>
      <c r="F744">
        <v>9.5399999999999999E-2</v>
      </c>
      <c r="G744">
        <v>37.051830000000002</v>
      </c>
      <c r="H744">
        <v>3.8100000000000002E-2</v>
      </c>
      <c r="I744">
        <v>0</v>
      </c>
    </row>
    <row r="745" spans="1:9" x14ac:dyDescent="0.2">
      <c r="A745" s="3">
        <v>2021</v>
      </c>
      <c r="B745" s="3">
        <v>2</v>
      </c>
      <c r="C745" t="s">
        <v>32</v>
      </c>
      <c r="D745" s="4" t="s">
        <v>63</v>
      </c>
      <c r="E745" t="s">
        <v>11</v>
      </c>
      <c r="F745">
        <v>158.11969999999999</v>
      </c>
      <c r="G745">
        <v>8438.527039999999</v>
      </c>
      <c r="H745">
        <v>33.205100000000002</v>
      </c>
      <c r="I745">
        <v>11647</v>
      </c>
    </row>
    <row r="746" spans="1:9" x14ac:dyDescent="0.2">
      <c r="A746" s="3">
        <v>2021</v>
      </c>
      <c r="B746" s="3">
        <v>2</v>
      </c>
      <c r="C746" t="s">
        <v>32</v>
      </c>
      <c r="D746" s="4" t="s">
        <v>63</v>
      </c>
      <c r="E746" t="s">
        <v>12</v>
      </c>
      <c r="F746">
        <v>110.5001</v>
      </c>
      <c r="G746">
        <v>10562.128693000001</v>
      </c>
      <c r="H746">
        <v>38.6751</v>
      </c>
      <c r="I746">
        <v>15152</v>
      </c>
    </row>
    <row r="747" spans="1:9" x14ac:dyDescent="0.2">
      <c r="A747" s="3">
        <v>2021</v>
      </c>
      <c r="B747" s="3">
        <v>2</v>
      </c>
      <c r="C747" t="s">
        <v>32</v>
      </c>
      <c r="D747" s="4" t="s">
        <v>63</v>
      </c>
      <c r="E747" t="s">
        <v>13</v>
      </c>
      <c r="F747">
        <v>6.4025999999999996</v>
      </c>
      <c r="G747">
        <v>912.74120700000003</v>
      </c>
      <c r="H747">
        <v>3.2012999999999998</v>
      </c>
      <c r="I747">
        <v>780</v>
      </c>
    </row>
    <row r="748" spans="1:9" x14ac:dyDescent="0.2">
      <c r="A748" s="3">
        <v>2021</v>
      </c>
      <c r="B748" s="3">
        <v>2</v>
      </c>
      <c r="C748" t="s">
        <v>32</v>
      </c>
      <c r="D748" s="4" t="s">
        <v>63</v>
      </c>
      <c r="E748" t="s">
        <v>14</v>
      </c>
      <c r="F748">
        <v>4.0800000000000003E-2</v>
      </c>
      <c r="G748">
        <v>5.5094370000000001</v>
      </c>
      <c r="H748">
        <v>3.0599999999999999E-2</v>
      </c>
      <c r="I748">
        <v>30</v>
      </c>
    </row>
    <row r="749" spans="1:9" x14ac:dyDescent="0.2">
      <c r="A749" s="3">
        <v>2021</v>
      </c>
      <c r="B749" s="3">
        <v>2</v>
      </c>
      <c r="C749" t="s">
        <v>32</v>
      </c>
      <c r="D749" s="4" t="s">
        <v>15</v>
      </c>
      <c r="E749" t="s">
        <v>11</v>
      </c>
      <c r="F749">
        <v>1.6500000000000001E-2</v>
      </c>
      <c r="G749">
        <v>2.359302</v>
      </c>
      <c r="H749">
        <v>3.3E-3</v>
      </c>
      <c r="I749">
        <v>12</v>
      </c>
    </row>
    <row r="750" spans="1:9" x14ac:dyDescent="0.2">
      <c r="A750" s="3">
        <v>2021</v>
      </c>
      <c r="B750" s="3">
        <v>2</v>
      </c>
      <c r="C750" t="s">
        <v>32</v>
      </c>
      <c r="D750" s="4" t="s">
        <v>15</v>
      </c>
      <c r="E750" t="s">
        <v>13</v>
      </c>
      <c r="F750">
        <v>20.250499999999999</v>
      </c>
      <c r="G750">
        <v>4419.9431420000001</v>
      </c>
      <c r="H750">
        <v>8.1001999999999992</v>
      </c>
      <c r="I750">
        <v>1675</v>
      </c>
    </row>
    <row r="751" spans="1:9" x14ac:dyDescent="0.2">
      <c r="A751" s="3">
        <v>2021</v>
      </c>
      <c r="B751" s="3">
        <v>2</v>
      </c>
      <c r="C751" t="s">
        <v>32</v>
      </c>
      <c r="D751" s="4" t="s">
        <v>20</v>
      </c>
      <c r="E751" t="s">
        <v>12</v>
      </c>
      <c r="F751">
        <v>19.6373</v>
      </c>
      <c r="G751">
        <v>1418.480059</v>
      </c>
      <c r="H751">
        <v>7.0694999999999997</v>
      </c>
      <c r="I751">
        <v>2062</v>
      </c>
    </row>
    <row r="752" spans="1:9" x14ac:dyDescent="0.2">
      <c r="A752" s="3">
        <v>2021</v>
      </c>
      <c r="B752" s="3">
        <v>2</v>
      </c>
      <c r="C752" t="s">
        <v>32</v>
      </c>
      <c r="D752" s="4" t="s">
        <v>16</v>
      </c>
      <c r="E752" t="s">
        <v>11</v>
      </c>
      <c r="F752">
        <v>2.9780000000000002</v>
      </c>
      <c r="G752">
        <v>170.088854</v>
      </c>
      <c r="H752">
        <v>0.68489999999999995</v>
      </c>
      <c r="I752">
        <v>800</v>
      </c>
    </row>
    <row r="753" spans="1:9" x14ac:dyDescent="0.2">
      <c r="A753" s="3">
        <v>2021</v>
      </c>
      <c r="B753" s="3">
        <v>2</v>
      </c>
      <c r="C753" t="s">
        <v>32</v>
      </c>
      <c r="D753" s="4" t="s">
        <v>16</v>
      </c>
      <c r="E753" t="s">
        <v>13</v>
      </c>
      <c r="F753">
        <v>3.2412000000000001</v>
      </c>
      <c r="G753">
        <v>503.77652399999999</v>
      </c>
      <c r="H753">
        <v>1.4584999999999999</v>
      </c>
      <c r="I753">
        <v>2043</v>
      </c>
    </row>
    <row r="754" spans="1:9" x14ac:dyDescent="0.2">
      <c r="A754" s="3">
        <v>2021</v>
      </c>
      <c r="B754" s="3">
        <v>2</v>
      </c>
      <c r="C754" t="s">
        <v>32</v>
      </c>
      <c r="D754" s="4" t="s">
        <v>33</v>
      </c>
      <c r="E754" t="s">
        <v>18</v>
      </c>
      <c r="F754">
        <v>1.5409999999999999</v>
      </c>
      <c r="G754">
        <v>407.29363699999999</v>
      </c>
      <c r="H754">
        <v>0.2928</v>
      </c>
      <c r="I754">
        <v>101</v>
      </c>
    </row>
    <row r="755" spans="1:9" x14ac:dyDescent="0.2">
      <c r="A755" s="3">
        <v>2021</v>
      </c>
      <c r="B755" s="3">
        <v>2</v>
      </c>
      <c r="C755" t="s">
        <v>32</v>
      </c>
      <c r="D755" s="4" t="s">
        <v>33</v>
      </c>
      <c r="E755" t="s">
        <v>12</v>
      </c>
      <c r="F755">
        <v>2.06E-2</v>
      </c>
      <c r="G755">
        <v>6.7927250000000008</v>
      </c>
      <c r="H755">
        <v>7.3000000000000001E-3</v>
      </c>
      <c r="I755">
        <v>7</v>
      </c>
    </row>
    <row r="756" spans="1:9" x14ac:dyDescent="0.2">
      <c r="A756" s="3">
        <v>2021</v>
      </c>
      <c r="B756" s="3">
        <v>2</v>
      </c>
      <c r="C756" t="s">
        <v>32</v>
      </c>
      <c r="D756" s="4" t="s">
        <v>33</v>
      </c>
      <c r="E756" t="s">
        <v>13</v>
      </c>
      <c r="F756">
        <v>7.3800000000000004E-2</v>
      </c>
      <c r="G756">
        <v>36.475165999999994</v>
      </c>
      <c r="H756">
        <v>3.6900000000000002E-2</v>
      </c>
      <c r="I756">
        <v>54</v>
      </c>
    </row>
    <row r="757" spans="1:9" x14ac:dyDescent="0.2">
      <c r="A757" s="3">
        <v>2021</v>
      </c>
      <c r="B757" s="3">
        <v>2</v>
      </c>
      <c r="C757" t="s">
        <v>32</v>
      </c>
      <c r="D757" s="4" t="s">
        <v>34</v>
      </c>
      <c r="E757" t="s">
        <v>18</v>
      </c>
      <c r="F757">
        <v>1.2999999999999999E-3</v>
      </c>
      <c r="G757">
        <v>0.660408</v>
      </c>
      <c r="H757">
        <v>2.9999999999999997E-4</v>
      </c>
      <c r="I757">
        <v>0</v>
      </c>
    </row>
    <row r="758" spans="1:9" x14ac:dyDescent="0.2">
      <c r="A758" s="3">
        <v>2021</v>
      </c>
      <c r="B758" s="3">
        <v>2</v>
      </c>
      <c r="C758" t="s">
        <v>32</v>
      </c>
      <c r="D758" s="4" t="s">
        <v>34</v>
      </c>
      <c r="E758" t="s">
        <v>12</v>
      </c>
      <c r="F758">
        <v>5.5100000000000003E-2</v>
      </c>
      <c r="G758">
        <v>25.322153999999998</v>
      </c>
      <c r="H758">
        <v>1.9300000000000001E-2</v>
      </c>
      <c r="I758">
        <v>0</v>
      </c>
    </row>
    <row r="759" spans="1:9" x14ac:dyDescent="0.2">
      <c r="A759" s="3">
        <v>2021</v>
      </c>
      <c r="B759" s="3">
        <v>2</v>
      </c>
      <c r="C759" t="s">
        <v>32</v>
      </c>
      <c r="D759" s="4" t="s">
        <v>34</v>
      </c>
      <c r="E759" t="s">
        <v>13</v>
      </c>
      <c r="F759">
        <v>0.40989999999999999</v>
      </c>
      <c r="G759">
        <v>222.27564100000001</v>
      </c>
      <c r="H759">
        <v>0.1721</v>
      </c>
      <c r="I759">
        <v>0</v>
      </c>
    </row>
    <row r="760" spans="1:9" x14ac:dyDescent="0.2">
      <c r="A760" s="3">
        <v>2021</v>
      </c>
      <c r="B760" s="3">
        <v>2</v>
      </c>
      <c r="C760" t="s">
        <v>32</v>
      </c>
      <c r="D760" s="4" t="s">
        <v>35</v>
      </c>
      <c r="E760" t="s">
        <v>18</v>
      </c>
      <c r="F760">
        <v>0.2964</v>
      </c>
      <c r="G760">
        <v>53.936470999999997</v>
      </c>
      <c r="H760">
        <v>5.33E-2</v>
      </c>
      <c r="I760">
        <v>78</v>
      </c>
    </row>
    <row r="761" spans="1:9" x14ac:dyDescent="0.2">
      <c r="A761" s="3">
        <v>2021</v>
      </c>
      <c r="B761" s="3">
        <v>2</v>
      </c>
      <c r="C761" t="s">
        <v>32</v>
      </c>
      <c r="D761" s="4" t="s">
        <v>35</v>
      </c>
      <c r="E761" t="s">
        <v>12</v>
      </c>
      <c r="F761">
        <v>0.83420000000000005</v>
      </c>
      <c r="G761">
        <v>187.833551</v>
      </c>
      <c r="H761">
        <v>0.29199999999999998</v>
      </c>
      <c r="I761">
        <v>88</v>
      </c>
    </row>
    <row r="762" spans="1:9" x14ac:dyDescent="0.2">
      <c r="A762" s="3">
        <v>2021</v>
      </c>
      <c r="B762" s="3">
        <v>2</v>
      </c>
      <c r="C762" t="s">
        <v>32</v>
      </c>
      <c r="D762" s="4" t="s">
        <v>19</v>
      </c>
      <c r="E762" t="s">
        <v>12</v>
      </c>
      <c r="F762">
        <v>1.403</v>
      </c>
      <c r="G762">
        <v>229.58150899999998</v>
      </c>
      <c r="H762">
        <v>0.51900000000000002</v>
      </c>
      <c r="I762">
        <v>266</v>
      </c>
    </row>
    <row r="763" spans="1:9" x14ac:dyDescent="0.2">
      <c r="A763" s="3">
        <v>2021</v>
      </c>
      <c r="B763" s="3">
        <v>2</v>
      </c>
      <c r="C763" t="s">
        <v>32</v>
      </c>
      <c r="D763" s="4" t="s">
        <v>37</v>
      </c>
      <c r="E763" t="s">
        <v>12</v>
      </c>
      <c r="F763">
        <v>1.0794999999999999</v>
      </c>
      <c r="G763">
        <v>201.00233399999999</v>
      </c>
      <c r="H763">
        <v>0.37769999999999998</v>
      </c>
      <c r="I763">
        <v>117</v>
      </c>
    </row>
    <row r="764" spans="1:9" x14ac:dyDescent="0.2">
      <c r="A764" s="3">
        <v>2021</v>
      </c>
      <c r="B764" s="3">
        <v>2</v>
      </c>
      <c r="C764" t="s">
        <v>32</v>
      </c>
      <c r="D764" s="4" t="s">
        <v>29</v>
      </c>
      <c r="E764" t="s">
        <v>18</v>
      </c>
      <c r="F764">
        <v>1.2999999999999999E-3</v>
      </c>
      <c r="G764">
        <v>0.51300999999999997</v>
      </c>
      <c r="H764">
        <v>2.9999999999999997E-4</v>
      </c>
      <c r="I764">
        <v>2</v>
      </c>
    </row>
    <row r="765" spans="1:9" x14ac:dyDescent="0.2">
      <c r="A765" s="3">
        <v>2021</v>
      </c>
      <c r="B765" s="3">
        <v>2</v>
      </c>
      <c r="C765" t="s">
        <v>32</v>
      </c>
      <c r="D765" s="4" t="s">
        <v>29</v>
      </c>
      <c r="E765" t="s">
        <v>13</v>
      </c>
      <c r="F765">
        <v>0.5091</v>
      </c>
      <c r="G765">
        <v>184.811387</v>
      </c>
      <c r="H765">
        <v>0.2036</v>
      </c>
      <c r="I765">
        <v>87</v>
      </c>
    </row>
    <row r="766" spans="1:9" x14ac:dyDescent="0.2">
      <c r="A766" s="3">
        <v>2021</v>
      </c>
      <c r="B766" s="3">
        <v>3</v>
      </c>
      <c r="C766" t="s">
        <v>9</v>
      </c>
      <c r="D766" s="4" t="s">
        <v>63</v>
      </c>
      <c r="E766" t="s">
        <v>11</v>
      </c>
      <c r="F766">
        <v>12.728400000000001</v>
      </c>
      <c r="G766">
        <v>883.86949000000004</v>
      </c>
      <c r="H766">
        <v>2.673</v>
      </c>
      <c r="I766">
        <v>565</v>
      </c>
    </row>
    <row r="767" spans="1:9" x14ac:dyDescent="0.2">
      <c r="A767" s="3">
        <v>2021</v>
      </c>
      <c r="B767" s="3">
        <v>3</v>
      </c>
      <c r="C767" t="s">
        <v>9</v>
      </c>
      <c r="D767" s="4" t="s">
        <v>63</v>
      </c>
      <c r="E767" t="s">
        <v>12</v>
      </c>
      <c r="F767">
        <v>71.555300000000003</v>
      </c>
      <c r="G767">
        <v>6611.2779009999995</v>
      </c>
      <c r="H767">
        <v>25.0443</v>
      </c>
      <c r="I767">
        <v>794</v>
      </c>
    </row>
    <row r="768" spans="1:9" x14ac:dyDescent="0.2">
      <c r="A768" s="3">
        <v>2021</v>
      </c>
      <c r="B768" s="3">
        <v>3</v>
      </c>
      <c r="C768" t="s">
        <v>9</v>
      </c>
      <c r="D768" s="4" t="s">
        <v>63</v>
      </c>
      <c r="E768" t="s">
        <v>13</v>
      </c>
      <c r="F768">
        <v>36.161000000000001</v>
      </c>
      <c r="G768">
        <v>4368.4028399999997</v>
      </c>
      <c r="H768">
        <v>18.080300000000001</v>
      </c>
      <c r="I768">
        <v>580</v>
      </c>
    </row>
    <row r="769" spans="1:9" x14ac:dyDescent="0.2">
      <c r="A769" s="3">
        <v>2021</v>
      </c>
      <c r="B769" s="3">
        <v>3</v>
      </c>
      <c r="C769" t="s">
        <v>9</v>
      </c>
      <c r="D769" s="4" t="s">
        <v>15</v>
      </c>
      <c r="E769" t="s">
        <v>11</v>
      </c>
      <c r="F769">
        <v>7.2800000000000004E-2</v>
      </c>
      <c r="G769">
        <v>8.987191000000001</v>
      </c>
      <c r="H769">
        <v>1.46E-2</v>
      </c>
      <c r="I769">
        <v>11</v>
      </c>
    </row>
    <row r="770" spans="1:9" x14ac:dyDescent="0.2">
      <c r="A770" s="3">
        <v>2021</v>
      </c>
      <c r="B770" s="3">
        <v>3</v>
      </c>
      <c r="C770" t="s">
        <v>9</v>
      </c>
      <c r="D770" s="4" t="s">
        <v>15</v>
      </c>
      <c r="E770" t="s">
        <v>13</v>
      </c>
      <c r="F770">
        <v>25.665400000000002</v>
      </c>
      <c r="G770">
        <v>5080.9327439999997</v>
      </c>
      <c r="H770">
        <v>10.2662</v>
      </c>
      <c r="I770">
        <v>664</v>
      </c>
    </row>
    <row r="771" spans="1:9" x14ac:dyDescent="0.2">
      <c r="A771" s="3">
        <v>2021</v>
      </c>
      <c r="B771" s="3">
        <v>3</v>
      </c>
      <c r="C771" t="s">
        <v>9</v>
      </c>
      <c r="D771" s="4" t="s">
        <v>17</v>
      </c>
      <c r="E771" t="s">
        <v>18</v>
      </c>
      <c r="F771">
        <v>3.6164999999999998</v>
      </c>
      <c r="G771">
        <v>381.379502</v>
      </c>
      <c r="H771">
        <v>0.65100000000000002</v>
      </c>
      <c r="I771">
        <v>102</v>
      </c>
    </row>
    <row r="772" spans="1:9" x14ac:dyDescent="0.2">
      <c r="A772" s="3">
        <v>2021</v>
      </c>
      <c r="B772" s="3">
        <v>3</v>
      </c>
      <c r="C772" t="s">
        <v>9</v>
      </c>
      <c r="D772" s="4" t="s">
        <v>20</v>
      </c>
      <c r="E772" t="s">
        <v>12</v>
      </c>
      <c r="F772">
        <v>4.7588999999999997</v>
      </c>
      <c r="G772">
        <v>326.44578799999999</v>
      </c>
      <c r="H772">
        <v>1.7132000000000001</v>
      </c>
      <c r="I772">
        <v>236</v>
      </c>
    </row>
    <row r="773" spans="1:9" x14ac:dyDescent="0.2">
      <c r="A773" s="3">
        <v>2021</v>
      </c>
      <c r="B773" s="3">
        <v>3</v>
      </c>
      <c r="C773" t="s">
        <v>9</v>
      </c>
      <c r="D773" s="4" t="s">
        <v>16</v>
      </c>
      <c r="E773" t="s">
        <v>11</v>
      </c>
      <c r="F773">
        <v>2.5792999999999999</v>
      </c>
      <c r="G773">
        <v>194.22379800000002</v>
      </c>
      <c r="H773">
        <v>0.59319999999999995</v>
      </c>
      <c r="I773">
        <v>310</v>
      </c>
    </row>
    <row r="774" spans="1:9" x14ac:dyDescent="0.2">
      <c r="A774" s="3">
        <v>2021</v>
      </c>
      <c r="B774" s="3">
        <v>3</v>
      </c>
      <c r="C774" t="s">
        <v>9</v>
      </c>
      <c r="D774" s="4" t="s">
        <v>16</v>
      </c>
      <c r="E774" t="s">
        <v>13</v>
      </c>
      <c r="F774">
        <v>0.41339999999999999</v>
      </c>
      <c r="G774">
        <v>59.907000999999994</v>
      </c>
      <c r="H774">
        <v>0.186</v>
      </c>
      <c r="I774">
        <v>148</v>
      </c>
    </row>
    <row r="775" spans="1:9" x14ac:dyDescent="0.2">
      <c r="A775" s="3">
        <v>2021</v>
      </c>
      <c r="B775" s="3">
        <v>3</v>
      </c>
      <c r="C775" t="s">
        <v>9</v>
      </c>
      <c r="D775" s="4" t="s">
        <v>21</v>
      </c>
      <c r="E775" t="s">
        <v>22</v>
      </c>
      <c r="F775">
        <v>8.2000000000000007E-3</v>
      </c>
      <c r="G775">
        <v>2.719411</v>
      </c>
      <c r="H775">
        <v>2.3E-3</v>
      </c>
      <c r="I775">
        <v>3</v>
      </c>
    </row>
    <row r="776" spans="1:9" x14ac:dyDescent="0.2">
      <c r="A776" s="3">
        <v>2021</v>
      </c>
      <c r="B776" s="3">
        <v>3</v>
      </c>
      <c r="C776" t="s">
        <v>9</v>
      </c>
      <c r="D776" s="4" t="s">
        <v>21</v>
      </c>
      <c r="E776" t="s">
        <v>13</v>
      </c>
      <c r="F776">
        <v>1.0868</v>
      </c>
      <c r="G776">
        <v>140.99036999999998</v>
      </c>
      <c r="H776">
        <v>0.43469999999999998</v>
      </c>
      <c r="I776">
        <v>123</v>
      </c>
    </row>
    <row r="777" spans="1:9" x14ac:dyDescent="0.2">
      <c r="A777" s="3">
        <v>2021</v>
      </c>
      <c r="B777" s="3">
        <v>3</v>
      </c>
      <c r="C777" t="s">
        <v>9</v>
      </c>
      <c r="D777" s="4" t="s">
        <v>19</v>
      </c>
      <c r="E777" t="s">
        <v>12</v>
      </c>
      <c r="F777">
        <v>0.78520000000000001</v>
      </c>
      <c r="G777">
        <v>112.19417600000001</v>
      </c>
      <c r="H777">
        <v>0.29049999999999998</v>
      </c>
      <c r="I777">
        <v>73</v>
      </c>
    </row>
    <row r="778" spans="1:9" x14ac:dyDescent="0.2">
      <c r="A778" s="3">
        <v>2021</v>
      </c>
      <c r="B778" s="3">
        <v>3</v>
      </c>
      <c r="C778" t="s">
        <v>9</v>
      </c>
      <c r="D778" s="4" t="s">
        <v>24</v>
      </c>
      <c r="E778" t="s">
        <v>18</v>
      </c>
      <c r="F778">
        <v>0.25950000000000001</v>
      </c>
      <c r="G778">
        <v>45.093429999999998</v>
      </c>
      <c r="H778">
        <v>4.9299999999999997E-2</v>
      </c>
      <c r="I778">
        <v>87</v>
      </c>
    </row>
    <row r="779" spans="1:9" x14ac:dyDescent="0.2">
      <c r="A779" s="3">
        <v>2021</v>
      </c>
      <c r="B779" s="3">
        <v>3</v>
      </c>
      <c r="C779" t="s">
        <v>9</v>
      </c>
      <c r="D779" s="4" t="s">
        <v>24</v>
      </c>
      <c r="E779" t="s">
        <v>12</v>
      </c>
      <c r="F779">
        <v>6.9999999999999999E-4</v>
      </c>
      <c r="G779">
        <v>6.9555000000000006E-2</v>
      </c>
      <c r="H779">
        <v>2.9999999999999997E-4</v>
      </c>
      <c r="I779">
        <v>2</v>
      </c>
    </row>
    <row r="780" spans="1:9" x14ac:dyDescent="0.2">
      <c r="A780" s="3">
        <v>2021</v>
      </c>
      <c r="B780" s="3">
        <v>3</v>
      </c>
      <c r="C780" t="s">
        <v>9</v>
      </c>
      <c r="D780" s="4" t="s">
        <v>42</v>
      </c>
      <c r="E780" t="s">
        <v>13</v>
      </c>
      <c r="F780">
        <v>0.2084</v>
      </c>
      <c r="G780">
        <v>42.177222999999998</v>
      </c>
      <c r="H780">
        <v>8.3299999999999999E-2</v>
      </c>
      <c r="I780">
        <v>56</v>
      </c>
    </row>
    <row r="781" spans="1:9" x14ac:dyDescent="0.2">
      <c r="A781" s="3">
        <v>2021</v>
      </c>
      <c r="B781" s="3">
        <v>3</v>
      </c>
      <c r="C781" t="s">
        <v>9</v>
      </c>
      <c r="D781" s="4" t="s">
        <v>25</v>
      </c>
      <c r="E781" t="s">
        <v>18</v>
      </c>
      <c r="F781">
        <v>0.3992</v>
      </c>
      <c r="G781">
        <v>38.224321000000003</v>
      </c>
      <c r="H781">
        <v>7.1900000000000006E-2</v>
      </c>
      <c r="I781">
        <v>91</v>
      </c>
    </row>
    <row r="782" spans="1:9" x14ac:dyDescent="0.2">
      <c r="A782" s="3">
        <v>2021</v>
      </c>
      <c r="B782" s="3">
        <v>3</v>
      </c>
      <c r="C782" t="s">
        <v>9</v>
      </c>
      <c r="D782" s="4" t="s">
        <v>25</v>
      </c>
      <c r="E782" t="s">
        <v>13</v>
      </c>
      <c r="F782">
        <v>1.0999999999999999E-2</v>
      </c>
      <c r="G782">
        <v>1.6126959999999999</v>
      </c>
      <c r="H782">
        <v>4.4000000000000003E-3</v>
      </c>
      <c r="I782">
        <v>6</v>
      </c>
    </row>
    <row r="783" spans="1:9" x14ac:dyDescent="0.2">
      <c r="A783" s="3">
        <v>2021</v>
      </c>
      <c r="B783" s="3">
        <v>3</v>
      </c>
      <c r="C783" t="s">
        <v>26</v>
      </c>
      <c r="D783" s="4" t="s">
        <v>63</v>
      </c>
      <c r="E783" t="s">
        <v>11</v>
      </c>
      <c r="F783">
        <v>58.9925</v>
      </c>
      <c r="G783">
        <v>3420.0098549999998</v>
      </c>
      <c r="H783">
        <v>12.388400000000001</v>
      </c>
      <c r="I783">
        <v>7304</v>
      </c>
    </row>
    <row r="784" spans="1:9" x14ac:dyDescent="0.2">
      <c r="A784" s="3">
        <v>2021</v>
      </c>
      <c r="B784" s="3">
        <v>3</v>
      </c>
      <c r="C784" t="s">
        <v>26</v>
      </c>
      <c r="D784" s="4" t="s">
        <v>63</v>
      </c>
      <c r="E784" t="s">
        <v>12</v>
      </c>
      <c r="F784">
        <v>55.116700000000002</v>
      </c>
      <c r="G784">
        <v>5533.0459680000004</v>
      </c>
      <c r="H784">
        <v>19.290900000000001</v>
      </c>
      <c r="I784">
        <v>8857</v>
      </c>
    </row>
    <row r="785" spans="1:9" x14ac:dyDescent="0.2">
      <c r="A785" s="3">
        <v>2021</v>
      </c>
      <c r="B785" s="3">
        <v>3</v>
      </c>
      <c r="C785" t="s">
        <v>26</v>
      </c>
      <c r="D785" s="4" t="s">
        <v>63</v>
      </c>
      <c r="E785" t="s">
        <v>13</v>
      </c>
      <c r="F785">
        <v>5.0972999999999997</v>
      </c>
      <c r="G785">
        <v>751.42935299999999</v>
      </c>
      <c r="H785">
        <v>2.5487000000000002</v>
      </c>
      <c r="I785">
        <v>568</v>
      </c>
    </row>
    <row r="786" spans="1:9" x14ac:dyDescent="0.2">
      <c r="A786" s="3">
        <v>2021</v>
      </c>
      <c r="B786" s="3">
        <v>3</v>
      </c>
      <c r="C786" t="s">
        <v>26</v>
      </c>
      <c r="D786" s="4" t="s">
        <v>63</v>
      </c>
      <c r="E786" t="s">
        <v>14</v>
      </c>
      <c r="F786">
        <v>0.3926</v>
      </c>
      <c r="G786">
        <v>67.253647000000001</v>
      </c>
      <c r="H786">
        <v>0.29449999999999998</v>
      </c>
      <c r="I786">
        <v>203</v>
      </c>
    </row>
    <row r="787" spans="1:9" x14ac:dyDescent="0.2">
      <c r="A787" s="3">
        <v>2021</v>
      </c>
      <c r="B787" s="3">
        <v>3</v>
      </c>
      <c r="C787" t="s">
        <v>26</v>
      </c>
      <c r="D787" s="4" t="s">
        <v>15</v>
      </c>
      <c r="E787" t="s">
        <v>11</v>
      </c>
      <c r="F787">
        <v>4.0000000000000001E-3</v>
      </c>
      <c r="G787">
        <v>0.58707399999999998</v>
      </c>
      <c r="H787">
        <v>8.0000000000000004E-4</v>
      </c>
      <c r="I787">
        <v>1</v>
      </c>
    </row>
    <row r="788" spans="1:9" x14ac:dyDescent="0.2">
      <c r="A788" s="3">
        <v>2021</v>
      </c>
      <c r="B788" s="3">
        <v>3</v>
      </c>
      <c r="C788" t="s">
        <v>26</v>
      </c>
      <c r="D788" s="4" t="s">
        <v>15</v>
      </c>
      <c r="E788" t="s">
        <v>13</v>
      </c>
      <c r="F788">
        <v>5.984</v>
      </c>
      <c r="G788">
        <v>1257.1860419999998</v>
      </c>
      <c r="H788">
        <v>2.3936000000000002</v>
      </c>
      <c r="I788">
        <v>874</v>
      </c>
    </row>
    <row r="789" spans="1:9" x14ac:dyDescent="0.2">
      <c r="A789" s="3">
        <v>2021</v>
      </c>
      <c r="B789" s="3">
        <v>3</v>
      </c>
      <c r="C789" t="s">
        <v>26</v>
      </c>
      <c r="D789" s="4" t="s">
        <v>20</v>
      </c>
      <c r="E789" t="s">
        <v>12</v>
      </c>
      <c r="F789">
        <v>16.7714</v>
      </c>
      <c r="G789">
        <v>957.65010699999993</v>
      </c>
      <c r="H789">
        <v>6.0377000000000001</v>
      </c>
      <c r="I789">
        <v>1817</v>
      </c>
    </row>
    <row r="790" spans="1:9" x14ac:dyDescent="0.2">
      <c r="A790" s="3">
        <v>2021</v>
      </c>
      <c r="B790" s="3">
        <v>3</v>
      </c>
      <c r="C790" t="s">
        <v>26</v>
      </c>
      <c r="D790" s="4" t="s">
        <v>16</v>
      </c>
      <c r="E790" t="s">
        <v>11</v>
      </c>
      <c r="F790">
        <v>6.6417000000000002</v>
      </c>
      <c r="G790">
        <v>461.54479700000002</v>
      </c>
      <c r="H790">
        <v>1.5276000000000001</v>
      </c>
      <c r="I790">
        <v>2390</v>
      </c>
    </row>
    <row r="791" spans="1:9" x14ac:dyDescent="0.2">
      <c r="A791" s="3">
        <v>2021</v>
      </c>
      <c r="B791" s="3">
        <v>3</v>
      </c>
      <c r="C791" t="s">
        <v>26</v>
      </c>
      <c r="D791" s="4" t="s">
        <v>16</v>
      </c>
      <c r="E791" t="s">
        <v>13</v>
      </c>
      <c r="F791">
        <v>0.52949999999999997</v>
      </c>
      <c r="G791">
        <v>85.414349000000001</v>
      </c>
      <c r="H791">
        <v>0.23830000000000001</v>
      </c>
      <c r="I791">
        <v>446</v>
      </c>
    </row>
    <row r="792" spans="1:9" x14ac:dyDescent="0.2">
      <c r="A792" s="3">
        <v>2021</v>
      </c>
      <c r="B792" s="3">
        <v>3</v>
      </c>
      <c r="C792" t="s">
        <v>26</v>
      </c>
      <c r="D792" s="4" t="s">
        <v>19</v>
      </c>
      <c r="E792" t="s">
        <v>12</v>
      </c>
      <c r="F792">
        <v>1.2914000000000001</v>
      </c>
      <c r="G792">
        <v>193.42116300000001</v>
      </c>
      <c r="H792">
        <v>0.4778</v>
      </c>
      <c r="I792">
        <v>475</v>
      </c>
    </row>
    <row r="793" spans="1:9" x14ac:dyDescent="0.2">
      <c r="A793" s="3">
        <v>2021</v>
      </c>
      <c r="B793" s="3">
        <v>3</v>
      </c>
      <c r="C793" t="s">
        <v>26</v>
      </c>
      <c r="D793" s="4" t="s">
        <v>17</v>
      </c>
      <c r="E793" t="s">
        <v>18</v>
      </c>
      <c r="F793">
        <v>1.7221</v>
      </c>
      <c r="G793">
        <v>162.79008100000001</v>
      </c>
      <c r="H793">
        <v>0.31</v>
      </c>
      <c r="I793">
        <v>232</v>
      </c>
    </row>
    <row r="794" spans="1:9" x14ac:dyDescent="0.2">
      <c r="A794" s="3">
        <v>2021</v>
      </c>
      <c r="B794" s="3">
        <v>3</v>
      </c>
      <c r="C794" t="s">
        <v>26</v>
      </c>
      <c r="D794" s="4" t="s">
        <v>45</v>
      </c>
      <c r="E794" t="s">
        <v>12</v>
      </c>
      <c r="F794">
        <v>1.0598000000000001</v>
      </c>
      <c r="G794">
        <v>97.765710000000013</v>
      </c>
      <c r="H794">
        <v>0.371</v>
      </c>
      <c r="I794">
        <v>221</v>
      </c>
    </row>
    <row r="795" spans="1:9" x14ac:dyDescent="0.2">
      <c r="A795" s="3">
        <v>2021</v>
      </c>
      <c r="B795" s="3">
        <v>3</v>
      </c>
      <c r="C795" t="s">
        <v>26</v>
      </c>
      <c r="D795" s="4" t="s">
        <v>36</v>
      </c>
      <c r="E795" t="s">
        <v>27</v>
      </c>
      <c r="F795">
        <v>0.25309999999999999</v>
      </c>
      <c r="G795">
        <v>50.093305000000001</v>
      </c>
      <c r="H795">
        <v>8.1000000000000003E-2</v>
      </c>
      <c r="I795">
        <v>0</v>
      </c>
    </row>
    <row r="796" spans="1:9" x14ac:dyDescent="0.2">
      <c r="A796" s="3">
        <v>2021</v>
      </c>
      <c r="B796" s="3">
        <v>3</v>
      </c>
      <c r="C796" t="s">
        <v>26</v>
      </c>
      <c r="D796" s="4" t="s">
        <v>21</v>
      </c>
      <c r="E796" t="s">
        <v>22</v>
      </c>
      <c r="F796">
        <v>6.9999999999999999E-4</v>
      </c>
      <c r="G796">
        <v>0.27444099999999999</v>
      </c>
      <c r="H796">
        <v>2.0000000000000001E-4</v>
      </c>
      <c r="I796">
        <v>2</v>
      </c>
    </row>
    <row r="797" spans="1:9" x14ac:dyDescent="0.2">
      <c r="A797" s="3">
        <v>2021</v>
      </c>
      <c r="B797" s="3">
        <v>3</v>
      </c>
      <c r="C797" t="s">
        <v>26</v>
      </c>
      <c r="D797" s="4" t="s">
        <v>21</v>
      </c>
      <c r="E797" t="s">
        <v>27</v>
      </c>
      <c r="F797">
        <v>6.9999999999999999E-4</v>
      </c>
      <c r="G797">
        <v>0.13831399999999999</v>
      </c>
      <c r="H797">
        <v>2.0000000000000001E-4</v>
      </c>
      <c r="I797">
        <v>1</v>
      </c>
    </row>
    <row r="798" spans="1:9" x14ac:dyDescent="0.2">
      <c r="A798" s="3">
        <v>2021</v>
      </c>
      <c r="B798" s="3">
        <v>3</v>
      </c>
      <c r="C798" t="s">
        <v>26</v>
      </c>
      <c r="D798" s="4" t="s">
        <v>21</v>
      </c>
      <c r="E798" t="s">
        <v>13</v>
      </c>
      <c r="F798">
        <v>0.43480000000000002</v>
      </c>
      <c r="G798">
        <v>47.505247000000004</v>
      </c>
      <c r="H798">
        <v>0.1739</v>
      </c>
      <c r="I798">
        <v>256</v>
      </c>
    </row>
    <row r="799" spans="1:9" x14ac:dyDescent="0.2">
      <c r="A799" s="3">
        <v>2021</v>
      </c>
      <c r="B799" s="3">
        <v>3</v>
      </c>
      <c r="C799" t="s">
        <v>26</v>
      </c>
      <c r="D799" s="4" t="s">
        <v>35</v>
      </c>
      <c r="E799" t="s">
        <v>18</v>
      </c>
      <c r="F799">
        <v>3.7999999999999999E-2</v>
      </c>
      <c r="G799">
        <v>6.9116780000000002</v>
      </c>
      <c r="H799">
        <v>6.7999999999999996E-3</v>
      </c>
      <c r="I799">
        <v>0</v>
      </c>
    </row>
    <row r="800" spans="1:9" x14ac:dyDescent="0.2">
      <c r="A800" s="3">
        <v>2021</v>
      </c>
      <c r="B800" s="3">
        <v>3</v>
      </c>
      <c r="C800" t="s">
        <v>26</v>
      </c>
      <c r="D800" s="4" t="s">
        <v>35</v>
      </c>
      <c r="E800" t="s">
        <v>12</v>
      </c>
      <c r="F800">
        <v>0.15709999999999999</v>
      </c>
      <c r="G800">
        <v>35.343786000000001</v>
      </c>
      <c r="H800">
        <v>5.5E-2</v>
      </c>
      <c r="I800">
        <v>0</v>
      </c>
    </row>
    <row r="801" spans="1:9" x14ac:dyDescent="0.2">
      <c r="A801" s="3">
        <v>2021</v>
      </c>
      <c r="B801" s="3">
        <v>3</v>
      </c>
      <c r="C801" t="s">
        <v>32</v>
      </c>
      <c r="D801" s="4" t="s">
        <v>63</v>
      </c>
      <c r="E801" t="s">
        <v>11</v>
      </c>
      <c r="F801">
        <v>160.75989999999999</v>
      </c>
      <c r="G801">
        <v>8375.8744380000007</v>
      </c>
      <c r="H801">
        <v>33.759500000000003</v>
      </c>
      <c r="I801">
        <v>11876</v>
      </c>
    </row>
    <row r="802" spans="1:9" x14ac:dyDescent="0.2">
      <c r="A802" s="3">
        <v>2021</v>
      </c>
      <c r="B802" s="3">
        <v>3</v>
      </c>
      <c r="C802" t="s">
        <v>32</v>
      </c>
      <c r="D802" s="4" t="s">
        <v>63</v>
      </c>
      <c r="E802" t="s">
        <v>12</v>
      </c>
      <c r="F802">
        <v>128.3013</v>
      </c>
      <c r="G802">
        <v>12122.702853000001</v>
      </c>
      <c r="H802">
        <v>44.9054</v>
      </c>
      <c r="I802">
        <v>15756</v>
      </c>
    </row>
    <row r="803" spans="1:9" x14ac:dyDescent="0.2">
      <c r="A803" s="3">
        <v>2021</v>
      </c>
      <c r="B803" s="3">
        <v>3</v>
      </c>
      <c r="C803" t="s">
        <v>32</v>
      </c>
      <c r="D803" s="4" t="s">
        <v>63</v>
      </c>
      <c r="E803" t="s">
        <v>13</v>
      </c>
      <c r="F803">
        <v>10.489800000000001</v>
      </c>
      <c r="G803">
        <v>1390.0422490000001</v>
      </c>
      <c r="H803">
        <v>5.2449000000000003</v>
      </c>
      <c r="I803">
        <v>762</v>
      </c>
    </row>
    <row r="804" spans="1:9" x14ac:dyDescent="0.2">
      <c r="A804" s="3">
        <v>2021</v>
      </c>
      <c r="B804" s="3">
        <v>3</v>
      </c>
      <c r="C804" t="s">
        <v>32</v>
      </c>
      <c r="D804" s="4" t="s">
        <v>63</v>
      </c>
      <c r="E804" t="s">
        <v>14</v>
      </c>
      <c r="F804">
        <v>8.0000000000000002E-3</v>
      </c>
      <c r="G804">
        <v>1.2848789999999999</v>
      </c>
      <c r="H804">
        <v>6.0000000000000001E-3</v>
      </c>
      <c r="I804">
        <v>3</v>
      </c>
    </row>
    <row r="805" spans="1:9" x14ac:dyDescent="0.2">
      <c r="A805" s="3">
        <v>2021</v>
      </c>
      <c r="B805" s="3">
        <v>3</v>
      </c>
      <c r="C805" t="s">
        <v>32</v>
      </c>
      <c r="D805" s="4" t="s">
        <v>15</v>
      </c>
      <c r="E805" t="s">
        <v>11</v>
      </c>
      <c r="F805">
        <v>8.4000000000000005E-2</v>
      </c>
      <c r="G805">
        <v>12.614995</v>
      </c>
      <c r="H805">
        <v>1.6799999999999999E-2</v>
      </c>
      <c r="I805">
        <v>48</v>
      </c>
    </row>
    <row r="806" spans="1:9" x14ac:dyDescent="0.2">
      <c r="A806" s="3">
        <v>2021</v>
      </c>
      <c r="B806" s="3">
        <v>3</v>
      </c>
      <c r="C806" t="s">
        <v>32</v>
      </c>
      <c r="D806" s="4" t="s">
        <v>15</v>
      </c>
      <c r="E806" t="s">
        <v>13</v>
      </c>
      <c r="F806">
        <v>36.168900000000001</v>
      </c>
      <c r="G806">
        <v>6994.5482539999994</v>
      </c>
      <c r="H806">
        <v>14.467599999999999</v>
      </c>
      <c r="I806">
        <v>1692</v>
      </c>
    </row>
    <row r="807" spans="1:9" x14ac:dyDescent="0.2">
      <c r="A807" s="3">
        <v>2021</v>
      </c>
      <c r="B807" s="3">
        <v>3</v>
      </c>
      <c r="C807" t="s">
        <v>32</v>
      </c>
      <c r="D807" s="4" t="s">
        <v>20</v>
      </c>
      <c r="E807" t="s">
        <v>12</v>
      </c>
      <c r="F807">
        <v>26.157699999999998</v>
      </c>
      <c r="G807">
        <v>1774.121005</v>
      </c>
      <c r="H807">
        <v>9.4168000000000003</v>
      </c>
      <c r="I807">
        <v>1981</v>
      </c>
    </row>
    <row r="808" spans="1:9" x14ac:dyDescent="0.2">
      <c r="A808" s="3">
        <v>2021</v>
      </c>
      <c r="B808" s="3">
        <v>3</v>
      </c>
      <c r="C808" t="s">
        <v>32</v>
      </c>
      <c r="D808" s="4" t="s">
        <v>33</v>
      </c>
      <c r="E808" t="s">
        <v>18</v>
      </c>
      <c r="F808">
        <v>1.7753000000000001</v>
      </c>
      <c r="G808">
        <v>504.26181800000001</v>
      </c>
      <c r="H808">
        <v>0.33729999999999999</v>
      </c>
      <c r="I808">
        <v>95</v>
      </c>
    </row>
    <row r="809" spans="1:9" x14ac:dyDescent="0.2">
      <c r="A809" s="3">
        <v>2021</v>
      </c>
      <c r="B809" s="3">
        <v>3</v>
      </c>
      <c r="C809" t="s">
        <v>32</v>
      </c>
      <c r="D809" s="4" t="s">
        <v>33</v>
      </c>
      <c r="E809" t="s">
        <v>12</v>
      </c>
      <c r="F809">
        <v>1.9E-2</v>
      </c>
      <c r="G809">
        <v>6.1212439999999999</v>
      </c>
      <c r="H809">
        <v>6.7000000000000002E-3</v>
      </c>
      <c r="I809">
        <v>8</v>
      </c>
    </row>
    <row r="810" spans="1:9" x14ac:dyDescent="0.2">
      <c r="A810" s="3">
        <v>2021</v>
      </c>
      <c r="B810" s="3">
        <v>3</v>
      </c>
      <c r="C810" t="s">
        <v>32</v>
      </c>
      <c r="D810" s="4" t="s">
        <v>33</v>
      </c>
      <c r="E810" t="s">
        <v>13</v>
      </c>
      <c r="F810">
        <v>9.6500000000000002E-2</v>
      </c>
      <c r="G810">
        <v>47.773322</v>
      </c>
      <c r="H810">
        <v>4.8300000000000003E-2</v>
      </c>
      <c r="I810">
        <v>62</v>
      </c>
    </row>
    <row r="811" spans="1:9" x14ac:dyDescent="0.2">
      <c r="A811" s="3">
        <v>2021</v>
      </c>
      <c r="B811" s="3">
        <v>3</v>
      </c>
      <c r="C811" t="s">
        <v>32</v>
      </c>
      <c r="D811" s="4" t="s">
        <v>16</v>
      </c>
      <c r="E811" t="s">
        <v>11</v>
      </c>
      <c r="F811">
        <v>3.2189999999999999</v>
      </c>
      <c r="G811">
        <v>151.43410599999999</v>
      </c>
      <c r="H811">
        <v>0.74039999999999995</v>
      </c>
      <c r="I811">
        <v>707</v>
      </c>
    </row>
    <row r="812" spans="1:9" x14ac:dyDescent="0.2">
      <c r="A812" s="3">
        <v>2021</v>
      </c>
      <c r="B812" s="3">
        <v>3</v>
      </c>
      <c r="C812" t="s">
        <v>32</v>
      </c>
      <c r="D812" s="4" t="s">
        <v>16</v>
      </c>
      <c r="E812" t="s">
        <v>13</v>
      </c>
      <c r="F812">
        <v>2.5952000000000002</v>
      </c>
      <c r="G812">
        <v>395.922213</v>
      </c>
      <c r="H812">
        <v>1.1677999999999999</v>
      </c>
      <c r="I812">
        <v>1904</v>
      </c>
    </row>
    <row r="813" spans="1:9" x14ac:dyDescent="0.2">
      <c r="A813" s="3">
        <v>2021</v>
      </c>
      <c r="B813" s="3">
        <v>3</v>
      </c>
      <c r="C813" t="s">
        <v>32</v>
      </c>
      <c r="D813" s="4" t="s">
        <v>19</v>
      </c>
      <c r="E813" t="s">
        <v>12</v>
      </c>
      <c r="F813">
        <v>2.7406000000000001</v>
      </c>
      <c r="G813">
        <v>481.704229</v>
      </c>
      <c r="H813">
        <v>1.014</v>
      </c>
      <c r="I813">
        <v>353</v>
      </c>
    </row>
    <row r="814" spans="1:9" x14ac:dyDescent="0.2">
      <c r="A814" s="3">
        <v>2021</v>
      </c>
      <c r="B814" s="3">
        <v>3</v>
      </c>
      <c r="C814" t="s">
        <v>32</v>
      </c>
      <c r="D814" s="4" t="s">
        <v>34</v>
      </c>
      <c r="E814" t="s">
        <v>18</v>
      </c>
      <c r="F814">
        <v>2E-3</v>
      </c>
      <c r="G814">
        <v>0.99061300000000008</v>
      </c>
      <c r="H814">
        <v>4.0000000000000002E-4</v>
      </c>
      <c r="I814">
        <v>0</v>
      </c>
    </row>
    <row r="815" spans="1:9" x14ac:dyDescent="0.2">
      <c r="A815" s="3">
        <v>2021</v>
      </c>
      <c r="B815" s="3">
        <v>3</v>
      </c>
      <c r="C815" t="s">
        <v>32</v>
      </c>
      <c r="D815" s="4" t="s">
        <v>34</v>
      </c>
      <c r="E815" t="s">
        <v>12</v>
      </c>
      <c r="F815">
        <v>6.1899999999999997E-2</v>
      </c>
      <c r="G815">
        <v>28.385295999999997</v>
      </c>
      <c r="H815">
        <v>2.1600000000000001E-2</v>
      </c>
      <c r="I815">
        <v>0</v>
      </c>
    </row>
    <row r="816" spans="1:9" x14ac:dyDescent="0.2">
      <c r="A816" s="3">
        <v>2021</v>
      </c>
      <c r="B816" s="3">
        <v>3</v>
      </c>
      <c r="C816" t="s">
        <v>32</v>
      </c>
      <c r="D816" s="4" t="s">
        <v>34</v>
      </c>
      <c r="E816" t="s">
        <v>13</v>
      </c>
      <c r="F816">
        <v>0.46129999999999999</v>
      </c>
      <c r="G816">
        <v>255.430531</v>
      </c>
      <c r="H816">
        <v>0.19370000000000001</v>
      </c>
      <c r="I816">
        <v>0</v>
      </c>
    </row>
    <row r="817" spans="1:9" x14ac:dyDescent="0.2">
      <c r="A817" s="3">
        <v>2021</v>
      </c>
      <c r="B817" s="3">
        <v>3</v>
      </c>
      <c r="C817" t="s">
        <v>32</v>
      </c>
      <c r="D817" s="4" t="s">
        <v>35</v>
      </c>
      <c r="E817" t="s">
        <v>18</v>
      </c>
      <c r="F817">
        <v>0.35270000000000001</v>
      </c>
      <c r="G817">
        <v>64.167697000000004</v>
      </c>
      <c r="H817">
        <v>6.3500000000000001E-2</v>
      </c>
      <c r="I817">
        <v>77</v>
      </c>
    </row>
    <row r="818" spans="1:9" x14ac:dyDescent="0.2">
      <c r="A818" s="3">
        <v>2021</v>
      </c>
      <c r="B818" s="3">
        <v>3</v>
      </c>
      <c r="C818" t="s">
        <v>32</v>
      </c>
      <c r="D818" s="4" t="s">
        <v>35</v>
      </c>
      <c r="E818" t="s">
        <v>12</v>
      </c>
      <c r="F818">
        <v>1.0125999999999999</v>
      </c>
      <c r="G818">
        <v>211.265253</v>
      </c>
      <c r="H818">
        <v>0.35439999999999999</v>
      </c>
      <c r="I818">
        <v>87</v>
      </c>
    </row>
    <row r="819" spans="1:9" x14ac:dyDescent="0.2">
      <c r="A819" s="3">
        <v>2021</v>
      </c>
      <c r="B819" s="3">
        <v>3</v>
      </c>
      <c r="C819" t="s">
        <v>32</v>
      </c>
      <c r="D819" s="4" t="s">
        <v>29</v>
      </c>
      <c r="E819" t="s">
        <v>13</v>
      </c>
      <c r="F819">
        <v>0.52410000000000001</v>
      </c>
      <c r="G819">
        <v>198.85196199999999</v>
      </c>
      <c r="H819">
        <v>0.2097</v>
      </c>
      <c r="I819">
        <v>0</v>
      </c>
    </row>
    <row r="820" spans="1:9" x14ac:dyDescent="0.2">
      <c r="A820" s="3">
        <v>2021</v>
      </c>
      <c r="B820" s="3">
        <v>3</v>
      </c>
      <c r="C820" t="s">
        <v>32</v>
      </c>
      <c r="D820" s="4" t="s">
        <v>37</v>
      </c>
      <c r="E820" t="s">
        <v>12</v>
      </c>
      <c r="F820">
        <v>1.0016</v>
      </c>
      <c r="G820">
        <v>197.96796900000001</v>
      </c>
      <c r="H820">
        <v>0.35039999999999999</v>
      </c>
      <c r="I820">
        <v>118</v>
      </c>
    </row>
    <row r="821" spans="1:9" x14ac:dyDescent="0.2">
      <c r="A821" s="3">
        <v>2021</v>
      </c>
      <c r="B821" s="3">
        <v>4</v>
      </c>
      <c r="C821" t="s">
        <v>9</v>
      </c>
      <c r="D821" s="4" t="s">
        <v>63</v>
      </c>
      <c r="E821" t="s">
        <v>11</v>
      </c>
      <c r="F821">
        <v>14.3286</v>
      </c>
      <c r="G821">
        <v>961.05963199999997</v>
      </c>
      <c r="H821">
        <v>3.0089999999999999</v>
      </c>
      <c r="I821">
        <v>565</v>
      </c>
    </row>
    <row r="822" spans="1:9" x14ac:dyDescent="0.2">
      <c r="A822" s="3">
        <v>2021</v>
      </c>
      <c r="B822" s="3">
        <v>4</v>
      </c>
      <c r="C822" t="s">
        <v>9</v>
      </c>
      <c r="D822" s="4" t="s">
        <v>63</v>
      </c>
      <c r="E822" t="s">
        <v>12</v>
      </c>
      <c r="F822">
        <v>58.089399999999998</v>
      </c>
      <c r="G822">
        <v>5859.277454</v>
      </c>
      <c r="H822">
        <v>20.331199999999999</v>
      </c>
      <c r="I822">
        <v>796</v>
      </c>
    </row>
    <row r="823" spans="1:9" x14ac:dyDescent="0.2">
      <c r="A823" s="3">
        <v>2021</v>
      </c>
      <c r="B823" s="3">
        <v>4</v>
      </c>
      <c r="C823" t="s">
        <v>9</v>
      </c>
      <c r="D823" s="4" t="s">
        <v>63</v>
      </c>
      <c r="E823" t="s">
        <v>13</v>
      </c>
      <c r="F823">
        <v>21.5185</v>
      </c>
      <c r="G823">
        <v>2930.8649580000001</v>
      </c>
      <c r="H823">
        <v>10.7593</v>
      </c>
      <c r="I823">
        <v>570</v>
      </c>
    </row>
    <row r="824" spans="1:9" x14ac:dyDescent="0.2">
      <c r="A824" s="3">
        <v>2021</v>
      </c>
      <c r="B824" s="3">
        <v>4</v>
      </c>
      <c r="C824" t="s">
        <v>9</v>
      </c>
      <c r="D824" s="4" t="s">
        <v>15</v>
      </c>
      <c r="E824" t="s">
        <v>11</v>
      </c>
      <c r="F824">
        <v>8.3500000000000005E-2</v>
      </c>
      <c r="G824">
        <v>10.429015999999999</v>
      </c>
      <c r="H824">
        <v>1.67E-2</v>
      </c>
      <c r="I824">
        <v>11</v>
      </c>
    </row>
    <row r="825" spans="1:9" x14ac:dyDescent="0.2">
      <c r="A825" s="3">
        <v>2021</v>
      </c>
      <c r="B825" s="3">
        <v>4</v>
      </c>
      <c r="C825" t="s">
        <v>9</v>
      </c>
      <c r="D825" s="4" t="s">
        <v>15</v>
      </c>
      <c r="E825" t="s">
        <v>13</v>
      </c>
      <c r="F825">
        <v>15.4084</v>
      </c>
      <c r="G825">
        <v>3419.5150129999997</v>
      </c>
      <c r="H825">
        <v>6.1634000000000002</v>
      </c>
      <c r="I825">
        <v>628</v>
      </c>
    </row>
    <row r="826" spans="1:9" x14ac:dyDescent="0.2">
      <c r="A826" s="3">
        <v>2021</v>
      </c>
      <c r="B826" s="3">
        <v>4</v>
      </c>
      <c r="C826" t="s">
        <v>9</v>
      </c>
      <c r="D826" s="4" t="s">
        <v>20</v>
      </c>
      <c r="E826" t="s">
        <v>12</v>
      </c>
      <c r="F826">
        <v>4.0396999999999998</v>
      </c>
      <c r="G826">
        <v>308.45032099999997</v>
      </c>
      <c r="H826">
        <v>1.4541999999999999</v>
      </c>
      <c r="I826">
        <v>232</v>
      </c>
    </row>
    <row r="827" spans="1:9" x14ac:dyDescent="0.2">
      <c r="A827" s="3">
        <v>2021</v>
      </c>
      <c r="B827" s="3">
        <v>4</v>
      </c>
      <c r="C827" t="s">
        <v>9</v>
      </c>
      <c r="D827" s="4" t="s">
        <v>17</v>
      </c>
      <c r="E827" t="s">
        <v>18</v>
      </c>
      <c r="F827">
        <v>2.7690000000000001</v>
      </c>
      <c r="G827">
        <v>305.04915099999999</v>
      </c>
      <c r="H827">
        <v>0.49840000000000001</v>
      </c>
      <c r="I827">
        <v>101</v>
      </c>
    </row>
    <row r="828" spans="1:9" x14ac:dyDescent="0.2">
      <c r="A828" s="3">
        <v>2021</v>
      </c>
      <c r="B828" s="3">
        <v>4</v>
      </c>
      <c r="C828" t="s">
        <v>9</v>
      </c>
      <c r="D828" s="4" t="s">
        <v>16</v>
      </c>
      <c r="E828" t="s">
        <v>11</v>
      </c>
      <c r="F828">
        <v>2.1124000000000001</v>
      </c>
      <c r="G828">
        <v>138.82256000000001</v>
      </c>
      <c r="H828">
        <v>0.4859</v>
      </c>
      <c r="I828">
        <v>260</v>
      </c>
    </row>
    <row r="829" spans="1:9" x14ac:dyDescent="0.2">
      <c r="A829" s="3">
        <v>2021</v>
      </c>
      <c r="B829" s="3">
        <v>4</v>
      </c>
      <c r="C829" t="s">
        <v>9</v>
      </c>
      <c r="D829" s="4" t="s">
        <v>16</v>
      </c>
      <c r="E829" t="s">
        <v>13</v>
      </c>
      <c r="F829">
        <v>0.55410000000000004</v>
      </c>
      <c r="G829">
        <v>59.119019999999999</v>
      </c>
      <c r="H829">
        <v>0.24929999999999999</v>
      </c>
      <c r="I829">
        <v>100</v>
      </c>
    </row>
    <row r="830" spans="1:9" x14ac:dyDescent="0.2">
      <c r="A830" s="3">
        <v>2021</v>
      </c>
      <c r="B830" s="3">
        <v>4</v>
      </c>
      <c r="C830" t="s">
        <v>9</v>
      </c>
      <c r="D830" s="4" t="s">
        <v>21</v>
      </c>
      <c r="E830" t="s">
        <v>22</v>
      </c>
      <c r="F830">
        <v>4.7800000000000002E-2</v>
      </c>
      <c r="G830">
        <v>17.027862000000002</v>
      </c>
      <c r="H830">
        <v>1.34E-2</v>
      </c>
      <c r="I830">
        <v>21</v>
      </c>
    </row>
    <row r="831" spans="1:9" x14ac:dyDescent="0.2">
      <c r="A831" s="3">
        <v>2021</v>
      </c>
      <c r="B831" s="3">
        <v>4</v>
      </c>
      <c r="C831" t="s">
        <v>9</v>
      </c>
      <c r="D831" s="4" t="s">
        <v>21</v>
      </c>
      <c r="E831" t="s">
        <v>13</v>
      </c>
      <c r="F831">
        <v>0.94640000000000002</v>
      </c>
      <c r="G831">
        <v>122.809512</v>
      </c>
      <c r="H831">
        <v>0.3785</v>
      </c>
      <c r="I831">
        <v>131</v>
      </c>
    </row>
    <row r="832" spans="1:9" x14ac:dyDescent="0.2">
      <c r="A832" s="3">
        <v>2021</v>
      </c>
      <c r="B832" s="3">
        <v>4</v>
      </c>
      <c r="C832" t="s">
        <v>9</v>
      </c>
      <c r="D832" s="4" t="s">
        <v>19</v>
      </c>
      <c r="E832" t="s">
        <v>12</v>
      </c>
      <c r="F832">
        <v>0.65339999999999998</v>
      </c>
      <c r="G832">
        <v>91.436464000000001</v>
      </c>
      <c r="H832">
        <v>0.24179999999999999</v>
      </c>
      <c r="I832">
        <v>60</v>
      </c>
    </row>
    <row r="833" spans="1:9" x14ac:dyDescent="0.2">
      <c r="A833" s="3">
        <v>2021</v>
      </c>
      <c r="B833" s="3">
        <v>4</v>
      </c>
      <c r="C833" t="s">
        <v>9</v>
      </c>
      <c r="D833" s="4" t="s">
        <v>25</v>
      </c>
      <c r="E833" t="s">
        <v>18</v>
      </c>
      <c r="F833">
        <v>0.53820000000000001</v>
      </c>
      <c r="G833">
        <v>46.874411000000002</v>
      </c>
      <c r="H833">
        <v>9.69E-2</v>
      </c>
      <c r="I833">
        <v>91</v>
      </c>
    </row>
    <row r="834" spans="1:9" x14ac:dyDescent="0.2">
      <c r="A834" s="3">
        <v>2021</v>
      </c>
      <c r="B834" s="3">
        <v>4</v>
      </c>
      <c r="C834" t="s">
        <v>9</v>
      </c>
      <c r="D834" s="4" t="s">
        <v>25</v>
      </c>
      <c r="E834" t="s">
        <v>13</v>
      </c>
      <c r="F834">
        <v>1.7399999999999999E-2</v>
      </c>
      <c r="G834">
        <v>2.096333</v>
      </c>
      <c r="H834">
        <v>7.0000000000000001E-3</v>
      </c>
      <c r="I834">
        <v>6</v>
      </c>
    </row>
    <row r="835" spans="1:9" x14ac:dyDescent="0.2">
      <c r="A835" s="3">
        <v>2021</v>
      </c>
      <c r="B835" s="3">
        <v>4</v>
      </c>
      <c r="C835" t="s">
        <v>9</v>
      </c>
      <c r="D835" s="4" t="s">
        <v>23</v>
      </c>
      <c r="E835" t="s">
        <v>13</v>
      </c>
      <c r="F835">
        <v>0.25459999999999999</v>
      </c>
      <c r="G835">
        <v>45.806486</v>
      </c>
      <c r="H835">
        <v>0.1018</v>
      </c>
      <c r="I835">
        <v>154</v>
      </c>
    </row>
    <row r="836" spans="1:9" x14ac:dyDescent="0.2">
      <c r="A836" s="3">
        <v>2021</v>
      </c>
      <c r="B836" s="3">
        <v>4</v>
      </c>
      <c r="C836" t="s">
        <v>9</v>
      </c>
      <c r="D836" s="4" t="s">
        <v>42</v>
      </c>
      <c r="E836" t="s">
        <v>13</v>
      </c>
      <c r="F836">
        <v>0.21260000000000001</v>
      </c>
      <c r="G836">
        <v>42.238225</v>
      </c>
      <c r="H836">
        <v>8.5000000000000006E-2</v>
      </c>
      <c r="I836">
        <v>0</v>
      </c>
    </row>
    <row r="837" spans="1:9" x14ac:dyDescent="0.2">
      <c r="A837" s="3">
        <v>2021</v>
      </c>
      <c r="B837" s="3">
        <v>4</v>
      </c>
      <c r="C837" t="s">
        <v>26</v>
      </c>
      <c r="D837" s="4" t="s">
        <v>63</v>
      </c>
      <c r="E837" t="s">
        <v>11</v>
      </c>
      <c r="F837">
        <v>37.369300000000003</v>
      </c>
      <c r="G837">
        <v>2655.2929649999996</v>
      </c>
      <c r="H837">
        <v>7.8475999999999999</v>
      </c>
      <c r="I837">
        <v>6542</v>
      </c>
    </row>
    <row r="838" spans="1:9" x14ac:dyDescent="0.2">
      <c r="A838" s="3">
        <v>2021</v>
      </c>
      <c r="B838" s="3">
        <v>4</v>
      </c>
      <c r="C838" t="s">
        <v>26</v>
      </c>
      <c r="D838" s="4" t="s">
        <v>63</v>
      </c>
      <c r="E838" t="s">
        <v>12</v>
      </c>
      <c r="F838">
        <v>56.981400000000001</v>
      </c>
      <c r="G838">
        <v>5564.2522550000003</v>
      </c>
      <c r="H838">
        <v>19.9434</v>
      </c>
      <c r="I838">
        <v>9222</v>
      </c>
    </row>
    <row r="839" spans="1:9" x14ac:dyDescent="0.2">
      <c r="A839" s="3">
        <v>2021</v>
      </c>
      <c r="B839" s="3">
        <v>4</v>
      </c>
      <c r="C839" t="s">
        <v>26</v>
      </c>
      <c r="D839" s="4" t="s">
        <v>63</v>
      </c>
      <c r="E839" t="s">
        <v>13</v>
      </c>
      <c r="F839">
        <v>4.0119999999999996</v>
      </c>
      <c r="G839">
        <v>594.28795300000002</v>
      </c>
      <c r="H839">
        <v>2.0057999999999998</v>
      </c>
      <c r="I839">
        <v>625</v>
      </c>
    </row>
    <row r="840" spans="1:9" x14ac:dyDescent="0.2">
      <c r="A840" s="3">
        <v>2021</v>
      </c>
      <c r="B840" s="3">
        <v>4</v>
      </c>
      <c r="C840" t="s">
        <v>26</v>
      </c>
      <c r="D840" s="4" t="s">
        <v>63</v>
      </c>
      <c r="E840" t="s">
        <v>14</v>
      </c>
      <c r="F840">
        <v>0.38819999999999999</v>
      </c>
      <c r="G840">
        <v>65.343700999999996</v>
      </c>
      <c r="H840">
        <v>0.29120000000000001</v>
      </c>
      <c r="I840">
        <v>203</v>
      </c>
    </row>
    <row r="841" spans="1:9" x14ac:dyDescent="0.2">
      <c r="A841" s="3">
        <v>2021</v>
      </c>
      <c r="B841" s="3">
        <v>4</v>
      </c>
      <c r="C841" t="s">
        <v>26</v>
      </c>
      <c r="D841" s="4" t="s">
        <v>15</v>
      </c>
      <c r="E841" t="s">
        <v>11</v>
      </c>
      <c r="F841">
        <v>5.8999999999999999E-3</v>
      </c>
      <c r="G841">
        <v>0.77047699999999997</v>
      </c>
      <c r="H841">
        <v>1.1999999999999999E-3</v>
      </c>
      <c r="I841">
        <v>3</v>
      </c>
    </row>
    <row r="842" spans="1:9" x14ac:dyDescent="0.2">
      <c r="A842" s="3">
        <v>2021</v>
      </c>
      <c r="B842" s="3">
        <v>4</v>
      </c>
      <c r="C842" t="s">
        <v>26</v>
      </c>
      <c r="D842" s="4" t="s">
        <v>15</v>
      </c>
      <c r="E842" t="s">
        <v>13</v>
      </c>
      <c r="F842">
        <v>5.9627999999999997</v>
      </c>
      <c r="G842">
        <v>1136.3852720000002</v>
      </c>
      <c r="H842">
        <v>2.3852000000000002</v>
      </c>
      <c r="I842">
        <v>846</v>
      </c>
    </row>
    <row r="843" spans="1:9" x14ac:dyDescent="0.2">
      <c r="A843" s="3">
        <v>2021</v>
      </c>
      <c r="B843" s="3">
        <v>4</v>
      </c>
      <c r="C843" t="s">
        <v>26</v>
      </c>
      <c r="D843" s="4" t="s">
        <v>20</v>
      </c>
      <c r="E843" t="s">
        <v>12</v>
      </c>
      <c r="F843">
        <v>16.905999999999999</v>
      </c>
      <c r="G843">
        <v>993.90619800000002</v>
      </c>
      <c r="H843">
        <v>6.0861999999999998</v>
      </c>
      <c r="I843">
        <v>1853</v>
      </c>
    </row>
    <row r="844" spans="1:9" x14ac:dyDescent="0.2">
      <c r="A844" s="3">
        <v>2021</v>
      </c>
      <c r="B844" s="3">
        <v>4</v>
      </c>
      <c r="C844" t="s">
        <v>26</v>
      </c>
      <c r="D844" s="4" t="s">
        <v>16</v>
      </c>
      <c r="E844" t="s">
        <v>11</v>
      </c>
      <c r="F844">
        <v>5.1908000000000003</v>
      </c>
      <c r="G844">
        <v>360.73378200000002</v>
      </c>
      <c r="H844">
        <v>1.1939</v>
      </c>
      <c r="I844">
        <v>1868</v>
      </c>
    </row>
    <row r="845" spans="1:9" x14ac:dyDescent="0.2">
      <c r="A845" s="3">
        <v>2021</v>
      </c>
      <c r="B845" s="3">
        <v>4</v>
      </c>
      <c r="C845" t="s">
        <v>26</v>
      </c>
      <c r="D845" s="4" t="s">
        <v>16</v>
      </c>
      <c r="E845" t="s">
        <v>13</v>
      </c>
      <c r="F845">
        <v>0.70299999999999996</v>
      </c>
      <c r="G845">
        <v>79.828062000000003</v>
      </c>
      <c r="H845">
        <v>0.31630000000000003</v>
      </c>
      <c r="I845">
        <v>461</v>
      </c>
    </row>
    <row r="846" spans="1:9" x14ac:dyDescent="0.2">
      <c r="A846" s="3">
        <v>2021</v>
      </c>
      <c r="B846" s="3">
        <v>4</v>
      </c>
      <c r="C846" t="s">
        <v>26</v>
      </c>
      <c r="D846" s="4" t="s">
        <v>50</v>
      </c>
      <c r="E846" t="s">
        <v>27</v>
      </c>
      <c r="F846">
        <v>3.3595000000000002</v>
      </c>
      <c r="G846">
        <v>300.15178499999996</v>
      </c>
      <c r="H846">
        <v>1.075</v>
      </c>
      <c r="I846">
        <v>3105</v>
      </c>
    </row>
    <row r="847" spans="1:9" x14ac:dyDescent="0.2">
      <c r="A847" s="3">
        <v>2021</v>
      </c>
      <c r="B847" s="3">
        <v>4</v>
      </c>
      <c r="C847" t="s">
        <v>26</v>
      </c>
      <c r="D847" s="4" t="s">
        <v>17</v>
      </c>
      <c r="E847" t="s">
        <v>18</v>
      </c>
      <c r="F847">
        <v>1.4491000000000001</v>
      </c>
      <c r="G847">
        <v>133.11645800000002</v>
      </c>
      <c r="H847">
        <v>0.26079999999999998</v>
      </c>
      <c r="I847">
        <v>245</v>
      </c>
    </row>
    <row r="848" spans="1:9" x14ac:dyDescent="0.2">
      <c r="A848" s="3">
        <v>2021</v>
      </c>
      <c r="B848" s="3">
        <v>4</v>
      </c>
      <c r="C848" t="s">
        <v>26</v>
      </c>
      <c r="D848" s="4" t="s">
        <v>19</v>
      </c>
      <c r="E848" t="s">
        <v>12</v>
      </c>
      <c r="F848">
        <v>0.67720000000000002</v>
      </c>
      <c r="G848">
        <v>112.223814</v>
      </c>
      <c r="H848">
        <v>0.25059999999999999</v>
      </c>
      <c r="I848">
        <v>223</v>
      </c>
    </row>
    <row r="849" spans="1:9" x14ac:dyDescent="0.2">
      <c r="A849" s="3">
        <v>2021</v>
      </c>
      <c r="B849" s="3">
        <v>4</v>
      </c>
      <c r="C849" t="s">
        <v>26</v>
      </c>
      <c r="D849" s="4" t="s">
        <v>45</v>
      </c>
      <c r="E849" t="s">
        <v>12</v>
      </c>
      <c r="F849">
        <v>1.0268999999999999</v>
      </c>
      <c r="G849">
        <v>93.809293000000011</v>
      </c>
      <c r="H849">
        <v>0.3594</v>
      </c>
      <c r="I849">
        <v>525</v>
      </c>
    </row>
    <row r="850" spans="1:9" x14ac:dyDescent="0.2">
      <c r="A850" s="3">
        <v>2021</v>
      </c>
      <c r="B850" s="3">
        <v>4</v>
      </c>
      <c r="C850" t="s">
        <v>26</v>
      </c>
      <c r="D850" s="4" t="s">
        <v>53</v>
      </c>
      <c r="E850" t="s">
        <v>12</v>
      </c>
      <c r="F850">
        <v>0.96150000000000002</v>
      </c>
      <c r="G850">
        <v>73.015910000000005</v>
      </c>
      <c r="H850">
        <v>0.37019999999999997</v>
      </c>
      <c r="I850">
        <v>1065</v>
      </c>
    </row>
    <row r="851" spans="1:9" x14ac:dyDescent="0.2">
      <c r="A851" s="3">
        <v>2021</v>
      </c>
      <c r="B851" s="3">
        <v>4</v>
      </c>
      <c r="C851" t="s">
        <v>26</v>
      </c>
      <c r="D851" s="4" t="s">
        <v>37</v>
      </c>
      <c r="E851" t="s">
        <v>12</v>
      </c>
      <c r="F851">
        <v>0.33589999999999998</v>
      </c>
      <c r="G851">
        <v>66.834195000000008</v>
      </c>
      <c r="H851">
        <v>0.1176</v>
      </c>
      <c r="I851">
        <v>0</v>
      </c>
    </row>
    <row r="852" spans="1:9" x14ac:dyDescent="0.2">
      <c r="A852" s="3">
        <v>2021</v>
      </c>
      <c r="B852" s="3">
        <v>4</v>
      </c>
      <c r="C852" t="s">
        <v>32</v>
      </c>
      <c r="D852" s="4" t="s">
        <v>63</v>
      </c>
      <c r="E852" t="s">
        <v>11</v>
      </c>
      <c r="F852">
        <v>85.810699999999997</v>
      </c>
      <c r="G852">
        <v>5634.5941069999999</v>
      </c>
      <c r="H852">
        <v>18.020299999999999</v>
      </c>
      <c r="I852">
        <v>10675</v>
      </c>
    </row>
    <row r="853" spans="1:9" x14ac:dyDescent="0.2">
      <c r="A853" s="3">
        <v>2021</v>
      </c>
      <c r="B853" s="3">
        <v>4</v>
      </c>
      <c r="C853" t="s">
        <v>32</v>
      </c>
      <c r="D853" s="4" t="s">
        <v>63</v>
      </c>
      <c r="E853" t="s">
        <v>12</v>
      </c>
      <c r="F853">
        <v>143.6183</v>
      </c>
      <c r="G853">
        <v>13515.363595000001</v>
      </c>
      <c r="H853">
        <v>50.266399999999997</v>
      </c>
      <c r="I853">
        <v>15822</v>
      </c>
    </row>
    <row r="854" spans="1:9" x14ac:dyDescent="0.2">
      <c r="A854" s="3">
        <v>2021</v>
      </c>
      <c r="B854" s="3">
        <v>4</v>
      </c>
      <c r="C854" t="s">
        <v>32</v>
      </c>
      <c r="D854" s="4" t="s">
        <v>63</v>
      </c>
      <c r="E854" t="s">
        <v>13</v>
      </c>
      <c r="F854">
        <v>6.1444999999999999</v>
      </c>
      <c r="G854">
        <v>921.74749399999996</v>
      </c>
      <c r="H854">
        <v>3.0722</v>
      </c>
      <c r="I854">
        <v>644</v>
      </c>
    </row>
    <row r="855" spans="1:9" x14ac:dyDescent="0.2">
      <c r="A855" s="3">
        <v>2021</v>
      </c>
      <c r="B855" s="3">
        <v>4</v>
      </c>
      <c r="C855" t="s">
        <v>32</v>
      </c>
      <c r="D855" s="4" t="s">
        <v>63</v>
      </c>
      <c r="E855" t="s">
        <v>14</v>
      </c>
      <c r="F855">
        <v>3.7000000000000002E-3</v>
      </c>
      <c r="G855">
        <v>0.76968100000000006</v>
      </c>
      <c r="H855">
        <v>2.8E-3</v>
      </c>
      <c r="I855">
        <v>2</v>
      </c>
    </row>
    <row r="856" spans="1:9" x14ac:dyDescent="0.2">
      <c r="A856" s="3">
        <v>2021</v>
      </c>
      <c r="B856" s="3">
        <v>4</v>
      </c>
      <c r="C856" t="s">
        <v>32</v>
      </c>
      <c r="D856" s="4" t="s">
        <v>15</v>
      </c>
      <c r="E856" t="s">
        <v>11</v>
      </c>
      <c r="F856">
        <v>1.2159</v>
      </c>
      <c r="G856">
        <v>130.73209199999999</v>
      </c>
      <c r="H856">
        <v>0.2432</v>
      </c>
      <c r="I856">
        <v>190</v>
      </c>
    </row>
    <row r="857" spans="1:9" x14ac:dyDescent="0.2">
      <c r="A857" s="3">
        <v>2021</v>
      </c>
      <c r="B857" s="3">
        <v>4</v>
      </c>
      <c r="C857" t="s">
        <v>32</v>
      </c>
      <c r="D857" s="4" t="s">
        <v>15</v>
      </c>
      <c r="E857" t="s">
        <v>13</v>
      </c>
      <c r="F857">
        <v>20.354199999999999</v>
      </c>
      <c r="G857">
        <v>4574.9370220000001</v>
      </c>
      <c r="H857">
        <v>8.1417000000000002</v>
      </c>
      <c r="I857">
        <v>1774</v>
      </c>
    </row>
    <row r="858" spans="1:9" x14ac:dyDescent="0.2">
      <c r="A858" s="3">
        <v>2021</v>
      </c>
      <c r="B858" s="3">
        <v>4</v>
      </c>
      <c r="C858" t="s">
        <v>32</v>
      </c>
      <c r="D858" s="4" t="s">
        <v>20</v>
      </c>
      <c r="E858" t="s">
        <v>12</v>
      </c>
      <c r="F858">
        <v>35.147500000000001</v>
      </c>
      <c r="G858">
        <v>2209.3593999999998</v>
      </c>
      <c r="H858">
        <v>12.6531</v>
      </c>
      <c r="I858">
        <v>1975</v>
      </c>
    </row>
    <row r="859" spans="1:9" x14ac:dyDescent="0.2">
      <c r="A859" s="3">
        <v>2021</v>
      </c>
      <c r="B859" s="3">
        <v>4</v>
      </c>
      <c r="C859" t="s">
        <v>32</v>
      </c>
      <c r="D859" s="4" t="s">
        <v>33</v>
      </c>
      <c r="E859" t="s">
        <v>18</v>
      </c>
      <c r="F859">
        <v>1.9362999999999999</v>
      </c>
      <c r="G859">
        <v>590.07532900000001</v>
      </c>
      <c r="H859">
        <v>0.36799999999999999</v>
      </c>
      <c r="I859">
        <v>107</v>
      </c>
    </row>
    <row r="860" spans="1:9" x14ac:dyDescent="0.2">
      <c r="A860" s="3">
        <v>2021</v>
      </c>
      <c r="B860" s="3">
        <v>4</v>
      </c>
      <c r="C860" t="s">
        <v>32</v>
      </c>
      <c r="D860" s="4" t="s">
        <v>33</v>
      </c>
      <c r="E860" t="s">
        <v>12</v>
      </c>
      <c r="F860">
        <v>3.0700000000000002E-2</v>
      </c>
      <c r="G860">
        <v>11.345499</v>
      </c>
      <c r="H860">
        <v>1.09E-2</v>
      </c>
      <c r="I860">
        <v>7</v>
      </c>
    </row>
    <row r="861" spans="1:9" x14ac:dyDescent="0.2">
      <c r="A861" s="3">
        <v>2021</v>
      </c>
      <c r="B861" s="3">
        <v>4</v>
      </c>
      <c r="C861" t="s">
        <v>32</v>
      </c>
      <c r="D861" s="4" t="s">
        <v>33</v>
      </c>
      <c r="E861" t="s">
        <v>13</v>
      </c>
      <c r="F861">
        <v>7.2900000000000006E-2</v>
      </c>
      <c r="G861">
        <v>36.270745000000005</v>
      </c>
      <c r="H861">
        <v>3.6499999999999998E-2</v>
      </c>
      <c r="I861">
        <v>49</v>
      </c>
    </row>
    <row r="862" spans="1:9" x14ac:dyDescent="0.2">
      <c r="A862" s="3">
        <v>2021</v>
      </c>
      <c r="B862" s="3">
        <v>4</v>
      </c>
      <c r="C862" t="s">
        <v>32</v>
      </c>
      <c r="D862" s="4" t="s">
        <v>16</v>
      </c>
      <c r="E862" t="s">
        <v>11</v>
      </c>
      <c r="F862">
        <v>2.0750000000000002</v>
      </c>
      <c r="G862">
        <v>96.486401000000001</v>
      </c>
      <c r="H862">
        <v>0.4773</v>
      </c>
      <c r="I862">
        <v>421</v>
      </c>
    </row>
    <row r="863" spans="1:9" x14ac:dyDescent="0.2">
      <c r="A863" s="3">
        <v>2021</v>
      </c>
      <c r="B863" s="3">
        <v>4</v>
      </c>
      <c r="C863" t="s">
        <v>32</v>
      </c>
      <c r="D863" s="4" t="s">
        <v>16</v>
      </c>
      <c r="E863" t="s">
        <v>13</v>
      </c>
      <c r="F863">
        <v>3.1939000000000002</v>
      </c>
      <c r="G863">
        <v>374.99953299999999</v>
      </c>
      <c r="H863">
        <v>1.4373</v>
      </c>
      <c r="I863">
        <v>1777</v>
      </c>
    </row>
    <row r="864" spans="1:9" x14ac:dyDescent="0.2">
      <c r="A864" s="3">
        <v>2021</v>
      </c>
      <c r="B864" s="3">
        <v>4</v>
      </c>
      <c r="C864" t="s">
        <v>32</v>
      </c>
      <c r="D864" s="4" t="s">
        <v>50</v>
      </c>
      <c r="E864" t="s">
        <v>27</v>
      </c>
      <c r="F864">
        <v>5.1391</v>
      </c>
      <c r="G864">
        <v>458.18407400000001</v>
      </c>
      <c r="H864">
        <v>1.6445000000000001</v>
      </c>
      <c r="I864">
        <v>3919</v>
      </c>
    </row>
    <row r="865" spans="1:9" x14ac:dyDescent="0.2">
      <c r="A865" s="3">
        <v>2021</v>
      </c>
      <c r="B865" s="3">
        <v>4</v>
      </c>
      <c r="C865" t="s">
        <v>32</v>
      </c>
      <c r="D865" s="4" t="s">
        <v>19</v>
      </c>
      <c r="E865" t="s">
        <v>12</v>
      </c>
      <c r="F865">
        <v>1.5242</v>
      </c>
      <c r="G865">
        <v>283.17352</v>
      </c>
      <c r="H865">
        <v>0.56389999999999996</v>
      </c>
      <c r="I865">
        <v>201</v>
      </c>
    </row>
    <row r="866" spans="1:9" x14ac:dyDescent="0.2">
      <c r="A866" s="3">
        <v>2021</v>
      </c>
      <c r="B866" s="3">
        <v>4</v>
      </c>
      <c r="C866" t="s">
        <v>32</v>
      </c>
      <c r="D866" s="4" t="s">
        <v>34</v>
      </c>
      <c r="E866" t="s">
        <v>18</v>
      </c>
      <c r="F866">
        <v>6.9999999999999999E-4</v>
      </c>
      <c r="G866">
        <v>0.330204</v>
      </c>
      <c r="H866">
        <v>1E-4</v>
      </c>
      <c r="I866">
        <v>0</v>
      </c>
    </row>
    <row r="867" spans="1:9" x14ac:dyDescent="0.2">
      <c r="A867" s="3">
        <v>2021</v>
      </c>
      <c r="B867" s="3">
        <v>4</v>
      </c>
      <c r="C867" t="s">
        <v>32</v>
      </c>
      <c r="D867" s="4" t="s">
        <v>34</v>
      </c>
      <c r="E867" t="s">
        <v>12</v>
      </c>
      <c r="F867">
        <v>8.3699999999999997E-2</v>
      </c>
      <c r="G867">
        <v>38.515669000000003</v>
      </c>
      <c r="H867">
        <v>2.93E-2</v>
      </c>
      <c r="I867">
        <v>0</v>
      </c>
    </row>
    <row r="868" spans="1:9" x14ac:dyDescent="0.2">
      <c r="A868" s="3">
        <v>2021</v>
      </c>
      <c r="B868" s="3">
        <v>4</v>
      </c>
      <c r="C868" t="s">
        <v>32</v>
      </c>
      <c r="D868" s="4" t="s">
        <v>34</v>
      </c>
      <c r="E868" t="s">
        <v>13</v>
      </c>
      <c r="F868">
        <v>0.32790000000000002</v>
      </c>
      <c r="G868">
        <v>191.16669099999999</v>
      </c>
      <c r="H868">
        <v>0.13769999999999999</v>
      </c>
      <c r="I868">
        <v>0</v>
      </c>
    </row>
    <row r="869" spans="1:9" x14ac:dyDescent="0.2">
      <c r="A869" s="3">
        <v>2021</v>
      </c>
      <c r="B869" s="3">
        <v>4</v>
      </c>
      <c r="C869" t="s">
        <v>32</v>
      </c>
      <c r="D869" s="4" t="s">
        <v>37</v>
      </c>
      <c r="E869" t="s">
        <v>12</v>
      </c>
      <c r="F869">
        <v>1.1543000000000001</v>
      </c>
      <c r="G869">
        <v>213.32597899999999</v>
      </c>
      <c r="H869">
        <v>0.40400000000000003</v>
      </c>
      <c r="I869">
        <v>116</v>
      </c>
    </row>
    <row r="870" spans="1:9" x14ac:dyDescent="0.2">
      <c r="A870" s="3">
        <v>2021</v>
      </c>
      <c r="B870" s="3">
        <v>4</v>
      </c>
      <c r="C870" t="s">
        <v>32</v>
      </c>
      <c r="D870" s="4" t="s">
        <v>46</v>
      </c>
      <c r="E870" t="s">
        <v>11</v>
      </c>
      <c r="F870">
        <v>0.1671</v>
      </c>
      <c r="G870">
        <v>83.729710000000011</v>
      </c>
      <c r="H870">
        <v>3.3399999999999999E-2</v>
      </c>
      <c r="I870">
        <v>0</v>
      </c>
    </row>
    <row r="871" spans="1:9" x14ac:dyDescent="0.2">
      <c r="A871" s="3">
        <v>2021</v>
      </c>
      <c r="B871" s="3">
        <v>4</v>
      </c>
      <c r="C871" t="s">
        <v>32</v>
      </c>
      <c r="D871" s="4" t="s">
        <v>46</v>
      </c>
      <c r="E871" t="s">
        <v>12</v>
      </c>
      <c r="F871">
        <v>0.24410000000000001</v>
      </c>
      <c r="G871">
        <v>124.68517799999999</v>
      </c>
      <c r="H871">
        <v>8.5500000000000007E-2</v>
      </c>
      <c r="I871">
        <v>0</v>
      </c>
    </row>
    <row r="872" spans="1:9" x14ac:dyDescent="0.2">
      <c r="A872" s="3">
        <v>2021</v>
      </c>
      <c r="B872" s="3">
        <v>5</v>
      </c>
      <c r="C872" t="s">
        <v>9</v>
      </c>
      <c r="D872" s="4" t="s">
        <v>63</v>
      </c>
      <c r="E872" t="s">
        <v>11</v>
      </c>
      <c r="F872">
        <v>13.557600000000001</v>
      </c>
      <c r="G872">
        <v>911.4098469999999</v>
      </c>
      <c r="H872">
        <v>2.8471000000000002</v>
      </c>
      <c r="I872">
        <v>558</v>
      </c>
    </row>
    <row r="873" spans="1:9" x14ac:dyDescent="0.2">
      <c r="A873" s="3">
        <v>2021</v>
      </c>
      <c r="B873" s="3">
        <v>5</v>
      </c>
      <c r="C873" t="s">
        <v>9</v>
      </c>
      <c r="D873" s="4" t="s">
        <v>63</v>
      </c>
      <c r="E873" t="s">
        <v>12</v>
      </c>
      <c r="F873">
        <v>47.718600000000002</v>
      </c>
      <c r="G873">
        <v>4885.2228940000005</v>
      </c>
      <c r="H873">
        <v>16.7014</v>
      </c>
      <c r="I873">
        <v>788</v>
      </c>
    </row>
    <row r="874" spans="1:9" x14ac:dyDescent="0.2">
      <c r="A874" s="3">
        <v>2021</v>
      </c>
      <c r="B874" s="3">
        <v>5</v>
      </c>
      <c r="C874" t="s">
        <v>9</v>
      </c>
      <c r="D874" s="4" t="s">
        <v>63</v>
      </c>
      <c r="E874" t="s">
        <v>13</v>
      </c>
      <c r="F874">
        <v>44.884999999999998</v>
      </c>
      <c r="G874">
        <v>4601.9253820000004</v>
      </c>
      <c r="H874">
        <v>22.442499999999999</v>
      </c>
      <c r="I874">
        <v>573</v>
      </c>
    </row>
    <row r="875" spans="1:9" x14ac:dyDescent="0.2">
      <c r="A875" s="3">
        <v>2021</v>
      </c>
      <c r="B875" s="3">
        <v>5</v>
      </c>
      <c r="C875" t="s">
        <v>9</v>
      </c>
      <c r="D875" s="4" t="s">
        <v>15</v>
      </c>
      <c r="E875" t="s">
        <v>11</v>
      </c>
      <c r="F875">
        <v>8.7400000000000005E-2</v>
      </c>
      <c r="G875">
        <v>10.906751</v>
      </c>
      <c r="H875">
        <v>1.7399999999999999E-2</v>
      </c>
      <c r="I875">
        <v>9</v>
      </c>
    </row>
    <row r="876" spans="1:9" x14ac:dyDescent="0.2">
      <c r="A876" s="3">
        <v>2021</v>
      </c>
      <c r="B876" s="3">
        <v>5</v>
      </c>
      <c r="C876" t="s">
        <v>9</v>
      </c>
      <c r="D876" s="4" t="s">
        <v>15</v>
      </c>
      <c r="E876" t="s">
        <v>13</v>
      </c>
      <c r="F876">
        <v>30.9377</v>
      </c>
      <c r="G876">
        <v>5422.175792</v>
      </c>
      <c r="H876">
        <v>12.3752</v>
      </c>
      <c r="I876">
        <v>645</v>
      </c>
    </row>
    <row r="877" spans="1:9" x14ac:dyDescent="0.2">
      <c r="A877" s="3">
        <v>2021</v>
      </c>
      <c r="B877" s="3">
        <v>5</v>
      </c>
      <c r="C877" t="s">
        <v>9</v>
      </c>
      <c r="D877" s="4" t="s">
        <v>17</v>
      </c>
      <c r="E877" t="s">
        <v>18</v>
      </c>
      <c r="F877">
        <v>2.4346999999999999</v>
      </c>
      <c r="G877">
        <v>266.13412099999999</v>
      </c>
      <c r="H877">
        <v>0.43830000000000002</v>
      </c>
      <c r="I877">
        <v>98</v>
      </c>
    </row>
    <row r="878" spans="1:9" x14ac:dyDescent="0.2">
      <c r="A878" s="3">
        <v>2021</v>
      </c>
      <c r="B878" s="3">
        <v>5</v>
      </c>
      <c r="C878" t="s">
        <v>9</v>
      </c>
      <c r="D878" s="4" t="s">
        <v>20</v>
      </c>
      <c r="E878" t="s">
        <v>12</v>
      </c>
      <c r="F878">
        <v>3.0084</v>
      </c>
      <c r="G878">
        <v>254.33926600000001</v>
      </c>
      <c r="H878">
        <v>1.083</v>
      </c>
      <c r="I878">
        <v>229</v>
      </c>
    </row>
    <row r="879" spans="1:9" x14ac:dyDescent="0.2">
      <c r="A879" s="3">
        <v>2021</v>
      </c>
      <c r="B879" s="3">
        <v>5</v>
      </c>
      <c r="C879" t="s">
        <v>9</v>
      </c>
      <c r="D879" s="4" t="s">
        <v>16</v>
      </c>
      <c r="E879" t="s">
        <v>11</v>
      </c>
      <c r="F879">
        <v>1.2445999999999999</v>
      </c>
      <c r="G879">
        <v>82.654955000000001</v>
      </c>
      <c r="H879">
        <v>0.28620000000000001</v>
      </c>
      <c r="I879">
        <v>205</v>
      </c>
    </row>
    <row r="880" spans="1:9" x14ac:dyDescent="0.2">
      <c r="A880" s="3">
        <v>2021</v>
      </c>
      <c r="B880" s="3">
        <v>5</v>
      </c>
      <c r="C880" t="s">
        <v>9</v>
      </c>
      <c r="D880" s="4" t="s">
        <v>16</v>
      </c>
      <c r="E880" t="s">
        <v>13</v>
      </c>
      <c r="F880">
        <v>1.3680000000000001</v>
      </c>
      <c r="G880">
        <v>98.160893999999999</v>
      </c>
      <c r="H880">
        <v>0.61560000000000004</v>
      </c>
      <c r="I880">
        <v>85</v>
      </c>
    </row>
    <row r="881" spans="1:9" x14ac:dyDescent="0.2">
      <c r="A881" s="3">
        <v>2021</v>
      </c>
      <c r="B881" s="3">
        <v>5</v>
      </c>
      <c r="C881" t="s">
        <v>9</v>
      </c>
      <c r="D881" s="4" t="s">
        <v>23</v>
      </c>
      <c r="E881" t="s">
        <v>13</v>
      </c>
      <c r="F881">
        <v>1.0680000000000001</v>
      </c>
      <c r="G881">
        <v>168.19323</v>
      </c>
      <c r="H881">
        <v>0.42720000000000002</v>
      </c>
      <c r="I881">
        <v>207</v>
      </c>
    </row>
    <row r="882" spans="1:9" x14ac:dyDescent="0.2">
      <c r="A882" s="3">
        <v>2021</v>
      </c>
      <c r="B882" s="3">
        <v>5</v>
      </c>
      <c r="C882" t="s">
        <v>9</v>
      </c>
      <c r="D882" s="4" t="s">
        <v>21</v>
      </c>
      <c r="E882" t="s">
        <v>22</v>
      </c>
      <c r="F882">
        <v>4.4499999999999998E-2</v>
      </c>
      <c r="G882">
        <v>14.372701999999999</v>
      </c>
      <c r="H882">
        <v>1.2500000000000001E-2</v>
      </c>
      <c r="I882">
        <v>16</v>
      </c>
    </row>
    <row r="883" spans="1:9" x14ac:dyDescent="0.2">
      <c r="A883" s="3">
        <v>2021</v>
      </c>
      <c r="B883" s="3">
        <v>5</v>
      </c>
      <c r="C883" t="s">
        <v>9</v>
      </c>
      <c r="D883" s="4" t="s">
        <v>21</v>
      </c>
      <c r="E883" t="s">
        <v>13</v>
      </c>
      <c r="F883">
        <v>1.1576</v>
      </c>
      <c r="G883">
        <v>149.28983400000001</v>
      </c>
      <c r="H883">
        <v>0.46310000000000001</v>
      </c>
      <c r="I883">
        <v>164</v>
      </c>
    </row>
    <row r="884" spans="1:9" x14ac:dyDescent="0.2">
      <c r="A884" s="3">
        <v>2021</v>
      </c>
      <c r="B884" s="3">
        <v>5</v>
      </c>
      <c r="C884" t="s">
        <v>9</v>
      </c>
      <c r="D884" s="4" t="s">
        <v>19</v>
      </c>
      <c r="E884" t="s">
        <v>12</v>
      </c>
      <c r="F884">
        <v>0.42920000000000003</v>
      </c>
      <c r="G884">
        <v>74.998660000000001</v>
      </c>
      <c r="H884">
        <v>0.15870000000000001</v>
      </c>
      <c r="I884">
        <v>46</v>
      </c>
    </row>
    <row r="885" spans="1:9" x14ac:dyDescent="0.2">
      <c r="A885" s="3">
        <v>2021</v>
      </c>
      <c r="B885" s="3">
        <v>5</v>
      </c>
      <c r="C885" t="s">
        <v>9</v>
      </c>
      <c r="D885" s="4" t="s">
        <v>45</v>
      </c>
      <c r="E885" t="s">
        <v>12</v>
      </c>
      <c r="F885">
        <v>1.1917</v>
      </c>
      <c r="G885">
        <v>73.446699999999993</v>
      </c>
      <c r="H885">
        <v>0.41710000000000003</v>
      </c>
      <c r="I885">
        <v>107</v>
      </c>
    </row>
    <row r="886" spans="1:9" x14ac:dyDescent="0.2">
      <c r="A886" s="3">
        <v>2021</v>
      </c>
      <c r="B886" s="3">
        <v>5</v>
      </c>
      <c r="C886" t="s">
        <v>9</v>
      </c>
      <c r="D886" s="4" t="s">
        <v>42</v>
      </c>
      <c r="E886" t="s">
        <v>13</v>
      </c>
      <c r="F886">
        <v>0.25380000000000003</v>
      </c>
      <c r="G886">
        <v>44.394432000000002</v>
      </c>
      <c r="H886">
        <v>0.10150000000000001</v>
      </c>
      <c r="I886">
        <v>0</v>
      </c>
    </row>
    <row r="887" spans="1:9" x14ac:dyDescent="0.2">
      <c r="A887" s="3">
        <v>2021</v>
      </c>
      <c r="B887" s="3">
        <v>5</v>
      </c>
      <c r="C887" t="s">
        <v>26</v>
      </c>
      <c r="D887" s="4" t="s">
        <v>63</v>
      </c>
      <c r="E887" t="s">
        <v>11</v>
      </c>
      <c r="F887">
        <v>50.335700000000003</v>
      </c>
      <c r="G887">
        <v>3091.481526</v>
      </c>
      <c r="H887">
        <v>10.570499999999999</v>
      </c>
      <c r="I887">
        <v>7285</v>
      </c>
    </row>
    <row r="888" spans="1:9" x14ac:dyDescent="0.2">
      <c r="A888" s="3">
        <v>2021</v>
      </c>
      <c r="B888" s="3">
        <v>5</v>
      </c>
      <c r="C888" t="s">
        <v>26</v>
      </c>
      <c r="D888" s="4" t="s">
        <v>63</v>
      </c>
      <c r="E888" t="s">
        <v>12</v>
      </c>
      <c r="F888">
        <v>47.702100000000002</v>
      </c>
      <c r="G888">
        <v>4930.1995590000006</v>
      </c>
      <c r="H888">
        <v>16.695699999999999</v>
      </c>
      <c r="I888">
        <v>8658</v>
      </c>
    </row>
    <row r="889" spans="1:9" x14ac:dyDescent="0.2">
      <c r="A889" s="3">
        <v>2021</v>
      </c>
      <c r="B889" s="3">
        <v>5</v>
      </c>
      <c r="C889" t="s">
        <v>26</v>
      </c>
      <c r="D889" s="4" t="s">
        <v>63</v>
      </c>
      <c r="E889" t="s">
        <v>13</v>
      </c>
      <c r="F889">
        <v>4.3446999999999996</v>
      </c>
      <c r="G889">
        <v>627.31473899999992</v>
      </c>
      <c r="H889">
        <v>2.1724000000000001</v>
      </c>
      <c r="I889">
        <v>566</v>
      </c>
    </row>
    <row r="890" spans="1:9" x14ac:dyDescent="0.2">
      <c r="A890" s="3">
        <v>2021</v>
      </c>
      <c r="B890" s="3">
        <v>5</v>
      </c>
      <c r="C890" t="s">
        <v>26</v>
      </c>
      <c r="D890" s="4" t="s">
        <v>63</v>
      </c>
      <c r="E890" t="s">
        <v>14</v>
      </c>
      <c r="F890">
        <v>0.38340000000000002</v>
      </c>
      <c r="G890">
        <v>61.923169999999999</v>
      </c>
      <c r="H890">
        <v>0.28760000000000002</v>
      </c>
      <c r="I890">
        <v>173</v>
      </c>
    </row>
    <row r="891" spans="1:9" x14ac:dyDescent="0.2">
      <c r="A891" s="3">
        <v>2021</v>
      </c>
      <c r="B891" s="3">
        <v>5</v>
      </c>
      <c r="C891" t="s">
        <v>26</v>
      </c>
      <c r="D891" s="4" t="s">
        <v>15</v>
      </c>
      <c r="E891" t="s">
        <v>11</v>
      </c>
      <c r="F891">
        <v>1.21E-2</v>
      </c>
      <c r="G891">
        <v>1.590881</v>
      </c>
      <c r="H891">
        <v>2.3999999999999998E-3</v>
      </c>
      <c r="I891">
        <v>8</v>
      </c>
    </row>
    <row r="892" spans="1:9" x14ac:dyDescent="0.2">
      <c r="A892" s="3">
        <v>2021</v>
      </c>
      <c r="B892" s="3">
        <v>5</v>
      </c>
      <c r="C892" t="s">
        <v>26</v>
      </c>
      <c r="D892" s="4" t="s">
        <v>15</v>
      </c>
      <c r="E892" t="s">
        <v>13</v>
      </c>
      <c r="F892">
        <v>5.9218999999999999</v>
      </c>
      <c r="G892">
        <v>1154.483978</v>
      </c>
      <c r="H892">
        <v>2.3687</v>
      </c>
      <c r="I892">
        <v>904</v>
      </c>
    </row>
    <row r="893" spans="1:9" x14ac:dyDescent="0.2">
      <c r="A893" s="3">
        <v>2021</v>
      </c>
      <c r="B893" s="3">
        <v>5</v>
      </c>
      <c r="C893" t="s">
        <v>26</v>
      </c>
      <c r="D893" s="4" t="s">
        <v>20</v>
      </c>
      <c r="E893" t="s">
        <v>12</v>
      </c>
      <c r="F893">
        <v>11.3992</v>
      </c>
      <c r="G893">
        <v>729.85568000000001</v>
      </c>
      <c r="H893">
        <v>4.1036999999999999</v>
      </c>
      <c r="I893">
        <v>1552</v>
      </c>
    </row>
    <row r="894" spans="1:9" x14ac:dyDescent="0.2">
      <c r="A894" s="3">
        <v>2021</v>
      </c>
      <c r="B894" s="3">
        <v>5</v>
      </c>
      <c r="C894" t="s">
        <v>26</v>
      </c>
      <c r="D894" s="4" t="s">
        <v>53</v>
      </c>
      <c r="E894" t="s">
        <v>12</v>
      </c>
      <c r="F894">
        <v>9.2888000000000002</v>
      </c>
      <c r="G894">
        <v>616.157152</v>
      </c>
      <c r="H894">
        <v>3.5762</v>
      </c>
      <c r="I894">
        <v>2250</v>
      </c>
    </row>
    <row r="895" spans="1:9" x14ac:dyDescent="0.2">
      <c r="A895" s="3">
        <v>2021</v>
      </c>
      <c r="B895" s="3">
        <v>5</v>
      </c>
      <c r="C895" t="s">
        <v>26</v>
      </c>
      <c r="D895" s="4" t="s">
        <v>53</v>
      </c>
      <c r="E895" t="s">
        <v>13</v>
      </c>
      <c r="F895">
        <v>8.9300000000000004E-2</v>
      </c>
      <c r="G895">
        <v>8.5145610000000005</v>
      </c>
      <c r="H895">
        <v>4.3799999999999999E-2</v>
      </c>
      <c r="I895">
        <v>138</v>
      </c>
    </row>
    <row r="896" spans="1:9" x14ac:dyDescent="0.2">
      <c r="A896" s="3">
        <v>2021</v>
      </c>
      <c r="B896" s="3">
        <v>5</v>
      </c>
      <c r="C896" t="s">
        <v>26</v>
      </c>
      <c r="D896" s="4" t="s">
        <v>45</v>
      </c>
      <c r="E896" t="s">
        <v>12</v>
      </c>
      <c r="F896">
        <v>8.7390000000000008</v>
      </c>
      <c r="G896">
        <v>530.79929600000003</v>
      </c>
      <c r="H896">
        <v>3.0586000000000002</v>
      </c>
      <c r="I896">
        <v>2725</v>
      </c>
    </row>
    <row r="897" spans="1:9" x14ac:dyDescent="0.2">
      <c r="A897" s="3">
        <v>2021</v>
      </c>
      <c r="B897" s="3">
        <v>5</v>
      </c>
      <c r="C897" t="s">
        <v>26</v>
      </c>
      <c r="D897" s="4" t="s">
        <v>16</v>
      </c>
      <c r="E897" t="s">
        <v>11</v>
      </c>
      <c r="F897">
        <v>4.1646000000000001</v>
      </c>
      <c r="G897">
        <v>281.72459999999995</v>
      </c>
      <c r="H897">
        <v>0.95789999999999997</v>
      </c>
      <c r="I897">
        <v>1325</v>
      </c>
    </row>
    <row r="898" spans="1:9" x14ac:dyDescent="0.2">
      <c r="A898" s="3">
        <v>2021</v>
      </c>
      <c r="B898" s="3">
        <v>5</v>
      </c>
      <c r="C898" t="s">
        <v>26</v>
      </c>
      <c r="D898" s="4" t="s">
        <v>16</v>
      </c>
      <c r="E898" t="s">
        <v>13</v>
      </c>
      <c r="F898">
        <v>1.0117</v>
      </c>
      <c r="G898">
        <v>87.10071099999999</v>
      </c>
      <c r="H898">
        <v>0.45529999999999998</v>
      </c>
      <c r="I898">
        <v>386</v>
      </c>
    </row>
    <row r="899" spans="1:9" x14ac:dyDescent="0.2">
      <c r="A899" s="3">
        <v>2021</v>
      </c>
      <c r="B899" s="3">
        <v>5</v>
      </c>
      <c r="C899" t="s">
        <v>26</v>
      </c>
      <c r="D899" s="4" t="s">
        <v>50</v>
      </c>
      <c r="E899" t="s">
        <v>27</v>
      </c>
      <c r="F899">
        <v>3.8908</v>
      </c>
      <c r="G899">
        <v>334.68803000000003</v>
      </c>
      <c r="H899">
        <v>1.2451000000000001</v>
      </c>
      <c r="I899">
        <v>3510</v>
      </c>
    </row>
    <row r="900" spans="1:9" x14ac:dyDescent="0.2">
      <c r="A900" s="3">
        <v>2021</v>
      </c>
      <c r="B900" s="3">
        <v>5</v>
      </c>
      <c r="C900" t="s">
        <v>26</v>
      </c>
      <c r="D900" s="4" t="s">
        <v>17</v>
      </c>
      <c r="E900" t="s">
        <v>18</v>
      </c>
      <c r="F900">
        <v>1.5262</v>
      </c>
      <c r="G900">
        <v>136.56304800000001</v>
      </c>
      <c r="H900">
        <v>0.2747</v>
      </c>
      <c r="I900">
        <v>212</v>
      </c>
    </row>
    <row r="901" spans="1:9" x14ac:dyDescent="0.2">
      <c r="A901" s="3">
        <v>2021</v>
      </c>
      <c r="B901" s="3">
        <v>5</v>
      </c>
      <c r="C901" t="s">
        <v>26</v>
      </c>
      <c r="D901" s="4" t="s">
        <v>19</v>
      </c>
      <c r="E901" t="s">
        <v>12</v>
      </c>
      <c r="F901">
        <v>0.67059999999999997</v>
      </c>
      <c r="G901">
        <v>111.21218300000001</v>
      </c>
      <c r="H901">
        <v>0.24809999999999999</v>
      </c>
      <c r="I901">
        <v>270</v>
      </c>
    </row>
    <row r="902" spans="1:9" x14ac:dyDescent="0.2">
      <c r="A902" s="3">
        <v>2021</v>
      </c>
      <c r="B902" s="3">
        <v>5</v>
      </c>
      <c r="C902" t="s">
        <v>26</v>
      </c>
      <c r="D902" s="4" t="s">
        <v>54</v>
      </c>
      <c r="E902" t="s">
        <v>13</v>
      </c>
      <c r="F902">
        <v>1.0727</v>
      </c>
      <c r="G902">
        <v>91.027754000000002</v>
      </c>
      <c r="H902">
        <v>0.42909999999999998</v>
      </c>
      <c r="I902">
        <v>0</v>
      </c>
    </row>
    <row r="903" spans="1:9" x14ac:dyDescent="0.2">
      <c r="A903" s="3">
        <v>2021</v>
      </c>
      <c r="B903" s="3">
        <v>5</v>
      </c>
      <c r="C903" t="s">
        <v>32</v>
      </c>
      <c r="D903" s="4" t="s">
        <v>63</v>
      </c>
      <c r="E903" t="s">
        <v>11</v>
      </c>
      <c r="F903">
        <v>135.3355</v>
      </c>
      <c r="G903">
        <v>7220.0748150000009</v>
      </c>
      <c r="H903">
        <v>28.420400000000001</v>
      </c>
      <c r="I903">
        <v>11852</v>
      </c>
    </row>
    <row r="904" spans="1:9" x14ac:dyDescent="0.2">
      <c r="A904" s="3">
        <v>2021</v>
      </c>
      <c r="B904" s="3">
        <v>5</v>
      </c>
      <c r="C904" t="s">
        <v>32</v>
      </c>
      <c r="D904" s="4" t="s">
        <v>63</v>
      </c>
      <c r="E904" t="s">
        <v>12</v>
      </c>
      <c r="F904">
        <v>94.342299999999994</v>
      </c>
      <c r="G904">
        <v>9661.2656209999986</v>
      </c>
      <c r="H904">
        <v>33.019599999999997</v>
      </c>
      <c r="I904">
        <v>15176</v>
      </c>
    </row>
    <row r="905" spans="1:9" x14ac:dyDescent="0.2">
      <c r="A905" s="3">
        <v>2021</v>
      </c>
      <c r="B905" s="3">
        <v>5</v>
      </c>
      <c r="C905" t="s">
        <v>32</v>
      </c>
      <c r="D905" s="4" t="s">
        <v>63</v>
      </c>
      <c r="E905" t="s">
        <v>13</v>
      </c>
      <c r="F905">
        <v>7.8155000000000001</v>
      </c>
      <c r="G905">
        <v>1041.9969939999999</v>
      </c>
      <c r="H905">
        <v>3.9077000000000002</v>
      </c>
      <c r="I905">
        <v>585</v>
      </c>
    </row>
    <row r="906" spans="1:9" x14ac:dyDescent="0.2">
      <c r="A906" s="3">
        <v>2021</v>
      </c>
      <c r="B906" s="3">
        <v>5</v>
      </c>
      <c r="C906" t="s">
        <v>32</v>
      </c>
      <c r="D906" s="4" t="s">
        <v>63</v>
      </c>
      <c r="E906" t="s">
        <v>14</v>
      </c>
      <c r="F906">
        <v>4.1999999999999997E-3</v>
      </c>
      <c r="G906">
        <v>0.86628899999999998</v>
      </c>
      <c r="H906">
        <v>3.0999999999999999E-3</v>
      </c>
      <c r="I906">
        <v>2</v>
      </c>
    </row>
    <row r="907" spans="1:9" x14ac:dyDescent="0.2">
      <c r="A907" s="3">
        <v>2021</v>
      </c>
      <c r="B907" s="3">
        <v>5</v>
      </c>
      <c r="C907" t="s">
        <v>32</v>
      </c>
      <c r="D907" s="4" t="s">
        <v>15</v>
      </c>
      <c r="E907" t="s">
        <v>11</v>
      </c>
      <c r="F907">
        <v>1.0079</v>
      </c>
      <c r="G907">
        <v>111.543779</v>
      </c>
      <c r="H907">
        <v>0.2016</v>
      </c>
      <c r="I907">
        <v>249</v>
      </c>
    </row>
    <row r="908" spans="1:9" x14ac:dyDescent="0.2">
      <c r="A908" s="3">
        <v>2021</v>
      </c>
      <c r="B908" s="3">
        <v>5</v>
      </c>
      <c r="C908" t="s">
        <v>32</v>
      </c>
      <c r="D908" s="4" t="s">
        <v>15</v>
      </c>
      <c r="E908" t="s">
        <v>13</v>
      </c>
      <c r="F908">
        <v>39.335599999999999</v>
      </c>
      <c r="G908">
        <v>7424.9488260000007</v>
      </c>
      <c r="H908">
        <v>15.734299999999999</v>
      </c>
      <c r="I908">
        <v>1844</v>
      </c>
    </row>
    <row r="909" spans="1:9" x14ac:dyDescent="0.2">
      <c r="A909" s="3">
        <v>2021</v>
      </c>
      <c r="B909" s="3">
        <v>5</v>
      </c>
      <c r="C909" t="s">
        <v>32</v>
      </c>
      <c r="D909" s="4" t="s">
        <v>53</v>
      </c>
      <c r="E909" t="s">
        <v>12</v>
      </c>
      <c r="F909">
        <v>34.928600000000003</v>
      </c>
      <c r="G909">
        <v>2329.209672</v>
      </c>
      <c r="H909">
        <v>13.4475</v>
      </c>
      <c r="I909">
        <v>7585</v>
      </c>
    </row>
    <row r="910" spans="1:9" x14ac:dyDescent="0.2">
      <c r="A910" s="3">
        <v>2021</v>
      </c>
      <c r="B910" s="3">
        <v>5</v>
      </c>
      <c r="C910" t="s">
        <v>32</v>
      </c>
      <c r="D910" s="4" t="s">
        <v>53</v>
      </c>
      <c r="E910" t="s">
        <v>13</v>
      </c>
      <c r="F910">
        <v>4.3999999999999997E-2</v>
      </c>
      <c r="G910">
        <v>4.9994110000000003</v>
      </c>
      <c r="H910">
        <v>2.1499999999999998E-2</v>
      </c>
      <c r="I910">
        <v>72</v>
      </c>
    </row>
    <row r="911" spans="1:9" x14ac:dyDescent="0.2">
      <c r="A911" s="3">
        <v>2021</v>
      </c>
      <c r="B911" s="3">
        <v>5</v>
      </c>
      <c r="C911" t="s">
        <v>32</v>
      </c>
      <c r="D911" s="4" t="s">
        <v>20</v>
      </c>
      <c r="E911" t="s">
        <v>12</v>
      </c>
      <c r="F911">
        <v>21.739599999999999</v>
      </c>
      <c r="G911">
        <v>1515.2832039999998</v>
      </c>
      <c r="H911">
        <v>7.8262</v>
      </c>
      <c r="I911">
        <v>1670</v>
      </c>
    </row>
    <row r="912" spans="1:9" x14ac:dyDescent="0.2">
      <c r="A912" s="3">
        <v>2021</v>
      </c>
      <c r="B912" s="3">
        <v>5</v>
      </c>
      <c r="C912" t="s">
        <v>32</v>
      </c>
      <c r="D912" s="4" t="s">
        <v>45</v>
      </c>
      <c r="E912" t="s">
        <v>12</v>
      </c>
      <c r="F912">
        <v>13.682700000000001</v>
      </c>
      <c r="G912">
        <v>829.92592400000001</v>
      </c>
      <c r="H912">
        <v>4.7889999999999997</v>
      </c>
      <c r="I912">
        <v>4261</v>
      </c>
    </row>
    <row r="913" spans="1:9" x14ac:dyDescent="0.2">
      <c r="A913" s="3">
        <v>2021</v>
      </c>
      <c r="B913" s="3">
        <v>5</v>
      </c>
      <c r="C913" t="s">
        <v>32</v>
      </c>
      <c r="D913" s="4" t="s">
        <v>16</v>
      </c>
      <c r="E913" t="s">
        <v>11</v>
      </c>
      <c r="F913">
        <v>1.9198999999999999</v>
      </c>
      <c r="G913">
        <v>60.751409000000002</v>
      </c>
      <c r="H913">
        <v>0.44159999999999999</v>
      </c>
      <c r="I913">
        <v>247</v>
      </c>
    </row>
    <row r="914" spans="1:9" x14ac:dyDescent="0.2">
      <c r="A914" s="3">
        <v>2021</v>
      </c>
      <c r="B914" s="3">
        <v>5</v>
      </c>
      <c r="C914" t="s">
        <v>32</v>
      </c>
      <c r="D914" s="4" t="s">
        <v>16</v>
      </c>
      <c r="E914" t="s">
        <v>13</v>
      </c>
      <c r="F914">
        <v>4.5819999999999999</v>
      </c>
      <c r="G914">
        <v>432.96244000000002</v>
      </c>
      <c r="H914">
        <v>2.0619000000000001</v>
      </c>
      <c r="I914">
        <v>1403</v>
      </c>
    </row>
    <row r="915" spans="1:9" x14ac:dyDescent="0.2">
      <c r="A915" s="3">
        <v>2021</v>
      </c>
      <c r="B915" s="3">
        <v>5</v>
      </c>
      <c r="C915" t="s">
        <v>32</v>
      </c>
      <c r="D915" s="4" t="s">
        <v>50</v>
      </c>
      <c r="E915" t="s">
        <v>27</v>
      </c>
      <c r="F915">
        <v>4.7962999999999996</v>
      </c>
      <c r="G915">
        <v>411.48490999999996</v>
      </c>
      <c r="H915">
        <v>1.5347999999999999</v>
      </c>
      <c r="I915">
        <v>3969</v>
      </c>
    </row>
    <row r="916" spans="1:9" x14ac:dyDescent="0.2">
      <c r="A916" s="3">
        <v>2021</v>
      </c>
      <c r="B916" s="3">
        <v>5</v>
      </c>
      <c r="C916" t="s">
        <v>32</v>
      </c>
      <c r="D916" s="4" t="s">
        <v>33</v>
      </c>
      <c r="E916" t="s">
        <v>18</v>
      </c>
      <c r="F916">
        <v>1.2937000000000001</v>
      </c>
      <c r="G916">
        <v>382.59959999999995</v>
      </c>
      <c r="H916">
        <v>0.2457</v>
      </c>
      <c r="I916">
        <v>113</v>
      </c>
    </row>
    <row r="917" spans="1:9" x14ac:dyDescent="0.2">
      <c r="A917" s="3">
        <v>2021</v>
      </c>
      <c r="B917" s="3">
        <v>5</v>
      </c>
      <c r="C917" t="s">
        <v>32</v>
      </c>
      <c r="D917" s="4" t="s">
        <v>33</v>
      </c>
      <c r="E917" t="s">
        <v>12</v>
      </c>
      <c r="F917">
        <v>1.1299999999999999E-2</v>
      </c>
      <c r="G917">
        <v>4.8052010000000003</v>
      </c>
      <c r="H917">
        <v>4.0000000000000001E-3</v>
      </c>
      <c r="I917">
        <v>4</v>
      </c>
    </row>
    <row r="918" spans="1:9" x14ac:dyDescent="0.2">
      <c r="A918" s="3">
        <v>2021</v>
      </c>
      <c r="B918" s="3">
        <v>5</v>
      </c>
      <c r="C918" t="s">
        <v>32</v>
      </c>
      <c r="D918" s="4" t="s">
        <v>33</v>
      </c>
      <c r="E918" t="s">
        <v>13</v>
      </c>
      <c r="F918">
        <v>4.9299999999999997E-2</v>
      </c>
      <c r="G918">
        <v>24.562617999999997</v>
      </c>
      <c r="H918">
        <v>2.46E-2</v>
      </c>
      <c r="I918">
        <v>44</v>
      </c>
    </row>
    <row r="919" spans="1:9" x14ac:dyDescent="0.2">
      <c r="A919" s="3">
        <v>2021</v>
      </c>
      <c r="B919" s="3">
        <v>5</v>
      </c>
      <c r="C919" t="s">
        <v>32</v>
      </c>
      <c r="D919" s="4" t="s">
        <v>19</v>
      </c>
      <c r="E919" t="s">
        <v>12</v>
      </c>
      <c r="F919">
        <v>1.6667000000000001</v>
      </c>
      <c r="G919">
        <v>316.39511399999998</v>
      </c>
      <c r="H919">
        <v>0.61660000000000004</v>
      </c>
      <c r="I919">
        <v>287</v>
      </c>
    </row>
    <row r="920" spans="1:9" x14ac:dyDescent="0.2">
      <c r="A920" s="3">
        <v>2021</v>
      </c>
      <c r="B920" s="3">
        <v>5</v>
      </c>
      <c r="C920" t="s">
        <v>32</v>
      </c>
      <c r="D920" s="4" t="s">
        <v>34</v>
      </c>
      <c r="E920" t="s">
        <v>12</v>
      </c>
      <c r="F920">
        <v>8.5300000000000001E-2</v>
      </c>
      <c r="G920">
        <v>39.231243999999997</v>
      </c>
      <c r="H920">
        <v>2.98E-2</v>
      </c>
      <c r="I920">
        <v>0</v>
      </c>
    </row>
    <row r="921" spans="1:9" x14ac:dyDescent="0.2">
      <c r="A921" s="3">
        <v>2021</v>
      </c>
      <c r="B921" s="3">
        <v>5</v>
      </c>
      <c r="C921" t="s">
        <v>32</v>
      </c>
      <c r="D921" s="4" t="s">
        <v>34</v>
      </c>
      <c r="E921" t="s">
        <v>13</v>
      </c>
      <c r="F921">
        <v>0.39800000000000002</v>
      </c>
      <c r="G921">
        <v>222.56314399999999</v>
      </c>
      <c r="H921">
        <v>0.16719999999999999</v>
      </c>
      <c r="I921">
        <v>0</v>
      </c>
    </row>
    <row r="922" spans="1:9" x14ac:dyDescent="0.2">
      <c r="A922" s="3">
        <v>2021</v>
      </c>
      <c r="B922" s="3">
        <v>6</v>
      </c>
      <c r="C922" t="s">
        <v>9</v>
      </c>
      <c r="D922" s="4" t="s">
        <v>63</v>
      </c>
      <c r="E922" t="s">
        <v>11</v>
      </c>
      <c r="F922">
        <v>14.488899999999999</v>
      </c>
      <c r="G922">
        <v>916.58914700000003</v>
      </c>
      <c r="H922">
        <v>3.0427</v>
      </c>
      <c r="I922">
        <v>553</v>
      </c>
    </row>
    <row r="923" spans="1:9" x14ac:dyDescent="0.2">
      <c r="A923" s="3">
        <v>2021</v>
      </c>
      <c r="B923" s="3">
        <v>6</v>
      </c>
      <c r="C923" t="s">
        <v>9</v>
      </c>
      <c r="D923" s="4" t="s">
        <v>63</v>
      </c>
      <c r="E923" t="s">
        <v>12</v>
      </c>
      <c r="F923">
        <v>48.458500000000001</v>
      </c>
      <c r="G923">
        <v>4782.5410529999999</v>
      </c>
      <c r="H923">
        <v>16.9604</v>
      </c>
      <c r="I923">
        <v>787</v>
      </c>
    </row>
    <row r="924" spans="1:9" x14ac:dyDescent="0.2">
      <c r="A924" s="3">
        <v>2021</v>
      </c>
      <c r="B924" s="3">
        <v>6</v>
      </c>
      <c r="C924" t="s">
        <v>9</v>
      </c>
      <c r="D924" s="4" t="s">
        <v>63</v>
      </c>
      <c r="E924" t="s">
        <v>13</v>
      </c>
      <c r="F924">
        <v>22.411200000000001</v>
      </c>
      <c r="G924">
        <v>2572.2582080000002</v>
      </c>
      <c r="H924">
        <v>11.205500000000001</v>
      </c>
      <c r="I924">
        <v>591</v>
      </c>
    </row>
    <row r="925" spans="1:9" x14ac:dyDescent="0.2">
      <c r="A925" s="3">
        <v>2021</v>
      </c>
      <c r="B925" s="3">
        <v>6</v>
      </c>
      <c r="C925" t="s">
        <v>9</v>
      </c>
      <c r="D925" s="4" t="s">
        <v>15</v>
      </c>
      <c r="E925" t="s">
        <v>11</v>
      </c>
      <c r="F925">
        <v>8.5000000000000006E-2</v>
      </c>
      <c r="G925">
        <v>10.520850000000001</v>
      </c>
      <c r="H925">
        <v>1.7000000000000001E-2</v>
      </c>
      <c r="I925">
        <v>11</v>
      </c>
    </row>
    <row r="926" spans="1:9" x14ac:dyDescent="0.2">
      <c r="A926" s="3">
        <v>2021</v>
      </c>
      <c r="B926" s="3">
        <v>6</v>
      </c>
      <c r="C926" t="s">
        <v>9</v>
      </c>
      <c r="D926" s="4" t="s">
        <v>15</v>
      </c>
      <c r="E926" t="s">
        <v>13</v>
      </c>
      <c r="F926">
        <v>27.608699999999999</v>
      </c>
      <c r="G926">
        <v>4729.6307350000006</v>
      </c>
      <c r="H926">
        <v>11.0434</v>
      </c>
      <c r="I926">
        <v>654</v>
      </c>
    </row>
    <row r="927" spans="1:9" x14ac:dyDescent="0.2">
      <c r="A927" s="3">
        <v>2021</v>
      </c>
      <c r="B927" s="3">
        <v>6</v>
      </c>
      <c r="C927" t="s">
        <v>9</v>
      </c>
      <c r="D927" s="4" t="s">
        <v>17</v>
      </c>
      <c r="E927" t="s">
        <v>18</v>
      </c>
      <c r="F927">
        <v>2.4222000000000001</v>
      </c>
      <c r="G927">
        <v>271.40478999999999</v>
      </c>
      <c r="H927">
        <v>0.436</v>
      </c>
      <c r="I927">
        <v>99</v>
      </c>
    </row>
    <row r="928" spans="1:9" x14ac:dyDescent="0.2">
      <c r="A928" s="3">
        <v>2021</v>
      </c>
      <c r="B928" s="3">
        <v>6</v>
      </c>
      <c r="C928" t="s">
        <v>9</v>
      </c>
      <c r="D928" s="4" t="s">
        <v>20</v>
      </c>
      <c r="E928" t="s">
        <v>12</v>
      </c>
      <c r="F928">
        <v>2.8008999999999999</v>
      </c>
      <c r="G928">
        <v>230.718658</v>
      </c>
      <c r="H928">
        <v>1.0083</v>
      </c>
      <c r="I928">
        <v>236</v>
      </c>
    </row>
    <row r="929" spans="1:9" x14ac:dyDescent="0.2">
      <c r="A929" s="3">
        <v>2021</v>
      </c>
      <c r="B929" s="3">
        <v>6</v>
      </c>
      <c r="C929" t="s">
        <v>9</v>
      </c>
      <c r="D929" s="4" t="s">
        <v>21</v>
      </c>
      <c r="E929" t="s">
        <v>22</v>
      </c>
      <c r="F929">
        <v>3.2399999999999998E-2</v>
      </c>
      <c r="G929">
        <v>10.521910999999999</v>
      </c>
      <c r="H929">
        <v>9.1000000000000004E-3</v>
      </c>
      <c r="I929">
        <v>15</v>
      </c>
    </row>
    <row r="930" spans="1:9" x14ac:dyDescent="0.2">
      <c r="A930" s="3">
        <v>2021</v>
      </c>
      <c r="B930" s="3">
        <v>6</v>
      </c>
      <c r="C930" t="s">
        <v>9</v>
      </c>
      <c r="D930" s="4" t="s">
        <v>21</v>
      </c>
      <c r="E930" t="s">
        <v>13</v>
      </c>
      <c r="F930">
        <v>1.024</v>
      </c>
      <c r="G930">
        <v>132.086592</v>
      </c>
      <c r="H930">
        <v>0.40960000000000002</v>
      </c>
      <c r="I930">
        <v>170</v>
      </c>
    </row>
    <row r="931" spans="1:9" x14ac:dyDescent="0.2">
      <c r="A931" s="3">
        <v>2021</v>
      </c>
      <c r="B931" s="3">
        <v>6</v>
      </c>
      <c r="C931" t="s">
        <v>9</v>
      </c>
      <c r="D931" s="4" t="s">
        <v>16</v>
      </c>
      <c r="E931" t="s">
        <v>11</v>
      </c>
      <c r="F931">
        <v>0.96430000000000005</v>
      </c>
      <c r="G931">
        <v>67.866183000000007</v>
      </c>
      <c r="H931">
        <v>0.2218</v>
      </c>
      <c r="I931">
        <v>149</v>
      </c>
    </row>
    <row r="932" spans="1:9" x14ac:dyDescent="0.2">
      <c r="A932" s="3">
        <v>2021</v>
      </c>
      <c r="B932" s="3">
        <v>6</v>
      </c>
      <c r="C932" t="s">
        <v>9</v>
      </c>
      <c r="D932" s="4" t="s">
        <v>16</v>
      </c>
      <c r="E932" t="s">
        <v>13</v>
      </c>
      <c r="F932">
        <v>0.71889999999999998</v>
      </c>
      <c r="G932">
        <v>59.064648999999996</v>
      </c>
      <c r="H932">
        <v>0.32350000000000001</v>
      </c>
      <c r="I932">
        <v>68</v>
      </c>
    </row>
    <row r="933" spans="1:9" x14ac:dyDescent="0.2">
      <c r="A933" s="3">
        <v>2021</v>
      </c>
      <c r="B933" s="3">
        <v>6</v>
      </c>
      <c r="C933" t="s">
        <v>9</v>
      </c>
      <c r="D933" s="4" t="s">
        <v>19</v>
      </c>
      <c r="E933" t="s">
        <v>12</v>
      </c>
      <c r="F933">
        <v>0.5625</v>
      </c>
      <c r="G933">
        <v>97.748138999999995</v>
      </c>
      <c r="H933">
        <v>0.20810000000000001</v>
      </c>
      <c r="I933">
        <v>0</v>
      </c>
    </row>
    <row r="934" spans="1:9" x14ac:dyDescent="0.2">
      <c r="A934" s="3">
        <v>2021</v>
      </c>
      <c r="B934" s="3">
        <v>6</v>
      </c>
      <c r="C934" t="s">
        <v>9</v>
      </c>
      <c r="D934" s="4" t="s">
        <v>23</v>
      </c>
      <c r="E934" t="s">
        <v>13</v>
      </c>
      <c r="F934">
        <v>0.68220000000000003</v>
      </c>
      <c r="G934">
        <v>88.235472999999999</v>
      </c>
      <c r="H934">
        <v>0.27289999999999998</v>
      </c>
      <c r="I934">
        <v>175</v>
      </c>
    </row>
    <row r="935" spans="1:9" x14ac:dyDescent="0.2">
      <c r="A935" s="3">
        <v>2021</v>
      </c>
      <c r="B935" s="3">
        <v>6</v>
      </c>
      <c r="C935" t="s">
        <v>9</v>
      </c>
      <c r="D935" s="4" t="s">
        <v>45</v>
      </c>
      <c r="E935" t="s">
        <v>12</v>
      </c>
      <c r="F935">
        <v>1.3838999999999999</v>
      </c>
      <c r="G935">
        <v>79.551433000000003</v>
      </c>
      <c r="H935">
        <v>0.4844</v>
      </c>
      <c r="I935">
        <v>118</v>
      </c>
    </row>
    <row r="936" spans="1:9" x14ac:dyDescent="0.2">
      <c r="A936" s="3">
        <v>2021</v>
      </c>
      <c r="B936" s="3">
        <v>6</v>
      </c>
      <c r="C936" t="s">
        <v>9</v>
      </c>
      <c r="D936" s="4" t="s">
        <v>53</v>
      </c>
      <c r="E936" t="s">
        <v>12</v>
      </c>
      <c r="F936">
        <v>0.12709999999999999</v>
      </c>
      <c r="G936">
        <v>9.6023119999999995</v>
      </c>
      <c r="H936">
        <v>4.8899999999999999E-2</v>
      </c>
      <c r="I936">
        <v>18</v>
      </c>
    </row>
    <row r="937" spans="1:9" x14ac:dyDescent="0.2">
      <c r="A937" s="3">
        <v>2021</v>
      </c>
      <c r="B937" s="3">
        <v>6</v>
      </c>
      <c r="C937" t="s">
        <v>9</v>
      </c>
      <c r="D937" s="4" t="s">
        <v>53</v>
      </c>
      <c r="E937" t="s">
        <v>13</v>
      </c>
      <c r="F937">
        <v>0.66779999999999995</v>
      </c>
      <c r="G937">
        <v>49.925815999999998</v>
      </c>
      <c r="H937">
        <v>0.32719999999999999</v>
      </c>
      <c r="I937">
        <v>108</v>
      </c>
    </row>
    <row r="938" spans="1:9" x14ac:dyDescent="0.2">
      <c r="A938" s="3">
        <v>2021</v>
      </c>
      <c r="B938" s="3">
        <v>6</v>
      </c>
      <c r="C938" t="s">
        <v>26</v>
      </c>
      <c r="D938" s="4" t="s">
        <v>63</v>
      </c>
      <c r="E938" t="s">
        <v>11</v>
      </c>
      <c r="F938">
        <v>48.83</v>
      </c>
      <c r="G938">
        <v>3039.185931</v>
      </c>
      <c r="H938">
        <v>10.254300000000001</v>
      </c>
      <c r="I938">
        <v>6761</v>
      </c>
    </row>
    <row r="939" spans="1:9" x14ac:dyDescent="0.2">
      <c r="A939" s="3">
        <v>2021</v>
      </c>
      <c r="B939" s="3">
        <v>6</v>
      </c>
      <c r="C939" t="s">
        <v>26</v>
      </c>
      <c r="D939" s="4" t="s">
        <v>63</v>
      </c>
      <c r="E939" t="s">
        <v>12</v>
      </c>
      <c r="F939">
        <v>41.097799999999999</v>
      </c>
      <c r="G939">
        <v>4352.489251</v>
      </c>
      <c r="H939">
        <v>14.3842</v>
      </c>
      <c r="I939">
        <v>7647</v>
      </c>
    </row>
    <row r="940" spans="1:9" x14ac:dyDescent="0.2">
      <c r="A940" s="3">
        <v>2021</v>
      </c>
      <c r="B940" s="3">
        <v>6</v>
      </c>
      <c r="C940" t="s">
        <v>26</v>
      </c>
      <c r="D940" s="4" t="s">
        <v>63</v>
      </c>
      <c r="E940" t="s">
        <v>13</v>
      </c>
      <c r="F940">
        <v>2.3570000000000002</v>
      </c>
      <c r="G940">
        <v>331.18594199999995</v>
      </c>
      <c r="H940">
        <v>1.1785000000000001</v>
      </c>
      <c r="I940">
        <v>504</v>
      </c>
    </row>
    <row r="941" spans="1:9" x14ac:dyDescent="0.2">
      <c r="A941" s="3">
        <v>2021</v>
      </c>
      <c r="B941" s="3">
        <v>6</v>
      </c>
      <c r="C941" t="s">
        <v>26</v>
      </c>
      <c r="D941" s="4" t="s">
        <v>63</v>
      </c>
      <c r="E941" t="s">
        <v>14</v>
      </c>
      <c r="F941">
        <v>0.35020000000000001</v>
      </c>
      <c r="G941">
        <v>56.559075</v>
      </c>
      <c r="H941">
        <v>0.2626</v>
      </c>
      <c r="I941">
        <v>163</v>
      </c>
    </row>
    <row r="942" spans="1:9" x14ac:dyDescent="0.2">
      <c r="A942" s="3">
        <v>2021</v>
      </c>
      <c r="B942" s="3">
        <v>6</v>
      </c>
      <c r="C942" t="s">
        <v>26</v>
      </c>
      <c r="D942" s="4" t="s">
        <v>15</v>
      </c>
      <c r="E942" t="s">
        <v>11</v>
      </c>
      <c r="F942">
        <v>1.72E-2</v>
      </c>
      <c r="G942">
        <v>1.9253959999999999</v>
      </c>
      <c r="H942">
        <v>3.3999999999999998E-3</v>
      </c>
      <c r="I942">
        <v>9</v>
      </c>
    </row>
    <row r="943" spans="1:9" x14ac:dyDescent="0.2">
      <c r="A943" s="3">
        <v>2021</v>
      </c>
      <c r="B943" s="3">
        <v>6</v>
      </c>
      <c r="C943" t="s">
        <v>26</v>
      </c>
      <c r="D943" s="4" t="s">
        <v>15</v>
      </c>
      <c r="E943" t="s">
        <v>13</v>
      </c>
      <c r="F943">
        <v>5.1814</v>
      </c>
      <c r="G943">
        <v>1062.609031</v>
      </c>
      <c r="H943">
        <v>2.0726</v>
      </c>
      <c r="I943">
        <v>803</v>
      </c>
    </row>
    <row r="944" spans="1:9" x14ac:dyDescent="0.2">
      <c r="A944" s="3">
        <v>2021</v>
      </c>
      <c r="B944" s="3">
        <v>6</v>
      </c>
      <c r="C944" t="s">
        <v>26</v>
      </c>
      <c r="D944" s="4" t="s">
        <v>53</v>
      </c>
      <c r="E944" t="s">
        <v>12</v>
      </c>
      <c r="F944">
        <v>5.6432000000000002</v>
      </c>
      <c r="G944">
        <v>371.37458000000004</v>
      </c>
      <c r="H944">
        <v>2.1726999999999999</v>
      </c>
      <c r="I944">
        <v>2335</v>
      </c>
    </row>
    <row r="945" spans="1:9" x14ac:dyDescent="0.2">
      <c r="A945" s="3">
        <v>2021</v>
      </c>
      <c r="B945" s="3">
        <v>6</v>
      </c>
      <c r="C945" t="s">
        <v>26</v>
      </c>
      <c r="D945" s="4" t="s">
        <v>53</v>
      </c>
      <c r="E945" t="s">
        <v>13</v>
      </c>
      <c r="F945">
        <v>5.2977999999999996</v>
      </c>
      <c r="G945">
        <v>395.90145899999999</v>
      </c>
      <c r="H945">
        <v>2.5958999999999999</v>
      </c>
      <c r="I945">
        <v>2479</v>
      </c>
    </row>
    <row r="946" spans="1:9" x14ac:dyDescent="0.2">
      <c r="A946" s="3">
        <v>2021</v>
      </c>
      <c r="B946" s="3">
        <v>6</v>
      </c>
      <c r="C946" t="s">
        <v>26</v>
      </c>
      <c r="D946" s="4" t="s">
        <v>20</v>
      </c>
      <c r="E946" t="s">
        <v>12</v>
      </c>
      <c r="F946">
        <v>12.1151</v>
      </c>
      <c r="G946">
        <v>684.56963100000007</v>
      </c>
      <c r="H946">
        <v>4.3615000000000004</v>
      </c>
      <c r="I946">
        <v>1387</v>
      </c>
    </row>
    <row r="947" spans="1:9" x14ac:dyDescent="0.2">
      <c r="A947" s="3">
        <v>2021</v>
      </c>
      <c r="B947" s="3">
        <v>6</v>
      </c>
      <c r="C947" t="s">
        <v>26</v>
      </c>
      <c r="D947" s="4" t="s">
        <v>45</v>
      </c>
      <c r="E947" t="s">
        <v>12</v>
      </c>
      <c r="F947">
        <v>9.0986999999999991</v>
      </c>
      <c r="G947">
        <v>522.36755200000005</v>
      </c>
      <c r="H947">
        <v>3.1844999999999999</v>
      </c>
      <c r="I947">
        <v>3345</v>
      </c>
    </row>
    <row r="948" spans="1:9" x14ac:dyDescent="0.2">
      <c r="A948" s="3">
        <v>2021</v>
      </c>
      <c r="B948" s="3">
        <v>6</v>
      </c>
      <c r="C948" t="s">
        <v>26</v>
      </c>
      <c r="D948" s="4" t="s">
        <v>16</v>
      </c>
      <c r="E948" t="s">
        <v>11</v>
      </c>
      <c r="F948">
        <v>4.6757</v>
      </c>
      <c r="G948">
        <v>315.49719699999997</v>
      </c>
      <c r="H948">
        <v>1.0753999999999999</v>
      </c>
      <c r="I948">
        <v>1483</v>
      </c>
    </row>
    <row r="949" spans="1:9" x14ac:dyDescent="0.2">
      <c r="A949" s="3">
        <v>2021</v>
      </c>
      <c r="B949" s="3">
        <v>6</v>
      </c>
      <c r="C949" t="s">
        <v>26</v>
      </c>
      <c r="D949" s="4" t="s">
        <v>16</v>
      </c>
      <c r="E949" t="s">
        <v>13</v>
      </c>
      <c r="F949">
        <v>0.62690000000000001</v>
      </c>
      <c r="G949">
        <v>75.852482999999992</v>
      </c>
      <c r="H949">
        <v>0.28199999999999997</v>
      </c>
      <c r="I949">
        <v>279</v>
      </c>
    </row>
    <row r="950" spans="1:9" x14ac:dyDescent="0.2">
      <c r="A950" s="3">
        <v>2021</v>
      </c>
      <c r="B950" s="3">
        <v>6</v>
      </c>
      <c r="C950" t="s">
        <v>26</v>
      </c>
      <c r="D950" s="4" t="s">
        <v>50</v>
      </c>
      <c r="E950" t="s">
        <v>27</v>
      </c>
      <c r="F950">
        <v>3.7282999999999999</v>
      </c>
      <c r="G950">
        <v>271.43171000000001</v>
      </c>
      <c r="H950">
        <v>1.1930000000000001</v>
      </c>
      <c r="I950">
        <v>3378</v>
      </c>
    </row>
    <row r="951" spans="1:9" x14ac:dyDescent="0.2">
      <c r="A951" s="3">
        <v>2021</v>
      </c>
      <c r="B951" s="3">
        <v>6</v>
      </c>
      <c r="C951" t="s">
        <v>26</v>
      </c>
      <c r="D951" s="4" t="s">
        <v>54</v>
      </c>
      <c r="E951" t="s">
        <v>13</v>
      </c>
      <c r="F951">
        <v>1.6225000000000001</v>
      </c>
      <c r="G951">
        <v>152.93679999999998</v>
      </c>
      <c r="H951">
        <v>0.64900000000000002</v>
      </c>
      <c r="I951">
        <v>0</v>
      </c>
    </row>
    <row r="952" spans="1:9" x14ac:dyDescent="0.2">
      <c r="A952" s="3">
        <v>2021</v>
      </c>
      <c r="B952" s="3">
        <v>6</v>
      </c>
      <c r="C952" t="s">
        <v>26</v>
      </c>
      <c r="D952" s="4" t="s">
        <v>17</v>
      </c>
      <c r="E952" t="s">
        <v>18</v>
      </c>
      <c r="F952">
        <v>1.4657</v>
      </c>
      <c r="G952">
        <v>133.87228099999999</v>
      </c>
      <c r="H952">
        <v>0.26379999999999998</v>
      </c>
      <c r="I952">
        <v>243</v>
      </c>
    </row>
    <row r="953" spans="1:9" x14ac:dyDescent="0.2">
      <c r="A953" s="3">
        <v>2021</v>
      </c>
      <c r="B953" s="3">
        <v>6</v>
      </c>
      <c r="C953" t="s">
        <v>26</v>
      </c>
      <c r="D953" s="4" t="s">
        <v>19</v>
      </c>
      <c r="E953" t="s">
        <v>12</v>
      </c>
      <c r="F953">
        <v>0.57640000000000002</v>
      </c>
      <c r="G953">
        <v>94.428791000000004</v>
      </c>
      <c r="H953">
        <v>0.21329999999999999</v>
      </c>
      <c r="I953">
        <v>265</v>
      </c>
    </row>
    <row r="954" spans="1:9" x14ac:dyDescent="0.2">
      <c r="A954" s="3">
        <v>2021</v>
      </c>
      <c r="B954" s="3">
        <v>6</v>
      </c>
      <c r="C954" t="s">
        <v>32</v>
      </c>
      <c r="D954" s="4" t="s">
        <v>63</v>
      </c>
      <c r="E954" t="s">
        <v>11</v>
      </c>
      <c r="F954">
        <v>122.9401</v>
      </c>
      <c r="G954">
        <v>7248.9694079999999</v>
      </c>
      <c r="H954">
        <v>25.817399999999999</v>
      </c>
      <c r="I954">
        <v>12120</v>
      </c>
    </row>
    <row r="955" spans="1:9" x14ac:dyDescent="0.2">
      <c r="A955" s="3">
        <v>2021</v>
      </c>
      <c r="B955" s="3">
        <v>6</v>
      </c>
      <c r="C955" t="s">
        <v>32</v>
      </c>
      <c r="D955" s="4" t="s">
        <v>63</v>
      </c>
      <c r="E955" t="s">
        <v>12</v>
      </c>
      <c r="F955">
        <v>99.056399999999996</v>
      </c>
      <c r="G955">
        <v>9724.9025380000003</v>
      </c>
      <c r="H955">
        <v>34.669699999999999</v>
      </c>
      <c r="I955">
        <v>13797</v>
      </c>
    </row>
    <row r="956" spans="1:9" x14ac:dyDescent="0.2">
      <c r="A956" s="3">
        <v>2021</v>
      </c>
      <c r="B956" s="3">
        <v>6</v>
      </c>
      <c r="C956" t="s">
        <v>32</v>
      </c>
      <c r="D956" s="4" t="s">
        <v>63</v>
      </c>
      <c r="E956" t="s">
        <v>13</v>
      </c>
      <c r="F956">
        <v>5.2129000000000003</v>
      </c>
      <c r="G956">
        <v>784.02316199999996</v>
      </c>
      <c r="H956">
        <v>2.6065999999999998</v>
      </c>
      <c r="I956">
        <v>641</v>
      </c>
    </row>
    <row r="957" spans="1:9" x14ac:dyDescent="0.2">
      <c r="A957" s="3">
        <v>2021</v>
      </c>
      <c r="B957" s="3">
        <v>6</v>
      </c>
      <c r="C957" t="s">
        <v>32</v>
      </c>
      <c r="D957" s="4" t="s">
        <v>63</v>
      </c>
      <c r="E957" t="s">
        <v>14</v>
      </c>
      <c r="F957">
        <v>1.15E-2</v>
      </c>
      <c r="G957">
        <v>2.3742209999999999</v>
      </c>
      <c r="H957">
        <v>8.6E-3</v>
      </c>
      <c r="I957">
        <v>4</v>
      </c>
    </row>
    <row r="958" spans="1:9" x14ac:dyDescent="0.2">
      <c r="A958" s="3">
        <v>2021</v>
      </c>
      <c r="B958" s="3">
        <v>6</v>
      </c>
      <c r="C958" t="s">
        <v>32</v>
      </c>
      <c r="D958" s="4" t="s">
        <v>15</v>
      </c>
      <c r="E958" t="s">
        <v>11</v>
      </c>
      <c r="F958">
        <v>1.0266999999999999</v>
      </c>
      <c r="G958">
        <v>114.790323</v>
      </c>
      <c r="H958">
        <v>0.20530000000000001</v>
      </c>
      <c r="I958">
        <v>280</v>
      </c>
    </row>
    <row r="959" spans="1:9" x14ac:dyDescent="0.2">
      <c r="A959" s="3">
        <v>2021</v>
      </c>
      <c r="B959" s="3">
        <v>6</v>
      </c>
      <c r="C959" t="s">
        <v>32</v>
      </c>
      <c r="D959" s="4" t="s">
        <v>15</v>
      </c>
      <c r="E959" t="s">
        <v>13</v>
      </c>
      <c r="F959">
        <v>20.5077</v>
      </c>
      <c r="G959">
        <v>4603.9762289999999</v>
      </c>
      <c r="H959">
        <v>8.2029999999999994</v>
      </c>
      <c r="I959">
        <v>1767</v>
      </c>
    </row>
    <row r="960" spans="1:9" x14ac:dyDescent="0.2">
      <c r="A960" s="3">
        <v>2021</v>
      </c>
      <c r="B960" s="3">
        <v>6</v>
      </c>
      <c r="C960" t="s">
        <v>32</v>
      </c>
      <c r="D960" s="4" t="s">
        <v>53</v>
      </c>
      <c r="E960" t="s">
        <v>12</v>
      </c>
      <c r="F960">
        <v>20.603200000000001</v>
      </c>
      <c r="G960">
        <v>1369.1364099999998</v>
      </c>
      <c r="H960">
        <v>7.9321999999999999</v>
      </c>
      <c r="I960">
        <v>7311</v>
      </c>
    </row>
    <row r="961" spans="1:9" x14ac:dyDescent="0.2">
      <c r="A961" s="3">
        <v>2021</v>
      </c>
      <c r="B961" s="3">
        <v>6</v>
      </c>
      <c r="C961" t="s">
        <v>32</v>
      </c>
      <c r="D961" s="4" t="s">
        <v>53</v>
      </c>
      <c r="E961" t="s">
        <v>13</v>
      </c>
      <c r="F961">
        <v>11.262</v>
      </c>
      <c r="G961">
        <v>844.10971999999992</v>
      </c>
      <c r="H961">
        <v>5.5183999999999997</v>
      </c>
      <c r="I961">
        <v>4054</v>
      </c>
    </row>
    <row r="962" spans="1:9" x14ac:dyDescent="0.2">
      <c r="A962" s="3">
        <v>2021</v>
      </c>
      <c r="B962" s="3">
        <v>6</v>
      </c>
      <c r="C962" t="s">
        <v>32</v>
      </c>
      <c r="D962" s="4" t="s">
        <v>20</v>
      </c>
      <c r="E962" t="s">
        <v>12</v>
      </c>
      <c r="F962">
        <v>17.858899999999998</v>
      </c>
      <c r="G962">
        <v>1193.7135639999999</v>
      </c>
      <c r="H962">
        <v>6.4291999999999998</v>
      </c>
      <c r="I962">
        <v>1676</v>
      </c>
    </row>
    <row r="963" spans="1:9" x14ac:dyDescent="0.2">
      <c r="A963" s="3">
        <v>2021</v>
      </c>
      <c r="B963" s="3">
        <v>6</v>
      </c>
      <c r="C963" t="s">
        <v>32</v>
      </c>
      <c r="D963" s="4" t="s">
        <v>45</v>
      </c>
      <c r="E963" t="s">
        <v>12</v>
      </c>
      <c r="F963">
        <v>17.653400000000001</v>
      </c>
      <c r="G963">
        <v>960.91475300000002</v>
      </c>
      <c r="H963">
        <v>6.1787000000000001</v>
      </c>
      <c r="I963">
        <v>5559</v>
      </c>
    </row>
    <row r="964" spans="1:9" x14ac:dyDescent="0.2">
      <c r="A964" s="3">
        <v>2021</v>
      </c>
      <c r="B964" s="3">
        <v>6</v>
      </c>
      <c r="C964" t="s">
        <v>32</v>
      </c>
      <c r="D964" s="4" t="s">
        <v>33</v>
      </c>
      <c r="E964" t="s">
        <v>18</v>
      </c>
      <c r="F964">
        <v>1.4055</v>
      </c>
      <c r="G964">
        <v>441.05953799999997</v>
      </c>
      <c r="H964">
        <v>0.2671</v>
      </c>
      <c r="I964">
        <v>107</v>
      </c>
    </row>
    <row r="965" spans="1:9" x14ac:dyDescent="0.2">
      <c r="A965" s="3">
        <v>2021</v>
      </c>
      <c r="B965" s="3">
        <v>6</v>
      </c>
      <c r="C965" t="s">
        <v>32</v>
      </c>
      <c r="D965" s="4" t="s">
        <v>33</v>
      </c>
      <c r="E965" t="s">
        <v>12</v>
      </c>
      <c r="F965">
        <v>1.7600000000000001E-2</v>
      </c>
      <c r="G965">
        <v>7.4547910000000002</v>
      </c>
      <c r="H965">
        <v>6.1999999999999998E-3</v>
      </c>
      <c r="I965">
        <v>5</v>
      </c>
    </row>
    <row r="966" spans="1:9" x14ac:dyDescent="0.2">
      <c r="A966" s="3">
        <v>2021</v>
      </c>
      <c r="B966" s="3">
        <v>6</v>
      </c>
      <c r="C966" t="s">
        <v>32</v>
      </c>
      <c r="D966" s="4" t="s">
        <v>33</v>
      </c>
      <c r="E966" t="s">
        <v>13</v>
      </c>
      <c r="F966">
        <v>5.0200000000000002E-2</v>
      </c>
      <c r="G966">
        <v>25.818787</v>
      </c>
      <c r="H966">
        <v>2.5100000000000001E-2</v>
      </c>
      <c r="I966">
        <v>44</v>
      </c>
    </row>
    <row r="967" spans="1:9" x14ac:dyDescent="0.2">
      <c r="A967" s="3">
        <v>2021</v>
      </c>
      <c r="B967" s="3">
        <v>6</v>
      </c>
      <c r="C967" t="s">
        <v>32</v>
      </c>
      <c r="D967" s="4" t="s">
        <v>16</v>
      </c>
      <c r="E967" t="s">
        <v>11</v>
      </c>
      <c r="F967">
        <v>1.2585999999999999</v>
      </c>
      <c r="G967">
        <v>54.751505999999999</v>
      </c>
      <c r="H967">
        <v>0.28949999999999998</v>
      </c>
      <c r="I967">
        <v>356</v>
      </c>
    </row>
    <row r="968" spans="1:9" x14ac:dyDescent="0.2">
      <c r="A968" s="3">
        <v>2021</v>
      </c>
      <c r="B968" s="3">
        <v>6</v>
      </c>
      <c r="C968" t="s">
        <v>32</v>
      </c>
      <c r="D968" s="4" t="s">
        <v>16</v>
      </c>
      <c r="E968" t="s">
        <v>13</v>
      </c>
      <c r="F968">
        <v>2.8264</v>
      </c>
      <c r="G968">
        <v>304.73167799999999</v>
      </c>
      <c r="H968">
        <v>1.2719</v>
      </c>
      <c r="I968">
        <v>1133</v>
      </c>
    </row>
    <row r="969" spans="1:9" x14ac:dyDescent="0.2">
      <c r="A969" s="3">
        <v>2021</v>
      </c>
      <c r="B969" s="3">
        <v>6</v>
      </c>
      <c r="C969" t="s">
        <v>32</v>
      </c>
      <c r="D969" s="4" t="s">
        <v>50</v>
      </c>
      <c r="E969" t="s">
        <v>27</v>
      </c>
      <c r="F969">
        <v>4.5629999999999997</v>
      </c>
      <c r="G969">
        <v>345.88195299999995</v>
      </c>
      <c r="H969">
        <v>1.4601</v>
      </c>
      <c r="I969">
        <v>4110</v>
      </c>
    </row>
    <row r="970" spans="1:9" x14ac:dyDescent="0.2">
      <c r="A970" s="3">
        <v>2021</v>
      </c>
      <c r="B970" s="3">
        <v>6</v>
      </c>
      <c r="C970" t="s">
        <v>32</v>
      </c>
      <c r="D970" s="4" t="s">
        <v>19</v>
      </c>
      <c r="E970" t="s">
        <v>12</v>
      </c>
      <c r="F970">
        <v>1.6137999999999999</v>
      </c>
      <c r="G970">
        <v>318.983902</v>
      </c>
      <c r="H970">
        <v>0.59709999999999996</v>
      </c>
      <c r="I970">
        <v>176</v>
      </c>
    </row>
    <row r="971" spans="1:9" x14ac:dyDescent="0.2">
      <c r="A971" s="3">
        <v>2021</v>
      </c>
      <c r="B971" s="3">
        <v>6</v>
      </c>
      <c r="C971" t="s">
        <v>32</v>
      </c>
      <c r="D971" s="4" t="s">
        <v>49</v>
      </c>
      <c r="E971" t="s">
        <v>22</v>
      </c>
      <c r="F971">
        <v>0.49919999999999998</v>
      </c>
      <c r="G971">
        <v>183.33368999999999</v>
      </c>
      <c r="H971">
        <v>0.1249</v>
      </c>
      <c r="I971">
        <v>0</v>
      </c>
    </row>
    <row r="972" spans="1:9" x14ac:dyDescent="0.2">
      <c r="A972" s="3">
        <v>2021</v>
      </c>
      <c r="B972" s="3">
        <v>6</v>
      </c>
      <c r="C972" t="s">
        <v>32</v>
      </c>
      <c r="D972" s="4" t="s">
        <v>49</v>
      </c>
      <c r="E972" t="s">
        <v>13</v>
      </c>
      <c r="F972">
        <v>0.16639999999999999</v>
      </c>
      <c r="G972">
        <v>87.983642000000003</v>
      </c>
      <c r="H972">
        <v>8.3199999999999996E-2</v>
      </c>
      <c r="I972">
        <v>0</v>
      </c>
    </row>
    <row r="973" spans="1:9" x14ac:dyDescent="0.2">
      <c r="A973" s="3">
        <v>2021</v>
      </c>
      <c r="B973" s="3">
        <v>7</v>
      </c>
      <c r="C973" t="s">
        <v>9</v>
      </c>
      <c r="D973" s="4" t="s">
        <v>63</v>
      </c>
      <c r="E973" t="s">
        <v>11</v>
      </c>
      <c r="F973">
        <v>14.4344</v>
      </c>
      <c r="G973">
        <v>898.67238600000007</v>
      </c>
      <c r="H973">
        <v>3.0312000000000001</v>
      </c>
      <c r="I973">
        <v>553</v>
      </c>
    </row>
    <row r="974" spans="1:9" x14ac:dyDescent="0.2">
      <c r="A974" s="3">
        <v>2021</v>
      </c>
      <c r="B974" s="3">
        <v>7</v>
      </c>
      <c r="C974" t="s">
        <v>9</v>
      </c>
      <c r="D974" s="4" t="s">
        <v>63</v>
      </c>
      <c r="E974" t="s">
        <v>12</v>
      </c>
      <c r="F974">
        <v>50.368699999999997</v>
      </c>
      <c r="G974">
        <v>4814.7331130000002</v>
      </c>
      <c r="H974">
        <v>17.629100000000001</v>
      </c>
      <c r="I974">
        <v>782</v>
      </c>
    </row>
    <row r="975" spans="1:9" x14ac:dyDescent="0.2">
      <c r="A975" s="3">
        <v>2021</v>
      </c>
      <c r="B975" s="3">
        <v>7</v>
      </c>
      <c r="C975" t="s">
        <v>9</v>
      </c>
      <c r="D975" s="4" t="s">
        <v>63</v>
      </c>
      <c r="E975" t="s">
        <v>13</v>
      </c>
      <c r="F975">
        <v>28.877600000000001</v>
      </c>
      <c r="G975">
        <v>3543.0202079999999</v>
      </c>
      <c r="H975">
        <v>14.4389</v>
      </c>
      <c r="I975">
        <v>676</v>
      </c>
    </row>
    <row r="976" spans="1:9" x14ac:dyDescent="0.2">
      <c r="A976" s="3">
        <v>2021</v>
      </c>
      <c r="B976" s="3">
        <v>7</v>
      </c>
      <c r="C976" t="s">
        <v>9</v>
      </c>
      <c r="D976" s="4" t="s">
        <v>15</v>
      </c>
      <c r="E976" t="s">
        <v>11</v>
      </c>
      <c r="F976">
        <v>8.2199999999999995E-2</v>
      </c>
      <c r="G976">
        <v>10.547371999999999</v>
      </c>
      <c r="H976">
        <v>1.6400000000000001E-2</v>
      </c>
      <c r="I976">
        <v>11</v>
      </c>
    </row>
    <row r="977" spans="1:9" x14ac:dyDescent="0.2">
      <c r="A977" s="3">
        <v>2021</v>
      </c>
      <c r="B977" s="3">
        <v>7</v>
      </c>
      <c r="C977" t="s">
        <v>9</v>
      </c>
      <c r="D977" s="4" t="s">
        <v>15</v>
      </c>
      <c r="E977" t="s">
        <v>13</v>
      </c>
      <c r="F977">
        <v>31.148499999999999</v>
      </c>
      <c r="G977">
        <v>5644.6854270000003</v>
      </c>
      <c r="H977">
        <v>12.4594</v>
      </c>
      <c r="I977">
        <v>754</v>
      </c>
    </row>
    <row r="978" spans="1:9" x14ac:dyDescent="0.2">
      <c r="A978" s="3">
        <v>2021</v>
      </c>
      <c r="B978" s="3">
        <v>7</v>
      </c>
      <c r="C978" t="s">
        <v>9</v>
      </c>
      <c r="D978" s="4" t="s">
        <v>17</v>
      </c>
      <c r="E978" t="s">
        <v>18</v>
      </c>
      <c r="F978">
        <v>2.4838</v>
      </c>
      <c r="G978">
        <v>276.89347299999997</v>
      </c>
      <c r="H978">
        <v>0.4471</v>
      </c>
      <c r="I978">
        <v>101</v>
      </c>
    </row>
    <row r="979" spans="1:9" x14ac:dyDescent="0.2">
      <c r="A979" s="3">
        <v>2021</v>
      </c>
      <c r="B979" s="3">
        <v>7</v>
      </c>
      <c r="C979" t="s">
        <v>9</v>
      </c>
      <c r="D979" s="4" t="s">
        <v>20</v>
      </c>
      <c r="E979" t="s">
        <v>12</v>
      </c>
      <c r="F979">
        <v>2.8607</v>
      </c>
      <c r="G979">
        <v>238.59601699999999</v>
      </c>
      <c r="H979">
        <v>1.0298</v>
      </c>
      <c r="I979">
        <v>234</v>
      </c>
    </row>
    <row r="980" spans="1:9" x14ac:dyDescent="0.2">
      <c r="A980" s="3">
        <v>2021</v>
      </c>
      <c r="B980" s="3">
        <v>7</v>
      </c>
      <c r="C980" t="s">
        <v>9</v>
      </c>
      <c r="D980" s="4" t="s">
        <v>21</v>
      </c>
      <c r="E980" t="s">
        <v>22</v>
      </c>
      <c r="F980">
        <v>6.8099999999999994E-2</v>
      </c>
      <c r="G980">
        <v>17.309398000000002</v>
      </c>
      <c r="H980">
        <v>1.9099999999999999E-2</v>
      </c>
      <c r="I980">
        <v>19</v>
      </c>
    </row>
    <row r="981" spans="1:9" x14ac:dyDescent="0.2">
      <c r="A981" s="3">
        <v>2021</v>
      </c>
      <c r="B981" s="3">
        <v>7</v>
      </c>
      <c r="C981" t="s">
        <v>9</v>
      </c>
      <c r="D981" s="4" t="s">
        <v>21</v>
      </c>
      <c r="E981" t="s">
        <v>13</v>
      </c>
      <c r="F981">
        <v>1.0634999999999999</v>
      </c>
      <c r="G981">
        <v>137.11769799999999</v>
      </c>
      <c r="H981">
        <v>0.4254</v>
      </c>
      <c r="I981">
        <v>171</v>
      </c>
    </row>
    <row r="982" spans="1:9" x14ac:dyDescent="0.2">
      <c r="A982" s="3">
        <v>2021</v>
      </c>
      <c r="B982" s="3">
        <v>7</v>
      </c>
      <c r="C982" t="s">
        <v>9</v>
      </c>
      <c r="D982" s="4" t="s">
        <v>50</v>
      </c>
      <c r="E982" t="s">
        <v>27</v>
      </c>
      <c r="F982">
        <v>1.7727999999999999</v>
      </c>
      <c r="G982">
        <v>141.873434</v>
      </c>
      <c r="H982">
        <v>0.56730000000000003</v>
      </c>
      <c r="I982">
        <v>369</v>
      </c>
    </row>
    <row r="983" spans="1:9" x14ac:dyDescent="0.2">
      <c r="A983" s="3">
        <v>2021</v>
      </c>
      <c r="B983" s="3">
        <v>7</v>
      </c>
      <c r="C983" t="s">
        <v>9</v>
      </c>
      <c r="D983" s="4" t="s">
        <v>19</v>
      </c>
      <c r="E983" t="s">
        <v>12</v>
      </c>
      <c r="F983">
        <v>0.72399999999999998</v>
      </c>
      <c r="G983">
        <v>94.276286999999996</v>
      </c>
      <c r="H983">
        <v>0.26790000000000003</v>
      </c>
      <c r="I983">
        <v>0</v>
      </c>
    </row>
    <row r="984" spans="1:9" x14ac:dyDescent="0.2">
      <c r="A984" s="3">
        <v>2021</v>
      </c>
      <c r="B984" s="3">
        <v>7</v>
      </c>
      <c r="C984" t="s">
        <v>9</v>
      </c>
      <c r="D984" s="4" t="s">
        <v>16</v>
      </c>
      <c r="E984" t="s">
        <v>11</v>
      </c>
      <c r="F984">
        <v>0.56740000000000002</v>
      </c>
      <c r="G984">
        <v>36.606650999999999</v>
      </c>
      <c r="H984">
        <v>0.1305</v>
      </c>
      <c r="I984">
        <v>83</v>
      </c>
    </row>
    <row r="985" spans="1:9" x14ac:dyDescent="0.2">
      <c r="A985" s="3">
        <v>2021</v>
      </c>
      <c r="B985" s="3">
        <v>7</v>
      </c>
      <c r="C985" t="s">
        <v>9</v>
      </c>
      <c r="D985" s="4" t="s">
        <v>16</v>
      </c>
      <c r="E985" t="s">
        <v>13</v>
      </c>
      <c r="F985">
        <v>0.52010000000000001</v>
      </c>
      <c r="G985">
        <v>51.047383000000004</v>
      </c>
      <c r="H985">
        <v>0.2341</v>
      </c>
      <c r="I985">
        <v>66</v>
      </c>
    </row>
    <row r="986" spans="1:9" x14ac:dyDescent="0.2">
      <c r="A986" s="3">
        <v>2021</v>
      </c>
      <c r="B986" s="3">
        <v>7</v>
      </c>
      <c r="C986" t="s">
        <v>9</v>
      </c>
      <c r="D986" s="4" t="s">
        <v>53</v>
      </c>
      <c r="E986" t="s">
        <v>12</v>
      </c>
      <c r="F986">
        <v>0.24929999999999999</v>
      </c>
      <c r="G986">
        <v>18.507283000000001</v>
      </c>
      <c r="H986">
        <v>9.6000000000000002E-2</v>
      </c>
      <c r="I986">
        <v>37</v>
      </c>
    </row>
    <row r="987" spans="1:9" x14ac:dyDescent="0.2">
      <c r="A987" s="3">
        <v>2021</v>
      </c>
      <c r="B987" s="3">
        <v>7</v>
      </c>
      <c r="C987" t="s">
        <v>9</v>
      </c>
      <c r="D987" s="4" t="s">
        <v>53</v>
      </c>
      <c r="E987" t="s">
        <v>13</v>
      </c>
      <c r="F987">
        <v>1.0944</v>
      </c>
      <c r="G987">
        <v>66.562140999999997</v>
      </c>
      <c r="H987">
        <v>0.53620000000000001</v>
      </c>
      <c r="I987">
        <v>109</v>
      </c>
    </row>
    <row r="988" spans="1:9" x14ac:dyDescent="0.2">
      <c r="A988" s="3">
        <v>2021</v>
      </c>
      <c r="B988" s="3">
        <v>7</v>
      </c>
      <c r="C988" t="s">
        <v>9</v>
      </c>
      <c r="D988" s="4" t="s">
        <v>45</v>
      </c>
      <c r="E988" t="s">
        <v>12</v>
      </c>
      <c r="F988">
        <v>1.1016999999999999</v>
      </c>
      <c r="G988">
        <v>60.192714000000002</v>
      </c>
      <c r="H988">
        <v>0.3856</v>
      </c>
      <c r="I988">
        <v>103</v>
      </c>
    </row>
    <row r="989" spans="1:9" x14ac:dyDescent="0.2">
      <c r="A989" s="3">
        <v>2021</v>
      </c>
      <c r="B989" s="3">
        <v>7</v>
      </c>
      <c r="C989" t="s">
        <v>26</v>
      </c>
      <c r="D989" s="4" t="s">
        <v>63</v>
      </c>
      <c r="E989" t="s">
        <v>11</v>
      </c>
      <c r="F989">
        <v>54.075299999999999</v>
      </c>
      <c r="G989">
        <v>3221.2626570000002</v>
      </c>
      <c r="H989">
        <v>11.3558</v>
      </c>
      <c r="I989">
        <v>7112</v>
      </c>
    </row>
    <row r="990" spans="1:9" x14ac:dyDescent="0.2">
      <c r="A990" s="3">
        <v>2021</v>
      </c>
      <c r="B990" s="3">
        <v>7</v>
      </c>
      <c r="C990" t="s">
        <v>26</v>
      </c>
      <c r="D990" s="4" t="s">
        <v>63</v>
      </c>
      <c r="E990" t="s">
        <v>12</v>
      </c>
      <c r="F990">
        <v>48.973199999999999</v>
      </c>
      <c r="G990">
        <v>4884.3516989999998</v>
      </c>
      <c r="H990">
        <v>17.140599999999999</v>
      </c>
      <c r="I990">
        <v>9029</v>
      </c>
    </row>
    <row r="991" spans="1:9" x14ac:dyDescent="0.2">
      <c r="A991" s="3">
        <v>2021</v>
      </c>
      <c r="B991" s="3">
        <v>7</v>
      </c>
      <c r="C991" t="s">
        <v>26</v>
      </c>
      <c r="D991" s="4" t="s">
        <v>63</v>
      </c>
      <c r="E991" t="s">
        <v>13</v>
      </c>
      <c r="F991">
        <v>2.3963000000000001</v>
      </c>
      <c r="G991">
        <v>361.06219599999997</v>
      </c>
      <c r="H991">
        <v>1.1981999999999999</v>
      </c>
      <c r="I991">
        <v>506</v>
      </c>
    </row>
    <row r="992" spans="1:9" x14ac:dyDescent="0.2">
      <c r="A992" s="3">
        <v>2021</v>
      </c>
      <c r="B992" s="3">
        <v>7</v>
      </c>
      <c r="C992" t="s">
        <v>26</v>
      </c>
      <c r="D992" s="4" t="s">
        <v>63</v>
      </c>
      <c r="E992" t="s">
        <v>14</v>
      </c>
      <c r="F992">
        <v>0.4027</v>
      </c>
      <c r="G992">
        <v>65.041677000000007</v>
      </c>
      <c r="H992">
        <v>0.30199999999999999</v>
      </c>
      <c r="I992">
        <v>245</v>
      </c>
    </row>
    <row r="993" spans="1:9" x14ac:dyDescent="0.2">
      <c r="A993" s="3">
        <v>2021</v>
      </c>
      <c r="B993" s="3">
        <v>7</v>
      </c>
      <c r="C993" t="s">
        <v>26</v>
      </c>
      <c r="D993" s="4" t="s">
        <v>15</v>
      </c>
      <c r="E993" t="s">
        <v>11</v>
      </c>
      <c r="F993">
        <v>1.26E-2</v>
      </c>
      <c r="G993">
        <v>1.6490319999999998</v>
      </c>
      <c r="H993">
        <v>2.5000000000000001E-3</v>
      </c>
      <c r="I993">
        <v>7</v>
      </c>
    </row>
    <row r="994" spans="1:9" x14ac:dyDescent="0.2">
      <c r="A994" s="3">
        <v>2021</v>
      </c>
      <c r="B994" s="3">
        <v>7</v>
      </c>
      <c r="C994" t="s">
        <v>26</v>
      </c>
      <c r="D994" s="4" t="s">
        <v>15</v>
      </c>
      <c r="E994" t="s">
        <v>13</v>
      </c>
      <c r="F994">
        <v>6.2702999999999998</v>
      </c>
      <c r="G994">
        <v>1229.6147190000002</v>
      </c>
      <c r="H994">
        <v>2.508</v>
      </c>
      <c r="I994">
        <v>914</v>
      </c>
    </row>
    <row r="995" spans="1:9" x14ac:dyDescent="0.2">
      <c r="A995" s="3">
        <v>2021</v>
      </c>
      <c r="B995" s="3">
        <v>7</v>
      </c>
      <c r="C995" t="s">
        <v>26</v>
      </c>
      <c r="D995" s="4" t="s">
        <v>53</v>
      </c>
      <c r="E995" t="s">
        <v>12</v>
      </c>
      <c r="F995">
        <v>3.1949000000000001</v>
      </c>
      <c r="G995">
        <v>253.92876500000003</v>
      </c>
      <c r="H995">
        <v>1.23</v>
      </c>
      <c r="I995">
        <v>1785</v>
      </c>
    </row>
    <row r="996" spans="1:9" x14ac:dyDescent="0.2">
      <c r="A996" s="3">
        <v>2021</v>
      </c>
      <c r="B996" s="3">
        <v>7</v>
      </c>
      <c r="C996" t="s">
        <v>26</v>
      </c>
      <c r="D996" s="4" t="s">
        <v>53</v>
      </c>
      <c r="E996" t="s">
        <v>13</v>
      </c>
      <c r="F996">
        <v>11.364699999999999</v>
      </c>
      <c r="G996">
        <v>777.13694499999997</v>
      </c>
      <c r="H996">
        <v>5.5686</v>
      </c>
      <c r="I996">
        <v>3381</v>
      </c>
    </row>
    <row r="997" spans="1:9" x14ac:dyDescent="0.2">
      <c r="A997" s="3">
        <v>2021</v>
      </c>
      <c r="B997" s="3">
        <v>7</v>
      </c>
      <c r="C997" t="s">
        <v>26</v>
      </c>
      <c r="D997" s="4" t="s">
        <v>20</v>
      </c>
      <c r="E997" t="s">
        <v>12</v>
      </c>
      <c r="F997">
        <v>11.1022</v>
      </c>
      <c r="G997">
        <v>627.35438999999997</v>
      </c>
      <c r="H997">
        <v>3.9967999999999999</v>
      </c>
      <c r="I997">
        <v>1374</v>
      </c>
    </row>
    <row r="998" spans="1:9" x14ac:dyDescent="0.2">
      <c r="A998" s="3">
        <v>2021</v>
      </c>
      <c r="B998" s="3">
        <v>7</v>
      </c>
      <c r="C998" t="s">
        <v>26</v>
      </c>
      <c r="D998" s="4" t="s">
        <v>45</v>
      </c>
      <c r="E998" t="s">
        <v>12</v>
      </c>
      <c r="F998">
        <v>10.391999999999999</v>
      </c>
      <c r="G998">
        <v>539.01800000000003</v>
      </c>
      <c r="H998">
        <v>3.6372</v>
      </c>
      <c r="I998">
        <v>3268</v>
      </c>
    </row>
    <row r="999" spans="1:9" x14ac:dyDescent="0.2">
      <c r="A999" s="3">
        <v>2021</v>
      </c>
      <c r="B999" s="3">
        <v>7</v>
      </c>
      <c r="C999" t="s">
        <v>26</v>
      </c>
      <c r="D999" s="4" t="s">
        <v>50</v>
      </c>
      <c r="E999" t="s">
        <v>27</v>
      </c>
      <c r="F999">
        <v>8.4135000000000009</v>
      </c>
      <c r="G999">
        <v>442.433333</v>
      </c>
      <c r="H999">
        <v>2.6922999999999999</v>
      </c>
      <c r="I999">
        <v>4822</v>
      </c>
    </row>
    <row r="1000" spans="1:9" x14ac:dyDescent="0.2">
      <c r="A1000" s="3">
        <v>2021</v>
      </c>
      <c r="B1000" s="3">
        <v>7</v>
      </c>
      <c r="C1000" t="s">
        <v>26</v>
      </c>
      <c r="D1000" s="4" t="s">
        <v>16</v>
      </c>
      <c r="E1000" t="s">
        <v>11</v>
      </c>
      <c r="F1000">
        <v>4.3243999999999998</v>
      </c>
      <c r="G1000">
        <v>287.87442099999998</v>
      </c>
      <c r="H1000">
        <v>0.99460000000000004</v>
      </c>
      <c r="I1000">
        <v>1115</v>
      </c>
    </row>
    <row r="1001" spans="1:9" x14ac:dyDescent="0.2">
      <c r="A1001" s="3">
        <v>2021</v>
      </c>
      <c r="B1001" s="3">
        <v>7</v>
      </c>
      <c r="C1001" t="s">
        <v>26</v>
      </c>
      <c r="D1001" s="4" t="s">
        <v>16</v>
      </c>
      <c r="E1001" t="s">
        <v>13</v>
      </c>
      <c r="F1001">
        <v>0.56310000000000004</v>
      </c>
      <c r="G1001">
        <v>42.496088999999998</v>
      </c>
      <c r="H1001">
        <v>0.25340000000000001</v>
      </c>
      <c r="I1001">
        <v>352</v>
      </c>
    </row>
    <row r="1002" spans="1:9" x14ac:dyDescent="0.2">
      <c r="A1002" s="3">
        <v>2021</v>
      </c>
      <c r="B1002" s="3">
        <v>7</v>
      </c>
      <c r="C1002" t="s">
        <v>26</v>
      </c>
      <c r="D1002" s="4" t="s">
        <v>54</v>
      </c>
      <c r="E1002" t="s">
        <v>13</v>
      </c>
      <c r="F1002">
        <v>1.7793000000000001</v>
      </c>
      <c r="G1002">
        <v>180.530733</v>
      </c>
      <c r="H1002">
        <v>0.7117</v>
      </c>
      <c r="I1002">
        <v>549</v>
      </c>
    </row>
    <row r="1003" spans="1:9" x14ac:dyDescent="0.2">
      <c r="A1003" s="3">
        <v>2021</v>
      </c>
      <c r="B1003" s="3">
        <v>7</v>
      </c>
      <c r="C1003" t="s">
        <v>26</v>
      </c>
      <c r="D1003" s="4" t="s">
        <v>17</v>
      </c>
      <c r="E1003" t="s">
        <v>18</v>
      </c>
      <c r="F1003">
        <v>1.5719000000000001</v>
      </c>
      <c r="G1003">
        <v>139.35731799999999</v>
      </c>
      <c r="H1003">
        <v>0.28289999999999998</v>
      </c>
      <c r="I1003">
        <v>253</v>
      </c>
    </row>
    <row r="1004" spans="1:9" x14ac:dyDescent="0.2">
      <c r="A1004" s="3">
        <v>2021</v>
      </c>
      <c r="B1004" s="3">
        <v>7</v>
      </c>
      <c r="C1004" t="s">
        <v>26</v>
      </c>
      <c r="D1004" s="4" t="s">
        <v>19</v>
      </c>
      <c r="E1004" t="s">
        <v>12</v>
      </c>
      <c r="F1004">
        <v>0.7097</v>
      </c>
      <c r="G1004">
        <v>124.258366</v>
      </c>
      <c r="H1004">
        <v>0.2626</v>
      </c>
      <c r="I1004">
        <v>210</v>
      </c>
    </row>
    <row r="1005" spans="1:9" x14ac:dyDescent="0.2">
      <c r="A1005" s="3">
        <v>2021</v>
      </c>
      <c r="B1005" s="3">
        <v>7</v>
      </c>
      <c r="C1005" t="s">
        <v>32</v>
      </c>
      <c r="D1005" s="4" t="s">
        <v>63</v>
      </c>
      <c r="E1005" t="s">
        <v>11</v>
      </c>
      <c r="F1005">
        <v>126.3103</v>
      </c>
      <c r="G1005">
        <v>7576.2293679999993</v>
      </c>
      <c r="H1005">
        <v>26.525099999999998</v>
      </c>
      <c r="I1005">
        <v>12289</v>
      </c>
    </row>
    <row r="1006" spans="1:9" x14ac:dyDescent="0.2">
      <c r="A1006" s="3">
        <v>2021</v>
      </c>
      <c r="B1006" s="3">
        <v>7</v>
      </c>
      <c r="C1006" t="s">
        <v>32</v>
      </c>
      <c r="D1006" s="4" t="s">
        <v>63</v>
      </c>
      <c r="E1006" t="s">
        <v>12</v>
      </c>
      <c r="F1006">
        <v>108.4761</v>
      </c>
      <c r="G1006">
        <v>10606.008457</v>
      </c>
      <c r="H1006">
        <v>37.9666</v>
      </c>
      <c r="I1006">
        <v>15057</v>
      </c>
    </row>
    <row r="1007" spans="1:9" x14ac:dyDescent="0.2">
      <c r="A1007" s="3">
        <v>2021</v>
      </c>
      <c r="B1007" s="3">
        <v>7</v>
      </c>
      <c r="C1007" t="s">
        <v>32</v>
      </c>
      <c r="D1007" s="4" t="s">
        <v>63</v>
      </c>
      <c r="E1007" t="s">
        <v>13</v>
      </c>
      <c r="F1007">
        <v>6.9093</v>
      </c>
      <c r="G1007">
        <v>968.99991599999998</v>
      </c>
      <c r="H1007">
        <v>3.4546000000000001</v>
      </c>
      <c r="I1007">
        <v>693</v>
      </c>
    </row>
    <row r="1008" spans="1:9" x14ac:dyDescent="0.2">
      <c r="A1008" s="3">
        <v>2021</v>
      </c>
      <c r="B1008" s="3">
        <v>7</v>
      </c>
      <c r="C1008" t="s">
        <v>32</v>
      </c>
      <c r="D1008" s="4" t="s">
        <v>63</v>
      </c>
      <c r="E1008" t="s">
        <v>14</v>
      </c>
      <c r="F1008">
        <v>1.1900000000000001E-2</v>
      </c>
      <c r="G1008">
        <v>2.4666519999999998</v>
      </c>
      <c r="H1008">
        <v>8.9999999999999993E-3</v>
      </c>
      <c r="I1008">
        <v>4</v>
      </c>
    </row>
    <row r="1009" spans="1:9" x14ac:dyDescent="0.2">
      <c r="A1009" s="3">
        <v>2021</v>
      </c>
      <c r="B1009" s="3">
        <v>7</v>
      </c>
      <c r="C1009" t="s">
        <v>32</v>
      </c>
      <c r="D1009" s="4" t="s">
        <v>15</v>
      </c>
      <c r="E1009" t="s">
        <v>11</v>
      </c>
      <c r="F1009">
        <v>1.0229999999999999</v>
      </c>
      <c r="G1009">
        <v>116.463955</v>
      </c>
      <c r="H1009">
        <v>0.2046</v>
      </c>
      <c r="I1009">
        <v>252</v>
      </c>
    </row>
    <row r="1010" spans="1:9" x14ac:dyDescent="0.2">
      <c r="A1010" s="3">
        <v>2021</v>
      </c>
      <c r="B1010" s="3">
        <v>7</v>
      </c>
      <c r="C1010" t="s">
        <v>32</v>
      </c>
      <c r="D1010" s="4" t="s">
        <v>15</v>
      </c>
      <c r="E1010" t="s">
        <v>13</v>
      </c>
      <c r="F1010">
        <v>38.808399999999999</v>
      </c>
      <c r="G1010">
        <v>6837.9572600000001</v>
      </c>
      <c r="H1010">
        <v>15.523300000000001</v>
      </c>
      <c r="I1010">
        <v>2278</v>
      </c>
    </row>
    <row r="1011" spans="1:9" x14ac:dyDescent="0.2">
      <c r="A1011" s="3">
        <v>2021</v>
      </c>
      <c r="B1011" s="3">
        <v>7</v>
      </c>
      <c r="C1011" t="s">
        <v>32</v>
      </c>
      <c r="D1011" s="4" t="s">
        <v>53</v>
      </c>
      <c r="E1011" t="s">
        <v>12</v>
      </c>
      <c r="F1011">
        <v>10.131600000000001</v>
      </c>
      <c r="G1011">
        <v>816.48217</v>
      </c>
      <c r="H1011">
        <v>3.9007000000000001</v>
      </c>
      <c r="I1011">
        <v>5403</v>
      </c>
    </row>
    <row r="1012" spans="1:9" x14ac:dyDescent="0.2">
      <c r="A1012" s="3">
        <v>2021</v>
      </c>
      <c r="B1012" s="3">
        <v>7</v>
      </c>
      <c r="C1012" t="s">
        <v>32</v>
      </c>
      <c r="D1012" s="4" t="s">
        <v>53</v>
      </c>
      <c r="E1012" t="s">
        <v>13</v>
      </c>
      <c r="F1012">
        <v>19.1341</v>
      </c>
      <c r="G1012">
        <v>1313.90949</v>
      </c>
      <c r="H1012">
        <v>9.3757000000000001</v>
      </c>
      <c r="I1012">
        <v>5075</v>
      </c>
    </row>
    <row r="1013" spans="1:9" x14ac:dyDescent="0.2">
      <c r="A1013" s="3">
        <v>2021</v>
      </c>
      <c r="B1013" s="3">
        <v>7</v>
      </c>
      <c r="C1013" t="s">
        <v>32</v>
      </c>
      <c r="D1013" s="4" t="s">
        <v>20</v>
      </c>
      <c r="E1013" t="s">
        <v>12</v>
      </c>
      <c r="F1013">
        <v>27.990200000000002</v>
      </c>
      <c r="G1013">
        <v>1759.8600279999998</v>
      </c>
      <c r="H1013">
        <v>10.076499999999999</v>
      </c>
      <c r="I1013">
        <v>1629</v>
      </c>
    </row>
    <row r="1014" spans="1:9" x14ac:dyDescent="0.2">
      <c r="A1014" s="3">
        <v>2021</v>
      </c>
      <c r="B1014" s="3">
        <v>7</v>
      </c>
      <c r="C1014" t="s">
        <v>32</v>
      </c>
      <c r="D1014" s="4" t="s">
        <v>45</v>
      </c>
      <c r="E1014" t="s">
        <v>12</v>
      </c>
      <c r="F1014">
        <v>19.049499999999998</v>
      </c>
      <c r="G1014">
        <v>959.11653200000001</v>
      </c>
      <c r="H1014">
        <v>6.6673</v>
      </c>
      <c r="I1014">
        <v>5302</v>
      </c>
    </row>
    <row r="1015" spans="1:9" x14ac:dyDescent="0.2">
      <c r="A1015" s="3">
        <v>2021</v>
      </c>
      <c r="B1015" s="3">
        <v>7</v>
      </c>
      <c r="C1015" t="s">
        <v>32</v>
      </c>
      <c r="D1015" s="4" t="s">
        <v>50</v>
      </c>
      <c r="E1015" t="s">
        <v>27</v>
      </c>
      <c r="F1015">
        <v>7.5701999999999998</v>
      </c>
      <c r="G1015">
        <v>412.478904</v>
      </c>
      <c r="H1015">
        <v>2.4224999999999999</v>
      </c>
      <c r="I1015">
        <v>4586</v>
      </c>
    </row>
    <row r="1016" spans="1:9" x14ac:dyDescent="0.2">
      <c r="A1016" s="3">
        <v>2021</v>
      </c>
      <c r="B1016" s="3">
        <v>7</v>
      </c>
      <c r="C1016" t="s">
        <v>32</v>
      </c>
      <c r="D1016" s="4" t="s">
        <v>16</v>
      </c>
      <c r="E1016" t="s">
        <v>11</v>
      </c>
      <c r="F1016">
        <v>0.92889999999999995</v>
      </c>
      <c r="G1016">
        <v>27.907627000000002</v>
      </c>
      <c r="H1016">
        <v>0.21360000000000001</v>
      </c>
      <c r="I1016">
        <v>131</v>
      </c>
    </row>
    <row r="1017" spans="1:9" x14ac:dyDescent="0.2">
      <c r="A1017" s="3">
        <v>2021</v>
      </c>
      <c r="B1017" s="3">
        <v>7</v>
      </c>
      <c r="C1017" t="s">
        <v>32</v>
      </c>
      <c r="D1017" s="4" t="s">
        <v>16</v>
      </c>
      <c r="E1017" t="s">
        <v>13</v>
      </c>
      <c r="F1017">
        <v>4.2949000000000002</v>
      </c>
      <c r="G1017">
        <v>346.08365600000002</v>
      </c>
      <c r="H1017">
        <v>1.9328000000000001</v>
      </c>
      <c r="I1017">
        <v>1404</v>
      </c>
    </row>
    <row r="1018" spans="1:9" x14ac:dyDescent="0.2">
      <c r="A1018" s="3">
        <v>2021</v>
      </c>
      <c r="B1018" s="3">
        <v>7</v>
      </c>
      <c r="C1018" t="s">
        <v>32</v>
      </c>
      <c r="D1018" s="4" t="s">
        <v>33</v>
      </c>
      <c r="E1018" t="s">
        <v>18</v>
      </c>
      <c r="F1018">
        <v>0.92989999999999995</v>
      </c>
      <c r="G1018">
        <v>287.86619899999999</v>
      </c>
      <c r="H1018">
        <v>0.17660000000000001</v>
      </c>
      <c r="I1018">
        <v>105</v>
      </c>
    </row>
    <row r="1019" spans="1:9" x14ac:dyDescent="0.2">
      <c r="A1019" s="3">
        <v>2021</v>
      </c>
      <c r="B1019" s="3">
        <v>7</v>
      </c>
      <c r="C1019" t="s">
        <v>32</v>
      </c>
      <c r="D1019" s="4" t="s">
        <v>33</v>
      </c>
      <c r="E1019" t="s">
        <v>12</v>
      </c>
      <c r="F1019">
        <v>1.66E-2</v>
      </c>
      <c r="G1019">
        <v>6.9438370000000003</v>
      </c>
      <c r="H1019">
        <v>5.8999999999999999E-3</v>
      </c>
      <c r="I1019">
        <v>5</v>
      </c>
    </row>
    <row r="1020" spans="1:9" x14ac:dyDescent="0.2">
      <c r="A1020" s="3">
        <v>2021</v>
      </c>
      <c r="B1020" s="3">
        <v>7</v>
      </c>
      <c r="C1020" t="s">
        <v>32</v>
      </c>
      <c r="D1020" s="4" t="s">
        <v>33</v>
      </c>
      <c r="E1020" t="s">
        <v>13</v>
      </c>
      <c r="F1020">
        <v>4.9299999999999997E-2</v>
      </c>
      <c r="G1020">
        <v>25.549583999999999</v>
      </c>
      <c r="H1020">
        <v>2.46E-2</v>
      </c>
      <c r="I1020">
        <v>34</v>
      </c>
    </row>
    <row r="1021" spans="1:9" x14ac:dyDescent="0.2">
      <c r="A1021" s="3">
        <v>2021</v>
      </c>
      <c r="B1021" s="3">
        <v>7</v>
      </c>
      <c r="C1021" t="s">
        <v>32</v>
      </c>
      <c r="D1021" s="4" t="s">
        <v>19</v>
      </c>
      <c r="E1021" t="s">
        <v>12</v>
      </c>
      <c r="F1021">
        <v>1.1897</v>
      </c>
      <c r="G1021">
        <v>225.06434099999998</v>
      </c>
      <c r="H1021">
        <v>0.44019999999999998</v>
      </c>
      <c r="I1021">
        <v>0</v>
      </c>
    </row>
    <row r="1022" spans="1:9" x14ac:dyDescent="0.2">
      <c r="A1022" s="3">
        <v>2021</v>
      </c>
      <c r="B1022" s="3">
        <v>7</v>
      </c>
      <c r="C1022" t="s">
        <v>32</v>
      </c>
      <c r="D1022" s="4" t="s">
        <v>34</v>
      </c>
      <c r="E1022" t="s">
        <v>12</v>
      </c>
      <c r="F1022">
        <v>7.4099999999999999E-2</v>
      </c>
      <c r="G1022">
        <v>34.415036999999998</v>
      </c>
      <c r="H1022">
        <v>2.5899999999999999E-2</v>
      </c>
      <c r="I1022">
        <v>0</v>
      </c>
    </row>
    <row r="1023" spans="1:9" x14ac:dyDescent="0.2">
      <c r="A1023" s="3">
        <v>2021</v>
      </c>
      <c r="B1023" s="3">
        <v>7</v>
      </c>
      <c r="C1023" t="s">
        <v>32</v>
      </c>
      <c r="D1023" s="4" t="s">
        <v>34</v>
      </c>
      <c r="E1023" t="s">
        <v>13</v>
      </c>
      <c r="F1023">
        <v>0.27760000000000001</v>
      </c>
      <c r="G1023">
        <v>161.84455600000001</v>
      </c>
      <c r="H1023">
        <v>0.1166</v>
      </c>
      <c r="I1023">
        <v>0</v>
      </c>
    </row>
    <row r="1024" spans="1:9" x14ac:dyDescent="0.2">
      <c r="A1024" s="3">
        <v>2021</v>
      </c>
      <c r="B1024" s="3">
        <v>8</v>
      </c>
      <c r="C1024" t="s">
        <v>9</v>
      </c>
      <c r="D1024" s="4" t="s">
        <v>63</v>
      </c>
      <c r="E1024" t="s">
        <v>11</v>
      </c>
      <c r="F1024">
        <v>10.2483</v>
      </c>
      <c r="G1024">
        <v>694.0099570000001</v>
      </c>
      <c r="H1024">
        <v>2.1522000000000001</v>
      </c>
      <c r="I1024">
        <v>524</v>
      </c>
    </row>
    <row r="1025" spans="1:9" x14ac:dyDescent="0.2">
      <c r="A1025" s="3">
        <v>2021</v>
      </c>
      <c r="B1025" s="3">
        <v>8</v>
      </c>
      <c r="C1025" t="s">
        <v>9</v>
      </c>
      <c r="D1025" s="4" t="s">
        <v>63</v>
      </c>
      <c r="E1025" t="s">
        <v>12</v>
      </c>
      <c r="F1025">
        <v>57.8795</v>
      </c>
      <c r="G1025">
        <v>5266.2841939999998</v>
      </c>
      <c r="H1025">
        <v>20.2578</v>
      </c>
      <c r="I1025">
        <v>787</v>
      </c>
    </row>
    <row r="1026" spans="1:9" x14ac:dyDescent="0.2">
      <c r="A1026" s="3">
        <v>2021</v>
      </c>
      <c r="B1026" s="3">
        <v>8</v>
      </c>
      <c r="C1026" t="s">
        <v>9</v>
      </c>
      <c r="D1026" s="4" t="s">
        <v>63</v>
      </c>
      <c r="E1026" t="s">
        <v>13</v>
      </c>
      <c r="F1026">
        <v>36.1477</v>
      </c>
      <c r="G1026">
        <v>4297.3749179999995</v>
      </c>
      <c r="H1026">
        <v>18.073899999999998</v>
      </c>
      <c r="I1026">
        <v>679</v>
      </c>
    </row>
    <row r="1027" spans="1:9" x14ac:dyDescent="0.2">
      <c r="A1027" s="3">
        <v>2021</v>
      </c>
      <c r="B1027" s="3">
        <v>8</v>
      </c>
      <c r="C1027" t="s">
        <v>9</v>
      </c>
      <c r="D1027" s="4" t="s">
        <v>15</v>
      </c>
      <c r="E1027" t="s">
        <v>11</v>
      </c>
      <c r="F1027">
        <v>7.5600000000000001E-2</v>
      </c>
      <c r="G1027">
        <v>10.129644000000001</v>
      </c>
      <c r="H1027">
        <v>1.5100000000000001E-2</v>
      </c>
      <c r="I1027">
        <v>11</v>
      </c>
    </row>
    <row r="1028" spans="1:9" x14ac:dyDescent="0.2">
      <c r="A1028" s="3">
        <v>2021</v>
      </c>
      <c r="B1028" s="3">
        <v>8</v>
      </c>
      <c r="C1028" t="s">
        <v>9</v>
      </c>
      <c r="D1028" s="4" t="s">
        <v>15</v>
      </c>
      <c r="E1028" t="s">
        <v>13</v>
      </c>
      <c r="F1028">
        <v>19.843800000000002</v>
      </c>
      <c r="G1028">
        <v>4048.5126</v>
      </c>
      <c r="H1028">
        <v>7.9375999999999998</v>
      </c>
      <c r="I1028">
        <v>737</v>
      </c>
    </row>
    <row r="1029" spans="1:9" x14ac:dyDescent="0.2">
      <c r="A1029" s="3">
        <v>2021</v>
      </c>
      <c r="B1029" s="3">
        <v>8</v>
      </c>
      <c r="C1029" t="s">
        <v>9</v>
      </c>
      <c r="D1029" s="4" t="s">
        <v>17</v>
      </c>
      <c r="E1029" t="s">
        <v>18</v>
      </c>
      <c r="F1029">
        <v>3.1254</v>
      </c>
      <c r="G1029">
        <v>349.83677799999998</v>
      </c>
      <c r="H1029">
        <v>0.56259999999999999</v>
      </c>
      <c r="I1029">
        <v>127</v>
      </c>
    </row>
    <row r="1030" spans="1:9" x14ac:dyDescent="0.2">
      <c r="A1030" s="3">
        <v>2021</v>
      </c>
      <c r="B1030" s="3">
        <v>8</v>
      </c>
      <c r="C1030" t="s">
        <v>9</v>
      </c>
      <c r="D1030" s="4" t="s">
        <v>20</v>
      </c>
      <c r="E1030" t="s">
        <v>12</v>
      </c>
      <c r="F1030">
        <v>2.6053999999999999</v>
      </c>
      <c r="G1030">
        <v>220.18355199999999</v>
      </c>
      <c r="H1030">
        <v>0.93799999999999994</v>
      </c>
      <c r="I1030">
        <v>249</v>
      </c>
    </row>
    <row r="1031" spans="1:9" x14ac:dyDescent="0.2">
      <c r="A1031" s="3">
        <v>2021</v>
      </c>
      <c r="B1031" s="3">
        <v>8</v>
      </c>
      <c r="C1031" t="s">
        <v>9</v>
      </c>
      <c r="D1031" s="4" t="s">
        <v>21</v>
      </c>
      <c r="E1031" t="s">
        <v>22</v>
      </c>
      <c r="F1031">
        <v>5.0700000000000002E-2</v>
      </c>
      <c r="G1031">
        <v>14.072998999999999</v>
      </c>
      <c r="H1031">
        <v>1.4200000000000001E-2</v>
      </c>
      <c r="I1031">
        <v>19</v>
      </c>
    </row>
    <row r="1032" spans="1:9" x14ac:dyDescent="0.2">
      <c r="A1032" s="3">
        <v>2021</v>
      </c>
      <c r="B1032" s="3">
        <v>8</v>
      </c>
      <c r="C1032" t="s">
        <v>9</v>
      </c>
      <c r="D1032" s="4" t="s">
        <v>21</v>
      </c>
      <c r="E1032" t="s">
        <v>13</v>
      </c>
      <c r="F1032">
        <v>0.97809999999999997</v>
      </c>
      <c r="G1032">
        <v>127.683803</v>
      </c>
      <c r="H1032">
        <v>0.39129999999999998</v>
      </c>
      <c r="I1032">
        <v>170</v>
      </c>
    </row>
    <row r="1033" spans="1:9" x14ac:dyDescent="0.2">
      <c r="A1033" s="3">
        <v>2021</v>
      </c>
      <c r="B1033" s="3">
        <v>8</v>
      </c>
      <c r="C1033" t="s">
        <v>9</v>
      </c>
      <c r="D1033" s="4" t="s">
        <v>50</v>
      </c>
      <c r="E1033" t="s">
        <v>27</v>
      </c>
      <c r="F1033">
        <v>1.9601999999999999</v>
      </c>
      <c r="G1033">
        <v>137.10364100000001</v>
      </c>
      <c r="H1033">
        <v>0.62729999999999997</v>
      </c>
      <c r="I1033">
        <v>338</v>
      </c>
    </row>
    <row r="1034" spans="1:9" x14ac:dyDescent="0.2">
      <c r="A1034" s="3">
        <v>2021</v>
      </c>
      <c r="B1034" s="3">
        <v>8</v>
      </c>
      <c r="C1034" t="s">
        <v>9</v>
      </c>
      <c r="D1034" s="4" t="s">
        <v>19</v>
      </c>
      <c r="E1034" t="s">
        <v>12</v>
      </c>
      <c r="F1034">
        <v>0.31929999999999997</v>
      </c>
      <c r="G1034">
        <v>48.341631999999997</v>
      </c>
      <c r="H1034">
        <v>0.1182</v>
      </c>
      <c r="I1034">
        <v>33</v>
      </c>
    </row>
    <row r="1035" spans="1:9" x14ac:dyDescent="0.2">
      <c r="A1035" s="3">
        <v>2021</v>
      </c>
      <c r="B1035" s="3">
        <v>8</v>
      </c>
      <c r="C1035" t="s">
        <v>9</v>
      </c>
      <c r="D1035" s="4" t="s">
        <v>16</v>
      </c>
      <c r="E1035" t="s">
        <v>11</v>
      </c>
      <c r="F1035">
        <v>0.17269999999999999</v>
      </c>
      <c r="G1035">
        <v>10.632906999999999</v>
      </c>
      <c r="H1035">
        <v>3.9699999999999999E-2</v>
      </c>
      <c r="I1035">
        <v>47</v>
      </c>
    </row>
    <row r="1036" spans="1:9" x14ac:dyDescent="0.2">
      <c r="A1036" s="3">
        <v>2021</v>
      </c>
      <c r="B1036" s="3">
        <v>8</v>
      </c>
      <c r="C1036" t="s">
        <v>9</v>
      </c>
      <c r="D1036" s="4" t="s">
        <v>16</v>
      </c>
      <c r="E1036" t="s">
        <v>13</v>
      </c>
      <c r="F1036">
        <v>0.2233</v>
      </c>
      <c r="G1036">
        <v>29.563620999999998</v>
      </c>
      <c r="H1036">
        <v>0.10050000000000001</v>
      </c>
      <c r="I1036">
        <v>54</v>
      </c>
    </row>
    <row r="1037" spans="1:9" x14ac:dyDescent="0.2">
      <c r="A1037" s="3">
        <v>2021</v>
      </c>
      <c r="B1037" s="3">
        <v>8</v>
      </c>
      <c r="C1037" t="s">
        <v>9</v>
      </c>
      <c r="D1037" s="4" t="s">
        <v>25</v>
      </c>
      <c r="E1037" t="s">
        <v>18</v>
      </c>
      <c r="F1037">
        <v>0.55679999999999996</v>
      </c>
      <c r="G1037">
        <v>37.274619000000001</v>
      </c>
      <c r="H1037">
        <v>0.1002</v>
      </c>
      <c r="I1037">
        <v>88</v>
      </c>
    </row>
    <row r="1038" spans="1:9" x14ac:dyDescent="0.2">
      <c r="A1038" s="3">
        <v>2021</v>
      </c>
      <c r="B1038" s="3">
        <v>8</v>
      </c>
      <c r="C1038" t="s">
        <v>9</v>
      </c>
      <c r="D1038" s="4" t="s">
        <v>25</v>
      </c>
      <c r="E1038" t="s">
        <v>13</v>
      </c>
      <c r="F1038">
        <v>1.2999999999999999E-3</v>
      </c>
      <c r="G1038">
        <v>0.14441499999999999</v>
      </c>
      <c r="H1038">
        <v>5.0000000000000001E-4</v>
      </c>
      <c r="I1038">
        <v>1</v>
      </c>
    </row>
    <row r="1039" spans="1:9" x14ac:dyDescent="0.2">
      <c r="A1039" s="3">
        <v>2021</v>
      </c>
      <c r="B1039" s="3">
        <v>8</v>
      </c>
      <c r="C1039" t="s">
        <v>9</v>
      </c>
      <c r="D1039" s="4" t="s">
        <v>53</v>
      </c>
      <c r="E1039" t="s">
        <v>12</v>
      </c>
      <c r="F1039">
        <v>0.2014</v>
      </c>
      <c r="G1039">
        <v>14.455451999999999</v>
      </c>
      <c r="H1039">
        <v>7.7499999999999999E-2</v>
      </c>
      <c r="I1039">
        <v>32</v>
      </c>
    </row>
    <row r="1040" spans="1:9" x14ac:dyDescent="0.2">
      <c r="A1040" s="3">
        <v>2021</v>
      </c>
      <c r="B1040" s="3">
        <v>8</v>
      </c>
      <c r="C1040" t="s">
        <v>9</v>
      </c>
      <c r="D1040" s="4" t="s">
        <v>53</v>
      </c>
      <c r="E1040" t="s">
        <v>13</v>
      </c>
      <c r="F1040">
        <v>0.40289999999999998</v>
      </c>
      <c r="G1040">
        <v>20.786090000000002</v>
      </c>
      <c r="H1040">
        <v>0.19750000000000001</v>
      </c>
      <c r="I1040">
        <v>48</v>
      </c>
    </row>
    <row r="1041" spans="1:9" x14ac:dyDescent="0.2">
      <c r="A1041" s="3">
        <v>2021</v>
      </c>
      <c r="B1041" s="3">
        <v>8</v>
      </c>
      <c r="C1041" t="s">
        <v>26</v>
      </c>
      <c r="D1041" s="4" t="s">
        <v>63</v>
      </c>
      <c r="E1041" t="s">
        <v>11</v>
      </c>
      <c r="F1041">
        <v>29.2669</v>
      </c>
      <c r="G1041">
        <v>2051.0537979999999</v>
      </c>
      <c r="H1041">
        <v>6.1459999999999999</v>
      </c>
      <c r="I1041">
        <v>6264</v>
      </c>
    </row>
    <row r="1042" spans="1:9" x14ac:dyDescent="0.2">
      <c r="A1042" s="3">
        <v>2021</v>
      </c>
      <c r="B1042" s="3">
        <v>8</v>
      </c>
      <c r="C1042" t="s">
        <v>26</v>
      </c>
      <c r="D1042" s="4" t="s">
        <v>63</v>
      </c>
      <c r="E1042" t="s">
        <v>12</v>
      </c>
      <c r="F1042">
        <v>61.106200000000001</v>
      </c>
      <c r="G1042">
        <v>5927.6942419999996</v>
      </c>
      <c r="H1042">
        <v>21.3872</v>
      </c>
      <c r="I1042">
        <v>9804</v>
      </c>
    </row>
    <row r="1043" spans="1:9" x14ac:dyDescent="0.2">
      <c r="A1043" s="3">
        <v>2021</v>
      </c>
      <c r="B1043" s="3">
        <v>8</v>
      </c>
      <c r="C1043" t="s">
        <v>26</v>
      </c>
      <c r="D1043" s="4" t="s">
        <v>63</v>
      </c>
      <c r="E1043" t="s">
        <v>13</v>
      </c>
      <c r="F1043">
        <v>2.3611</v>
      </c>
      <c r="G1043">
        <v>354.733746</v>
      </c>
      <c r="H1043">
        <v>1.1806000000000001</v>
      </c>
      <c r="I1043">
        <v>494</v>
      </c>
    </row>
    <row r="1044" spans="1:9" x14ac:dyDescent="0.2">
      <c r="A1044" s="3">
        <v>2021</v>
      </c>
      <c r="B1044" s="3">
        <v>8</v>
      </c>
      <c r="C1044" t="s">
        <v>26</v>
      </c>
      <c r="D1044" s="4" t="s">
        <v>63</v>
      </c>
      <c r="E1044" t="s">
        <v>14</v>
      </c>
      <c r="F1044">
        <v>0.4027</v>
      </c>
      <c r="G1044">
        <v>65.041677000000007</v>
      </c>
      <c r="H1044">
        <v>0.30199999999999999</v>
      </c>
      <c r="I1044">
        <v>245</v>
      </c>
    </row>
    <row r="1045" spans="1:9" x14ac:dyDescent="0.2">
      <c r="A1045" s="3">
        <v>2021</v>
      </c>
      <c r="B1045" s="3">
        <v>8</v>
      </c>
      <c r="C1045" t="s">
        <v>26</v>
      </c>
      <c r="D1045" s="4" t="s">
        <v>53</v>
      </c>
      <c r="E1045" t="s">
        <v>12</v>
      </c>
      <c r="F1045">
        <v>4.3242000000000003</v>
      </c>
      <c r="G1045">
        <v>270.11420899999996</v>
      </c>
      <c r="H1045">
        <v>1.6648000000000001</v>
      </c>
      <c r="I1045">
        <v>1760</v>
      </c>
    </row>
    <row r="1046" spans="1:9" x14ac:dyDescent="0.2">
      <c r="A1046" s="3">
        <v>2021</v>
      </c>
      <c r="B1046" s="3">
        <v>8</v>
      </c>
      <c r="C1046" t="s">
        <v>26</v>
      </c>
      <c r="D1046" s="4" t="s">
        <v>53</v>
      </c>
      <c r="E1046" t="s">
        <v>13</v>
      </c>
      <c r="F1046">
        <v>9.6874000000000002</v>
      </c>
      <c r="G1046">
        <v>621.28009199999997</v>
      </c>
      <c r="H1046">
        <v>4.7468000000000004</v>
      </c>
      <c r="I1046">
        <v>3253</v>
      </c>
    </row>
    <row r="1047" spans="1:9" x14ac:dyDescent="0.2">
      <c r="A1047" s="3">
        <v>2021</v>
      </c>
      <c r="B1047" s="3">
        <v>8</v>
      </c>
      <c r="C1047" t="s">
        <v>26</v>
      </c>
      <c r="D1047" s="4" t="s">
        <v>15</v>
      </c>
      <c r="E1047" t="s">
        <v>11</v>
      </c>
      <c r="F1047">
        <v>1.09E-2</v>
      </c>
      <c r="G1047">
        <v>1.3807579999999999</v>
      </c>
      <c r="H1047">
        <v>2.2000000000000001E-3</v>
      </c>
      <c r="I1047">
        <v>6</v>
      </c>
    </row>
    <row r="1048" spans="1:9" x14ac:dyDescent="0.2">
      <c r="A1048" s="3">
        <v>2021</v>
      </c>
      <c r="B1048" s="3">
        <v>8</v>
      </c>
      <c r="C1048" t="s">
        <v>26</v>
      </c>
      <c r="D1048" s="4" t="s">
        <v>15</v>
      </c>
      <c r="E1048" t="s">
        <v>13</v>
      </c>
      <c r="F1048">
        <v>4.3940999999999999</v>
      </c>
      <c r="G1048">
        <v>891.77874299999996</v>
      </c>
      <c r="H1048">
        <v>1.7577</v>
      </c>
      <c r="I1048">
        <v>710</v>
      </c>
    </row>
    <row r="1049" spans="1:9" x14ac:dyDescent="0.2">
      <c r="A1049" s="3">
        <v>2021</v>
      </c>
      <c r="B1049" s="3">
        <v>8</v>
      </c>
      <c r="C1049" t="s">
        <v>26</v>
      </c>
      <c r="D1049" s="4" t="s">
        <v>20</v>
      </c>
      <c r="E1049" t="s">
        <v>12</v>
      </c>
      <c r="F1049">
        <v>8.2988999999999997</v>
      </c>
      <c r="G1049">
        <v>520.89913799999999</v>
      </c>
      <c r="H1049">
        <v>2.9876999999999998</v>
      </c>
      <c r="I1049">
        <v>1386</v>
      </c>
    </row>
    <row r="1050" spans="1:9" x14ac:dyDescent="0.2">
      <c r="A1050" s="3">
        <v>2021</v>
      </c>
      <c r="B1050" s="3">
        <v>8</v>
      </c>
      <c r="C1050" t="s">
        <v>26</v>
      </c>
      <c r="D1050" s="4" t="s">
        <v>45</v>
      </c>
      <c r="E1050" t="s">
        <v>12</v>
      </c>
      <c r="F1050">
        <v>7.9817</v>
      </c>
      <c r="G1050">
        <v>399.15529700000002</v>
      </c>
      <c r="H1050">
        <v>2.7936000000000001</v>
      </c>
      <c r="I1050">
        <v>2704</v>
      </c>
    </row>
    <row r="1051" spans="1:9" x14ac:dyDescent="0.2">
      <c r="A1051" s="3">
        <v>2021</v>
      </c>
      <c r="B1051" s="3">
        <v>8</v>
      </c>
      <c r="C1051" t="s">
        <v>26</v>
      </c>
      <c r="D1051" s="4" t="s">
        <v>50</v>
      </c>
      <c r="E1051" t="s">
        <v>27</v>
      </c>
      <c r="F1051">
        <v>5.6128999999999998</v>
      </c>
      <c r="G1051">
        <v>317.75876500000004</v>
      </c>
      <c r="H1051">
        <v>1.7962</v>
      </c>
      <c r="I1051">
        <v>3735</v>
      </c>
    </row>
    <row r="1052" spans="1:9" x14ac:dyDescent="0.2">
      <c r="A1052" s="3">
        <v>2021</v>
      </c>
      <c r="B1052" s="3">
        <v>8</v>
      </c>
      <c r="C1052" t="s">
        <v>26</v>
      </c>
      <c r="D1052" s="4" t="s">
        <v>16</v>
      </c>
      <c r="E1052" t="s">
        <v>11</v>
      </c>
      <c r="F1052">
        <v>2.9912999999999998</v>
      </c>
      <c r="G1052">
        <v>208.89328599999999</v>
      </c>
      <c r="H1052">
        <v>0.68799999999999994</v>
      </c>
      <c r="I1052">
        <v>1140</v>
      </c>
    </row>
    <row r="1053" spans="1:9" x14ac:dyDescent="0.2">
      <c r="A1053" s="3">
        <v>2021</v>
      </c>
      <c r="B1053" s="3">
        <v>8</v>
      </c>
      <c r="C1053" t="s">
        <v>26</v>
      </c>
      <c r="D1053" s="4" t="s">
        <v>16</v>
      </c>
      <c r="E1053" t="s">
        <v>13</v>
      </c>
      <c r="F1053">
        <v>0.78800000000000003</v>
      </c>
      <c r="G1053">
        <v>59.614590999999997</v>
      </c>
      <c r="H1053">
        <v>0.35460000000000003</v>
      </c>
      <c r="I1053">
        <v>397</v>
      </c>
    </row>
    <row r="1054" spans="1:9" x14ac:dyDescent="0.2">
      <c r="A1054" s="3">
        <v>2021</v>
      </c>
      <c r="B1054" s="3">
        <v>8</v>
      </c>
      <c r="C1054" t="s">
        <v>26</v>
      </c>
      <c r="D1054" s="4" t="s">
        <v>54</v>
      </c>
      <c r="E1054" t="s">
        <v>13</v>
      </c>
      <c r="F1054">
        <v>1.4000999999999999</v>
      </c>
      <c r="G1054">
        <v>153.40021400000001</v>
      </c>
      <c r="H1054">
        <v>0.56000000000000005</v>
      </c>
      <c r="I1054">
        <v>410</v>
      </c>
    </row>
    <row r="1055" spans="1:9" x14ac:dyDescent="0.2">
      <c r="A1055" s="3">
        <v>2021</v>
      </c>
      <c r="B1055" s="3">
        <v>8</v>
      </c>
      <c r="C1055" t="s">
        <v>26</v>
      </c>
      <c r="D1055" s="4" t="s">
        <v>17</v>
      </c>
      <c r="E1055" t="s">
        <v>18</v>
      </c>
      <c r="F1055">
        <v>1.5806</v>
      </c>
      <c r="G1055">
        <v>140.02031200000002</v>
      </c>
      <c r="H1055">
        <v>0.28449999999999998</v>
      </c>
      <c r="I1055">
        <v>255</v>
      </c>
    </row>
    <row r="1056" spans="1:9" x14ac:dyDescent="0.2">
      <c r="A1056" s="3">
        <v>2021</v>
      </c>
      <c r="B1056" s="3">
        <v>8</v>
      </c>
      <c r="C1056" t="s">
        <v>26</v>
      </c>
      <c r="D1056" s="4" t="s">
        <v>21</v>
      </c>
      <c r="E1056" t="s">
        <v>22</v>
      </c>
      <c r="F1056">
        <v>1.6999999999999999E-3</v>
      </c>
      <c r="G1056">
        <v>0.69263300000000005</v>
      </c>
      <c r="H1056">
        <v>5.0000000000000001E-4</v>
      </c>
      <c r="I1056">
        <v>0</v>
      </c>
    </row>
    <row r="1057" spans="1:9" x14ac:dyDescent="0.2">
      <c r="A1057" s="3">
        <v>2021</v>
      </c>
      <c r="B1057" s="3">
        <v>8</v>
      </c>
      <c r="C1057" t="s">
        <v>26</v>
      </c>
      <c r="D1057" s="4" t="s">
        <v>21</v>
      </c>
      <c r="E1057" t="s">
        <v>13</v>
      </c>
      <c r="F1057">
        <v>0.51359999999999995</v>
      </c>
      <c r="G1057">
        <v>55.714800000000004</v>
      </c>
      <c r="H1057">
        <v>0.20549999999999999</v>
      </c>
      <c r="I1057">
        <v>0</v>
      </c>
    </row>
    <row r="1058" spans="1:9" x14ac:dyDescent="0.2">
      <c r="A1058" s="3">
        <v>2021</v>
      </c>
      <c r="B1058" s="3">
        <v>8</v>
      </c>
      <c r="C1058" t="s">
        <v>32</v>
      </c>
      <c r="D1058" s="4" t="s">
        <v>63</v>
      </c>
      <c r="E1058" t="s">
        <v>11</v>
      </c>
      <c r="F1058">
        <v>61.698700000000002</v>
      </c>
      <c r="G1058">
        <v>4338.3775960000003</v>
      </c>
      <c r="H1058">
        <v>12.9567</v>
      </c>
      <c r="I1058">
        <v>10517</v>
      </c>
    </row>
    <row r="1059" spans="1:9" x14ac:dyDescent="0.2">
      <c r="A1059" s="3">
        <v>2021</v>
      </c>
      <c r="B1059" s="3">
        <v>8</v>
      </c>
      <c r="C1059" t="s">
        <v>32</v>
      </c>
      <c r="D1059" s="4" t="s">
        <v>63</v>
      </c>
      <c r="E1059" t="s">
        <v>12</v>
      </c>
      <c r="F1059">
        <v>142.70439999999999</v>
      </c>
      <c r="G1059">
        <v>13377.295862999999</v>
      </c>
      <c r="H1059">
        <v>49.946599999999997</v>
      </c>
      <c r="I1059">
        <v>17047</v>
      </c>
    </row>
    <row r="1060" spans="1:9" x14ac:dyDescent="0.2">
      <c r="A1060" s="3">
        <v>2021</v>
      </c>
      <c r="B1060" s="3">
        <v>8</v>
      </c>
      <c r="C1060" t="s">
        <v>32</v>
      </c>
      <c r="D1060" s="4" t="s">
        <v>63</v>
      </c>
      <c r="E1060" t="s">
        <v>13</v>
      </c>
      <c r="F1060">
        <v>7.1943000000000001</v>
      </c>
      <c r="G1060">
        <v>1017.6492079999999</v>
      </c>
      <c r="H1060">
        <v>3.5971000000000002</v>
      </c>
      <c r="I1060">
        <v>688</v>
      </c>
    </row>
    <row r="1061" spans="1:9" x14ac:dyDescent="0.2">
      <c r="A1061" s="3">
        <v>2021</v>
      </c>
      <c r="B1061" s="3">
        <v>8</v>
      </c>
      <c r="C1061" t="s">
        <v>32</v>
      </c>
      <c r="D1061" s="4" t="s">
        <v>63</v>
      </c>
      <c r="E1061" t="s">
        <v>14</v>
      </c>
      <c r="F1061">
        <v>1.2999999999999999E-2</v>
      </c>
      <c r="G1061">
        <v>2.6866560000000002</v>
      </c>
      <c r="H1061">
        <v>9.7000000000000003E-3</v>
      </c>
      <c r="I1061">
        <v>4</v>
      </c>
    </row>
    <row r="1062" spans="1:9" x14ac:dyDescent="0.2">
      <c r="A1062" s="3">
        <v>2021</v>
      </c>
      <c r="B1062" s="3">
        <v>8</v>
      </c>
      <c r="C1062" t="s">
        <v>32</v>
      </c>
      <c r="D1062" s="4" t="s">
        <v>15</v>
      </c>
      <c r="E1062" t="s">
        <v>11</v>
      </c>
      <c r="F1062">
        <v>1.1187</v>
      </c>
      <c r="G1062">
        <v>129.45026300000001</v>
      </c>
      <c r="H1062">
        <v>0.2238</v>
      </c>
      <c r="I1062">
        <v>226</v>
      </c>
    </row>
    <row r="1063" spans="1:9" x14ac:dyDescent="0.2">
      <c r="A1063" s="3">
        <v>2021</v>
      </c>
      <c r="B1063" s="3">
        <v>8</v>
      </c>
      <c r="C1063" t="s">
        <v>32</v>
      </c>
      <c r="D1063" s="4" t="s">
        <v>15</v>
      </c>
      <c r="E1063" t="s">
        <v>13</v>
      </c>
      <c r="F1063">
        <v>30.881499999999999</v>
      </c>
      <c r="G1063">
        <v>6111.299986</v>
      </c>
      <c r="H1063">
        <v>12.3527</v>
      </c>
      <c r="I1063">
        <v>3561</v>
      </c>
    </row>
    <row r="1064" spans="1:9" x14ac:dyDescent="0.2">
      <c r="A1064" s="3">
        <v>2021</v>
      </c>
      <c r="B1064" s="3">
        <v>8</v>
      </c>
      <c r="C1064" t="s">
        <v>32</v>
      </c>
      <c r="D1064" s="4" t="s">
        <v>53</v>
      </c>
      <c r="E1064" t="s">
        <v>12</v>
      </c>
      <c r="F1064">
        <v>12.6958</v>
      </c>
      <c r="G1064">
        <v>809.17729599999996</v>
      </c>
      <c r="H1064">
        <v>4.8879000000000001</v>
      </c>
      <c r="I1064">
        <v>5067</v>
      </c>
    </row>
    <row r="1065" spans="1:9" x14ac:dyDescent="0.2">
      <c r="A1065" s="3">
        <v>2021</v>
      </c>
      <c r="B1065" s="3">
        <v>8</v>
      </c>
      <c r="C1065" t="s">
        <v>32</v>
      </c>
      <c r="D1065" s="4" t="s">
        <v>53</v>
      </c>
      <c r="E1065" t="s">
        <v>13</v>
      </c>
      <c r="F1065">
        <v>14.986800000000001</v>
      </c>
      <c r="G1065">
        <v>949.28049099999998</v>
      </c>
      <c r="H1065">
        <v>7.3434999999999997</v>
      </c>
      <c r="I1065">
        <v>4648</v>
      </c>
    </row>
    <row r="1066" spans="1:9" x14ac:dyDescent="0.2">
      <c r="A1066" s="3">
        <v>2021</v>
      </c>
      <c r="B1066" s="3">
        <v>8</v>
      </c>
      <c r="C1066" t="s">
        <v>32</v>
      </c>
      <c r="D1066" s="4" t="s">
        <v>20</v>
      </c>
      <c r="E1066" t="s">
        <v>22</v>
      </c>
      <c r="F1066">
        <v>5.9999999999999995E-4</v>
      </c>
      <c r="G1066">
        <v>3.5739E-2</v>
      </c>
      <c r="H1066">
        <v>1E-4</v>
      </c>
      <c r="I1066">
        <v>1</v>
      </c>
    </row>
    <row r="1067" spans="1:9" x14ac:dyDescent="0.2">
      <c r="A1067" s="3">
        <v>2021</v>
      </c>
      <c r="B1067" s="3">
        <v>8</v>
      </c>
      <c r="C1067" t="s">
        <v>32</v>
      </c>
      <c r="D1067" s="4" t="s">
        <v>20</v>
      </c>
      <c r="E1067" t="s">
        <v>12</v>
      </c>
      <c r="F1067">
        <v>16.896799999999999</v>
      </c>
      <c r="G1067">
        <v>1229.762913</v>
      </c>
      <c r="H1067">
        <v>6.0829000000000004</v>
      </c>
      <c r="I1067">
        <v>1873</v>
      </c>
    </row>
    <row r="1068" spans="1:9" x14ac:dyDescent="0.2">
      <c r="A1068" s="3">
        <v>2021</v>
      </c>
      <c r="B1068" s="3">
        <v>8</v>
      </c>
      <c r="C1068" t="s">
        <v>32</v>
      </c>
      <c r="D1068" s="4" t="s">
        <v>45</v>
      </c>
      <c r="E1068" t="s">
        <v>12</v>
      </c>
      <c r="F1068">
        <v>11.230499999999999</v>
      </c>
      <c r="G1068">
        <v>549.42526699999996</v>
      </c>
      <c r="H1068">
        <v>3.9306000000000001</v>
      </c>
      <c r="I1068">
        <v>4277</v>
      </c>
    </row>
    <row r="1069" spans="1:9" x14ac:dyDescent="0.2">
      <c r="A1069" s="3">
        <v>2021</v>
      </c>
      <c r="B1069" s="3">
        <v>8</v>
      </c>
      <c r="C1069" t="s">
        <v>32</v>
      </c>
      <c r="D1069" s="4" t="s">
        <v>50</v>
      </c>
      <c r="E1069" t="s">
        <v>27</v>
      </c>
      <c r="F1069">
        <v>5.7121000000000004</v>
      </c>
      <c r="G1069">
        <v>350.57270899999997</v>
      </c>
      <c r="H1069">
        <v>1.8279000000000001</v>
      </c>
      <c r="I1069">
        <v>3911</v>
      </c>
    </row>
    <row r="1070" spans="1:9" x14ac:dyDescent="0.2">
      <c r="A1070" s="3">
        <v>2021</v>
      </c>
      <c r="B1070" s="3">
        <v>8</v>
      </c>
      <c r="C1070" t="s">
        <v>32</v>
      </c>
      <c r="D1070" s="4" t="s">
        <v>19</v>
      </c>
      <c r="E1070" t="s">
        <v>12</v>
      </c>
      <c r="F1070">
        <v>1.3411999999999999</v>
      </c>
      <c r="G1070">
        <v>264.76622600000002</v>
      </c>
      <c r="H1070">
        <v>0.49619999999999997</v>
      </c>
      <c r="I1070">
        <v>0</v>
      </c>
    </row>
    <row r="1071" spans="1:9" x14ac:dyDescent="0.2">
      <c r="A1071" s="3">
        <v>2021</v>
      </c>
      <c r="B1071" s="3">
        <v>8</v>
      </c>
      <c r="C1071" t="s">
        <v>32</v>
      </c>
      <c r="D1071" s="4" t="s">
        <v>33</v>
      </c>
      <c r="E1071" t="s">
        <v>18</v>
      </c>
      <c r="F1071">
        <v>0.65920000000000001</v>
      </c>
      <c r="G1071">
        <v>215.46899199999999</v>
      </c>
      <c r="H1071">
        <v>0.12529999999999999</v>
      </c>
      <c r="I1071">
        <v>105</v>
      </c>
    </row>
    <row r="1072" spans="1:9" x14ac:dyDescent="0.2">
      <c r="A1072" s="3">
        <v>2021</v>
      </c>
      <c r="B1072" s="3">
        <v>8</v>
      </c>
      <c r="C1072" t="s">
        <v>32</v>
      </c>
      <c r="D1072" s="4" t="s">
        <v>33</v>
      </c>
      <c r="E1072" t="s">
        <v>12</v>
      </c>
      <c r="F1072">
        <v>1.26E-2</v>
      </c>
      <c r="G1072">
        <v>5.401491</v>
      </c>
      <c r="H1072">
        <v>4.4000000000000003E-3</v>
      </c>
      <c r="I1072">
        <v>4</v>
      </c>
    </row>
    <row r="1073" spans="1:9" x14ac:dyDescent="0.2">
      <c r="A1073" s="3">
        <v>2021</v>
      </c>
      <c r="B1073" s="3">
        <v>8</v>
      </c>
      <c r="C1073" t="s">
        <v>32</v>
      </c>
      <c r="D1073" s="4" t="s">
        <v>33</v>
      </c>
      <c r="E1073" t="s">
        <v>13</v>
      </c>
      <c r="F1073">
        <v>6.5199999999999994E-2</v>
      </c>
      <c r="G1073">
        <v>33.784533000000003</v>
      </c>
      <c r="H1073">
        <v>3.2599999999999997E-2</v>
      </c>
      <c r="I1073">
        <v>47</v>
      </c>
    </row>
    <row r="1074" spans="1:9" x14ac:dyDescent="0.2">
      <c r="A1074" s="3">
        <v>2021</v>
      </c>
      <c r="B1074" s="3">
        <v>8</v>
      </c>
      <c r="C1074" t="s">
        <v>32</v>
      </c>
      <c r="D1074" s="4" t="s">
        <v>34</v>
      </c>
      <c r="E1074" t="s">
        <v>18</v>
      </c>
      <c r="F1074">
        <v>1.2999999999999999E-3</v>
      </c>
      <c r="G1074">
        <v>0.660408</v>
      </c>
      <c r="H1074">
        <v>2.9999999999999997E-4</v>
      </c>
      <c r="I1074">
        <v>0</v>
      </c>
    </row>
    <row r="1075" spans="1:9" x14ac:dyDescent="0.2">
      <c r="A1075" s="3">
        <v>2021</v>
      </c>
      <c r="B1075" s="3">
        <v>8</v>
      </c>
      <c r="C1075" t="s">
        <v>32</v>
      </c>
      <c r="D1075" s="4" t="s">
        <v>34</v>
      </c>
      <c r="E1075" t="s">
        <v>12</v>
      </c>
      <c r="F1075">
        <v>6.1499999999999999E-2</v>
      </c>
      <c r="G1075">
        <v>28.180940999999997</v>
      </c>
      <c r="H1075">
        <v>2.1499999999999998E-2</v>
      </c>
      <c r="I1075">
        <v>0</v>
      </c>
    </row>
    <row r="1076" spans="1:9" x14ac:dyDescent="0.2">
      <c r="A1076" s="3">
        <v>2021</v>
      </c>
      <c r="B1076" s="3">
        <v>8</v>
      </c>
      <c r="C1076" t="s">
        <v>32</v>
      </c>
      <c r="D1076" s="4" t="s">
        <v>34</v>
      </c>
      <c r="E1076" t="s">
        <v>13</v>
      </c>
      <c r="F1076">
        <v>0.30449999999999999</v>
      </c>
      <c r="G1076">
        <v>177.71524499999998</v>
      </c>
      <c r="H1076">
        <v>0.12790000000000001</v>
      </c>
      <c r="I1076">
        <v>0</v>
      </c>
    </row>
    <row r="1077" spans="1:9" x14ac:dyDescent="0.2">
      <c r="A1077" s="3">
        <v>2021</v>
      </c>
      <c r="B1077" s="3">
        <v>8</v>
      </c>
      <c r="C1077" t="s">
        <v>32</v>
      </c>
      <c r="D1077" s="4" t="s">
        <v>16</v>
      </c>
      <c r="E1077" t="s">
        <v>11</v>
      </c>
      <c r="F1077">
        <v>0.84609999999999996</v>
      </c>
      <c r="G1077">
        <v>20.953447000000001</v>
      </c>
      <c r="H1077">
        <v>0.1946</v>
      </c>
      <c r="I1077">
        <v>105</v>
      </c>
    </row>
    <row r="1078" spans="1:9" x14ac:dyDescent="0.2">
      <c r="A1078" s="3">
        <v>2021</v>
      </c>
      <c r="B1078" s="3">
        <v>8</v>
      </c>
      <c r="C1078" t="s">
        <v>32</v>
      </c>
      <c r="D1078" s="4" t="s">
        <v>16</v>
      </c>
      <c r="E1078" t="s">
        <v>13</v>
      </c>
      <c r="F1078">
        <v>2.2252999999999998</v>
      </c>
      <c r="G1078">
        <v>170.72738099999998</v>
      </c>
      <c r="H1078">
        <v>1.0014000000000001</v>
      </c>
      <c r="I1078">
        <v>1025</v>
      </c>
    </row>
    <row r="1079" spans="1:9" x14ac:dyDescent="0.2">
      <c r="A1079" s="3">
        <v>2021</v>
      </c>
      <c r="B1079" s="3">
        <v>9</v>
      </c>
      <c r="C1079" t="s">
        <v>9</v>
      </c>
      <c r="D1079" s="4" t="s">
        <v>63</v>
      </c>
      <c r="E1079" t="s">
        <v>11</v>
      </c>
      <c r="F1079">
        <v>12.618399999999999</v>
      </c>
      <c r="G1079">
        <v>808.53339800000003</v>
      </c>
      <c r="H1079">
        <v>2.6499000000000001</v>
      </c>
      <c r="I1079">
        <v>503</v>
      </c>
    </row>
    <row r="1080" spans="1:9" x14ac:dyDescent="0.2">
      <c r="A1080" s="3">
        <v>2021</v>
      </c>
      <c r="B1080" s="3">
        <v>9</v>
      </c>
      <c r="C1080" t="s">
        <v>9</v>
      </c>
      <c r="D1080" s="4" t="s">
        <v>63</v>
      </c>
      <c r="E1080" t="s">
        <v>12</v>
      </c>
      <c r="F1080">
        <v>42.404499999999999</v>
      </c>
      <c r="G1080">
        <v>4132.6585139999997</v>
      </c>
      <c r="H1080">
        <v>14.841699999999999</v>
      </c>
      <c r="I1080">
        <v>793</v>
      </c>
    </row>
    <row r="1081" spans="1:9" x14ac:dyDescent="0.2">
      <c r="A1081" s="3">
        <v>2021</v>
      </c>
      <c r="B1081" s="3">
        <v>9</v>
      </c>
      <c r="C1081" t="s">
        <v>9</v>
      </c>
      <c r="D1081" s="4" t="s">
        <v>63</v>
      </c>
      <c r="E1081" t="s">
        <v>13</v>
      </c>
      <c r="F1081">
        <v>36.790300000000002</v>
      </c>
      <c r="G1081">
        <v>4342.2970800000003</v>
      </c>
      <c r="H1081">
        <v>18.395199999999999</v>
      </c>
      <c r="I1081">
        <v>672</v>
      </c>
    </row>
    <row r="1082" spans="1:9" x14ac:dyDescent="0.2">
      <c r="A1082" s="3">
        <v>2021</v>
      </c>
      <c r="B1082" s="3">
        <v>9</v>
      </c>
      <c r="C1082" t="s">
        <v>9</v>
      </c>
      <c r="D1082" s="4" t="s">
        <v>15</v>
      </c>
      <c r="E1082" t="s">
        <v>11</v>
      </c>
      <c r="F1082">
        <v>8.6300000000000002E-2</v>
      </c>
      <c r="G1082">
        <v>11.195581000000001</v>
      </c>
      <c r="H1082">
        <v>1.72E-2</v>
      </c>
      <c r="I1082">
        <v>11</v>
      </c>
    </row>
    <row r="1083" spans="1:9" x14ac:dyDescent="0.2">
      <c r="A1083" s="3">
        <v>2021</v>
      </c>
      <c r="B1083" s="3">
        <v>9</v>
      </c>
      <c r="C1083" t="s">
        <v>9</v>
      </c>
      <c r="D1083" s="4" t="s">
        <v>15</v>
      </c>
      <c r="E1083" t="s">
        <v>13</v>
      </c>
      <c r="F1083">
        <v>24.175999999999998</v>
      </c>
      <c r="G1083">
        <v>4509.2291679999998</v>
      </c>
      <c r="H1083">
        <v>9.6705000000000005</v>
      </c>
      <c r="I1083">
        <v>702</v>
      </c>
    </row>
    <row r="1084" spans="1:9" x14ac:dyDescent="0.2">
      <c r="A1084" s="3">
        <v>2021</v>
      </c>
      <c r="B1084" s="3">
        <v>9</v>
      </c>
      <c r="C1084" t="s">
        <v>9</v>
      </c>
      <c r="D1084" s="4" t="s">
        <v>17</v>
      </c>
      <c r="E1084" t="s">
        <v>18</v>
      </c>
      <c r="F1084">
        <v>3.2673999999999999</v>
      </c>
      <c r="G1084">
        <v>356.615048</v>
      </c>
      <c r="H1084">
        <v>0.58819999999999995</v>
      </c>
      <c r="I1084">
        <v>201</v>
      </c>
    </row>
    <row r="1085" spans="1:9" x14ac:dyDescent="0.2">
      <c r="A1085" s="3">
        <v>2021</v>
      </c>
      <c r="B1085" s="3">
        <v>9</v>
      </c>
      <c r="C1085" t="s">
        <v>9</v>
      </c>
      <c r="D1085" s="4" t="s">
        <v>20</v>
      </c>
      <c r="E1085" t="s">
        <v>12</v>
      </c>
      <c r="F1085">
        <v>2.5158999999999998</v>
      </c>
      <c r="G1085">
        <v>210.14461399999999</v>
      </c>
      <c r="H1085">
        <v>0.90569999999999995</v>
      </c>
      <c r="I1085">
        <v>245</v>
      </c>
    </row>
    <row r="1086" spans="1:9" x14ac:dyDescent="0.2">
      <c r="A1086" s="3">
        <v>2021</v>
      </c>
      <c r="B1086" s="3">
        <v>9</v>
      </c>
      <c r="C1086" t="s">
        <v>9</v>
      </c>
      <c r="D1086" s="4" t="s">
        <v>21</v>
      </c>
      <c r="E1086" t="s">
        <v>22</v>
      </c>
      <c r="F1086">
        <v>4.9500000000000002E-2</v>
      </c>
      <c r="G1086">
        <v>12.375298000000001</v>
      </c>
      <c r="H1086">
        <v>1.3899999999999999E-2</v>
      </c>
      <c r="I1086">
        <v>20</v>
      </c>
    </row>
    <row r="1087" spans="1:9" x14ac:dyDescent="0.2">
      <c r="A1087" s="3">
        <v>2021</v>
      </c>
      <c r="B1087" s="3">
        <v>9</v>
      </c>
      <c r="C1087" t="s">
        <v>9</v>
      </c>
      <c r="D1087" s="4" t="s">
        <v>21</v>
      </c>
      <c r="E1087" t="s">
        <v>13</v>
      </c>
      <c r="F1087">
        <v>1.0822000000000001</v>
      </c>
      <c r="G1087">
        <v>139.409435</v>
      </c>
      <c r="H1087">
        <v>0.43290000000000001</v>
      </c>
      <c r="I1087">
        <v>172</v>
      </c>
    </row>
    <row r="1088" spans="1:9" x14ac:dyDescent="0.2">
      <c r="A1088" s="3">
        <v>2021</v>
      </c>
      <c r="B1088" s="3">
        <v>9</v>
      </c>
      <c r="C1088" t="s">
        <v>9</v>
      </c>
      <c r="D1088" s="4" t="s">
        <v>50</v>
      </c>
      <c r="E1088" t="s">
        <v>27</v>
      </c>
      <c r="F1088">
        <v>1.0285</v>
      </c>
      <c r="G1088">
        <v>75.752228000000002</v>
      </c>
      <c r="H1088">
        <v>0.3291</v>
      </c>
      <c r="I1088">
        <v>283</v>
      </c>
    </row>
    <row r="1089" spans="1:9" x14ac:dyDescent="0.2">
      <c r="A1089" s="3">
        <v>2021</v>
      </c>
      <c r="B1089" s="3">
        <v>9</v>
      </c>
      <c r="C1089" t="s">
        <v>9</v>
      </c>
      <c r="D1089" s="4" t="s">
        <v>19</v>
      </c>
      <c r="E1089" t="s">
        <v>12</v>
      </c>
      <c r="F1089">
        <v>0.28839999999999999</v>
      </c>
      <c r="G1089">
        <v>45.792495000000002</v>
      </c>
      <c r="H1089">
        <v>0.1067</v>
      </c>
      <c r="I1089">
        <v>36</v>
      </c>
    </row>
    <row r="1090" spans="1:9" x14ac:dyDescent="0.2">
      <c r="A1090" s="3">
        <v>2021</v>
      </c>
      <c r="B1090" s="3">
        <v>9</v>
      </c>
      <c r="C1090" t="s">
        <v>9</v>
      </c>
      <c r="D1090" s="4" t="s">
        <v>51</v>
      </c>
      <c r="E1090" t="s">
        <v>13</v>
      </c>
      <c r="F1090">
        <v>0.1827</v>
      </c>
      <c r="G1090">
        <v>41.747625999999997</v>
      </c>
      <c r="H1090">
        <v>8.3099999999999993E-2</v>
      </c>
      <c r="I1090">
        <v>0</v>
      </c>
    </row>
    <row r="1091" spans="1:9" x14ac:dyDescent="0.2">
      <c r="A1091" s="3">
        <v>2021</v>
      </c>
      <c r="B1091" s="3">
        <v>9</v>
      </c>
      <c r="C1091" t="s">
        <v>9</v>
      </c>
      <c r="D1091" s="4" t="s">
        <v>41</v>
      </c>
      <c r="E1091" t="s">
        <v>13</v>
      </c>
      <c r="F1091">
        <v>0.1928</v>
      </c>
      <c r="G1091">
        <v>34.859684999999999</v>
      </c>
      <c r="H1091">
        <v>9.64E-2</v>
      </c>
      <c r="I1091">
        <v>0</v>
      </c>
    </row>
    <row r="1092" spans="1:9" x14ac:dyDescent="0.2">
      <c r="A1092" s="3">
        <v>2021</v>
      </c>
      <c r="B1092" s="3">
        <v>9</v>
      </c>
      <c r="C1092" t="s">
        <v>9</v>
      </c>
      <c r="D1092" s="4" t="s">
        <v>25</v>
      </c>
      <c r="E1092" t="s">
        <v>18</v>
      </c>
      <c r="F1092">
        <v>0.49880000000000002</v>
      </c>
      <c r="G1092">
        <v>33.539597999999998</v>
      </c>
      <c r="H1092">
        <v>8.9800000000000005E-2</v>
      </c>
      <c r="I1092">
        <v>81</v>
      </c>
    </row>
    <row r="1093" spans="1:9" x14ac:dyDescent="0.2">
      <c r="A1093" s="3">
        <v>2021</v>
      </c>
      <c r="B1093" s="3">
        <v>9</v>
      </c>
      <c r="C1093" t="s">
        <v>9</v>
      </c>
      <c r="D1093" s="4" t="s">
        <v>25</v>
      </c>
      <c r="E1093" t="s">
        <v>13</v>
      </c>
      <c r="F1093">
        <v>2.7000000000000001E-3</v>
      </c>
      <c r="G1093">
        <v>0.44929000000000002</v>
      </c>
      <c r="H1093">
        <v>1.1000000000000001E-3</v>
      </c>
      <c r="I1093">
        <v>2</v>
      </c>
    </row>
    <row r="1094" spans="1:9" x14ac:dyDescent="0.2">
      <c r="A1094" s="3">
        <v>2021</v>
      </c>
      <c r="B1094" s="3">
        <v>9</v>
      </c>
      <c r="C1094" t="s">
        <v>26</v>
      </c>
      <c r="D1094" s="4" t="s">
        <v>63</v>
      </c>
      <c r="E1094" t="s">
        <v>11</v>
      </c>
      <c r="F1094">
        <v>25.502300000000002</v>
      </c>
      <c r="G1094">
        <v>1767.3089180000002</v>
      </c>
      <c r="H1094">
        <v>5.3554000000000004</v>
      </c>
      <c r="I1094">
        <v>5795</v>
      </c>
    </row>
    <row r="1095" spans="1:9" x14ac:dyDescent="0.2">
      <c r="A1095" s="3">
        <v>2021</v>
      </c>
      <c r="B1095" s="3">
        <v>9</v>
      </c>
      <c r="C1095" t="s">
        <v>26</v>
      </c>
      <c r="D1095" s="4" t="s">
        <v>63</v>
      </c>
      <c r="E1095" t="s">
        <v>12</v>
      </c>
      <c r="F1095">
        <v>68.099400000000003</v>
      </c>
      <c r="G1095">
        <v>6535.2924749999993</v>
      </c>
      <c r="H1095">
        <v>23.834800000000001</v>
      </c>
      <c r="I1095">
        <v>9782</v>
      </c>
    </row>
    <row r="1096" spans="1:9" x14ac:dyDescent="0.2">
      <c r="A1096" s="3">
        <v>2021</v>
      </c>
      <c r="B1096" s="3">
        <v>9</v>
      </c>
      <c r="C1096" t="s">
        <v>26</v>
      </c>
      <c r="D1096" s="4" t="s">
        <v>63</v>
      </c>
      <c r="E1096" t="s">
        <v>13</v>
      </c>
      <c r="F1096">
        <v>2.7738</v>
      </c>
      <c r="G1096">
        <v>417.71927199999999</v>
      </c>
      <c r="H1096">
        <v>1.387</v>
      </c>
      <c r="I1096">
        <v>654</v>
      </c>
    </row>
    <row r="1097" spans="1:9" x14ac:dyDescent="0.2">
      <c r="A1097" s="3">
        <v>2021</v>
      </c>
      <c r="B1097" s="3">
        <v>9</v>
      </c>
      <c r="C1097" t="s">
        <v>26</v>
      </c>
      <c r="D1097" s="4" t="s">
        <v>63</v>
      </c>
      <c r="E1097" t="s">
        <v>14</v>
      </c>
      <c r="F1097">
        <v>0.38969999999999999</v>
      </c>
      <c r="G1097">
        <v>62.943620000000003</v>
      </c>
      <c r="H1097">
        <v>0.2923</v>
      </c>
      <c r="I1097">
        <v>245</v>
      </c>
    </row>
    <row r="1098" spans="1:9" x14ac:dyDescent="0.2">
      <c r="A1098" s="3">
        <v>2021</v>
      </c>
      <c r="B1098" s="3">
        <v>9</v>
      </c>
      <c r="C1098" t="s">
        <v>26</v>
      </c>
      <c r="D1098" s="4" t="s">
        <v>15</v>
      </c>
      <c r="E1098" t="s">
        <v>11</v>
      </c>
      <c r="F1098">
        <v>0.30830000000000002</v>
      </c>
      <c r="G1098">
        <v>41.966569</v>
      </c>
      <c r="H1098">
        <v>6.1699999999999998E-2</v>
      </c>
      <c r="I1098">
        <v>33</v>
      </c>
    </row>
    <row r="1099" spans="1:9" x14ac:dyDescent="0.2">
      <c r="A1099" s="3">
        <v>2021</v>
      </c>
      <c r="B1099" s="3">
        <v>9</v>
      </c>
      <c r="C1099" t="s">
        <v>26</v>
      </c>
      <c r="D1099" s="4" t="s">
        <v>15</v>
      </c>
      <c r="E1099" t="s">
        <v>13</v>
      </c>
      <c r="F1099">
        <v>5.4635999999999996</v>
      </c>
      <c r="G1099">
        <v>1037.09187</v>
      </c>
      <c r="H1099">
        <v>2.1854</v>
      </c>
      <c r="I1099">
        <v>810</v>
      </c>
    </row>
    <row r="1100" spans="1:9" x14ac:dyDescent="0.2">
      <c r="A1100" s="3">
        <v>2021</v>
      </c>
      <c r="B1100" s="3">
        <v>9</v>
      </c>
      <c r="C1100" t="s">
        <v>26</v>
      </c>
      <c r="D1100" s="4" t="s">
        <v>20</v>
      </c>
      <c r="E1100" t="s">
        <v>22</v>
      </c>
      <c r="F1100">
        <v>0.27010000000000001</v>
      </c>
      <c r="G1100">
        <v>17.012743999999998</v>
      </c>
      <c r="H1100">
        <v>7.0199999999999999E-2</v>
      </c>
      <c r="I1100">
        <v>124</v>
      </c>
    </row>
    <row r="1101" spans="1:9" x14ac:dyDescent="0.2">
      <c r="A1101" s="3">
        <v>2021</v>
      </c>
      <c r="B1101" s="3">
        <v>9</v>
      </c>
      <c r="C1101" t="s">
        <v>26</v>
      </c>
      <c r="D1101" s="4" t="s">
        <v>20</v>
      </c>
      <c r="E1101" t="s">
        <v>12</v>
      </c>
      <c r="F1101">
        <v>14.327400000000001</v>
      </c>
      <c r="G1101">
        <v>736.02492900000004</v>
      </c>
      <c r="H1101">
        <v>5.1578999999999997</v>
      </c>
      <c r="I1101">
        <v>1442</v>
      </c>
    </row>
    <row r="1102" spans="1:9" x14ac:dyDescent="0.2">
      <c r="A1102" s="3">
        <v>2021</v>
      </c>
      <c r="B1102" s="3">
        <v>9</v>
      </c>
      <c r="C1102" t="s">
        <v>26</v>
      </c>
      <c r="D1102" s="4" t="s">
        <v>53</v>
      </c>
      <c r="E1102" t="s">
        <v>12</v>
      </c>
      <c r="F1102">
        <v>2.4123000000000001</v>
      </c>
      <c r="G1102">
        <v>171.65500299999999</v>
      </c>
      <c r="H1102">
        <v>0.92869999999999997</v>
      </c>
      <c r="I1102">
        <v>1468</v>
      </c>
    </row>
    <row r="1103" spans="1:9" x14ac:dyDescent="0.2">
      <c r="A1103" s="3">
        <v>2021</v>
      </c>
      <c r="B1103" s="3">
        <v>9</v>
      </c>
      <c r="C1103" t="s">
        <v>26</v>
      </c>
      <c r="D1103" s="4" t="s">
        <v>53</v>
      </c>
      <c r="E1103" t="s">
        <v>13</v>
      </c>
      <c r="F1103">
        <v>5.2130000000000001</v>
      </c>
      <c r="G1103">
        <v>342.31342599999999</v>
      </c>
      <c r="H1103">
        <v>2.5543999999999998</v>
      </c>
      <c r="I1103">
        <v>2666</v>
      </c>
    </row>
    <row r="1104" spans="1:9" x14ac:dyDescent="0.2">
      <c r="A1104" s="3">
        <v>2021</v>
      </c>
      <c r="B1104" s="3">
        <v>9</v>
      </c>
      <c r="C1104" t="s">
        <v>26</v>
      </c>
      <c r="D1104" s="4" t="s">
        <v>17</v>
      </c>
      <c r="E1104" t="s">
        <v>18</v>
      </c>
      <c r="F1104">
        <v>4.5446</v>
      </c>
      <c r="G1104">
        <v>414.70506399999999</v>
      </c>
      <c r="H1104">
        <v>0.81799999999999995</v>
      </c>
      <c r="I1104">
        <v>2241</v>
      </c>
    </row>
    <row r="1105" spans="1:9" x14ac:dyDescent="0.2">
      <c r="A1105" s="3">
        <v>2021</v>
      </c>
      <c r="B1105" s="3">
        <v>9</v>
      </c>
      <c r="C1105" t="s">
        <v>26</v>
      </c>
      <c r="D1105" s="4" t="s">
        <v>50</v>
      </c>
      <c r="E1105" t="s">
        <v>27</v>
      </c>
      <c r="F1105">
        <v>2.5920000000000001</v>
      </c>
      <c r="G1105">
        <v>240.02345399999999</v>
      </c>
      <c r="H1105">
        <v>0.82940000000000003</v>
      </c>
      <c r="I1105">
        <v>2551</v>
      </c>
    </row>
    <row r="1106" spans="1:9" x14ac:dyDescent="0.2">
      <c r="A1106" s="3">
        <v>2021</v>
      </c>
      <c r="B1106" s="3">
        <v>9</v>
      </c>
      <c r="C1106" t="s">
        <v>26</v>
      </c>
      <c r="D1106" s="4" t="s">
        <v>45</v>
      </c>
      <c r="E1106" t="s">
        <v>12</v>
      </c>
      <c r="F1106">
        <v>3.1998000000000002</v>
      </c>
      <c r="G1106">
        <v>224.59787800000001</v>
      </c>
      <c r="H1106">
        <v>1.1198999999999999</v>
      </c>
      <c r="I1106">
        <v>1723</v>
      </c>
    </row>
    <row r="1107" spans="1:9" x14ac:dyDescent="0.2">
      <c r="A1107" s="3">
        <v>2021</v>
      </c>
      <c r="B1107" s="3">
        <v>9</v>
      </c>
      <c r="C1107" t="s">
        <v>26</v>
      </c>
      <c r="D1107" s="4" t="s">
        <v>16</v>
      </c>
      <c r="E1107" t="s">
        <v>11</v>
      </c>
      <c r="F1107">
        <v>2.1857000000000002</v>
      </c>
      <c r="G1107">
        <v>149.31264300000001</v>
      </c>
      <c r="H1107">
        <v>0.50270000000000004</v>
      </c>
      <c r="I1107">
        <v>899</v>
      </c>
    </row>
    <row r="1108" spans="1:9" x14ac:dyDescent="0.2">
      <c r="A1108" s="3">
        <v>2021</v>
      </c>
      <c r="B1108" s="3">
        <v>9</v>
      </c>
      <c r="C1108" t="s">
        <v>26</v>
      </c>
      <c r="D1108" s="4" t="s">
        <v>16</v>
      </c>
      <c r="E1108" t="s">
        <v>13</v>
      </c>
      <c r="F1108">
        <v>0.42749999999999999</v>
      </c>
      <c r="G1108">
        <v>35.983108999999999</v>
      </c>
      <c r="H1108">
        <v>0.19239999999999999</v>
      </c>
      <c r="I1108">
        <v>320</v>
      </c>
    </row>
    <row r="1109" spans="1:9" x14ac:dyDescent="0.2">
      <c r="A1109" s="3">
        <v>2021</v>
      </c>
      <c r="B1109" s="3">
        <v>9</v>
      </c>
      <c r="C1109" t="s">
        <v>26</v>
      </c>
      <c r="D1109" s="4" t="s">
        <v>54</v>
      </c>
      <c r="E1109" t="s">
        <v>13</v>
      </c>
      <c r="F1109">
        <v>2.0364</v>
      </c>
      <c r="G1109">
        <v>183.71554599999999</v>
      </c>
      <c r="H1109">
        <v>0.81459999999999999</v>
      </c>
      <c r="I1109">
        <v>575</v>
      </c>
    </row>
    <row r="1110" spans="1:9" x14ac:dyDescent="0.2">
      <c r="A1110" s="3">
        <v>2021</v>
      </c>
      <c r="B1110" s="3">
        <v>9</v>
      </c>
      <c r="C1110" t="s">
        <v>26</v>
      </c>
      <c r="D1110" s="4" t="s">
        <v>52</v>
      </c>
      <c r="E1110" t="s">
        <v>12</v>
      </c>
      <c r="F1110">
        <v>1.7236</v>
      </c>
      <c r="G1110">
        <v>68.770531000000005</v>
      </c>
      <c r="H1110">
        <v>0.60329999999999995</v>
      </c>
      <c r="I1110">
        <v>188</v>
      </c>
    </row>
    <row r="1111" spans="1:9" x14ac:dyDescent="0.2">
      <c r="A1111" s="3">
        <v>2021</v>
      </c>
      <c r="B1111" s="3">
        <v>9</v>
      </c>
      <c r="C1111" t="s">
        <v>32</v>
      </c>
      <c r="D1111" s="4" t="s">
        <v>63</v>
      </c>
      <c r="E1111" t="s">
        <v>11</v>
      </c>
      <c r="F1111">
        <v>79.053200000000004</v>
      </c>
      <c r="G1111">
        <v>5065.7111249999998</v>
      </c>
      <c r="H1111">
        <v>16.601199999999999</v>
      </c>
      <c r="I1111">
        <v>10947</v>
      </c>
    </row>
    <row r="1112" spans="1:9" x14ac:dyDescent="0.2">
      <c r="A1112" s="3">
        <v>2021</v>
      </c>
      <c r="B1112" s="3">
        <v>9</v>
      </c>
      <c r="C1112" t="s">
        <v>32</v>
      </c>
      <c r="D1112" s="4" t="s">
        <v>63</v>
      </c>
      <c r="E1112" t="s">
        <v>12</v>
      </c>
      <c r="F1112">
        <v>167.6062</v>
      </c>
      <c r="G1112">
        <v>14523.496621999999</v>
      </c>
      <c r="H1112">
        <v>58.662199999999999</v>
      </c>
      <c r="I1112">
        <v>17799</v>
      </c>
    </row>
    <row r="1113" spans="1:9" x14ac:dyDescent="0.2">
      <c r="A1113" s="3">
        <v>2021</v>
      </c>
      <c r="B1113" s="3">
        <v>9</v>
      </c>
      <c r="C1113" t="s">
        <v>32</v>
      </c>
      <c r="D1113" s="4" t="s">
        <v>63</v>
      </c>
      <c r="E1113" t="s">
        <v>13</v>
      </c>
      <c r="F1113">
        <v>10.1737</v>
      </c>
      <c r="G1113">
        <v>1340.4343700000002</v>
      </c>
      <c r="H1113">
        <v>5.0869</v>
      </c>
      <c r="I1113">
        <v>701</v>
      </c>
    </row>
    <row r="1114" spans="1:9" x14ac:dyDescent="0.2">
      <c r="A1114" s="3">
        <v>2021</v>
      </c>
      <c r="B1114" s="3">
        <v>9</v>
      </c>
      <c r="C1114" t="s">
        <v>32</v>
      </c>
      <c r="D1114" s="4" t="s">
        <v>63</v>
      </c>
      <c r="E1114" t="s">
        <v>14</v>
      </c>
      <c r="F1114">
        <v>1.26E-2</v>
      </c>
      <c r="G1114">
        <v>2.5999940000000001</v>
      </c>
      <c r="H1114">
        <v>9.4000000000000004E-3</v>
      </c>
      <c r="I1114">
        <v>3</v>
      </c>
    </row>
    <row r="1115" spans="1:9" x14ac:dyDescent="0.2">
      <c r="A1115" s="3">
        <v>2021</v>
      </c>
      <c r="B1115" s="3">
        <v>9</v>
      </c>
      <c r="C1115" t="s">
        <v>32</v>
      </c>
      <c r="D1115" s="4" t="s">
        <v>15</v>
      </c>
      <c r="E1115" t="s">
        <v>11</v>
      </c>
      <c r="F1115">
        <v>0.96830000000000005</v>
      </c>
      <c r="G1115">
        <v>114.95761400000001</v>
      </c>
      <c r="H1115">
        <v>0.19370000000000001</v>
      </c>
      <c r="I1115">
        <v>253</v>
      </c>
    </row>
    <row r="1116" spans="1:9" x14ac:dyDescent="0.2">
      <c r="A1116" s="3">
        <v>2021</v>
      </c>
      <c r="B1116" s="3">
        <v>9</v>
      </c>
      <c r="C1116" t="s">
        <v>32</v>
      </c>
      <c r="D1116" s="4" t="s">
        <v>15</v>
      </c>
      <c r="E1116" t="s">
        <v>13</v>
      </c>
      <c r="F1116">
        <v>37.5212</v>
      </c>
      <c r="G1116">
        <v>7067.4779660000004</v>
      </c>
      <c r="H1116">
        <v>15.0084</v>
      </c>
      <c r="I1116">
        <v>3877</v>
      </c>
    </row>
    <row r="1117" spans="1:9" x14ac:dyDescent="0.2">
      <c r="A1117" s="3">
        <v>2021</v>
      </c>
      <c r="B1117" s="3">
        <v>9</v>
      </c>
      <c r="C1117" t="s">
        <v>32</v>
      </c>
      <c r="D1117" s="4" t="s">
        <v>20</v>
      </c>
      <c r="E1117" t="s">
        <v>22</v>
      </c>
      <c r="F1117">
        <v>0.62960000000000005</v>
      </c>
      <c r="G1117">
        <v>39.270828999999999</v>
      </c>
      <c r="H1117">
        <v>0.16370000000000001</v>
      </c>
      <c r="I1117">
        <v>266</v>
      </c>
    </row>
    <row r="1118" spans="1:9" x14ac:dyDescent="0.2">
      <c r="A1118" s="3">
        <v>2021</v>
      </c>
      <c r="B1118" s="3">
        <v>9</v>
      </c>
      <c r="C1118" t="s">
        <v>32</v>
      </c>
      <c r="D1118" s="4" t="s">
        <v>20</v>
      </c>
      <c r="E1118" t="s">
        <v>12</v>
      </c>
      <c r="F1118">
        <v>43.505899999999997</v>
      </c>
      <c r="G1118">
        <v>2370.8854890000002</v>
      </c>
      <c r="H1118">
        <v>15.662100000000001</v>
      </c>
      <c r="I1118">
        <v>2108</v>
      </c>
    </row>
    <row r="1119" spans="1:9" x14ac:dyDescent="0.2">
      <c r="A1119" s="3">
        <v>2021</v>
      </c>
      <c r="B1119" s="3">
        <v>9</v>
      </c>
      <c r="C1119" t="s">
        <v>32</v>
      </c>
      <c r="D1119" s="4" t="s">
        <v>53</v>
      </c>
      <c r="E1119" t="s">
        <v>12</v>
      </c>
      <c r="F1119">
        <v>6.0693999999999999</v>
      </c>
      <c r="G1119">
        <v>471.93084700000003</v>
      </c>
      <c r="H1119">
        <v>2.3367</v>
      </c>
      <c r="I1119">
        <v>4266</v>
      </c>
    </row>
    <row r="1120" spans="1:9" x14ac:dyDescent="0.2">
      <c r="A1120" s="3">
        <v>2021</v>
      </c>
      <c r="B1120" s="3">
        <v>9</v>
      </c>
      <c r="C1120" t="s">
        <v>32</v>
      </c>
      <c r="D1120" s="4" t="s">
        <v>53</v>
      </c>
      <c r="E1120" t="s">
        <v>13</v>
      </c>
      <c r="F1120">
        <v>7.0548999999999999</v>
      </c>
      <c r="G1120">
        <v>458.48649599999999</v>
      </c>
      <c r="H1120">
        <v>3.4569000000000001</v>
      </c>
      <c r="I1120">
        <v>3606</v>
      </c>
    </row>
    <row r="1121" spans="1:9" x14ac:dyDescent="0.2">
      <c r="A1121" s="3">
        <v>2021</v>
      </c>
      <c r="B1121" s="3">
        <v>9</v>
      </c>
      <c r="C1121" t="s">
        <v>32</v>
      </c>
      <c r="D1121" s="4" t="s">
        <v>17</v>
      </c>
      <c r="E1121" t="s">
        <v>18</v>
      </c>
      <c r="F1121">
        <v>7.3345000000000002</v>
      </c>
      <c r="G1121">
        <v>676.65805699999999</v>
      </c>
      <c r="H1121">
        <v>1.3202</v>
      </c>
      <c r="I1121">
        <v>3594</v>
      </c>
    </row>
    <row r="1122" spans="1:9" x14ac:dyDescent="0.2">
      <c r="A1122" s="3">
        <v>2021</v>
      </c>
      <c r="B1122" s="3">
        <v>9</v>
      </c>
      <c r="C1122" t="s">
        <v>32</v>
      </c>
      <c r="D1122" s="4" t="s">
        <v>33</v>
      </c>
      <c r="E1122" t="s">
        <v>18</v>
      </c>
      <c r="F1122">
        <v>1.3111999999999999</v>
      </c>
      <c r="G1122">
        <v>388.65414000000004</v>
      </c>
      <c r="H1122">
        <v>0.249</v>
      </c>
      <c r="I1122">
        <v>115</v>
      </c>
    </row>
    <row r="1123" spans="1:9" x14ac:dyDescent="0.2">
      <c r="A1123" s="3">
        <v>2021</v>
      </c>
      <c r="B1123" s="3">
        <v>9</v>
      </c>
      <c r="C1123" t="s">
        <v>32</v>
      </c>
      <c r="D1123" s="4" t="s">
        <v>33</v>
      </c>
      <c r="E1123" t="s">
        <v>12</v>
      </c>
      <c r="F1123">
        <v>1.15E-2</v>
      </c>
      <c r="G1123">
        <v>4.9720930000000001</v>
      </c>
      <c r="H1123">
        <v>4.1999999999999997E-3</v>
      </c>
      <c r="I1123">
        <v>5</v>
      </c>
    </row>
    <row r="1124" spans="1:9" x14ac:dyDescent="0.2">
      <c r="A1124" s="3">
        <v>2021</v>
      </c>
      <c r="B1124" s="3">
        <v>9</v>
      </c>
      <c r="C1124" t="s">
        <v>32</v>
      </c>
      <c r="D1124" s="4" t="s">
        <v>33</v>
      </c>
      <c r="E1124" t="s">
        <v>13</v>
      </c>
      <c r="F1124">
        <v>5.6599999999999998E-2</v>
      </c>
      <c r="G1124">
        <v>29.526422999999998</v>
      </c>
      <c r="H1124">
        <v>2.8299999999999999E-2</v>
      </c>
      <c r="I1124">
        <v>47</v>
      </c>
    </row>
    <row r="1125" spans="1:9" x14ac:dyDescent="0.2">
      <c r="A1125" s="3">
        <v>2021</v>
      </c>
      <c r="B1125" s="3">
        <v>9</v>
      </c>
      <c r="C1125" t="s">
        <v>32</v>
      </c>
      <c r="D1125" s="4" t="s">
        <v>19</v>
      </c>
      <c r="E1125" t="s">
        <v>12</v>
      </c>
      <c r="F1125">
        <v>1.9244000000000001</v>
      </c>
      <c r="G1125">
        <v>381.29071899999997</v>
      </c>
      <c r="H1125">
        <v>0.71199999999999997</v>
      </c>
      <c r="I1125">
        <v>0</v>
      </c>
    </row>
    <row r="1126" spans="1:9" x14ac:dyDescent="0.2">
      <c r="A1126" s="3">
        <v>2021</v>
      </c>
      <c r="B1126" s="3">
        <v>9</v>
      </c>
      <c r="C1126" t="s">
        <v>32</v>
      </c>
      <c r="D1126" s="4" t="s">
        <v>34</v>
      </c>
      <c r="E1126" t="s">
        <v>18</v>
      </c>
      <c r="F1126">
        <v>2.0999999999999999E-3</v>
      </c>
      <c r="G1126">
        <v>0.76722799999999991</v>
      </c>
      <c r="H1126">
        <v>4.0000000000000002E-4</v>
      </c>
      <c r="I1126">
        <v>3</v>
      </c>
    </row>
    <row r="1127" spans="1:9" x14ac:dyDescent="0.2">
      <c r="A1127" s="3">
        <v>2021</v>
      </c>
      <c r="B1127" s="3">
        <v>9</v>
      </c>
      <c r="C1127" t="s">
        <v>32</v>
      </c>
      <c r="D1127" s="4" t="s">
        <v>34</v>
      </c>
      <c r="E1127" t="s">
        <v>12</v>
      </c>
      <c r="F1127">
        <v>0.1255</v>
      </c>
      <c r="G1127">
        <v>54.314748000000002</v>
      </c>
      <c r="H1127">
        <v>4.3900000000000002E-2</v>
      </c>
      <c r="I1127">
        <v>86</v>
      </c>
    </row>
    <row r="1128" spans="1:9" x14ac:dyDescent="0.2">
      <c r="A1128" s="3">
        <v>2021</v>
      </c>
      <c r="B1128" s="3">
        <v>9</v>
      </c>
      <c r="C1128" t="s">
        <v>32</v>
      </c>
      <c r="D1128" s="4" t="s">
        <v>34</v>
      </c>
      <c r="E1128" t="s">
        <v>13</v>
      </c>
      <c r="F1128">
        <v>0.40360000000000001</v>
      </c>
      <c r="G1128">
        <v>228.47459499999999</v>
      </c>
      <c r="H1128">
        <v>0.16950000000000001</v>
      </c>
      <c r="I1128">
        <v>130</v>
      </c>
    </row>
    <row r="1129" spans="1:9" x14ac:dyDescent="0.2">
      <c r="A1129" s="3">
        <v>2021</v>
      </c>
      <c r="B1129" s="3">
        <v>9</v>
      </c>
      <c r="C1129" t="s">
        <v>32</v>
      </c>
      <c r="D1129" s="4" t="s">
        <v>45</v>
      </c>
      <c r="E1129" t="s">
        <v>12</v>
      </c>
      <c r="F1129">
        <v>4.3609</v>
      </c>
      <c r="G1129">
        <v>277.61780099999999</v>
      </c>
      <c r="H1129">
        <v>1.5263</v>
      </c>
      <c r="I1129">
        <v>2679</v>
      </c>
    </row>
    <row r="1130" spans="1:9" x14ac:dyDescent="0.2">
      <c r="A1130" s="3">
        <v>2021</v>
      </c>
      <c r="B1130" s="3">
        <v>9</v>
      </c>
      <c r="C1130" t="s">
        <v>32</v>
      </c>
      <c r="D1130" s="4" t="s">
        <v>50</v>
      </c>
      <c r="E1130" t="s">
        <v>27</v>
      </c>
      <c r="F1130">
        <v>2.6711</v>
      </c>
      <c r="G1130">
        <v>221.40583799999999</v>
      </c>
      <c r="H1130">
        <v>0.8548</v>
      </c>
      <c r="I1130">
        <v>2847</v>
      </c>
    </row>
    <row r="1131" spans="1:9" x14ac:dyDescent="0.2">
      <c r="A1131" s="3">
        <v>2021</v>
      </c>
      <c r="B1131" s="3">
        <v>10</v>
      </c>
      <c r="C1131" t="s">
        <v>9</v>
      </c>
      <c r="D1131" s="4" t="s">
        <v>63</v>
      </c>
      <c r="E1131" t="s">
        <v>11</v>
      </c>
      <c r="F1131">
        <v>13.7742</v>
      </c>
      <c r="G1131">
        <v>838.31649199999993</v>
      </c>
      <c r="H1131">
        <v>2.8925000000000001</v>
      </c>
      <c r="I1131">
        <v>476</v>
      </c>
    </row>
    <row r="1132" spans="1:9" x14ac:dyDescent="0.2">
      <c r="A1132" s="3">
        <v>2021</v>
      </c>
      <c r="B1132" s="3">
        <v>10</v>
      </c>
      <c r="C1132" t="s">
        <v>9</v>
      </c>
      <c r="D1132" s="4" t="s">
        <v>63</v>
      </c>
      <c r="E1132" t="s">
        <v>12</v>
      </c>
      <c r="F1132">
        <v>74.197199999999995</v>
      </c>
      <c r="G1132">
        <v>6333.9268499999998</v>
      </c>
      <c r="H1132">
        <v>25.968900000000001</v>
      </c>
      <c r="I1132">
        <v>789</v>
      </c>
    </row>
    <row r="1133" spans="1:9" x14ac:dyDescent="0.2">
      <c r="A1133" s="3">
        <v>2021</v>
      </c>
      <c r="B1133" s="3">
        <v>10</v>
      </c>
      <c r="C1133" t="s">
        <v>9</v>
      </c>
      <c r="D1133" s="4" t="s">
        <v>63</v>
      </c>
      <c r="E1133" t="s">
        <v>13</v>
      </c>
      <c r="F1133">
        <v>23.3262</v>
      </c>
      <c r="G1133">
        <v>2967.550514</v>
      </c>
      <c r="H1133">
        <v>11.6632</v>
      </c>
      <c r="I1133">
        <v>652</v>
      </c>
    </row>
    <row r="1134" spans="1:9" x14ac:dyDescent="0.2">
      <c r="A1134" s="3">
        <v>2021</v>
      </c>
      <c r="B1134" s="3">
        <v>10</v>
      </c>
      <c r="C1134" t="s">
        <v>9</v>
      </c>
      <c r="D1134" s="4" t="s">
        <v>15</v>
      </c>
      <c r="E1134" t="s">
        <v>11</v>
      </c>
      <c r="F1134">
        <v>0.1159</v>
      </c>
      <c r="G1134">
        <v>13.984016</v>
      </c>
      <c r="H1134">
        <v>2.3199999999999998E-2</v>
      </c>
      <c r="I1134">
        <v>11</v>
      </c>
    </row>
    <row r="1135" spans="1:9" x14ac:dyDescent="0.2">
      <c r="A1135" s="3">
        <v>2021</v>
      </c>
      <c r="B1135" s="3">
        <v>10</v>
      </c>
      <c r="C1135" t="s">
        <v>9</v>
      </c>
      <c r="D1135" s="4" t="s">
        <v>15</v>
      </c>
      <c r="E1135" t="s">
        <v>13</v>
      </c>
      <c r="F1135">
        <v>40.456800000000001</v>
      </c>
      <c r="G1135">
        <v>6789.8870190000007</v>
      </c>
      <c r="H1135">
        <v>16.182700000000001</v>
      </c>
      <c r="I1135">
        <v>721</v>
      </c>
    </row>
    <row r="1136" spans="1:9" x14ac:dyDescent="0.2">
      <c r="A1136" s="3">
        <v>2021</v>
      </c>
      <c r="B1136" s="3">
        <v>10</v>
      </c>
      <c r="C1136" t="s">
        <v>9</v>
      </c>
      <c r="D1136" s="4" t="s">
        <v>17</v>
      </c>
      <c r="E1136" t="s">
        <v>18</v>
      </c>
      <c r="F1136">
        <v>3.0682</v>
      </c>
      <c r="G1136">
        <v>342.04196899999999</v>
      </c>
      <c r="H1136">
        <v>0.55220000000000002</v>
      </c>
      <c r="I1136">
        <v>196</v>
      </c>
    </row>
    <row r="1137" spans="1:9" x14ac:dyDescent="0.2">
      <c r="A1137" s="3">
        <v>2021</v>
      </c>
      <c r="B1137" s="3">
        <v>10</v>
      </c>
      <c r="C1137" t="s">
        <v>9</v>
      </c>
      <c r="D1137" s="4" t="s">
        <v>21</v>
      </c>
      <c r="E1137" t="s">
        <v>22</v>
      </c>
      <c r="F1137">
        <v>4.9500000000000002E-2</v>
      </c>
      <c r="G1137">
        <v>12.090182</v>
      </c>
      <c r="H1137">
        <v>1.3899999999999999E-2</v>
      </c>
      <c r="I1137">
        <v>15</v>
      </c>
    </row>
    <row r="1138" spans="1:9" x14ac:dyDescent="0.2">
      <c r="A1138" s="3">
        <v>2021</v>
      </c>
      <c r="B1138" s="3">
        <v>10</v>
      </c>
      <c r="C1138" t="s">
        <v>9</v>
      </c>
      <c r="D1138" s="4" t="s">
        <v>21</v>
      </c>
      <c r="E1138" t="s">
        <v>13</v>
      </c>
      <c r="F1138">
        <v>1.3658999999999999</v>
      </c>
      <c r="G1138">
        <v>170.32941200000002</v>
      </c>
      <c r="H1138">
        <v>0.5464</v>
      </c>
      <c r="I1138">
        <v>179</v>
      </c>
    </row>
    <row r="1139" spans="1:9" x14ac:dyDescent="0.2">
      <c r="A1139" s="3">
        <v>2021</v>
      </c>
      <c r="B1139" s="3">
        <v>10</v>
      </c>
      <c r="C1139" t="s">
        <v>9</v>
      </c>
      <c r="D1139" s="4" t="s">
        <v>20</v>
      </c>
      <c r="E1139" t="s">
        <v>12</v>
      </c>
      <c r="F1139">
        <v>2.0815000000000001</v>
      </c>
      <c r="G1139">
        <v>170.15814399999999</v>
      </c>
      <c r="H1139">
        <v>0.74939999999999996</v>
      </c>
      <c r="I1139">
        <v>209</v>
      </c>
    </row>
    <row r="1140" spans="1:9" x14ac:dyDescent="0.2">
      <c r="A1140" s="3">
        <v>2021</v>
      </c>
      <c r="B1140" s="3">
        <v>10</v>
      </c>
      <c r="C1140" t="s">
        <v>9</v>
      </c>
      <c r="D1140" s="4" t="s">
        <v>50</v>
      </c>
      <c r="E1140" t="s">
        <v>27</v>
      </c>
      <c r="F1140">
        <v>0.84899999999999998</v>
      </c>
      <c r="G1140">
        <v>89.076100999999994</v>
      </c>
      <c r="H1140">
        <v>0.2717</v>
      </c>
      <c r="I1140">
        <v>253</v>
      </c>
    </row>
    <row r="1141" spans="1:9" x14ac:dyDescent="0.2">
      <c r="A1141" s="3">
        <v>2021</v>
      </c>
      <c r="B1141" s="3">
        <v>10</v>
      </c>
      <c r="C1141" t="s">
        <v>9</v>
      </c>
      <c r="D1141" s="4" t="s">
        <v>19</v>
      </c>
      <c r="E1141" t="s">
        <v>12</v>
      </c>
      <c r="F1141">
        <v>0.25650000000000001</v>
      </c>
      <c r="G1141">
        <v>46.124091999999997</v>
      </c>
      <c r="H1141">
        <v>9.4899999999999998E-2</v>
      </c>
      <c r="I1141">
        <v>36</v>
      </c>
    </row>
    <row r="1142" spans="1:9" x14ac:dyDescent="0.2">
      <c r="A1142" s="3">
        <v>2021</v>
      </c>
      <c r="B1142" s="3">
        <v>10</v>
      </c>
      <c r="C1142" t="s">
        <v>9</v>
      </c>
      <c r="D1142" s="4" t="s">
        <v>42</v>
      </c>
      <c r="E1142" t="s">
        <v>13</v>
      </c>
      <c r="F1142">
        <v>0.18029999999999999</v>
      </c>
      <c r="G1142">
        <v>33.354405</v>
      </c>
      <c r="H1142">
        <v>7.2099999999999997E-2</v>
      </c>
      <c r="I1142">
        <v>54</v>
      </c>
    </row>
    <row r="1143" spans="1:9" x14ac:dyDescent="0.2">
      <c r="A1143" s="3">
        <v>2021</v>
      </c>
      <c r="B1143" s="3">
        <v>10</v>
      </c>
      <c r="C1143" t="s">
        <v>9</v>
      </c>
      <c r="D1143" s="4" t="s">
        <v>41</v>
      </c>
      <c r="E1143" t="s">
        <v>13</v>
      </c>
      <c r="F1143">
        <v>0.17879999999999999</v>
      </c>
      <c r="G1143">
        <v>30.823634999999999</v>
      </c>
      <c r="H1143">
        <v>8.9399999999999993E-2</v>
      </c>
      <c r="I1143">
        <v>0</v>
      </c>
    </row>
    <row r="1144" spans="1:9" x14ac:dyDescent="0.2">
      <c r="A1144" s="3">
        <v>2021</v>
      </c>
      <c r="B1144" s="3">
        <v>10</v>
      </c>
      <c r="C1144" t="s">
        <v>9</v>
      </c>
      <c r="D1144" s="4" t="s">
        <v>25</v>
      </c>
      <c r="E1144" t="s">
        <v>18</v>
      </c>
      <c r="F1144">
        <v>0.40670000000000001</v>
      </c>
      <c r="G1144">
        <v>24.997520000000002</v>
      </c>
      <c r="H1144">
        <v>7.3200000000000001E-2</v>
      </c>
      <c r="I1144">
        <v>0</v>
      </c>
    </row>
    <row r="1145" spans="1:9" x14ac:dyDescent="0.2">
      <c r="A1145" s="3">
        <v>2021</v>
      </c>
      <c r="B1145" s="3">
        <v>10</v>
      </c>
      <c r="C1145" t="s">
        <v>9</v>
      </c>
      <c r="D1145" s="4" t="s">
        <v>25</v>
      </c>
      <c r="E1145" t="s">
        <v>13</v>
      </c>
      <c r="F1145">
        <v>4.0000000000000002E-4</v>
      </c>
      <c r="G1145">
        <v>5.7619999999999998E-2</v>
      </c>
      <c r="H1145">
        <v>1E-4</v>
      </c>
      <c r="I1145">
        <v>0</v>
      </c>
    </row>
    <row r="1146" spans="1:9" x14ac:dyDescent="0.2">
      <c r="A1146" s="3">
        <v>2021</v>
      </c>
      <c r="B1146" s="3">
        <v>10</v>
      </c>
      <c r="C1146" t="s">
        <v>26</v>
      </c>
      <c r="D1146" s="4" t="s">
        <v>63</v>
      </c>
      <c r="E1146" t="s">
        <v>11</v>
      </c>
      <c r="F1146">
        <v>38.1815</v>
      </c>
      <c r="G1146">
        <v>2459.4233840000002</v>
      </c>
      <c r="H1146">
        <v>8.0181000000000004</v>
      </c>
      <c r="I1146">
        <v>6076</v>
      </c>
    </row>
    <row r="1147" spans="1:9" x14ac:dyDescent="0.2">
      <c r="A1147" s="3">
        <v>2021</v>
      </c>
      <c r="B1147" s="3">
        <v>10</v>
      </c>
      <c r="C1147" t="s">
        <v>26</v>
      </c>
      <c r="D1147" s="4" t="s">
        <v>63</v>
      </c>
      <c r="E1147" t="s">
        <v>12</v>
      </c>
      <c r="F1147">
        <v>85.807000000000002</v>
      </c>
      <c r="G1147">
        <v>7416.6545999999998</v>
      </c>
      <c r="H1147">
        <v>30.032499999999999</v>
      </c>
      <c r="I1147">
        <v>10542</v>
      </c>
    </row>
    <row r="1148" spans="1:9" x14ac:dyDescent="0.2">
      <c r="A1148" s="3">
        <v>2021</v>
      </c>
      <c r="B1148" s="3">
        <v>10</v>
      </c>
      <c r="C1148" t="s">
        <v>26</v>
      </c>
      <c r="D1148" s="4" t="s">
        <v>63</v>
      </c>
      <c r="E1148" t="s">
        <v>13</v>
      </c>
      <c r="F1148">
        <v>1.7193000000000001</v>
      </c>
      <c r="G1148">
        <v>266.12443999999999</v>
      </c>
      <c r="H1148">
        <v>0.85960000000000003</v>
      </c>
      <c r="I1148">
        <v>540</v>
      </c>
    </row>
    <row r="1149" spans="1:9" x14ac:dyDescent="0.2">
      <c r="A1149" s="3">
        <v>2021</v>
      </c>
      <c r="B1149" s="3">
        <v>10</v>
      </c>
      <c r="C1149" t="s">
        <v>26</v>
      </c>
      <c r="D1149" s="4" t="s">
        <v>63</v>
      </c>
      <c r="E1149" t="s">
        <v>14</v>
      </c>
      <c r="F1149">
        <v>0.4027</v>
      </c>
      <c r="G1149">
        <v>65.041677000000007</v>
      </c>
      <c r="H1149">
        <v>0.30199999999999999</v>
      </c>
      <c r="I1149">
        <v>245</v>
      </c>
    </row>
    <row r="1150" spans="1:9" x14ac:dyDescent="0.2">
      <c r="A1150" s="3">
        <v>2021</v>
      </c>
      <c r="B1150" s="3">
        <v>10</v>
      </c>
      <c r="C1150" t="s">
        <v>26</v>
      </c>
      <c r="D1150" s="4" t="s">
        <v>15</v>
      </c>
      <c r="E1150" t="s">
        <v>11</v>
      </c>
      <c r="F1150">
        <v>8.2699999999999996E-2</v>
      </c>
      <c r="G1150">
        <v>10.970206000000001</v>
      </c>
      <c r="H1150">
        <v>1.6500000000000001E-2</v>
      </c>
      <c r="I1150">
        <v>31</v>
      </c>
    </row>
    <row r="1151" spans="1:9" x14ac:dyDescent="0.2">
      <c r="A1151" s="3">
        <v>2021</v>
      </c>
      <c r="B1151" s="3">
        <v>10</v>
      </c>
      <c r="C1151" t="s">
        <v>26</v>
      </c>
      <c r="D1151" s="4" t="s">
        <v>15</v>
      </c>
      <c r="E1151" t="s">
        <v>13</v>
      </c>
      <c r="F1151">
        <v>7.9870000000000001</v>
      </c>
      <c r="G1151">
        <v>1451.2743770000002</v>
      </c>
      <c r="H1151">
        <v>3.1949000000000001</v>
      </c>
      <c r="I1151">
        <v>1257</v>
      </c>
    </row>
    <row r="1152" spans="1:9" x14ac:dyDescent="0.2">
      <c r="A1152" s="3">
        <v>2021</v>
      </c>
      <c r="B1152" s="3">
        <v>10</v>
      </c>
      <c r="C1152" t="s">
        <v>26</v>
      </c>
      <c r="D1152" s="4" t="s">
        <v>17</v>
      </c>
      <c r="E1152" t="s">
        <v>18</v>
      </c>
      <c r="F1152">
        <v>14.5779</v>
      </c>
      <c r="G1152">
        <v>1306.824554</v>
      </c>
      <c r="H1152">
        <v>2.6240000000000001</v>
      </c>
      <c r="I1152">
        <v>3555</v>
      </c>
    </row>
    <row r="1153" spans="1:9" x14ac:dyDescent="0.2">
      <c r="A1153" s="3">
        <v>2021</v>
      </c>
      <c r="B1153" s="3">
        <v>10</v>
      </c>
      <c r="C1153" t="s">
        <v>26</v>
      </c>
      <c r="D1153" s="4" t="s">
        <v>20</v>
      </c>
      <c r="E1153" t="s">
        <v>22</v>
      </c>
      <c r="F1153">
        <v>0.28820000000000001</v>
      </c>
      <c r="G1153">
        <v>18.151683999999999</v>
      </c>
      <c r="H1153">
        <v>7.4899999999999994E-2</v>
      </c>
      <c r="I1153">
        <v>113</v>
      </c>
    </row>
    <row r="1154" spans="1:9" x14ac:dyDescent="0.2">
      <c r="A1154" s="3">
        <v>2021</v>
      </c>
      <c r="B1154" s="3">
        <v>10</v>
      </c>
      <c r="C1154" t="s">
        <v>26</v>
      </c>
      <c r="D1154" s="4" t="s">
        <v>20</v>
      </c>
      <c r="E1154" t="s">
        <v>12</v>
      </c>
      <c r="F1154">
        <v>5.6143000000000001</v>
      </c>
      <c r="G1154">
        <v>434.429395</v>
      </c>
      <c r="H1154">
        <v>2.0211000000000001</v>
      </c>
      <c r="I1154">
        <v>1348</v>
      </c>
    </row>
    <row r="1155" spans="1:9" x14ac:dyDescent="0.2">
      <c r="A1155" s="3">
        <v>2021</v>
      </c>
      <c r="B1155" s="3">
        <v>10</v>
      </c>
      <c r="C1155" t="s">
        <v>26</v>
      </c>
      <c r="D1155" s="4" t="s">
        <v>53</v>
      </c>
      <c r="E1155" t="s">
        <v>12</v>
      </c>
      <c r="F1155">
        <v>2.415</v>
      </c>
      <c r="G1155">
        <v>163.86748800000001</v>
      </c>
      <c r="H1155">
        <v>0.92969999999999997</v>
      </c>
      <c r="I1155">
        <v>1028</v>
      </c>
    </row>
    <row r="1156" spans="1:9" x14ac:dyDescent="0.2">
      <c r="A1156" s="3">
        <v>2021</v>
      </c>
      <c r="B1156" s="3">
        <v>10</v>
      </c>
      <c r="C1156" t="s">
        <v>26</v>
      </c>
      <c r="D1156" s="4" t="s">
        <v>53</v>
      </c>
      <c r="E1156" t="s">
        <v>13</v>
      </c>
      <c r="F1156">
        <v>2.2058</v>
      </c>
      <c r="G1156">
        <v>155.75825599999999</v>
      </c>
      <c r="H1156">
        <v>1.0809</v>
      </c>
      <c r="I1156">
        <v>1367</v>
      </c>
    </row>
    <row r="1157" spans="1:9" x14ac:dyDescent="0.2">
      <c r="A1157" s="3">
        <v>2021</v>
      </c>
      <c r="B1157" s="3">
        <v>10</v>
      </c>
      <c r="C1157" t="s">
        <v>26</v>
      </c>
      <c r="D1157" s="4" t="s">
        <v>54</v>
      </c>
      <c r="E1157" t="s">
        <v>13</v>
      </c>
      <c r="F1157">
        <v>2.6855000000000002</v>
      </c>
      <c r="G1157">
        <v>198.28060200000002</v>
      </c>
      <c r="H1157">
        <v>1.0742</v>
      </c>
      <c r="I1157">
        <v>686</v>
      </c>
    </row>
    <row r="1158" spans="1:9" x14ac:dyDescent="0.2">
      <c r="A1158" s="3">
        <v>2021</v>
      </c>
      <c r="B1158" s="3">
        <v>10</v>
      </c>
      <c r="C1158" t="s">
        <v>26</v>
      </c>
      <c r="D1158" s="4" t="s">
        <v>16</v>
      </c>
      <c r="E1158" t="s">
        <v>11</v>
      </c>
      <c r="F1158">
        <v>2.1932999999999998</v>
      </c>
      <c r="G1158">
        <v>156.285721</v>
      </c>
      <c r="H1158">
        <v>0.50449999999999995</v>
      </c>
      <c r="I1158">
        <v>739</v>
      </c>
    </row>
    <row r="1159" spans="1:9" x14ac:dyDescent="0.2">
      <c r="A1159" s="3">
        <v>2021</v>
      </c>
      <c r="B1159" s="3">
        <v>10</v>
      </c>
      <c r="C1159" t="s">
        <v>26</v>
      </c>
      <c r="D1159" s="4" t="s">
        <v>16</v>
      </c>
      <c r="E1159" t="s">
        <v>13</v>
      </c>
      <c r="F1159">
        <v>0.20899999999999999</v>
      </c>
      <c r="G1159">
        <v>18.574318999999999</v>
      </c>
      <c r="H1159">
        <v>9.4E-2</v>
      </c>
      <c r="I1159">
        <v>193</v>
      </c>
    </row>
    <row r="1160" spans="1:9" x14ac:dyDescent="0.2">
      <c r="A1160" s="3">
        <v>2021</v>
      </c>
      <c r="B1160" s="3">
        <v>10</v>
      </c>
      <c r="C1160" t="s">
        <v>26</v>
      </c>
      <c r="D1160" s="4" t="s">
        <v>50</v>
      </c>
      <c r="E1160" t="s">
        <v>27</v>
      </c>
      <c r="F1160">
        <v>1.7481</v>
      </c>
      <c r="G1160">
        <v>162.59215700000001</v>
      </c>
      <c r="H1160">
        <v>0.55940000000000001</v>
      </c>
      <c r="I1160">
        <v>1514</v>
      </c>
    </row>
    <row r="1161" spans="1:9" x14ac:dyDescent="0.2">
      <c r="A1161" s="3">
        <v>2021</v>
      </c>
      <c r="B1161" s="3">
        <v>10</v>
      </c>
      <c r="C1161" t="s">
        <v>26</v>
      </c>
      <c r="D1161" s="4" t="s">
        <v>45</v>
      </c>
      <c r="E1161" t="s">
        <v>12</v>
      </c>
      <c r="F1161">
        <v>1.8761000000000001</v>
      </c>
      <c r="G1161">
        <v>140.60075599999999</v>
      </c>
      <c r="H1161">
        <v>0.65659999999999996</v>
      </c>
      <c r="I1161">
        <v>1215</v>
      </c>
    </row>
    <row r="1162" spans="1:9" x14ac:dyDescent="0.2">
      <c r="A1162" s="3">
        <v>2021</v>
      </c>
      <c r="B1162" s="3">
        <v>10</v>
      </c>
      <c r="C1162" t="s">
        <v>26</v>
      </c>
      <c r="D1162" s="4" t="s">
        <v>21</v>
      </c>
      <c r="E1162" t="s">
        <v>22</v>
      </c>
      <c r="F1162">
        <v>3.7000000000000002E-3</v>
      </c>
      <c r="G1162">
        <v>1.48214</v>
      </c>
      <c r="H1162">
        <v>1.1000000000000001E-3</v>
      </c>
      <c r="I1162">
        <v>0</v>
      </c>
    </row>
    <row r="1163" spans="1:9" x14ac:dyDescent="0.2">
      <c r="A1163" s="3">
        <v>2021</v>
      </c>
      <c r="B1163" s="3">
        <v>10</v>
      </c>
      <c r="C1163" t="s">
        <v>26</v>
      </c>
      <c r="D1163" s="4" t="s">
        <v>21</v>
      </c>
      <c r="E1163" t="s">
        <v>13</v>
      </c>
      <c r="F1163">
        <v>0.55659999999999998</v>
      </c>
      <c r="G1163">
        <v>67.058508000000003</v>
      </c>
      <c r="H1163">
        <v>0.22259999999999999</v>
      </c>
      <c r="I1163">
        <v>0</v>
      </c>
    </row>
    <row r="1164" spans="1:9" x14ac:dyDescent="0.2">
      <c r="A1164" s="3">
        <v>2021</v>
      </c>
      <c r="B1164" s="3">
        <v>10</v>
      </c>
      <c r="C1164" t="s">
        <v>32</v>
      </c>
      <c r="D1164" s="4" t="s">
        <v>63</v>
      </c>
      <c r="E1164" t="s">
        <v>11</v>
      </c>
      <c r="F1164">
        <v>126.6332</v>
      </c>
      <c r="G1164">
        <v>7484.2811529999999</v>
      </c>
      <c r="H1164">
        <v>26.593</v>
      </c>
      <c r="I1164">
        <v>11784</v>
      </c>
    </row>
    <row r="1165" spans="1:9" x14ac:dyDescent="0.2">
      <c r="A1165" s="3">
        <v>2021</v>
      </c>
      <c r="B1165" s="3">
        <v>10</v>
      </c>
      <c r="C1165" t="s">
        <v>32</v>
      </c>
      <c r="D1165" s="4" t="s">
        <v>63</v>
      </c>
      <c r="E1165" t="s">
        <v>12</v>
      </c>
      <c r="F1165">
        <v>188.81450000000001</v>
      </c>
      <c r="G1165">
        <v>15760.805762</v>
      </c>
      <c r="H1165">
        <v>66.085099999999997</v>
      </c>
      <c r="I1165">
        <v>17949</v>
      </c>
    </row>
    <row r="1166" spans="1:9" x14ac:dyDescent="0.2">
      <c r="A1166" s="3">
        <v>2021</v>
      </c>
      <c r="B1166" s="3">
        <v>10</v>
      </c>
      <c r="C1166" t="s">
        <v>32</v>
      </c>
      <c r="D1166" s="4" t="s">
        <v>63</v>
      </c>
      <c r="E1166" t="s">
        <v>13</v>
      </c>
      <c r="F1166">
        <v>7.1569000000000003</v>
      </c>
      <c r="G1166">
        <v>1051.793848</v>
      </c>
      <c r="H1166">
        <v>3.5785</v>
      </c>
      <c r="I1166">
        <v>680</v>
      </c>
    </row>
    <row r="1167" spans="1:9" x14ac:dyDescent="0.2">
      <c r="A1167" s="3">
        <v>2021</v>
      </c>
      <c r="B1167" s="3">
        <v>10</v>
      </c>
      <c r="C1167" t="s">
        <v>32</v>
      </c>
      <c r="D1167" s="4" t="s">
        <v>63</v>
      </c>
      <c r="E1167" t="s">
        <v>14</v>
      </c>
      <c r="F1167">
        <v>1.21E-2</v>
      </c>
      <c r="G1167">
        <v>1.881435</v>
      </c>
      <c r="H1167">
        <v>8.9999999999999993E-3</v>
      </c>
      <c r="I1167">
        <v>3</v>
      </c>
    </row>
    <row r="1168" spans="1:9" x14ac:dyDescent="0.2">
      <c r="A1168" s="3">
        <v>2021</v>
      </c>
      <c r="B1168" s="3">
        <v>10</v>
      </c>
      <c r="C1168" t="s">
        <v>32</v>
      </c>
      <c r="D1168" s="4" t="s">
        <v>15</v>
      </c>
      <c r="E1168" t="s">
        <v>11</v>
      </c>
      <c r="F1168">
        <v>1.0006999999999999</v>
      </c>
      <c r="G1168">
        <v>112.16592900000001</v>
      </c>
      <c r="H1168">
        <v>0.20019999999999999</v>
      </c>
      <c r="I1168">
        <v>225</v>
      </c>
    </row>
    <row r="1169" spans="1:9" x14ac:dyDescent="0.2">
      <c r="A1169" s="3">
        <v>2021</v>
      </c>
      <c r="B1169" s="3">
        <v>10</v>
      </c>
      <c r="C1169" t="s">
        <v>32</v>
      </c>
      <c r="D1169" s="4" t="s">
        <v>15</v>
      </c>
      <c r="E1169" t="s">
        <v>13</v>
      </c>
      <c r="F1169">
        <v>55.961500000000001</v>
      </c>
      <c r="G1169">
        <v>9577.5189370000007</v>
      </c>
      <c r="H1169">
        <v>22.384599999999999</v>
      </c>
      <c r="I1169">
        <v>4222</v>
      </c>
    </row>
    <row r="1170" spans="1:9" x14ac:dyDescent="0.2">
      <c r="A1170" s="3">
        <v>2021</v>
      </c>
      <c r="B1170" s="3">
        <v>10</v>
      </c>
      <c r="C1170" t="s">
        <v>32</v>
      </c>
      <c r="D1170" s="4" t="s">
        <v>17</v>
      </c>
      <c r="E1170" t="s">
        <v>18</v>
      </c>
      <c r="F1170">
        <v>23.237400000000001</v>
      </c>
      <c r="G1170">
        <v>2101.853462</v>
      </c>
      <c r="H1170">
        <v>4.1826999999999996</v>
      </c>
      <c r="I1170">
        <v>5351</v>
      </c>
    </row>
    <row r="1171" spans="1:9" x14ac:dyDescent="0.2">
      <c r="A1171" s="3">
        <v>2021</v>
      </c>
      <c r="B1171" s="3">
        <v>10</v>
      </c>
      <c r="C1171" t="s">
        <v>32</v>
      </c>
      <c r="D1171" s="4" t="s">
        <v>20</v>
      </c>
      <c r="E1171" t="s">
        <v>22</v>
      </c>
      <c r="F1171">
        <v>0.71150000000000002</v>
      </c>
      <c r="G1171">
        <v>44.767403000000002</v>
      </c>
      <c r="H1171">
        <v>0.185</v>
      </c>
      <c r="I1171">
        <v>268</v>
      </c>
    </row>
    <row r="1172" spans="1:9" x14ac:dyDescent="0.2">
      <c r="A1172" s="3">
        <v>2021</v>
      </c>
      <c r="B1172" s="3">
        <v>10</v>
      </c>
      <c r="C1172" t="s">
        <v>32</v>
      </c>
      <c r="D1172" s="4" t="s">
        <v>20</v>
      </c>
      <c r="E1172" t="s">
        <v>12</v>
      </c>
      <c r="F1172">
        <v>14.6753</v>
      </c>
      <c r="G1172">
        <v>1156.3875579999999</v>
      </c>
      <c r="H1172">
        <v>5.2831000000000001</v>
      </c>
      <c r="I1172">
        <v>1877</v>
      </c>
    </row>
    <row r="1173" spans="1:9" x14ac:dyDescent="0.2">
      <c r="A1173" s="3">
        <v>2021</v>
      </c>
      <c r="B1173" s="3">
        <v>10</v>
      </c>
      <c r="C1173" t="s">
        <v>32</v>
      </c>
      <c r="D1173" s="4" t="s">
        <v>53</v>
      </c>
      <c r="E1173" t="s">
        <v>12</v>
      </c>
      <c r="F1173">
        <v>8.6252999999999993</v>
      </c>
      <c r="G1173">
        <v>595.80271499999992</v>
      </c>
      <c r="H1173">
        <v>3.3207</v>
      </c>
      <c r="I1173">
        <v>2973</v>
      </c>
    </row>
    <row r="1174" spans="1:9" x14ac:dyDescent="0.2">
      <c r="A1174" s="3">
        <v>2021</v>
      </c>
      <c r="B1174" s="3">
        <v>10</v>
      </c>
      <c r="C1174" t="s">
        <v>32</v>
      </c>
      <c r="D1174" s="4" t="s">
        <v>53</v>
      </c>
      <c r="E1174" t="s">
        <v>13</v>
      </c>
      <c r="F1174">
        <v>3.7985000000000002</v>
      </c>
      <c r="G1174">
        <v>275.08570500000002</v>
      </c>
      <c r="H1174">
        <v>1.8613</v>
      </c>
      <c r="I1174">
        <v>1927</v>
      </c>
    </row>
    <row r="1175" spans="1:9" x14ac:dyDescent="0.2">
      <c r="A1175" s="3">
        <v>2021</v>
      </c>
      <c r="B1175" s="3">
        <v>10</v>
      </c>
      <c r="C1175" t="s">
        <v>32</v>
      </c>
      <c r="D1175" s="4" t="s">
        <v>19</v>
      </c>
      <c r="E1175" t="s">
        <v>12</v>
      </c>
      <c r="F1175">
        <v>2.1044</v>
      </c>
      <c r="G1175">
        <v>449.28334699999999</v>
      </c>
      <c r="H1175">
        <v>0.77859999999999996</v>
      </c>
      <c r="I1175">
        <v>0</v>
      </c>
    </row>
    <row r="1176" spans="1:9" x14ac:dyDescent="0.2">
      <c r="A1176" s="3">
        <v>2021</v>
      </c>
      <c r="B1176" s="3">
        <v>10</v>
      </c>
      <c r="C1176" t="s">
        <v>32</v>
      </c>
      <c r="D1176" s="4" t="s">
        <v>33</v>
      </c>
      <c r="E1176" t="s">
        <v>18</v>
      </c>
      <c r="F1176">
        <v>1.2161999999999999</v>
      </c>
      <c r="G1176">
        <v>378.99533500000001</v>
      </c>
      <c r="H1176">
        <v>0.2311</v>
      </c>
      <c r="I1176">
        <v>107</v>
      </c>
    </row>
    <row r="1177" spans="1:9" x14ac:dyDescent="0.2">
      <c r="A1177" s="3">
        <v>2021</v>
      </c>
      <c r="B1177" s="3">
        <v>10</v>
      </c>
      <c r="C1177" t="s">
        <v>32</v>
      </c>
      <c r="D1177" s="4" t="s">
        <v>33</v>
      </c>
      <c r="E1177" t="s">
        <v>12</v>
      </c>
      <c r="F1177">
        <v>1.7600000000000001E-2</v>
      </c>
      <c r="G1177">
        <v>7.4601620000000004</v>
      </c>
      <c r="H1177">
        <v>6.1999999999999998E-3</v>
      </c>
      <c r="I1177">
        <v>4</v>
      </c>
    </row>
    <row r="1178" spans="1:9" x14ac:dyDescent="0.2">
      <c r="A1178" s="3">
        <v>2021</v>
      </c>
      <c r="B1178" s="3">
        <v>10</v>
      </c>
      <c r="C1178" t="s">
        <v>32</v>
      </c>
      <c r="D1178" s="4" t="s">
        <v>33</v>
      </c>
      <c r="E1178" t="s">
        <v>13</v>
      </c>
      <c r="F1178">
        <v>4.6699999999999998E-2</v>
      </c>
      <c r="G1178">
        <v>23.810641</v>
      </c>
      <c r="H1178">
        <v>2.3300000000000001E-2</v>
      </c>
      <c r="I1178">
        <v>36</v>
      </c>
    </row>
    <row r="1179" spans="1:9" x14ac:dyDescent="0.2">
      <c r="A1179" s="3">
        <v>2021</v>
      </c>
      <c r="B1179" s="3">
        <v>10</v>
      </c>
      <c r="C1179" t="s">
        <v>32</v>
      </c>
      <c r="D1179" s="4" t="s">
        <v>34</v>
      </c>
      <c r="E1179" t="s">
        <v>18</v>
      </c>
      <c r="F1179">
        <v>2.5999999999999999E-3</v>
      </c>
      <c r="G1179">
        <v>1.2736730000000001</v>
      </c>
      <c r="H1179">
        <v>5.0000000000000001E-4</v>
      </c>
      <c r="I1179">
        <v>1</v>
      </c>
    </row>
    <row r="1180" spans="1:9" x14ac:dyDescent="0.2">
      <c r="A1180" s="3">
        <v>2021</v>
      </c>
      <c r="B1180" s="3">
        <v>10</v>
      </c>
      <c r="C1180" t="s">
        <v>32</v>
      </c>
      <c r="D1180" s="4" t="s">
        <v>34</v>
      </c>
      <c r="E1180" t="s">
        <v>12</v>
      </c>
      <c r="F1180">
        <v>0.1336</v>
      </c>
      <c r="G1180">
        <v>58.314527999999996</v>
      </c>
      <c r="H1180">
        <v>4.6699999999999998E-2</v>
      </c>
      <c r="I1180">
        <v>89</v>
      </c>
    </row>
    <row r="1181" spans="1:9" x14ac:dyDescent="0.2">
      <c r="A1181" s="3">
        <v>2021</v>
      </c>
      <c r="B1181" s="3">
        <v>10</v>
      </c>
      <c r="C1181" t="s">
        <v>32</v>
      </c>
      <c r="D1181" s="4" t="s">
        <v>34</v>
      </c>
      <c r="E1181" t="s">
        <v>13</v>
      </c>
      <c r="F1181">
        <v>0.52339999999999998</v>
      </c>
      <c r="G1181">
        <v>283.69342599999999</v>
      </c>
      <c r="H1181">
        <v>0.21990000000000001</v>
      </c>
      <c r="I1181">
        <v>89</v>
      </c>
    </row>
    <row r="1182" spans="1:9" x14ac:dyDescent="0.2">
      <c r="A1182" s="3">
        <v>2021</v>
      </c>
      <c r="B1182" s="3">
        <v>10</v>
      </c>
      <c r="C1182" t="s">
        <v>32</v>
      </c>
      <c r="D1182" s="4" t="s">
        <v>50</v>
      </c>
      <c r="E1182" t="s">
        <v>27</v>
      </c>
      <c r="F1182">
        <v>2.7793999999999999</v>
      </c>
      <c r="G1182">
        <v>235.03743700000001</v>
      </c>
      <c r="H1182">
        <v>0.88939999999999997</v>
      </c>
      <c r="I1182">
        <v>2408</v>
      </c>
    </row>
    <row r="1183" spans="1:9" x14ac:dyDescent="0.2">
      <c r="A1183" s="3">
        <v>2021</v>
      </c>
      <c r="B1183" s="3">
        <v>10</v>
      </c>
      <c r="C1183" t="s">
        <v>32</v>
      </c>
      <c r="D1183" s="4" t="s">
        <v>45</v>
      </c>
      <c r="E1183" t="s">
        <v>12</v>
      </c>
      <c r="F1183">
        <v>2.6869000000000001</v>
      </c>
      <c r="G1183">
        <v>191.25912100000002</v>
      </c>
      <c r="H1183">
        <v>0.94040000000000001</v>
      </c>
      <c r="I1183">
        <v>1641</v>
      </c>
    </row>
    <row r="1184" spans="1:9" x14ac:dyDescent="0.2">
      <c r="A1184" s="3">
        <v>2021</v>
      </c>
      <c r="B1184" s="3">
        <v>11</v>
      </c>
      <c r="C1184" t="s">
        <v>9</v>
      </c>
      <c r="D1184" s="4" t="s">
        <v>63</v>
      </c>
      <c r="E1184" t="s">
        <v>11</v>
      </c>
      <c r="F1184">
        <v>9.3453999999999997</v>
      </c>
      <c r="G1184">
        <v>632.65947199999994</v>
      </c>
      <c r="H1184">
        <v>1.9624999999999999</v>
      </c>
      <c r="I1184">
        <v>445</v>
      </c>
    </row>
    <row r="1185" spans="1:9" x14ac:dyDescent="0.2">
      <c r="A1185" s="3">
        <v>2021</v>
      </c>
      <c r="B1185" s="3">
        <v>11</v>
      </c>
      <c r="C1185" t="s">
        <v>9</v>
      </c>
      <c r="D1185" s="4" t="s">
        <v>63</v>
      </c>
      <c r="E1185" t="s">
        <v>12</v>
      </c>
      <c r="F1185">
        <v>49.512900000000002</v>
      </c>
      <c r="G1185">
        <v>4733.2281040000007</v>
      </c>
      <c r="H1185">
        <v>17.329599999999999</v>
      </c>
      <c r="I1185">
        <v>780</v>
      </c>
    </row>
    <row r="1186" spans="1:9" x14ac:dyDescent="0.2">
      <c r="A1186" s="3">
        <v>2021</v>
      </c>
      <c r="B1186" s="3">
        <v>11</v>
      </c>
      <c r="C1186" t="s">
        <v>9</v>
      </c>
      <c r="D1186" s="4" t="s">
        <v>63</v>
      </c>
      <c r="E1186" t="s">
        <v>13</v>
      </c>
      <c r="F1186">
        <v>48.857700000000001</v>
      </c>
      <c r="G1186">
        <v>5155.983123</v>
      </c>
      <c r="H1186">
        <v>24.428899999999999</v>
      </c>
      <c r="I1186">
        <v>670</v>
      </c>
    </row>
    <row r="1187" spans="1:9" x14ac:dyDescent="0.2">
      <c r="A1187" s="3">
        <v>2021</v>
      </c>
      <c r="B1187" s="3">
        <v>11</v>
      </c>
      <c r="C1187" t="s">
        <v>9</v>
      </c>
      <c r="D1187" s="4" t="s">
        <v>15</v>
      </c>
      <c r="E1187" t="s">
        <v>11</v>
      </c>
      <c r="F1187">
        <v>0.12039999999999999</v>
      </c>
      <c r="G1187">
        <v>15.142913</v>
      </c>
      <c r="H1187">
        <v>2.41E-2</v>
      </c>
      <c r="I1187">
        <v>11</v>
      </c>
    </row>
    <row r="1188" spans="1:9" x14ac:dyDescent="0.2">
      <c r="A1188" s="3">
        <v>2021</v>
      </c>
      <c r="B1188" s="3">
        <v>11</v>
      </c>
      <c r="C1188" t="s">
        <v>9</v>
      </c>
      <c r="D1188" s="4" t="s">
        <v>15</v>
      </c>
      <c r="E1188" t="s">
        <v>13</v>
      </c>
      <c r="F1188">
        <v>57.123100000000001</v>
      </c>
      <c r="G1188">
        <v>7939.3939970000001</v>
      </c>
      <c r="H1188">
        <v>22.849299999999999</v>
      </c>
      <c r="I1188">
        <v>766</v>
      </c>
    </row>
    <row r="1189" spans="1:9" x14ac:dyDescent="0.2">
      <c r="A1189" s="3">
        <v>2021</v>
      </c>
      <c r="B1189" s="3">
        <v>11</v>
      </c>
      <c r="C1189" t="s">
        <v>9</v>
      </c>
      <c r="D1189" s="4" t="s">
        <v>17</v>
      </c>
      <c r="E1189" t="s">
        <v>18</v>
      </c>
      <c r="F1189">
        <v>2.9588000000000001</v>
      </c>
      <c r="G1189">
        <v>322.443487</v>
      </c>
      <c r="H1189">
        <v>0.53259999999999996</v>
      </c>
      <c r="I1189">
        <v>196</v>
      </c>
    </row>
    <row r="1190" spans="1:9" x14ac:dyDescent="0.2">
      <c r="A1190" s="3">
        <v>2021</v>
      </c>
      <c r="B1190" s="3">
        <v>11</v>
      </c>
      <c r="C1190" t="s">
        <v>9</v>
      </c>
      <c r="D1190" s="4" t="s">
        <v>21</v>
      </c>
      <c r="E1190" t="s">
        <v>22</v>
      </c>
      <c r="F1190">
        <v>2.98E-2</v>
      </c>
      <c r="G1190">
        <v>8.8287189999999995</v>
      </c>
      <c r="H1190">
        <v>8.3999999999999995E-3</v>
      </c>
      <c r="I1190">
        <v>15</v>
      </c>
    </row>
    <row r="1191" spans="1:9" x14ac:dyDescent="0.2">
      <c r="A1191" s="3">
        <v>2021</v>
      </c>
      <c r="B1191" s="3">
        <v>11</v>
      </c>
      <c r="C1191" t="s">
        <v>9</v>
      </c>
      <c r="D1191" s="4" t="s">
        <v>21</v>
      </c>
      <c r="E1191" t="s">
        <v>13</v>
      </c>
      <c r="F1191">
        <v>1.2734000000000001</v>
      </c>
      <c r="G1191">
        <v>180.08316699999997</v>
      </c>
      <c r="H1191">
        <v>0.50929999999999997</v>
      </c>
      <c r="I1191">
        <v>186</v>
      </c>
    </row>
    <row r="1192" spans="1:9" x14ac:dyDescent="0.2">
      <c r="A1192" s="3">
        <v>2021</v>
      </c>
      <c r="B1192" s="3">
        <v>11</v>
      </c>
      <c r="C1192" t="s">
        <v>9</v>
      </c>
      <c r="D1192" s="4" t="s">
        <v>20</v>
      </c>
      <c r="E1192" t="s">
        <v>22</v>
      </c>
      <c r="F1192">
        <v>8.3999999999999995E-3</v>
      </c>
      <c r="G1192">
        <v>0.50492099999999995</v>
      </c>
      <c r="H1192">
        <v>2.2000000000000001E-3</v>
      </c>
      <c r="I1192">
        <v>2</v>
      </c>
    </row>
    <row r="1193" spans="1:9" x14ac:dyDescent="0.2">
      <c r="A1193" s="3">
        <v>2021</v>
      </c>
      <c r="B1193" s="3">
        <v>11</v>
      </c>
      <c r="C1193" t="s">
        <v>9</v>
      </c>
      <c r="D1193" s="4" t="s">
        <v>20</v>
      </c>
      <c r="E1193" t="s">
        <v>12</v>
      </c>
      <c r="F1193">
        <v>1.9762999999999999</v>
      </c>
      <c r="G1193">
        <v>158.90520900000001</v>
      </c>
      <c r="H1193">
        <v>0.71150000000000002</v>
      </c>
      <c r="I1193">
        <v>188</v>
      </c>
    </row>
    <row r="1194" spans="1:9" x14ac:dyDescent="0.2">
      <c r="A1194" s="3">
        <v>2021</v>
      </c>
      <c r="B1194" s="3">
        <v>11</v>
      </c>
      <c r="C1194" t="s">
        <v>9</v>
      </c>
      <c r="D1194" s="4" t="s">
        <v>19</v>
      </c>
      <c r="E1194" t="s">
        <v>12</v>
      </c>
      <c r="F1194">
        <v>0.37459999999999999</v>
      </c>
      <c r="G1194">
        <v>70.102818999999997</v>
      </c>
      <c r="H1194">
        <v>0.1386</v>
      </c>
      <c r="I1194">
        <v>33</v>
      </c>
    </row>
    <row r="1195" spans="1:9" x14ac:dyDescent="0.2">
      <c r="A1195" s="3">
        <v>2021</v>
      </c>
      <c r="B1195" s="3">
        <v>11</v>
      </c>
      <c r="C1195" t="s">
        <v>9</v>
      </c>
      <c r="D1195" s="4" t="s">
        <v>50</v>
      </c>
      <c r="E1195" t="s">
        <v>27</v>
      </c>
      <c r="F1195">
        <v>0.68340000000000001</v>
      </c>
      <c r="G1195">
        <v>69.379221000000001</v>
      </c>
      <c r="H1195">
        <v>0.21870000000000001</v>
      </c>
      <c r="I1195">
        <v>235</v>
      </c>
    </row>
    <row r="1196" spans="1:9" x14ac:dyDescent="0.2">
      <c r="A1196" s="3">
        <v>2021</v>
      </c>
      <c r="B1196" s="3">
        <v>11</v>
      </c>
      <c r="C1196" t="s">
        <v>9</v>
      </c>
      <c r="D1196" s="4" t="s">
        <v>51</v>
      </c>
      <c r="E1196" t="s">
        <v>13</v>
      </c>
      <c r="F1196">
        <v>0.15529999999999999</v>
      </c>
      <c r="G1196">
        <v>31.865634999999997</v>
      </c>
      <c r="H1196">
        <v>7.0699999999999999E-2</v>
      </c>
      <c r="I1196">
        <v>0</v>
      </c>
    </row>
    <row r="1197" spans="1:9" x14ac:dyDescent="0.2">
      <c r="A1197" s="3">
        <v>2021</v>
      </c>
      <c r="B1197" s="3">
        <v>11</v>
      </c>
      <c r="C1197" t="s">
        <v>9</v>
      </c>
      <c r="D1197" s="4" t="s">
        <v>42</v>
      </c>
      <c r="E1197" t="s">
        <v>13</v>
      </c>
      <c r="F1197">
        <v>0.14430000000000001</v>
      </c>
      <c r="G1197">
        <v>26.838242999999999</v>
      </c>
      <c r="H1197">
        <v>5.7700000000000001E-2</v>
      </c>
      <c r="I1197">
        <v>53</v>
      </c>
    </row>
    <row r="1198" spans="1:9" x14ac:dyDescent="0.2">
      <c r="A1198" s="3">
        <v>2021</v>
      </c>
      <c r="B1198" s="3">
        <v>11</v>
      </c>
      <c r="C1198" t="s">
        <v>9</v>
      </c>
      <c r="D1198" s="4" t="s">
        <v>24</v>
      </c>
      <c r="E1198" t="s">
        <v>18</v>
      </c>
      <c r="F1198">
        <v>0.15160000000000001</v>
      </c>
      <c r="G1198">
        <v>25.916124</v>
      </c>
      <c r="H1198">
        <v>2.8799999999999999E-2</v>
      </c>
      <c r="I1198">
        <v>64</v>
      </c>
    </row>
    <row r="1199" spans="1:9" x14ac:dyDescent="0.2">
      <c r="A1199" s="3">
        <v>2021</v>
      </c>
      <c r="B1199" s="3">
        <v>11</v>
      </c>
      <c r="C1199" t="s">
        <v>9</v>
      </c>
      <c r="D1199" s="4" t="s">
        <v>24</v>
      </c>
      <c r="E1199" t="s">
        <v>12</v>
      </c>
      <c r="F1199">
        <v>6.9999999999999999E-4</v>
      </c>
      <c r="G1199">
        <v>6.9620999999999988E-2</v>
      </c>
      <c r="H1199">
        <v>2.9999999999999997E-4</v>
      </c>
      <c r="I1199">
        <v>2</v>
      </c>
    </row>
    <row r="1200" spans="1:9" x14ac:dyDescent="0.2">
      <c r="A1200" s="3">
        <v>2021</v>
      </c>
      <c r="B1200" s="3">
        <v>11</v>
      </c>
      <c r="C1200" t="s">
        <v>26</v>
      </c>
      <c r="D1200" s="4" t="s">
        <v>63</v>
      </c>
      <c r="E1200" t="s">
        <v>11</v>
      </c>
      <c r="F1200">
        <v>26.677800000000001</v>
      </c>
      <c r="G1200">
        <v>1862.5270169999999</v>
      </c>
      <c r="H1200">
        <v>5.6022999999999996</v>
      </c>
      <c r="I1200">
        <v>5924</v>
      </c>
    </row>
    <row r="1201" spans="1:9" x14ac:dyDescent="0.2">
      <c r="A1201" s="3">
        <v>2021</v>
      </c>
      <c r="B1201" s="3">
        <v>11</v>
      </c>
      <c r="C1201" t="s">
        <v>26</v>
      </c>
      <c r="D1201" s="4" t="s">
        <v>63</v>
      </c>
      <c r="E1201" t="s">
        <v>12</v>
      </c>
      <c r="F1201">
        <v>65.960099999999997</v>
      </c>
      <c r="G1201">
        <v>6276.6479559999998</v>
      </c>
      <c r="H1201">
        <v>23.085899999999999</v>
      </c>
      <c r="I1201">
        <v>10158</v>
      </c>
    </row>
    <row r="1202" spans="1:9" x14ac:dyDescent="0.2">
      <c r="A1202" s="3">
        <v>2021</v>
      </c>
      <c r="B1202" s="3">
        <v>11</v>
      </c>
      <c r="C1202" t="s">
        <v>26</v>
      </c>
      <c r="D1202" s="4" t="s">
        <v>63</v>
      </c>
      <c r="E1202" t="s">
        <v>13</v>
      </c>
      <c r="F1202">
        <v>1.9498</v>
      </c>
      <c r="G1202">
        <v>303.85544300000004</v>
      </c>
      <c r="H1202">
        <v>0.97489999999999999</v>
      </c>
      <c r="I1202">
        <v>545</v>
      </c>
    </row>
    <row r="1203" spans="1:9" x14ac:dyDescent="0.2">
      <c r="A1203" s="3">
        <v>2021</v>
      </c>
      <c r="B1203" s="3">
        <v>11</v>
      </c>
      <c r="C1203" t="s">
        <v>26</v>
      </c>
      <c r="D1203" s="4" t="s">
        <v>63</v>
      </c>
      <c r="E1203" t="s">
        <v>14</v>
      </c>
      <c r="F1203">
        <v>0.27650000000000002</v>
      </c>
      <c r="G1203">
        <v>44.648980999999999</v>
      </c>
      <c r="H1203">
        <v>0.20730000000000001</v>
      </c>
      <c r="I1203">
        <v>163</v>
      </c>
    </row>
    <row r="1204" spans="1:9" x14ac:dyDescent="0.2">
      <c r="A1204" s="3">
        <v>2021</v>
      </c>
      <c r="B1204" s="3">
        <v>11</v>
      </c>
      <c r="C1204" t="s">
        <v>26</v>
      </c>
      <c r="D1204" s="4" t="s">
        <v>15</v>
      </c>
      <c r="E1204" t="s">
        <v>11</v>
      </c>
      <c r="F1204">
        <v>2.6700000000000002E-2</v>
      </c>
      <c r="G1204">
        <v>3.1194349999999997</v>
      </c>
      <c r="H1204">
        <v>5.4000000000000003E-3</v>
      </c>
      <c r="I1204">
        <v>8</v>
      </c>
    </row>
    <row r="1205" spans="1:9" x14ac:dyDescent="0.2">
      <c r="A1205" s="3">
        <v>2021</v>
      </c>
      <c r="B1205" s="3">
        <v>11</v>
      </c>
      <c r="C1205" t="s">
        <v>26</v>
      </c>
      <c r="D1205" s="4" t="s">
        <v>15</v>
      </c>
      <c r="E1205" t="s">
        <v>13</v>
      </c>
      <c r="F1205">
        <v>8.1548999999999996</v>
      </c>
      <c r="G1205">
        <v>1411.3826569999999</v>
      </c>
      <c r="H1205">
        <v>3.2618999999999998</v>
      </c>
      <c r="I1205">
        <v>1619</v>
      </c>
    </row>
    <row r="1206" spans="1:9" x14ac:dyDescent="0.2">
      <c r="A1206" s="3">
        <v>2021</v>
      </c>
      <c r="B1206" s="3">
        <v>11</v>
      </c>
      <c r="C1206" t="s">
        <v>26</v>
      </c>
      <c r="D1206" s="4" t="s">
        <v>17</v>
      </c>
      <c r="E1206" t="s">
        <v>18</v>
      </c>
      <c r="F1206">
        <v>10.259</v>
      </c>
      <c r="G1206">
        <v>911.95919299999991</v>
      </c>
      <c r="H1206">
        <v>1.8466</v>
      </c>
      <c r="I1206">
        <v>3204</v>
      </c>
    </row>
    <row r="1207" spans="1:9" x14ac:dyDescent="0.2">
      <c r="A1207" s="3">
        <v>2021</v>
      </c>
      <c r="B1207" s="3">
        <v>11</v>
      </c>
      <c r="C1207" t="s">
        <v>26</v>
      </c>
      <c r="D1207" s="4" t="s">
        <v>20</v>
      </c>
      <c r="E1207" t="s">
        <v>22</v>
      </c>
      <c r="F1207">
        <v>0.68600000000000005</v>
      </c>
      <c r="G1207">
        <v>42.920050000000003</v>
      </c>
      <c r="H1207">
        <v>0.1784</v>
      </c>
      <c r="I1207">
        <v>123</v>
      </c>
    </row>
    <row r="1208" spans="1:9" x14ac:dyDescent="0.2">
      <c r="A1208" s="3">
        <v>2021</v>
      </c>
      <c r="B1208" s="3">
        <v>11</v>
      </c>
      <c r="C1208" t="s">
        <v>26</v>
      </c>
      <c r="D1208" s="4" t="s">
        <v>20</v>
      </c>
      <c r="E1208" t="s">
        <v>12</v>
      </c>
      <c r="F1208">
        <v>12.0641</v>
      </c>
      <c r="G1208">
        <v>709.76295200000004</v>
      </c>
      <c r="H1208">
        <v>4.343</v>
      </c>
      <c r="I1208">
        <v>1420</v>
      </c>
    </row>
    <row r="1209" spans="1:9" x14ac:dyDescent="0.2">
      <c r="A1209" s="3">
        <v>2021</v>
      </c>
      <c r="B1209" s="3">
        <v>11</v>
      </c>
      <c r="C1209" t="s">
        <v>26</v>
      </c>
      <c r="D1209" s="4" t="s">
        <v>53</v>
      </c>
      <c r="E1209" t="s">
        <v>12</v>
      </c>
      <c r="F1209">
        <v>2.6768000000000001</v>
      </c>
      <c r="G1209">
        <v>167.30194399999999</v>
      </c>
      <c r="H1209">
        <v>1.0306</v>
      </c>
      <c r="I1209">
        <v>788</v>
      </c>
    </row>
    <row r="1210" spans="1:9" x14ac:dyDescent="0.2">
      <c r="A1210" s="3">
        <v>2021</v>
      </c>
      <c r="B1210" s="3">
        <v>11</v>
      </c>
      <c r="C1210" t="s">
        <v>26</v>
      </c>
      <c r="D1210" s="4" t="s">
        <v>53</v>
      </c>
      <c r="E1210" t="s">
        <v>13</v>
      </c>
      <c r="F1210">
        <v>1.2911999999999999</v>
      </c>
      <c r="G1210">
        <v>91.374932000000001</v>
      </c>
      <c r="H1210">
        <v>0.63270000000000004</v>
      </c>
      <c r="I1210">
        <v>1002</v>
      </c>
    </row>
    <row r="1211" spans="1:9" x14ac:dyDescent="0.2">
      <c r="A1211" s="3">
        <v>2021</v>
      </c>
      <c r="B1211" s="3">
        <v>11</v>
      </c>
      <c r="C1211" t="s">
        <v>26</v>
      </c>
      <c r="D1211" s="4" t="s">
        <v>50</v>
      </c>
      <c r="E1211" t="s">
        <v>27</v>
      </c>
      <c r="F1211">
        <v>1.9384999999999999</v>
      </c>
      <c r="G1211">
        <v>170.223986</v>
      </c>
      <c r="H1211">
        <v>0.62029999999999996</v>
      </c>
      <c r="I1211">
        <v>1671</v>
      </c>
    </row>
    <row r="1212" spans="1:9" x14ac:dyDescent="0.2">
      <c r="A1212" s="3">
        <v>2021</v>
      </c>
      <c r="B1212" s="3">
        <v>11</v>
      </c>
      <c r="C1212" t="s">
        <v>26</v>
      </c>
      <c r="D1212" s="4" t="s">
        <v>16</v>
      </c>
      <c r="E1212" t="s">
        <v>11</v>
      </c>
      <c r="F1212">
        <v>2.0573000000000001</v>
      </c>
      <c r="G1212">
        <v>141.77735699999999</v>
      </c>
      <c r="H1212">
        <v>0.47320000000000001</v>
      </c>
      <c r="I1212">
        <v>673</v>
      </c>
    </row>
    <row r="1213" spans="1:9" x14ac:dyDescent="0.2">
      <c r="A1213" s="3">
        <v>2021</v>
      </c>
      <c r="B1213" s="3">
        <v>11</v>
      </c>
      <c r="C1213" t="s">
        <v>26</v>
      </c>
      <c r="D1213" s="4" t="s">
        <v>16</v>
      </c>
      <c r="E1213" t="s">
        <v>13</v>
      </c>
      <c r="F1213">
        <v>0.1111</v>
      </c>
      <c r="G1213">
        <v>9.8325270000000007</v>
      </c>
      <c r="H1213">
        <v>0.05</v>
      </c>
      <c r="I1213">
        <v>111</v>
      </c>
    </row>
    <row r="1214" spans="1:9" x14ac:dyDescent="0.2">
      <c r="A1214" s="3">
        <v>2021</v>
      </c>
      <c r="B1214" s="3">
        <v>11</v>
      </c>
      <c r="C1214" t="s">
        <v>26</v>
      </c>
      <c r="D1214" s="4" t="s">
        <v>54</v>
      </c>
      <c r="E1214" t="s">
        <v>13</v>
      </c>
      <c r="F1214">
        <v>2.0802999999999998</v>
      </c>
      <c r="G1214">
        <v>150.47624900000002</v>
      </c>
      <c r="H1214">
        <v>0.83209999999999995</v>
      </c>
      <c r="I1214">
        <v>660</v>
      </c>
    </row>
    <row r="1215" spans="1:9" x14ac:dyDescent="0.2">
      <c r="A1215" s="3">
        <v>2021</v>
      </c>
      <c r="B1215" s="3">
        <v>11</v>
      </c>
      <c r="C1215" t="s">
        <v>26</v>
      </c>
      <c r="D1215" s="4" t="s">
        <v>45</v>
      </c>
      <c r="E1215" t="s">
        <v>12</v>
      </c>
      <c r="F1215">
        <v>1.6438999999999999</v>
      </c>
      <c r="G1215">
        <v>116.172805</v>
      </c>
      <c r="H1215">
        <v>0.57540000000000002</v>
      </c>
      <c r="I1215">
        <v>1077</v>
      </c>
    </row>
    <row r="1216" spans="1:9" x14ac:dyDescent="0.2">
      <c r="A1216" s="3">
        <v>2021</v>
      </c>
      <c r="B1216" s="3">
        <v>11</v>
      </c>
      <c r="C1216" t="s">
        <v>26</v>
      </c>
      <c r="D1216" s="4" t="s">
        <v>19</v>
      </c>
      <c r="E1216" t="s">
        <v>12</v>
      </c>
      <c r="F1216">
        <v>0.52100000000000002</v>
      </c>
      <c r="G1216">
        <v>103.76481800000001</v>
      </c>
      <c r="H1216">
        <v>0.1928</v>
      </c>
      <c r="I1216">
        <v>0</v>
      </c>
    </row>
    <row r="1217" spans="1:9" x14ac:dyDescent="0.2">
      <c r="A1217" s="3">
        <v>2021</v>
      </c>
      <c r="B1217" s="3">
        <v>11</v>
      </c>
      <c r="C1217" t="s">
        <v>32</v>
      </c>
      <c r="D1217" s="4" t="s">
        <v>63</v>
      </c>
      <c r="E1217" t="s">
        <v>11</v>
      </c>
      <c r="F1217">
        <v>91.028199999999998</v>
      </c>
      <c r="G1217">
        <v>5751.8504189999994</v>
      </c>
      <c r="H1217">
        <v>19.116</v>
      </c>
      <c r="I1217">
        <v>11309</v>
      </c>
    </row>
    <row r="1218" spans="1:9" x14ac:dyDescent="0.2">
      <c r="A1218" s="3">
        <v>2021</v>
      </c>
      <c r="B1218" s="3">
        <v>11</v>
      </c>
      <c r="C1218" t="s">
        <v>32</v>
      </c>
      <c r="D1218" s="4" t="s">
        <v>63</v>
      </c>
      <c r="E1218" t="s">
        <v>12</v>
      </c>
      <c r="F1218">
        <v>148.52510000000001</v>
      </c>
      <c r="G1218">
        <v>13843.010251</v>
      </c>
      <c r="H1218">
        <v>51.983800000000002</v>
      </c>
      <c r="I1218">
        <v>17986</v>
      </c>
    </row>
    <row r="1219" spans="1:9" x14ac:dyDescent="0.2">
      <c r="A1219" s="3">
        <v>2021</v>
      </c>
      <c r="B1219" s="3">
        <v>11</v>
      </c>
      <c r="C1219" t="s">
        <v>32</v>
      </c>
      <c r="D1219" s="4" t="s">
        <v>63</v>
      </c>
      <c r="E1219" t="s">
        <v>13</v>
      </c>
      <c r="F1219">
        <v>13.1242</v>
      </c>
      <c r="G1219">
        <v>1613.783187</v>
      </c>
      <c r="H1219">
        <v>6.5621</v>
      </c>
      <c r="I1219">
        <v>721</v>
      </c>
    </row>
    <row r="1220" spans="1:9" x14ac:dyDescent="0.2">
      <c r="A1220" s="3">
        <v>2021</v>
      </c>
      <c r="B1220" s="3">
        <v>11</v>
      </c>
      <c r="C1220" t="s">
        <v>32</v>
      </c>
      <c r="D1220" s="4" t="s">
        <v>63</v>
      </c>
      <c r="E1220" t="s">
        <v>14</v>
      </c>
      <c r="F1220">
        <v>1.1599999999999999E-2</v>
      </c>
      <c r="G1220">
        <v>1.818643</v>
      </c>
      <c r="H1220">
        <v>8.6999999999999994E-3</v>
      </c>
      <c r="I1220">
        <v>3</v>
      </c>
    </row>
    <row r="1221" spans="1:9" x14ac:dyDescent="0.2">
      <c r="A1221" s="3">
        <v>2021</v>
      </c>
      <c r="B1221" s="3">
        <v>11</v>
      </c>
      <c r="C1221" t="s">
        <v>32</v>
      </c>
      <c r="D1221" s="4" t="s">
        <v>15</v>
      </c>
      <c r="E1221" t="s">
        <v>11</v>
      </c>
      <c r="F1221">
        <v>0.99129999999999996</v>
      </c>
      <c r="G1221">
        <v>116.18659600000001</v>
      </c>
      <c r="H1221">
        <v>0.1983</v>
      </c>
      <c r="I1221">
        <v>252</v>
      </c>
    </row>
    <row r="1222" spans="1:9" x14ac:dyDescent="0.2">
      <c r="A1222" s="3">
        <v>2021</v>
      </c>
      <c r="B1222" s="3">
        <v>11</v>
      </c>
      <c r="C1222" t="s">
        <v>32</v>
      </c>
      <c r="D1222" s="4" t="s">
        <v>15</v>
      </c>
      <c r="E1222" t="s">
        <v>13</v>
      </c>
      <c r="F1222">
        <v>49.348700000000001</v>
      </c>
      <c r="G1222">
        <v>8723.8077009999997</v>
      </c>
      <c r="H1222">
        <v>19.7395</v>
      </c>
      <c r="I1222">
        <v>4650</v>
      </c>
    </row>
    <row r="1223" spans="1:9" x14ac:dyDescent="0.2">
      <c r="A1223" s="3">
        <v>2021</v>
      </c>
      <c r="B1223" s="3">
        <v>11</v>
      </c>
      <c r="C1223" t="s">
        <v>32</v>
      </c>
      <c r="D1223" s="4" t="s">
        <v>20</v>
      </c>
      <c r="E1223" t="s">
        <v>22</v>
      </c>
      <c r="F1223">
        <v>1.5021</v>
      </c>
      <c r="G1223">
        <v>94.162770999999992</v>
      </c>
      <c r="H1223">
        <v>0.39050000000000001</v>
      </c>
      <c r="I1223">
        <v>299</v>
      </c>
    </row>
    <row r="1224" spans="1:9" x14ac:dyDescent="0.2">
      <c r="A1224" s="3">
        <v>2021</v>
      </c>
      <c r="B1224" s="3">
        <v>11</v>
      </c>
      <c r="C1224" t="s">
        <v>32</v>
      </c>
      <c r="D1224" s="4" t="s">
        <v>20</v>
      </c>
      <c r="E1224" t="s">
        <v>12</v>
      </c>
      <c r="F1224">
        <v>31.1936</v>
      </c>
      <c r="G1224">
        <v>1961.2954069999998</v>
      </c>
      <c r="H1224">
        <v>11.229699999999999</v>
      </c>
      <c r="I1224">
        <v>1922</v>
      </c>
    </row>
    <row r="1225" spans="1:9" x14ac:dyDescent="0.2">
      <c r="A1225" s="3">
        <v>2021</v>
      </c>
      <c r="B1225" s="3">
        <v>11</v>
      </c>
      <c r="C1225" t="s">
        <v>32</v>
      </c>
      <c r="D1225" s="4" t="s">
        <v>17</v>
      </c>
      <c r="E1225" t="s">
        <v>18</v>
      </c>
      <c r="F1225">
        <v>16.481999999999999</v>
      </c>
      <c r="G1225">
        <v>1502.999939</v>
      </c>
      <c r="H1225">
        <v>2.9668000000000001</v>
      </c>
      <c r="I1225">
        <v>4821</v>
      </c>
    </row>
    <row r="1226" spans="1:9" x14ac:dyDescent="0.2">
      <c r="A1226" s="3">
        <v>2021</v>
      </c>
      <c r="B1226" s="3">
        <v>11</v>
      </c>
      <c r="C1226" t="s">
        <v>32</v>
      </c>
      <c r="D1226" s="4" t="s">
        <v>53</v>
      </c>
      <c r="E1226" t="s">
        <v>12</v>
      </c>
      <c r="F1226">
        <v>8.0768000000000004</v>
      </c>
      <c r="G1226">
        <v>479.585418</v>
      </c>
      <c r="H1226">
        <v>3.1095999999999999</v>
      </c>
      <c r="I1226">
        <v>2321</v>
      </c>
    </row>
    <row r="1227" spans="1:9" x14ac:dyDescent="0.2">
      <c r="A1227" s="3">
        <v>2021</v>
      </c>
      <c r="B1227" s="3">
        <v>11</v>
      </c>
      <c r="C1227" t="s">
        <v>32</v>
      </c>
      <c r="D1227" s="4" t="s">
        <v>53</v>
      </c>
      <c r="E1227" t="s">
        <v>13</v>
      </c>
      <c r="F1227">
        <v>1.7141</v>
      </c>
      <c r="G1227">
        <v>119.78602099999999</v>
      </c>
      <c r="H1227">
        <v>0.83989999999999998</v>
      </c>
      <c r="I1227">
        <v>1202</v>
      </c>
    </row>
    <row r="1228" spans="1:9" x14ac:dyDescent="0.2">
      <c r="A1228" s="3">
        <v>2021</v>
      </c>
      <c r="B1228" s="3">
        <v>11</v>
      </c>
      <c r="C1228" t="s">
        <v>32</v>
      </c>
      <c r="D1228" s="4" t="s">
        <v>19</v>
      </c>
      <c r="E1228" t="s">
        <v>12</v>
      </c>
      <c r="F1228">
        <v>1.827</v>
      </c>
      <c r="G1228">
        <v>378.37265500000001</v>
      </c>
      <c r="H1228">
        <v>0.67600000000000005</v>
      </c>
      <c r="I1228">
        <v>0</v>
      </c>
    </row>
    <row r="1229" spans="1:9" x14ac:dyDescent="0.2">
      <c r="A1229" s="3">
        <v>2021</v>
      </c>
      <c r="B1229" s="3">
        <v>11</v>
      </c>
      <c r="C1229" t="s">
        <v>32</v>
      </c>
      <c r="D1229" s="4" t="s">
        <v>33</v>
      </c>
      <c r="E1229" t="s">
        <v>18</v>
      </c>
      <c r="F1229">
        <v>1.0677000000000001</v>
      </c>
      <c r="G1229">
        <v>321.767696</v>
      </c>
      <c r="H1229">
        <v>0.20269999999999999</v>
      </c>
      <c r="I1229">
        <v>108</v>
      </c>
    </row>
    <row r="1230" spans="1:9" x14ac:dyDescent="0.2">
      <c r="A1230" s="3">
        <v>2021</v>
      </c>
      <c r="B1230" s="3">
        <v>11</v>
      </c>
      <c r="C1230" t="s">
        <v>32</v>
      </c>
      <c r="D1230" s="4" t="s">
        <v>33</v>
      </c>
      <c r="E1230" t="s">
        <v>12</v>
      </c>
      <c r="F1230">
        <v>1.6799999999999999E-2</v>
      </c>
      <c r="G1230">
        <v>7.1706029999999998</v>
      </c>
      <c r="H1230">
        <v>6.0000000000000001E-3</v>
      </c>
      <c r="I1230">
        <v>5</v>
      </c>
    </row>
    <row r="1231" spans="1:9" x14ac:dyDescent="0.2">
      <c r="A1231" s="3">
        <v>2021</v>
      </c>
      <c r="B1231" s="3">
        <v>11</v>
      </c>
      <c r="C1231" t="s">
        <v>32</v>
      </c>
      <c r="D1231" s="4" t="s">
        <v>33</v>
      </c>
      <c r="E1231" t="s">
        <v>13</v>
      </c>
      <c r="F1231">
        <v>4.6600000000000003E-2</v>
      </c>
      <c r="G1231">
        <v>24.183679000000001</v>
      </c>
      <c r="H1231">
        <v>2.3300000000000001E-2</v>
      </c>
      <c r="I1231">
        <v>39</v>
      </c>
    </row>
    <row r="1232" spans="1:9" x14ac:dyDescent="0.2">
      <c r="A1232" s="3">
        <v>2021</v>
      </c>
      <c r="B1232" s="3">
        <v>11</v>
      </c>
      <c r="C1232" t="s">
        <v>32</v>
      </c>
      <c r="D1232" s="4" t="s">
        <v>50</v>
      </c>
      <c r="E1232" t="s">
        <v>27</v>
      </c>
      <c r="F1232">
        <v>3.8500999999999999</v>
      </c>
      <c r="G1232">
        <v>311.61318699999998</v>
      </c>
      <c r="H1232">
        <v>1.232</v>
      </c>
      <c r="I1232">
        <v>2984</v>
      </c>
    </row>
    <row r="1233" spans="1:9" x14ac:dyDescent="0.2">
      <c r="A1233" s="3">
        <v>2021</v>
      </c>
      <c r="B1233" s="3">
        <v>11</v>
      </c>
      <c r="C1233" t="s">
        <v>32</v>
      </c>
      <c r="D1233" s="4" t="s">
        <v>21</v>
      </c>
      <c r="E1233" t="s">
        <v>22</v>
      </c>
      <c r="F1233">
        <v>0.31330000000000002</v>
      </c>
      <c r="G1233">
        <v>119.615482</v>
      </c>
      <c r="H1233">
        <v>8.77E-2</v>
      </c>
      <c r="I1233">
        <v>0</v>
      </c>
    </row>
    <row r="1234" spans="1:9" x14ac:dyDescent="0.2">
      <c r="A1234" s="3">
        <v>2021</v>
      </c>
      <c r="B1234" s="3">
        <v>11</v>
      </c>
      <c r="C1234" t="s">
        <v>32</v>
      </c>
      <c r="D1234" s="4" t="s">
        <v>21</v>
      </c>
      <c r="E1234" t="s">
        <v>27</v>
      </c>
      <c r="F1234">
        <v>1.6000000000000001E-3</v>
      </c>
      <c r="G1234">
        <v>0.52653599999999989</v>
      </c>
      <c r="H1234">
        <v>5.0000000000000001E-4</v>
      </c>
      <c r="I1234">
        <v>0</v>
      </c>
    </row>
    <row r="1235" spans="1:9" x14ac:dyDescent="0.2">
      <c r="A1235" s="3">
        <v>2021</v>
      </c>
      <c r="B1235" s="3">
        <v>11</v>
      </c>
      <c r="C1235" t="s">
        <v>32</v>
      </c>
      <c r="D1235" s="4" t="s">
        <v>21</v>
      </c>
      <c r="E1235" t="s">
        <v>13</v>
      </c>
      <c r="F1235">
        <v>1.1007</v>
      </c>
      <c r="G1235">
        <v>150.34304</v>
      </c>
      <c r="H1235">
        <v>0.44030000000000002</v>
      </c>
      <c r="I1235">
        <v>0</v>
      </c>
    </row>
    <row r="1236" spans="1:9" x14ac:dyDescent="0.2">
      <c r="A1236" s="3">
        <v>2021</v>
      </c>
      <c r="B1236" s="3">
        <v>11</v>
      </c>
      <c r="C1236" t="s">
        <v>32</v>
      </c>
      <c r="D1236" s="4" t="s">
        <v>46</v>
      </c>
      <c r="E1236" t="s">
        <v>11</v>
      </c>
      <c r="F1236">
        <v>0.2777</v>
      </c>
      <c r="G1236">
        <v>139.08552900000001</v>
      </c>
      <c r="H1236">
        <v>5.5599999999999997E-2</v>
      </c>
      <c r="I1236">
        <v>0</v>
      </c>
    </row>
    <row r="1237" spans="1:9" x14ac:dyDescent="0.2">
      <c r="A1237" s="3">
        <v>2021</v>
      </c>
      <c r="B1237" s="3">
        <v>11</v>
      </c>
      <c r="C1237" t="s">
        <v>32</v>
      </c>
      <c r="D1237" s="4" t="s">
        <v>46</v>
      </c>
      <c r="E1237" t="s">
        <v>12</v>
      </c>
      <c r="F1237">
        <v>0.25569999999999998</v>
      </c>
      <c r="G1237">
        <v>129.39920799999999</v>
      </c>
      <c r="H1237">
        <v>8.9399999999999993E-2</v>
      </c>
      <c r="I1237">
        <v>0</v>
      </c>
    </row>
    <row r="1238" spans="1:9" x14ac:dyDescent="0.2">
      <c r="A1238" s="3">
        <v>2021</v>
      </c>
      <c r="B1238" s="3">
        <v>12</v>
      </c>
      <c r="C1238" t="s">
        <v>9</v>
      </c>
      <c r="D1238" s="4" t="s">
        <v>63</v>
      </c>
      <c r="E1238" t="s">
        <v>11</v>
      </c>
      <c r="F1238">
        <v>8.2873000000000001</v>
      </c>
      <c r="G1238">
        <v>584.43964500000004</v>
      </c>
      <c r="H1238">
        <v>1.7403</v>
      </c>
      <c r="I1238">
        <v>484</v>
      </c>
    </row>
    <row r="1239" spans="1:9" x14ac:dyDescent="0.2">
      <c r="A1239" s="3">
        <v>2021</v>
      </c>
      <c r="B1239" s="3">
        <v>12</v>
      </c>
      <c r="C1239" t="s">
        <v>9</v>
      </c>
      <c r="D1239" s="4" t="s">
        <v>63</v>
      </c>
      <c r="E1239" t="s">
        <v>12</v>
      </c>
      <c r="F1239">
        <v>58.926900000000003</v>
      </c>
      <c r="G1239">
        <v>5261.8993069999997</v>
      </c>
      <c r="H1239">
        <v>20.624400000000001</v>
      </c>
      <c r="I1239">
        <v>782</v>
      </c>
    </row>
    <row r="1240" spans="1:9" x14ac:dyDescent="0.2">
      <c r="A1240" s="3">
        <v>2021</v>
      </c>
      <c r="B1240" s="3">
        <v>12</v>
      </c>
      <c r="C1240" t="s">
        <v>9</v>
      </c>
      <c r="D1240" s="4" t="s">
        <v>63</v>
      </c>
      <c r="E1240" t="s">
        <v>13</v>
      </c>
      <c r="F1240">
        <v>40.069299999999998</v>
      </c>
      <c r="G1240">
        <v>4483.3081380000003</v>
      </c>
      <c r="H1240">
        <v>20.034600000000001</v>
      </c>
      <c r="I1240">
        <v>666</v>
      </c>
    </row>
    <row r="1241" spans="1:9" x14ac:dyDescent="0.2">
      <c r="A1241" s="3">
        <v>2021</v>
      </c>
      <c r="B1241" s="3">
        <v>12</v>
      </c>
      <c r="C1241" t="s">
        <v>9</v>
      </c>
      <c r="D1241" s="4" t="s">
        <v>15</v>
      </c>
      <c r="E1241" t="s">
        <v>11</v>
      </c>
      <c r="F1241">
        <v>0.126</v>
      </c>
      <c r="G1241">
        <v>15.565614</v>
      </c>
      <c r="H1241">
        <v>2.52E-2</v>
      </c>
      <c r="I1241">
        <v>11</v>
      </c>
    </row>
    <row r="1242" spans="1:9" x14ac:dyDescent="0.2">
      <c r="A1242" s="3">
        <v>2021</v>
      </c>
      <c r="B1242" s="3">
        <v>12</v>
      </c>
      <c r="C1242" t="s">
        <v>9</v>
      </c>
      <c r="D1242" s="4" t="s">
        <v>15</v>
      </c>
      <c r="E1242" t="s">
        <v>13</v>
      </c>
      <c r="F1242">
        <v>48.531799999999997</v>
      </c>
      <c r="G1242">
        <v>7688.3169230000003</v>
      </c>
      <c r="H1242">
        <v>19.412700000000001</v>
      </c>
      <c r="I1242">
        <v>766</v>
      </c>
    </row>
    <row r="1243" spans="1:9" x14ac:dyDescent="0.2">
      <c r="A1243" s="3">
        <v>2021</v>
      </c>
      <c r="B1243" s="3">
        <v>12</v>
      </c>
      <c r="C1243" t="s">
        <v>9</v>
      </c>
      <c r="D1243" s="4" t="s">
        <v>17</v>
      </c>
      <c r="E1243" t="s">
        <v>18</v>
      </c>
      <c r="F1243">
        <v>3.0142000000000002</v>
      </c>
      <c r="G1243">
        <v>325.02226299999995</v>
      </c>
      <c r="H1243">
        <v>0.54249999999999998</v>
      </c>
      <c r="I1243">
        <v>210</v>
      </c>
    </row>
    <row r="1244" spans="1:9" x14ac:dyDescent="0.2">
      <c r="A1244" s="3">
        <v>2021</v>
      </c>
      <c r="B1244" s="3">
        <v>12</v>
      </c>
      <c r="C1244" t="s">
        <v>9</v>
      </c>
      <c r="D1244" s="4" t="s">
        <v>21</v>
      </c>
      <c r="E1244" t="s">
        <v>22</v>
      </c>
      <c r="F1244">
        <v>3.7400000000000003E-2</v>
      </c>
      <c r="G1244">
        <v>10.424574</v>
      </c>
      <c r="H1244">
        <v>1.0500000000000001E-2</v>
      </c>
      <c r="I1244">
        <v>13</v>
      </c>
    </row>
    <row r="1245" spans="1:9" x14ac:dyDescent="0.2">
      <c r="A1245" s="3">
        <v>2021</v>
      </c>
      <c r="B1245" s="3">
        <v>12</v>
      </c>
      <c r="C1245" t="s">
        <v>9</v>
      </c>
      <c r="D1245" s="4" t="s">
        <v>21</v>
      </c>
      <c r="E1245" t="s">
        <v>13</v>
      </c>
      <c r="F1245">
        <v>1.381</v>
      </c>
      <c r="G1245">
        <v>191.52732900000001</v>
      </c>
      <c r="H1245">
        <v>0.5524</v>
      </c>
      <c r="I1245">
        <v>195</v>
      </c>
    </row>
    <row r="1246" spans="1:9" x14ac:dyDescent="0.2">
      <c r="A1246" s="3">
        <v>2021</v>
      </c>
      <c r="B1246" s="3">
        <v>12</v>
      </c>
      <c r="C1246" t="s">
        <v>9</v>
      </c>
      <c r="D1246" s="4" t="s">
        <v>20</v>
      </c>
      <c r="E1246" t="s">
        <v>22</v>
      </c>
      <c r="F1246">
        <v>7.1000000000000004E-3</v>
      </c>
      <c r="G1246">
        <v>0.403671</v>
      </c>
      <c r="H1246">
        <v>1.9E-3</v>
      </c>
      <c r="I1246">
        <v>2</v>
      </c>
    </row>
    <row r="1247" spans="1:9" x14ac:dyDescent="0.2">
      <c r="A1247" s="3">
        <v>2021</v>
      </c>
      <c r="B1247" s="3">
        <v>12</v>
      </c>
      <c r="C1247" t="s">
        <v>9</v>
      </c>
      <c r="D1247" s="4" t="s">
        <v>20</v>
      </c>
      <c r="E1247" t="s">
        <v>12</v>
      </c>
      <c r="F1247">
        <v>1.5797000000000001</v>
      </c>
      <c r="G1247">
        <v>129.878468</v>
      </c>
      <c r="H1247">
        <v>0.56869999999999998</v>
      </c>
      <c r="I1247">
        <v>175</v>
      </c>
    </row>
    <row r="1248" spans="1:9" x14ac:dyDescent="0.2">
      <c r="A1248" s="3">
        <v>2021</v>
      </c>
      <c r="B1248" s="3">
        <v>12</v>
      </c>
      <c r="C1248" t="s">
        <v>9</v>
      </c>
      <c r="D1248" s="4" t="s">
        <v>19</v>
      </c>
      <c r="E1248" t="s">
        <v>12</v>
      </c>
      <c r="F1248">
        <v>0.75990000000000002</v>
      </c>
      <c r="G1248">
        <v>127.89406</v>
      </c>
      <c r="H1248">
        <v>0.28120000000000001</v>
      </c>
      <c r="I1248">
        <v>35</v>
      </c>
    </row>
    <row r="1249" spans="1:9" x14ac:dyDescent="0.2">
      <c r="A1249" s="3">
        <v>2021</v>
      </c>
      <c r="B1249" s="3">
        <v>12</v>
      </c>
      <c r="C1249" t="s">
        <v>9</v>
      </c>
      <c r="D1249" s="4" t="s">
        <v>50</v>
      </c>
      <c r="E1249" t="s">
        <v>27</v>
      </c>
      <c r="F1249">
        <v>0.58679999999999999</v>
      </c>
      <c r="G1249">
        <v>63.073779000000002</v>
      </c>
      <c r="H1249">
        <v>0.18779999999999999</v>
      </c>
      <c r="I1249">
        <v>234</v>
      </c>
    </row>
    <row r="1250" spans="1:9" x14ac:dyDescent="0.2">
      <c r="A1250" s="3">
        <v>2021</v>
      </c>
      <c r="B1250" s="3">
        <v>12</v>
      </c>
      <c r="C1250" t="s">
        <v>9</v>
      </c>
      <c r="D1250" s="4" t="s">
        <v>51</v>
      </c>
      <c r="E1250" t="s">
        <v>13</v>
      </c>
      <c r="F1250">
        <v>0.38169999999999998</v>
      </c>
      <c r="G1250">
        <v>61.491981000000003</v>
      </c>
      <c r="H1250">
        <v>0.17369999999999999</v>
      </c>
      <c r="I1250">
        <v>0</v>
      </c>
    </row>
    <row r="1251" spans="1:9" x14ac:dyDescent="0.2">
      <c r="A1251" s="3">
        <v>2021</v>
      </c>
      <c r="B1251" s="3">
        <v>12</v>
      </c>
      <c r="C1251" t="s">
        <v>9</v>
      </c>
      <c r="D1251" s="4" t="s">
        <v>23</v>
      </c>
      <c r="E1251" t="s">
        <v>13</v>
      </c>
      <c r="F1251">
        <v>0.1827</v>
      </c>
      <c r="G1251">
        <v>36.021500000000003</v>
      </c>
      <c r="H1251">
        <v>7.3099999999999998E-2</v>
      </c>
      <c r="I1251">
        <v>118</v>
      </c>
    </row>
    <row r="1252" spans="1:9" x14ac:dyDescent="0.2">
      <c r="A1252" s="3">
        <v>2021</v>
      </c>
      <c r="B1252" s="3">
        <v>12</v>
      </c>
      <c r="C1252" t="s">
        <v>9</v>
      </c>
      <c r="D1252" s="4" t="s">
        <v>24</v>
      </c>
      <c r="E1252" t="s">
        <v>18</v>
      </c>
      <c r="F1252">
        <v>0.19489999999999999</v>
      </c>
      <c r="G1252">
        <v>33.214697999999999</v>
      </c>
      <c r="H1252">
        <v>3.6999999999999998E-2</v>
      </c>
      <c r="I1252">
        <v>74</v>
      </c>
    </row>
    <row r="1253" spans="1:9" x14ac:dyDescent="0.2">
      <c r="A1253" s="3">
        <v>2021</v>
      </c>
      <c r="B1253" s="3">
        <v>12</v>
      </c>
      <c r="C1253" t="s">
        <v>9</v>
      </c>
      <c r="D1253" s="4" t="s">
        <v>24</v>
      </c>
      <c r="E1253" t="s">
        <v>12</v>
      </c>
      <c r="F1253">
        <v>6.9999999999999999E-4</v>
      </c>
      <c r="G1253">
        <v>8.6132E-2</v>
      </c>
      <c r="H1253">
        <v>2.9999999999999997E-4</v>
      </c>
      <c r="I1253">
        <v>2</v>
      </c>
    </row>
    <row r="1254" spans="1:9" x14ac:dyDescent="0.2">
      <c r="A1254" s="3">
        <v>2021</v>
      </c>
      <c r="B1254" s="3">
        <v>12</v>
      </c>
      <c r="C1254" t="s">
        <v>26</v>
      </c>
      <c r="D1254" s="4" t="s">
        <v>63</v>
      </c>
      <c r="E1254" t="s">
        <v>11</v>
      </c>
      <c r="F1254">
        <v>26.8384</v>
      </c>
      <c r="G1254">
        <v>1831.4709789999999</v>
      </c>
      <c r="H1254">
        <v>5.6360999999999999</v>
      </c>
      <c r="I1254">
        <v>5837</v>
      </c>
    </row>
    <row r="1255" spans="1:9" x14ac:dyDescent="0.2">
      <c r="A1255" s="3">
        <v>2021</v>
      </c>
      <c r="B1255" s="3">
        <v>12</v>
      </c>
      <c r="C1255" t="s">
        <v>26</v>
      </c>
      <c r="D1255" s="4" t="s">
        <v>63</v>
      </c>
      <c r="E1255" t="s">
        <v>12</v>
      </c>
      <c r="F1255">
        <v>69.709599999999995</v>
      </c>
      <c r="G1255">
        <v>6746.2301100000004</v>
      </c>
      <c r="H1255">
        <v>24.398399999999999</v>
      </c>
      <c r="I1255">
        <v>10270</v>
      </c>
    </row>
    <row r="1256" spans="1:9" x14ac:dyDescent="0.2">
      <c r="A1256" s="3">
        <v>2021</v>
      </c>
      <c r="B1256" s="3">
        <v>12</v>
      </c>
      <c r="C1256" t="s">
        <v>26</v>
      </c>
      <c r="D1256" s="4" t="s">
        <v>63</v>
      </c>
      <c r="E1256" t="s">
        <v>13</v>
      </c>
      <c r="F1256">
        <v>2.2707000000000002</v>
      </c>
      <c r="G1256">
        <v>346.23589399999997</v>
      </c>
      <c r="H1256">
        <v>1.1352</v>
      </c>
      <c r="I1256">
        <v>606</v>
      </c>
    </row>
    <row r="1257" spans="1:9" x14ac:dyDescent="0.2">
      <c r="A1257" s="3">
        <v>2021</v>
      </c>
      <c r="B1257" s="3">
        <v>12</v>
      </c>
      <c r="C1257" t="s">
        <v>26</v>
      </c>
      <c r="D1257" s="4" t="s">
        <v>63</v>
      </c>
      <c r="E1257" t="s">
        <v>14</v>
      </c>
      <c r="F1257">
        <v>0.28560000000000002</v>
      </c>
      <c r="G1257">
        <v>46.137219999999999</v>
      </c>
      <c r="H1257">
        <v>0.2142</v>
      </c>
      <c r="I1257">
        <v>163</v>
      </c>
    </row>
    <row r="1258" spans="1:9" x14ac:dyDescent="0.2">
      <c r="A1258" s="3">
        <v>2021</v>
      </c>
      <c r="B1258" s="3">
        <v>12</v>
      </c>
      <c r="C1258" t="s">
        <v>26</v>
      </c>
      <c r="D1258" s="4" t="s">
        <v>15</v>
      </c>
      <c r="E1258" t="s">
        <v>11</v>
      </c>
      <c r="F1258">
        <v>6.4600000000000005E-2</v>
      </c>
      <c r="G1258">
        <v>9.8290120000000005</v>
      </c>
      <c r="H1258">
        <v>1.29E-2</v>
      </c>
      <c r="I1258">
        <v>19</v>
      </c>
    </row>
    <row r="1259" spans="1:9" x14ac:dyDescent="0.2">
      <c r="A1259" s="3">
        <v>2021</v>
      </c>
      <c r="B1259" s="3">
        <v>12</v>
      </c>
      <c r="C1259" t="s">
        <v>26</v>
      </c>
      <c r="D1259" s="4" t="s">
        <v>15</v>
      </c>
      <c r="E1259" t="s">
        <v>13</v>
      </c>
      <c r="F1259">
        <v>7.1891999999999996</v>
      </c>
      <c r="G1259">
        <v>1308.7819750000001</v>
      </c>
      <c r="H1259">
        <v>2.8757000000000001</v>
      </c>
      <c r="I1259">
        <v>1638</v>
      </c>
    </row>
    <row r="1260" spans="1:9" x14ac:dyDescent="0.2">
      <c r="A1260" s="3">
        <v>2021</v>
      </c>
      <c r="B1260" s="3">
        <v>12</v>
      </c>
      <c r="C1260" t="s">
        <v>26</v>
      </c>
      <c r="D1260" s="4" t="s">
        <v>17</v>
      </c>
      <c r="E1260" t="s">
        <v>18</v>
      </c>
      <c r="F1260">
        <v>9.2164000000000001</v>
      </c>
      <c r="G1260">
        <v>785.23974499999997</v>
      </c>
      <c r="H1260">
        <v>1.6589</v>
      </c>
      <c r="I1260">
        <v>3027</v>
      </c>
    </row>
    <row r="1261" spans="1:9" x14ac:dyDescent="0.2">
      <c r="A1261" s="3">
        <v>2021</v>
      </c>
      <c r="B1261" s="3">
        <v>12</v>
      </c>
      <c r="C1261" t="s">
        <v>26</v>
      </c>
      <c r="D1261" s="4" t="s">
        <v>20</v>
      </c>
      <c r="E1261" t="s">
        <v>22</v>
      </c>
      <c r="F1261">
        <v>1.0209999999999999</v>
      </c>
      <c r="G1261">
        <v>58.981036999999993</v>
      </c>
      <c r="H1261">
        <v>0.26540000000000002</v>
      </c>
      <c r="I1261">
        <v>151</v>
      </c>
    </row>
    <row r="1262" spans="1:9" x14ac:dyDescent="0.2">
      <c r="A1262" s="3">
        <v>2021</v>
      </c>
      <c r="B1262" s="3">
        <v>12</v>
      </c>
      <c r="C1262" t="s">
        <v>26</v>
      </c>
      <c r="D1262" s="4" t="s">
        <v>20</v>
      </c>
      <c r="E1262" t="s">
        <v>12</v>
      </c>
      <c r="F1262">
        <v>10.0487</v>
      </c>
      <c r="G1262">
        <v>606.25328000000002</v>
      </c>
      <c r="H1262">
        <v>3.6175000000000002</v>
      </c>
      <c r="I1262">
        <v>1359</v>
      </c>
    </row>
    <row r="1263" spans="1:9" x14ac:dyDescent="0.2">
      <c r="A1263" s="3">
        <v>2021</v>
      </c>
      <c r="B1263" s="3">
        <v>12</v>
      </c>
      <c r="C1263" t="s">
        <v>26</v>
      </c>
      <c r="D1263" s="4" t="s">
        <v>53</v>
      </c>
      <c r="E1263" t="s">
        <v>12</v>
      </c>
      <c r="F1263">
        <v>2.3610000000000002</v>
      </c>
      <c r="G1263">
        <v>171.533862</v>
      </c>
      <c r="H1263">
        <v>0.90900000000000003</v>
      </c>
      <c r="I1263">
        <v>785</v>
      </c>
    </row>
    <row r="1264" spans="1:9" x14ac:dyDescent="0.2">
      <c r="A1264" s="3">
        <v>2021</v>
      </c>
      <c r="B1264" s="3">
        <v>12</v>
      </c>
      <c r="C1264" t="s">
        <v>26</v>
      </c>
      <c r="D1264" s="4" t="s">
        <v>53</v>
      </c>
      <c r="E1264" t="s">
        <v>13</v>
      </c>
      <c r="F1264">
        <v>0.69650000000000001</v>
      </c>
      <c r="G1264">
        <v>55.380153</v>
      </c>
      <c r="H1264">
        <v>0.34129999999999999</v>
      </c>
      <c r="I1264">
        <v>408</v>
      </c>
    </row>
    <row r="1265" spans="1:9" x14ac:dyDescent="0.2">
      <c r="A1265" s="3">
        <v>2021</v>
      </c>
      <c r="B1265" s="3">
        <v>12</v>
      </c>
      <c r="C1265" t="s">
        <v>26</v>
      </c>
      <c r="D1265" s="4" t="s">
        <v>50</v>
      </c>
      <c r="E1265" t="s">
        <v>27</v>
      </c>
      <c r="F1265">
        <v>1.9456</v>
      </c>
      <c r="G1265">
        <v>177.160661</v>
      </c>
      <c r="H1265">
        <v>0.62250000000000005</v>
      </c>
      <c r="I1265">
        <v>1542</v>
      </c>
    </row>
    <row r="1266" spans="1:9" x14ac:dyDescent="0.2">
      <c r="A1266" s="3">
        <v>2021</v>
      </c>
      <c r="B1266" s="3">
        <v>12</v>
      </c>
      <c r="C1266" t="s">
        <v>26</v>
      </c>
      <c r="D1266" s="4" t="s">
        <v>16</v>
      </c>
      <c r="E1266" t="s">
        <v>11</v>
      </c>
      <c r="F1266">
        <v>1.9184000000000001</v>
      </c>
      <c r="G1266">
        <v>134.078957</v>
      </c>
      <c r="H1266">
        <v>0.44130000000000003</v>
      </c>
      <c r="I1266">
        <v>623</v>
      </c>
    </row>
    <row r="1267" spans="1:9" x14ac:dyDescent="0.2">
      <c r="A1267" s="3">
        <v>2021</v>
      </c>
      <c r="B1267" s="3">
        <v>12</v>
      </c>
      <c r="C1267" t="s">
        <v>26</v>
      </c>
      <c r="D1267" s="4" t="s">
        <v>16</v>
      </c>
      <c r="E1267" t="s">
        <v>13</v>
      </c>
      <c r="F1267">
        <v>8.8700000000000001E-2</v>
      </c>
      <c r="G1267">
        <v>7.7540969999999998</v>
      </c>
      <c r="H1267">
        <v>3.9800000000000002E-2</v>
      </c>
      <c r="I1267">
        <v>134</v>
      </c>
    </row>
    <row r="1268" spans="1:9" x14ac:dyDescent="0.2">
      <c r="A1268" s="3">
        <v>2021</v>
      </c>
      <c r="B1268" s="3">
        <v>12</v>
      </c>
      <c r="C1268" t="s">
        <v>26</v>
      </c>
      <c r="D1268" s="4" t="s">
        <v>19</v>
      </c>
      <c r="E1268" t="s">
        <v>12</v>
      </c>
      <c r="F1268">
        <v>0.66469999999999996</v>
      </c>
      <c r="G1268">
        <v>133.35575700000001</v>
      </c>
      <c r="H1268">
        <v>0.24590000000000001</v>
      </c>
      <c r="I1268">
        <v>0</v>
      </c>
    </row>
    <row r="1269" spans="1:9" x14ac:dyDescent="0.2">
      <c r="A1269" s="3">
        <v>2021</v>
      </c>
      <c r="B1269" s="3">
        <v>12</v>
      </c>
      <c r="C1269" t="s">
        <v>26</v>
      </c>
      <c r="D1269" s="4" t="s">
        <v>52</v>
      </c>
      <c r="E1269" t="s">
        <v>12</v>
      </c>
      <c r="F1269">
        <v>2.4750999999999999</v>
      </c>
      <c r="G1269">
        <v>121.583181</v>
      </c>
      <c r="H1269">
        <v>0.86629999999999996</v>
      </c>
      <c r="I1269">
        <v>429</v>
      </c>
    </row>
    <row r="1270" spans="1:9" x14ac:dyDescent="0.2">
      <c r="A1270" s="3">
        <v>2021</v>
      </c>
      <c r="B1270" s="3">
        <v>12</v>
      </c>
      <c r="C1270" t="s">
        <v>26</v>
      </c>
      <c r="D1270" s="4" t="s">
        <v>45</v>
      </c>
      <c r="E1270" t="s">
        <v>12</v>
      </c>
      <c r="F1270">
        <v>1.6841999999999999</v>
      </c>
      <c r="G1270">
        <v>108.66609600000001</v>
      </c>
      <c r="H1270">
        <v>0.58950000000000002</v>
      </c>
      <c r="I1270">
        <v>956</v>
      </c>
    </row>
    <row r="1271" spans="1:9" x14ac:dyDescent="0.2">
      <c r="A1271" s="3">
        <v>2021</v>
      </c>
      <c r="B1271" s="3">
        <v>12</v>
      </c>
      <c r="C1271" t="s">
        <v>32</v>
      </c>
      <c r="D1271" s="4" t="s">
        <v>63</v>
      </c>
      <c r="E1271" t="s">
        <v>11</v>
      </c>
      <c r="F1271">
        <v>92.248500000000007</v>
      </c>
      <c r="G1271">
        <v>5816.404614</v>
      </c>
      <c r="H1271">
        <v>19.3721</v>
      </c>
      <c r="I1271">
        <v>12028</v>
      </c>
    </row>
    <row r="1272" spans="1:9" x14ac:dyDescent="0.2">
      <c r="A1272" s="3">
        <v>2021</v>
      </c>
      <c r="B1272" s="3">
        <v>12</v>
      </c>
      <c r="C1272" t="s">
        <v>32</v>
      </c>
      <c r="D1272" s="4" t="s">
        <v>63</v>
      </c>
      <c r="E1272" t="s">
        <v>12</v>
      </c>
      <c r="F1272">
        <v>158.1712</v>
      </c>
      <c r="G1272">
        <v>14410.525471999999</v>
      </c>
      <c r="H1272">
        <v>55.359900000000003</v>
      </c>
      <c r="I1272">
        <v>17750</v>
      </c>
    </row>
    <row r="1273" spans="1:9" x14ac:dyDescent="0.2">
      <c r="A1273" s="3">
        <v>2021</v>
      </c>
      <c r="B1273" s="3">
        <v>12</v>
      </c>
      <c r="C1273" t="s">
        <v>32</v>
      </c>
      <c r="D1273" s="4" t="s">
        <v>63</v>
      </c>
      <c r="E1273" t="s">
        <v>13</v>
      </c>
      <c r="F1273">
        <v>9.2022999999999993</v>
      </c>
      <c r="G1273">
        <v>1260.9091939999998</v>
      </c>
      <c r="H1273">
        <v>4.6012000000000004</v>
      </c>
      <c r="I1273">
        <v>714</v>
      </c>
    </row>
    <row r="1274" spans="1:9" x14ac:dyDescent="0.2">
      <c r="A1274" s="3">
        <v>2021</v>
      </c>
      <c r="B1274" s="3">
        <v>12</v>
      </c>
      <c r="C1274" t="s">
        <v>32</v>
      </c>
      <c r="D1274" s="4" t="s">
        <v>63</v>
      </c>
      <c r="E1274" t="s">
        <v>14</v>
      </c>
      <c r="F1274">
        <v>8.6999999999999994E-3</v>
      </c>
      <c r="G1274">
        <v>1.791126</v>
      </c>
      <c r="H1274">
        <v>6.4999999999999997E-3</v>
      </c>
      <c r="I1274">
        <v>3</v>
      </c>
    </row>
    <row r="1275" spans="1:9" x14ac:dyDescent="0.2">
      <c r="A1275" s="3">
        <v>2021</v>
      </c>
      <c r="B1275" s="3">
        <v>12</v>
      </c>
      <c r="C1275" t="s">
        <v>32</v>
      </c>
      <c r="D1275" s="4" t="s">
        <v>15</v>
      </c>
      <c r="E1275" t="s">
        <v>11</v>
      </c>
      <c r="F1275">
        <v>1.3880999999999999</v>
      </c>
      <c r="G1275">
        <v>160.19565700000001</v>
      </c>
      <c r="H1275">
        <v>0.27760000000000001</v>
      </c>
      <c r="I1275">
        <v>278</v>
      </c>
    </row>
    <row r="1276" spans="1:9" x14ac:dyDescent="0.2">
      <c r="A1276" s="3">
        <v>2021</v>
      </c>
      <c r="B1276" s="3">
        <v>12</v>
      </c>
      <c r="C1276" t="s">
        <v>32</v>
      </c>
      <c r="D1276" s="4" t="s">
        <v>15</v>
      </c>
      <c r="E1276" t="s">
        <v>13</v>
      </c>
      <c r="F1276">
        <v>38.947800000000001</v>
      </c>
      <c r="G1276">
        <v>7508.4035650000005</v>
      </c>
      <c r="H1276">
        <v>15.5791</v>
      </c>
      <c r="I1276">
        <v>4678</v>
      </c>
    </row>
    <row r="1277" spans="1:9" x14ac:dyDescent="0.2">
      <c r="A1277" s="3">
        <v>2021</v>
      </c>
      <c r="B1277" s="3">
        <v>12</v>
      </c>
      <c r="C1277" t="s">
        <v>32</v>
      </c>
      <c r="D1277" s="4" t="s">
        <v>20</v>
      </c>
      <c r="E1277" t="s">
        <v>22</v>
      </c>
      <c r="F1277">
        <v>2.0282</v>
      </c>
      <c r="G1277">
        <v>122.270841</v>
      </c>
      <c r="H1277">
        <v>0.52729999999999999</v>
      </c>
      <c r="I1277">
        <v>312</v>
      </c>
    </row>
    <row r="1278" spans="1:9" x14ac:dyDescent="0.2">
      <c r="A1278" s="3">
        <v>2021</v>
      </c>
      <c r="B1278" s="3">
        <v>12</v>
      </c>
      <c r="C1278" t="s">
        <v>32</v>
      </c>
      <c r="D1278" s="4" t="s">
        <v>20</v>
      </c>
      <c r="E1278" t="s">
        <v>12</v>
      </c>
      <c r="F1278">
        <v>19.925000000000001</v>
      </c>
      <c r="G1278">
        <v>1349.5445580000001</v>
      </c>
      <c r="H1278">
        <v>7.173</v>
      </c>
      <c r="I1278">
        <v>1769</v>
      </c>
    </row>
    <row r="1279" spans="1:9" x14ac:dyDescent="0.2">
      <c r="A1279" s="3">
        <v>2021</v>
      </c>
      <c r="B1279" s="3">
        <v>12</v>
      </c>
      <c r="C1279" t="s">
        <v>32</v>
      </c>
      <c r="D1279" s="4" t="s">
        <v>17</v>
      </c>
      <c r="E1279" t="s">
        <v>18</v>
      </c>
      <c r="F1279">
        <v>17.0671</v>
      </c>
      <c r="G1279">
        <v>1470.9417509999998</v>
      </c>
      <c r="H1279">
        <v>3.0720999999999998</v>
      </c>
      <c r="I1279">
        <v>4837</v>
      </c>
    </row>
    <row r="1280" spans="1:9" x14ac:dyDescent="0.2">
      <c r="A1280" s="3">
        <v>2021</v>
      </c>
      <c r="B1280" s="3">
        <v>12</v>
      </c>
      <c r="C1280" t="s">
        <v>32</v>
      </c>
      <c r="D1280" s="4" t="s">
        <v>33</v>
      </c>
      <c r="E1280" t="s">
        <v>18</v>
      </c>
      <c r="F1280">
        <v>1.3044</v>
      </c>
      <c r="G1280">
        <v>385.36005399999999</v>
      </c>
      <c r="H1280">
        <v>0.24779999999999999</v>
      </c>
      <c r="I1280">
        <v>105</v>
      </c>
    </row>
    <row r="1281" spans="1:9" x14ac:dyDescent="0.2">
      <c r="A1281" s="3">
        <v>2021</v>
      </c>
      <c r="B1281" s="3">
        <v>12</v>
      </c>
      <c r="C1281" t="s">
        <v>32</v>
      </c>
      <c r="D1281" s="4" t="s">
        <v>33</v>
      </c>
      <c r="E1281" t="s">
        <v>12</v>
      </c>
      <c r="F1281">
        <v>2.01E-2</v>
      </c>
      <c r="G1281">
        <v>8.7732209999999995</v>
      </c>
      <c r="H1281">
        <v>7.1999999999999998E-3</v>
      </c>
      <c r="I1281">
        <v>6</v>
      </c>
    </row>
    <row r="1282" spans="1:9" x14ac:dyDescent="0.2">
      <c r="A1282" s="3">
        <v>2021</v>
      </c>
      <c r="B1282" s="3">
        <v>12</v>
      </c>
      <c r="C1282" t="s">
        <v>32</v>
      </c>
      <c r="D1282" s="4" t="s">
        <v>33</v>
      </c>
      <c r="E1282" t="s">
        <v>13</v>
      </c>
      <c r="F1282">
        <v>5.5100000000000003E-2</v>
      </c>
      <c r="G1282">
        <v>28.912295999999998</v>
      </c>
      <c r="H1282">
        <v>2.76E-2</v>
      </c>
      <c r="I1282">
        <v>44</v>
      </c>
    </row>
    <row r="1283" spans="1:9" x14ac:dyDescent="0.2">
      <c r="A1283" s="3">
        <v>2021</v>
      </c>
      <c r="B1283" s="3">
        <v>12</v>
      </c>
      <c r="C1283" t="s">
        <v>32</v>
      </c>
      <c r="D1283" s="4" t="s">
        <v>53</v>
      </c>
      <c r="E1283" t="s">
        <v>12</v>
      </c>
      <c r="F1283">
        <v>3.5261999999999998</v>
      </c>
      <c r="G1283">
        <v>303.53724</v>
      </c>
      <c r="H1283">
        <v>1.3575999999999999</v>
      </c>
      <c r="I1283">
        <v>1857</v>
      </c>
    </row>
    <row r="1284" spans="1:9" x14ac:dyDescent="0.2">
      <c r="A1284" s="3">
        <v>2021</v>
      </c>
      <c r="B1284" s="3">
        <v>12</v>
      </c>
      <c r="C1284" t="s">
        <v>32</v>
      </c>
      <c r="D1284" s="4" t="s">
        <v>53</v>
      </c>
      <c r="E1284" t="s">
        <v>13</v>
      </c>
      <c r="F1284">
        <v>0.58360000000000001</v>
      </c>
      <c r="G1284">
        <v>45.059480999999998</v>
      </c>
      <c r="H1284">
        <v>0.28599999999999998</v>
      </c>
      <c r="I1284">
        <v>483</v>
      </c>
    </row>
    <row r="1285" spans="1:9" x14ac:dyDescent="0.2">
      <c r="A1285" s="3">
        <v>2021</v>
      </c>
      <c r="B1285" s="3">
        <v>12</v>
      </c>
      <c r="C1285" t="s">
        <v>32</v>
      </c>
      <c r="D1285" s="4" t="s">
        <v>50</v>
      </c>
      <c r="E1285" t="s">
        <v>27</v>
      </c>
      <c r="F1285">
        <v>3.5655000000000001</v>
      </c>
      <c r="G1285">
        <v>309.04196999999999</v>
      </c>
      <c r="H1285">
        <v>1.141</v>
      </c>
      <c r="I1285">
        <v>2940</v>
      </c>
    </row>
    <row r="1286" spans="1:9" x14ac:dyDescent="0.2">
      <c r="A1286" s="3">
        <v>2021</v>
      </c>
      <c r="B1286" s="3">
        <v>12</v>
      </c>
      <c r="C1286" t="s">
        <v>32</v>
      </c>
      <c r="D1286" s="4" t="s">
        <v>19</v>
      </c>
      <c r="E1286" t="s">
        <v>12</v>
      </c>
      <c r="F1286">
        <v>1.341</v>
      </c>
      <c r="G1286">
        <v>266.45908700000001</v>
      </c>
      <c r="H1286">
        <v>0.49619999999999997</v>
      </c>
      <c r="I1286">
        <v>0</v>
      </c>
    </row>
    <row r="1287" spans="1:9" x14ac:dyDescent="0.2">
      <c r="A1287" s="3">
        <v>2021</v>
      </c>
      <c r="B1287" s="3">
        <v>12</v>
      </c>
      <c r="C1287" t="s">
        <v>32</v>
      </c>
      <c r="D1287" s="4" t="s">
        <v>34</v>
      </c>
      <c r="E1287" t="s">
        <v>18</v>
      </c>
      <c r="F1287">
        <v>3.3E-3</v>
      </c>
      <c r="G1287">
        <v>1.6510209999999998</v>
      </c>
      <c r="H1287">
        <v>5.9999999999999995E-4</v>
      </c>
      <c r="I1287">
        <v>0</v>
      </c>
    </row>
    <row r="1288" spans="1:9" x14ac:dyDescent="0.2">
      <c r="A1288" s="3">
        <v>2021</v>
      </c>
      <c r="B1288" s="3">
        <v>12</v>
      </c>
      <c r="C1288" t="s">
        <v>32</v>
      </c>
      <c r="D1288" s="4" t="s">
        <v>34</v>
      </c>
      <c r="E1288" t="s">
        <v>12</v>
      </c>
      <c r="F1288">
        <v>0.104</v>
      </c>
      <c r="G1288">
        <v>49.401865999999998</v>
      </c>
      <c r="H1288">
        <v>3.6400000000000002E-2</v>
      </c>
      <c r="I1288">
        <v>0</v>
      </c>
    </row>
    <row r="1289" spans="1:9" x14ac:dyDescent="0.2">
      <c r="A1289" s="3">
        <v>2021</v>
      </c>
      <c r="B1289" s="3">
        <v>12</v>
      </c>
      <c r="C1289" t="s">
        <v>32</v>
      </c>
      <c r="D1289" s="4" t="s">
        <v>34</v>
      </c>
      <c r="E1289" t="s">
        <v>13</v>
      </c>
      <c r="F1289">
        <v>0.2762</v>
      </c>
      <c r="G1289">
        <v>154.51408900000001</v>
      </c>
      <c r="H1289">
        <v>0.11600000000000001</v>
      </c>
      <c r="I1289">
        <v>0</v>
      </c>
    </row>
    <row r="1290" spans="1:9" x14ac:dyDescent="0.2">
      <c r="A1290" s="3">
        <v>2021</v>
      </c>
      <c r="B1290" s="3">
        <v>12</v>
      </c>
      <c r="C1290" t="s">
        <v>32</v>
      </c>
      <c r="D1290" s="4" t="s">
        <v>21</v>
      </c>
      <c r="E1290" t="s">
        <v>22</v>
      </c>
      <c r="F1290">
        <v>3.9100000000000003E-2</v>
      </c>
      <c r="G1290">
        <v>14.953211999999999</v>
      </c>
      <c r="H1290">
        <v>1.09E-2</v>
      </c>
      <c r="I1290">
        <v>0</v>
      </c>
    </row>
    <row r="1291" spans="1:9" x14ac:dyDescent="0.2">
      <c r="A1291" s="3">
        <v>2021</v>
      </c>
      <c r="B1291" s="3">
        <v>12</v>
      </c>
      <c r="C1291" t="s">
        <v>32</v>
      </c>
      <c r="D1291" s="4" t="s">
        <v>21</v>
      </c>
      <c r="E1291" t="s">
        <v>27</v>
      </c>
      <c r="F1291">
        <v>3.0999999999999999E-3</v>
      </c>
      <c r="G1291">
        <v>0.96084100000000006</v>
      </c>
      <c r="H1291">
        <v>8.9999999999999998E-4</v>
      </c>
      <c r="I1291">
        <v>0</v>
      </c>
    </row>
    <row r="1292" spans="1:9" x14ac:dyDescent="0.2">
      <c r="A1292" s="3">
        <v>2021</v>
      </c>
      <c r="B1292" s="3">
        <v>12</v>
      </c>
      <c r="C1292" t="s">
        <v>32</v>
      </c>
      <c r="D1292" s="4" t="s">
        <v>21</v>
      </c>
      <c r="E1292" t="s">
        <v>13</v>
      </c>
      <c r="F1292">
        <v>1.4449000000000001</v>
      </c>
      <c r="G1292">
        <v>173.67919499999999</v>
      </c>
      <c r="H1292">
        <v>0.57809999999999995</v>
      </c>
      <c r="I1292">
        <v>0</v>
      </c>
    </row>
    <row r="1293" spans="1:9" x14ac:dyDescent="0.2">
      <c r="A1293" s="3">
        <v>2021</v>
      </c>
      <c r="B1293" s="3">
        <v>1</v>
      </c>
      <c r="C1293" t="s">
        <v>9</v>
      </c>
      <c r="D1293" s="4" t="s">
        <v>63</v>
      </c>
      <c r="E1293" t="s">
        <v>48</v>
      </c>
      <c r="F1293">
        <v>31.181999999999999</v>
      </c>
      <c r="G1293">
        <v>2078.5833000000002</v>
      </c>
      <c r="H1293">
        <v>6.2363</v>
      </c>
      <c r="I1293">
        <v>511</v>
      </c>
    </row>
    <row r="1294" spans="1:9" x14ac:dyDescent="0.2">
      <c r="A1294" s="3">
        <v>2021</v>
      </c>
      <c r="B1294" s="3">
        <v>1</v>
      </c>
      <c r="C1294" t="s">
        <v>26</v>
      </c>
      <c r="D1294" s="4" t="s">
        <v>63</v>
      </c>
      <c r="E1294" t="s">
        <v>48</v>
      </c>
      <c r="F1294">
        <v>18.018899999999999</v>
      </c>
      <c r="G1294">
        <v>1233.5554</v>
      </c>
      <c r="H1294">
        <v>3.6036999999999999</v>
      </c>
      <c r="I1294">
        <v>1755</v>
      </c>
    </row>
    <row r="1295" spans="1:9" x14ac:dyDescent="0.2">
      <c r="A1295" s="3">
        <v>2021</v>
      </c>
      <c r="B1295" s="3">
        <v>1</v>
      </c>
      <c r="C1295" t="s">
        <v>32</v>
      </c>
      <c r="D1295" s="4" t="s">
        <v>63</v>
      </c>
      <c r="E1295" t="s">
        <v>48</v>
      </c>
      <c r="F1295">
        <v>26.234000000000002</v>
      </c>
      <c r="G1295">
        <v>1891.4637</v>
      </c>
      <c r="H1295">
        <v>5.2468000000000004</v>
      </c>
      <c r="I1295">
        <v>2038</v>
      </c>
    </row>
    <row r="1296" spans="1:9" x14ac:dyDescent="0.2">
      <c r="A1296" s="3">
        <v>2021</v>
      </c>
      <c r="B1296" s="3">
        <v>2</v>
      </c>
      <c r="C1296" t="s">
        <v>9</v>
      </c>
      <c r="D1296" s="4" t="s">
        <v>63</v>
      </c>
      <c r="E1296" t="s">
        <v>48</v>
      </c>
      <c r="F1296">
        <v>27.5444</v>
      </c>
      <c r="G1296">
        <v>1726.9780000000001</v>
      </c>
      <c r="H1296">
        <v>5.5088999999999997</v>
      </c>
      <c r="I1296">
        <v>549</v>
      </c>
    </row>
    <row r="1297" spans="1:9" x14ac:dyDescent="0.2">
      <c r="A1297" s="3">
        <v>2021</v>
      </c>
      <c r="B1297" s="3">
        <v>2</v>
      </c>
      <c r="C1297" t="s">
        <v>26</v>
      </c>
      <c r="D1297" s="4" t="s">
        <v>63</v>
      </c>
      <c r="E1297" t="s">
        <v>48</v>
      </c>
      <c r="F1297">
        <v>15.2089</v>
      </c>
      <c r="G1297">
        <v>999.12740000000008</v>
      </c>
      <c r="H1297">
        <v>3.0419</v>
      </c>
      <c r="I1297">
        <v>1941</v>
      </c>
    </row>
    <row r="1298" spans="1:9" x14ac:dyDescent="0.2">
      <c r="A1298" s="3">
        <v>2021</v>
      </c>
      <c r="B1298" s="3">
        <v>2</v>
      </c>
      <c r="C1298" t="s">
        <v>32</v>
      </c>
      <c r="D1298" s="4" t="s">
        <v>63</v>
      </c>
      <c r="E1298" t="s">
        <v>48</v>
      </c>
      <c r="F1298">
        <v>23.490100000000002</v>
      </c>
      <c r="G1298">
        <v>1653.5799</v>
      </c>
      <c r="H1298">
        <v>4.6981000000000002</v>
      </c>
      <c r="I1298">
        <v>1923</v>
      </c>
    </row>
    <row r="1299" spans="1:9" x14ac:dyDescent="0.2">
      <c r="A1299" s="3">
        <v>2021</v>
      </c>
      <c r="B1299" s="3">
        <v>3</v>
      </c>
      <c r="C1299" t="s">
        <v>9</v>
      </c>
      <c r="D1299" s="4" t="s">
        <v>63</v>
      </c>
      <c r="E1299" t="s">
        <v>48</v>
      </c>
      <c r="F1299">
        <v>24.970500000000001</v>
      </c>
      <c r="G1299">
        <v>1670.2213999999999</v>
      </c>
      <c r="H1299">
        <v>4.9941000000000004</v>
      </c>
      <c r="I1299">
        <v>543</v>
      </c>
    </row>
    <row r="1300" spans="1:9" x14ac:dyDescent="0.2">
      <c r="A1300" s="3">
        <v>2021</v>
      </c>
      <c r="B1300" s="3">
        <v>3</v>
      </c>
      <c r="C1300" t="s">
        <v>26</v>
      </c>
      <c r="D1300" s="4" t="s">
        <v>63</v>
      </c>
      <c r="E1300" t="s">
        <v>48</v>
      </c>
      <c r="F1300">
        <v>14.6105</v>
      </c>
      <c r="G1300">
        <v>876.25260000000003</v>
      </c>
      <c r="H1300">
        <v>2.9220999999999999</v>
      </c>
      <c r="I1300">
        <v>1735</v>
      </c>
    </row>
    <row r="1301" spans="1:9" x14ac:dyDescent="0.2">
      <c r="A1301" s="3">
        <v>2021</v>
      </c>
      <c r="B1301" s="3">
        <v>3</v>
      </c>
      <c r="C1301" t="s">
        <v>32</v>
      </c>
      <c r="D1301" s="4" t="s">
        <v>63</v>
      </c>
      <c r="E1301" t="s">
        <v>48</v>
      </c>
      <c r="F1301">
        <v>18.2471</v>
      </c>
      <c r="G1301">
        <v>1287.2407000000001</v>
      </c>
      <c r="H1301">
        <v>3.6494</v>
      </c>
      <c r="I1301">
        <v>1862</v>
      </c>
    </row>
    <row r="1302" spans="1:9" x14ac:dyDescent="0.2">
      <c r="A1302" s="3">
        <v>2021</v>
      </c>
      <c r="B1302" s="3">
        <v>4</v>
      </c>
      <c r="C1302" t="s">
        <v>9</v>
      </c>
      <c r="D1302" s="4" t="s">
        <v>63</v>
      </c>
      <c r="E1302" t="s">
        <v>48</v>
      </c>
      <c r="F1302">
        <v>19.313300000000002</v>
      </c>
      <c r="G1302">
        <v>1358.9363000000001</v>
      </c>
      <c r="H1302">
        <v>3.8626</v>
      </c>
      <c r="I1302">
        <v>543</v>
      </c>
    </row>
    <row r="1303" spans="1:9" x14ac:dyDescent="0.2">
      <c r="A1303" s="3">
        <v>2021</v>
      </c>
      <c r="B1303" s="3">
        <v>4</v>
      </c>
      <c r="C1303" t="s">
        <v>26</v>
      </c>
      <c r="D1303" s="4" t="s">
        <v>63</v>
      </c>
      <c r="E1303" t="s">
        <v>48</v>
      </c>
      <c r="F1303">
        <v>9.3768999999999991</v>
      </c>
      <c r="G1303">
        <v>759.38619999999992</v>
      </c>
      <c r="H1303">
        <v>1.8754</v>
      </c>
      <c r="I1303">
        <v>1389</v>
      </c>
    </row>
    <row r="1304" spans="1:9" x14ac:dyDescent="0.2">
      <c r="A1304" s="3">
        <v>2021</v>
      </c>
      <c r="B1304" s="3">
        <v>4</v>
      </c>
      <c r="C1304" t="s">
        <v>32</v>
      </c>
      <c r="D1304" s="4" t="s">
        <v>63</v>
      </c>
      <c r="E1304" t="s">
        <v>48</v>
      </c>
      <c r="F1304">
        <v>62.7087</v>
      </c>
      <c r="G1304">
        <v>2991.2072000000003</v>
      </c>
      <c r="H1304">
        <v>12.541700000000001</v>
      </c>
      <c r="I1304">
        <v>1647</v>
      </c>
    </row>
    <row r="1305" spans="1:9" x14ac:dyDescent="0.2">
      <c r="A1305" s="3">
        <v>2021</v>
      </c>
      <c r="B1305" s="3">
        <v>5</v>
      </c>
      <c r="C1305" t="s">
        <v>9</v>
      </c>
      <c r="D1305" s="4" t="s">
        <v>63</v>
      </c>
      <c r="E1305" t="s">
        <v>48</v>
      </c>
      <c r="F1305">
        <v>22.617000000000001</v>
      </c>
      <c r="G1305">
        <v>1451.1396000000002</v>
      </c>
      <c r="H1305">
        <v>4.5233999999999996</v>
      </c>
      <c r="I1305">
        <v>539</v>
      </c>
    </row>
    <row r="1306" spans="1:9" x14ac:dyDescent="0.2">
      <c r="A1306" s="3">
        <v>2021</v>
      </c>
      <c r="B1306" s="3">
        <v>5</v>
      </c>
      <c r="C1306" t="s">
        <v>26</v>
      </c>
      <c r="D1306" s="4" t="s">
        <v>63</v>
      </c>
      <c r="E1306" t="s">
        <v>48</v>
      </c>
      <c r="F1306">
        <v>8.8641000000000005</v>
      </c>
      <c r="G1306">
        <v>751.66309999999999</v>
      </c>
      <c r="H1306">
        <v>1.7727999999999999</v>
      </c>
      <c r="I1306">
        <v>1521</v>
      </c>
    </row>
    <row r="1307" spans="1:9" x14ac:dyDescent="0.2">
      <c r="A1307" s="3">
        <v>2021</v>
      </c>
      <c r="B1307" s="3">
        <v>5</v>
      </c>
      <c r="C1307" t="s">
        <v>32</v>
      </c>
      <c r="D1307" s="4" t="s">
        <v>63</v>
      </c>
      <c r="E1307" t="s">
        <v>48</v>
      </c>
      <c r="F1307">
        <v>17.621700000000001</v>
      </c>
      <c r="G1307">
        <v>1321.7206999999999</v>
      </c>
      <c r="H1307">
        <v>3.5244</v>
      </c>
      <c r="I1307">
        <v>1773</v>
      </c>
    </row>
    <row r="1308" spans="1:9" x14ac:dyDescent="0.2">
      <c r="A1308" s="3">
        <v>2021</v>
      </c>
      <c r="B1308" s="3">
        <v>6</v>
      </c>
      <c r="C1308" t="s">
        <v>9</v>
      </c>
      <c r="D1308" s="4" t="s">
        <v>63</v>
      </c>
      <c r="E1308" t="s">
        <v>48</v>
      </c>
      <c r="F1308">
        <v>20.148199999999999</v>
      </c>
      <c r="G1308">
        <v>1271.7483</v>
      </c>
      <c r="H1308">
        <v>4.0296000000000003</v>
      </c>
      <c r="I1308">
        <v>588</v>
      </c>
    </row>
    <row r="1309" spans="1:9" x14ac:dyDescent="0.2">
      <c r="A1309" s="3">
        <v>2021</v>
      </c>
      <c r="B1309" s="3">
        <v>6</v>
      </c>
      <c r="C1309" t="s">
        <v>26</v>
      </c>
      <c r="D1309" s="4" t="s">
        <v>63</v>
      </c>
      <c r="E1309" t="s">
        <v>48</v>
      </c>
      <c r="F1309">
        <v>15.7034</v>
      </c>
      <c r="G1309">
        <v>1119.4306999999999</v>
      </c>
      <c r="H1309">
        <v>3.1406999999999998</v>
      </c>
      <c r="I1309">
        <v>1986</v>
      </c>
    </row>
    <row r="1310" spans="1:9" x14ac:dyDescent="0.2">
      <c r="A1310" s="3">
        <v>2021</v>
      </c>
      <c r="B1310" s="3">
        <v>6</v>
      </c>
      <c r="C1310" t="s">
        <v>32</v>
      </c>
      <c r="D1310" s="4" t="s">
        <v>63</v>
      </c>
      <c r="E1310" t="s">
        <v>48</v>
      </c>
      <c r="F1310">
        <v>36.235700000000001</v>
      </c>
      <c r="G1310">
        <v>2409.2682</v>
      </c>
      <c r="H1310">
        <v>7.2472000000000003</v>
      </c>
      <c r="I1310">
        <v>3011</v>
      </c>
    </row>
    <row r="1311" spans="1:9" x14ac:dyDescent="0.2">
      <c r="A1311" s="3">
        <v>2021</v>
      </c>
      <c r="B1311" s="3">
        <v>7</v>
      </c>
      <c r="C1311" t="s">
        <v>9</v>
      </c>
      <c r="D1311" s="4" t="s">
        <v>63</v>
      </c>
      <c r="E1311" t="s">
        <v>48</v>
      </c>
      <c r="F1311">
        <v>25.835699999999999</v>
      </c>
      <c r="G1311">
        <v>1472.9105</v>
      </c>
      <c r="H1311">
        <v>5.1670999999999996</v>
      </c>
      <c r="I1311">
        <v>689</v>
      </c>
    </row>
    <row r="1312" spans="1:9" x14ac:dyDescent="0.2">
      <c r="A1312" s="3">
        <v>2021</v>
      </c>
      <c r="B1312" s="3">
        <v>7</v>
      </c>
      <c r="C1312" t="s">
        <v>26</v>
      </c>
      <c r="D1312" s="4" t="s">
        <v>63</v>
      </c>
      <c r="E1312" t="s">
        <v>48</v>
      </c>
      <c r="F1312">
        <v>21.290500000000002</v>
      </c>
      <c r="G1312">
        <v>1292.4159</v>
      </c>
      <c r="H1312">
        <v>4.2580999999999998</v>
      </c>
      <c r="I1312">
        <v>2136</v>
      </c>
    </row>
    <row r="1313" spans="1:9" x14ac:dyDescent="0.2">
      <c r="A1313" s="3">
        <v>2021</v>
      </c>
      <c r="B1313" s="3">
        <v>7</v>
      </c>
      <c r="C1313" t="s">
        <v>32</v>
      </c>
      <c r="D1313" s="4" t="s">
        <v>63</v>
      </c>
      <c r="E1313" t="s">
        <v>48</v>
      </c>
      <c r="F1313">
        <v>44.102499999999999</v>
      </c>
      <c r="G1313">
        <v>2610.5357999999997</v>
      </c>
      <c r="H1313">
        <v>8.8203999999999994</v>
      </c>
      <c r="I1313">
        <v>3823</v>
      </c>
    </row>
    <row r="1314" spans="1:9" x14ac:dyDescent="0.2">
      <c r="A1314" s="3">
        <v>2021</v>
      </c>
      <c r="B1314" s="3">
        <v>8</v>
      </c>
      <c r="C1314" t="s">
        <v>9</v>
      </c>
      <c r="D1314" s="4" t="s">
        <v>63</v>
      </c>
      <c r="E1314" t="s">
        <v>48</v>
      </c>
      <c r="F1314">
        <v>19.4161</v>
      </c>
      <c r="G1314">
        <v>1174.4153000000001</v>
      </c>
      <c r="H1314">
        <v>3.8833000000000002</v>
      </c>
      <c r="I1314">
        <v>654</v>
      </c>
    </row>
    <row r="1315" spans="1:9" x14ac:dyDescent="0.2">
      <c r="A1315" s="3">
        <v>2021</v>
      </c>
      <c r="B1315" s="3">
        <v>8</v>
      </c>
      <c r="C1315" t="s">
        <v>26</v>
      </c>
      <c r="D1315" s="4" t="s">
        <v>63</v>
      </c>
      <c r="E1315" t="s">
        <v>48</v>
      </c>
      <c r="F1315">
        <v>22.102499999999999</v>
      </c>
      <c r="G1315">
        <v>1298.0841</v>
      </c>
      <c r="H1315">
        <v>4.4204999999999997</v>
      </c>
      <c r="I1315">
        <v>2197</v>
      </c>
    </row>
    <row r="1316" spans="1:9" x14ac:dyDescent="0.2">
      <c r="A1316" s="3">
        <v>2021</v>
      </c>
      <c r="B1316" s="3">
        <v>8</v>
      </c>
      <c r="C1316" t="s">
        <v>32</v>
      </c>
      <c r="D1316" s="4" t="s">
        <v>63</v>
      </c>
      <c r="E1316" t="s">
        <v>48</v>
      </c>
      <c r="F1316">
        <v>49.067599999999999</v>
      </c>
      <c r="G1316">
        <v>2683.1192999999998</v>
      </c>
      <c r="H1316">
        <v>9.8135999999999992</v>
      </c>
      <c r="I1316">
        <v>4198</v>
      </c>
    </row>
    <row r="1317" spans="1:9" x14ac:dyDescent="0.2">
      <c r="A1317" s="3">
        <v>2021</v>
      </c>
      <c r="B1317" s="3">
        <v>9</v>
      </c>
      <c r="C1317" t="s">
        <v>9</v>
      </c>
      <c r="D1317" s="4" t="s">
        <v>63</v>
      </c>
      <c r="E1317" t="s">
        <v>48</v>
      </c>
      <c r="F1317">
        <v>17.616599999999998</v>
      </c>
      <c r="G1317">
        <v>1100.4578999999999</v>
      </c>
      <c r="H1317">
        <v>3.5234000000000001</v>
      </c>
      <c r="I1317">
        <v>563</v>
      </c>
    </row>
    <row r="1318" spans="1:9" x14ac:dyDescent="0.2">
      <c r="A1318" s="3">
        <v>2021</v>
      </c>
      <c r="B1318" s="3">
        <v>9</v>
      </c>
      <c r="C1318" t="s">
        <v>26</v>
      </c>
      <c r="D1318" s="4" t="s">
        <v>63</v>
      </c>
      <c r="E1318" t="s">
        <v>48</v>
      </c>
      <c r="F1318">
        <v>19.039000000000001</v>
      </c>
      <c r="G1318">
        <v>1265.2026000000001</v>
      </c>
      <c r="H1318">
        <v>3.8079000000000001</v>
      </c>
      <c r="I1318">
        <v>2540</v>
      </c>
    </row>
    <row r="1319" spans="1:9" x14ac:dyDescent="0.2">
      <c r="A1319" s="3">
        <v>2021</v>
      </c>
      <c r="B1319" s="3">
        <v>9</v>
      </c>
      <c r="C1319" t="s">
        <v>32</v>
      </c>
      <c r="D1319" s="4" t="s">
        <v>63</v>
      </c>
      <c r="E1319" t="s">
        <v>48</v>
      </c>
      <c r="F1319">
        <v>29.4026</v>
      </c>
      <c r="G1319">
        <v>1831.2858999999999</v>
      </c>
      <c r="H1319">
        <v>5.8804999999999996</v>
      </c>
      <c r="I1319">
        <v>3746</v>
      </c>
    </row>
    <row r="1320" spans="1:9" x14ac:dyDescent="0.2">
      <c r="A1320" s="3">
        <v>2021</v>
      </c>
      <c r="B1320" s="3">
        <v>10</v>
      </c>
      <c r="C1320" t="s">
        <v>9</v>
      </c>
      <c r="D1320" s="4" t="s">
        <v>63</v>
      </c>
      <c r="E1320" t="s">
        <v>48</v>
      </c>
      <c r="F1320">
        <v>12.0022</v>
      </c>
      <c r="G1320">
        <v>833.89380000000006</v>
      </c>
      <c r="H1320">
        <v>2.4005000000000001</v>
      </c>
      <c r="I1320">
        <v>468</v>
      </c>
    </row>
    <row r="1321" spans="1:9" x14ac:dyDescent="0.2">
      <c r="A1321" s="3">
        <v>2021</v>
      </c>
      <c r="B1321" s="3">
        <v>10</v>
      </c>
      <c r="C1321" t="s">
        <v>26</v>
      </c>
      <c r="D1321" s="4" t="s">
        <v>63</v>
      </c>
      <c r="E1321" t="s">
        <v>48</v>
      </c>
      <c r="F1321">
        <v>13.687900000000001</v>
      </c>
      <c r="G1321">
        <v>867.91150000000005</v>
      </c>
      <c r="H1321">
        <v>2.7376</v>
      </c>
      <c r="I1321">
        <v>1703</v>
      </c>
    </row>
    <row r="1322" spans="1:9" x14ac:dyDescent="0.2">
      <c r="A1322" s="3">
        <v>2021</v>
      </c>
      <c r="B1322" s="3">
        <v>10</v>
      </c>
      <c r="C1322" t="s">
        <v>32</v>
      </c>
      <c r="D1322" s="4" t="s">
        <v>63</v>
      </c>
      <c r="E1322" t="s">
        <v>48</v>
      </c>
      <c r="F1322">
        <v>27.9039</v>
      </c>
      <c r="G1322">
        <v>1875.1751000000002</v>
      </c>
      <c r="H1322">
        <v>5.5807000000000002</v>
      </c>
      <c r="I1322">
        <v>2625</v>
      </c>
    </row>
    <row r="1323" spans="1:9" x14ac:dyDescent="0.2">
      <c r="A1323" s="3">
        <v>2021</v>
      </c>
      <c r="B1323" s="3">
        <v>11</v>
      </c>
      <c r="C1323" t="s">
        <v>9</v>
      </c>
      <c r="D1323" s="4" t="s">
        <v>63</v>
      </c>
      <c r="E1323" t="s">
        <v>48</v>
      </c>
      <c r="F1323">
        <v>13.213900000000001</v>
      </c>
      <c r="G1323">
        <v>894.75490000000002</v>
      </c>
      <c r="H1323">
        <v>2.6427999999999998</v>
      </c>
      <c r="I1323">
        <v>461</v>
      </c>
    </row>
    <row r="1324" spans="1:9" x14ac:dyDescent="0.2">
      <c r="A1324" s="3">
        <v>2021</v>
      </c>
      <c r="B1324" s="3">
        <v>11</v>
      </c>
      <c r="C1324" t="s">
        <v>26</v>
      </c>
      <c r="D1324" s="4" t="s">
        <v>63</v>
      </c>
      <c r="E1324" t="s">
        <v>48</v>
      </c>
      <c r="F1324">
        <v>11.472799999999999</v>
      </c>
      <c r="G1324">
        <v>749.05759999999998</v>
      </c>
      <c r="H1324">
        <v>2.2945000000000002</v>
      </c>
      <c r="I1324">
        <v>1710</v>
      </c>
    </row>
    <row r="1325" spans="1:9" x14ac:dyDescent="0.2">
      <c r="A1325" s="3">
        <v>2021</v>
      </c>
      <c r="B1325" s="3">
        <v>11</v>
      </c>
      <c r="C1325" t="s">
        <v>32</v>
      </c>
      <c r="D1325" s="4" t="s">
        <v>63</v>
      </c>
      <c r="E1325" t="s">
        <v>48</v>
      </c>
      <c r="F1325">
        <v>17.948599999999999</v>
      </c>
      <c r="G1325">
        <v>1339.4531000000002</v>
      </c>
      <c r="H1325">
        <v>3.5895999999999999</v>
      </c>
      <c r="I1325">
        <v>2387</v>
      </c>
    </row>
    <row r="1326" spans="1:9" x14ac:dyDescent="0.2">
      <c r="A1326" s="3">
        <v>2021</v>
      </c>
      <c r="B1326" s="3">
        <v>12</v>
      </c>
      <c r="C1326" t="s">
        <v>9</v>
      </c>
      <c r="D1326" s="4" t="s">
        <v>63</v>
      </c>
      <c r="E1326" t="s">
        <v>48</v>
      </c>
      <c r="F1326">
        <v>10.590299999999999</v>
      </c>
      <c r="G1326">
        <v>748.85789999999997</v>
      </c>
      <c r="H1326">
        <v>2.1179999999999999</v>
      </c>
      <c r="I1326">
        <v>428</v>
      </c>
    </row>
    <row r="1327" spans="1:9" x14ac:dyDescent="0.2">
      <c r="A1327" s="3">
        <v>2021</v>
      </c>
      <c r="B1327" s="3">
        <v>12</v>
      </c>
      <c r="C1327" t="s">
        <v>26</v>
      </c>
      <c r="D1327" s="4" t="s">
        <v>63</v>
      </c>
      <c r="E1327" t="s">
        <v>48</v>
      </c>
      <c r="F1327">
        <v>7.8182</v>
      </c>
      <c r="G1327">
        <v>549.34430000000009</v>
      </c>
      <c r="H1327">
        <v>1.5636000000000001</v>
      </c>
      <c r="I1327">
        <v>1053</v>
      </c>
    </row>
    <row r="1328" spans="1:9" x14ac:dyDescent="0.2">
      <c r="A1328" s="3">
        <v>2021</v>
      </c>
      <c r="B1328" s="3">
        <v>12</v>
      </c>
      <c r="C1328" t="s">
        <v>32</v>
      </c>
      <c r="D1328" s="4" t="s">
        <v>63</v>
      </c>
      <c r="E1328" t="s">
        <v>48</v>
      </c>
      <c r="F1328">
        <v>25.2956</v>
      </c>
      <c r="G1328">
        <v>1721.9886000000001</v>
      </c>
      <c r="H1328">
        <v>5.0590999999999999</v>
      </c>
      <c r="I1328">
        <v>2407</v>
      </c>
    </row>
    <row r="1329" spans="1:9" x14ac:dyDescent="0.2">
      <c r="A1329" s="3">
        <v>2022</v>
      </c>
      <c r="B1329" s="3">
        <v>1</v>
      </c>
      <c r="C1329" t="s">
        <v>9</v>
      </c>
      <c r="D1329" s="4" t="s">
        <v>10</v>
      </c>
      <c r="E1329" t="s">
        <v>11</v>
      </c>
      <c r="F1329">
        <v>15.2249</v>
      </c>
      <c r="G1329">
        <v>899.26549299999999</v>
      </c>
      <c r="H1329">
        <v>3.1972</v>
      </c>
      <c r="I1329">
        <v>536</v>
      </c>
    </row>
    <row r="1330" spans="1:9" x14ac:dyDescent="0.2">
      <c r="A1330" s="3">
        <v>2022</v>
      </c>
      <c r="B1330" s="3">
        <v>1</v>
      </c>
      <c r="C1330" t="s">
        <v>9</v>
      </c>
      <c r="D1330" s="4" t="s">
        <v>10</v>
      </c>
      <c r="E1330" t="s">
        <v>12</v>
      </c>
      <c r="F1330">
        <v>58.244300000000003</v>
      </c>
      <c r="G1330">
        <v>5622.5804420000004</v>
      </c>
      <c r="H1330">
        <v>20.3855</v>
      </c>
      <c r="I1330">
        <v>758</v>
      </c>
    </row>
    <row r="1331" spans="1:9" x14ac:dyDescent="0.2">
      <c r="A1331" s="3">
        <v>2022</v>
      </c>
      <c r="B1331" s="3">
        <v>1</v>
      </c>
      <c r="C1331" t="s">
        <v>9</v>
      </c>
      <c r="D1331" s="4" t="s">
        <v>10</v>
      </c>
      <c r="E1331" t="s">
        <v>13</v>
      </c>
      <c r="F1331">
        <v>38.410200000000003</v>
      </c>
      <c r="G1331">
        <v>4457.2247900000002</v>
      </c>
      <c r="H1331">
        <v>19.205100000000002</v>
      </c>
      <c r="I1331">
        <v>633</v>
      </c>
    </row>
    <row r="1332" spans="1:9" x14ac:dyDescent="0.2">
      <c r="A1332" s="3">
        <v>2022</v>
      </c>
      <c r="B1332" s="3">
        <v>1</v>
      </c>
      <c r="C1332" t="s">
        <v>9</v>
      </c>
      <c r="D1332" s="4" t="s">
        <v>15</v>
      </c>
      <c r="E1332" t="s">
        <v>11</v>
      </c>
      <c r="F1332">
        <v>0.13270000000000001</v>
      </c>
      <c r="G1332">
        <v>15.948333</v>
      </c>
      <c r="H1332">
        <v>2.6499999999999999E-2</v>
      </c>
      <c r="I1332">
        <v>10</v>
      </c>
    </row>
    <row r="1333" spans="1:9" x14ac:dyDescent="0.2">
      <c r="A1333" s="3">
        <v>2022</v>
      </c>
      <c r="B1333" s="3">
        <v>1</v>
      </c>
      <c r="C1333" t="s">
        <v>9</v>
      </c>
      <c r="D1333" s="4" t="s">
        <v>15</v>
      </c>
      <c r="E1333" t="s">
        <v>13</v>
      </c>
      <c r="F1333">
        <v>44.928699999999999</v>
      </c>
      <c r="G1333">
        <v>7611.5632079999996</v>
      </c>
      <c r="H1333">
        <v>17.971499999999999</v>
      </c>
      <c r="I1333">
        <v>728</v>
      </c>
    </row>
    <row r="1334" spans="1:9" x14ac:dyDescent="0.2">
      <c r="A1334" s="3">
        <v>2022</v>
      </c>
      <c r="B1334" s="3">
        <v>1</v>
      </c>
      <c r="C1334" t="s">
        <v>9</v>
      </c>
      <c r="D1334" s="4" t="s">
        <v>17</v>
      </c>
      <c r="E1334" t="s">
        <v>18</v>
      </c>
      <c r="F1334">
        <v>2.8628999999999998</v>
      </c>
      <c r="G1334">
        <v>307.94699200000002</v>
      </c>
      <c r="H1334">
        <v>0.51529999999999998</v>
      </c>
      <c r="I1334">
        <v>210</v>
      </c>
    </row>
    <row r="1335" spans="1:9" x14ac:dyDescent="0.2">
      <c r="A1335" s="3">
        <v>2022</v>
      </c>
      <c r="B1335" s="3">
        <v>1</v>
      </c>
      <c r="C1335" t="s">
        <v>9</v>
      </c>
      <c r="D1335" s="4" t="s">
        <v>21</v>
      </c>
      <c r="E1335" t="s">
        <v>22</v>
      </c>
      <c r="F1335">
        <v>2.2499999999999999E-2</v>
      </c>
      <c r="G1335">
        <v>6.4226049999999999</v>
      </c>
      <c r="H1335">
        <v>6.3E-3</v>
      </c>
      <c r="I1335">
        <v>13</v>
      </c>
    </row>
    <row r="1336" spans="1:9" x14ac:dyDescent="0.2">
      <c r="A1336" s="3">
        <v>2022</v>
      </c>
      <c r="B1336" s="3">
        <v>1</v>
      </c>
      <c r="C1336" t="s">
        <v>9</v>
      </c>
      <c r="D1336" s="4" t="s">
        <v>21</v>
      </c>
      <c r="E1336" t="s">
        <v>13</v>
      </c>
      <c r="F1336">
        <v>1.5595000000000001</v>
      </c>
      <c r="G1336">
        <v>212.46996799999999</v>
      </c>
      <c r="H1336">
        <v>0.62370000000000003</v>
      </c>
      <c r="I1336">
        <v>178</v>
      </c>
    </row>
    <row r="1337" spans="1:9" x14ac:dyDescent="0.2">
      <c r="A1337" s="3">
        <v>2022</v>
      </c>
      <c r="B1337" s="3">
        <v>1</v>
      </c>
      <c r="C1337" t="s">
        <v>9</v>
      </c>
      <c r="D1337" s="4" t="s">
        <v>19</v>
      </c>
      <c r="E1337" t="s">
        <v>12</v>
      </c>
      <c r="F1337">
        <v>1.0881000000000001</v>
      </c>
      <c r="G1337">
        <v>171.23694399999999</v>
      </c>
      <c r="H1337">
        <v>0.40260000000000001</v>
      </c>
      <c r="I1337">
        <v>39</v>
      </c>
    </row>
    <row r="1338" spans="1:9" x14ac:dyDescent="0.2">
      <c r="A1338" s="3">
        <v>2022</v>
      </c>
      <c r="B1338" s="3">
        <v>1</v>
      </c>
      <c r="C1338" t="s">
        <v>9</v>
      </c>
      <c r="D1338" s="4" t="s">
        <v>20</v>
      </c>
      <c r="E1338" t="s">
        <v>22</v>
      </c>
      <c r="F1338">
        <v>5.0000000000000001E-4</v>
      </c>
      <c r="G1338">
        <v>2.9770999999999999E-2</v>
      </c>
      <c r="H1338">
        <v>1E-4</v>
      </c>
      <c r="I1338">
        <v>2</v>
      </c>
    </row>
    <row r="1339" spans="1:9" x14ac:dyDescent="0.2">
      <c r="A1339" s="3">
        <v>2022</v>
      </c>
      <c r="B1339" s="3">
        <v>1</v>
      </c>
      <c r="C1339" t="s">
        <v>9</v>
      </c>
      <c r="D1339" s="4" t="s">
        <v>20</v>
      </c>
      <c r="E1339" t="s">
        <v>12</v>
      </c>
      <c r="F1339">
        <v>1.4560999999999999</v>
      </c>
      <c r="G1339">
        <v>116.992414</v>
      </c>
      <c r="H1339">
        <v>0.5242</v>
      </c>
      <c r="I1339">
        <v>155</v>
      </c>
    </row>
    <row r="1340" spans="1:9" x14ac:dyDescent="0.2">
      <c r="A1340" s="3">
        <v>2022</v>
      </c>
      <c r="B1340" s="3">
        <v>1</v>
      </c>
      <c r="C1340" t="s">
        <v>9</v>
      </c>
      <c r="D1340" s="4" t="s">
        <v>50</v>
      </c>
      <c r="E1340" t="s">
        <v>27</v>
      </c>
      <c r="F1340">
        <v>0.89410000000000001</v>
      </c>
      <c r="G1340">
        <v>95.339903000000007</v>
      </c>
      <c r="H1340">
        <v>0.28610000000000002</v>
      </c>
      <c r="I1340">
        <v>209</v>
      </c>
    </row>
    <row r="1341" spans="1:9" x14ac:dyDescent="0.2">
      <c r="A1341" s="3">
        <v>2022</v>
      </c>
      <c r="B1341" s="3">
        <v>1</v>
      </c>
      <c r="C1341" t="s">
        <v>9</v>
      </c>
      <c r="D1341" s="4" t="s">
        <v>23</v>
      </c>
      <c r="E1341" t="s">
        <v>13</v>
      </c>
      <c r="F1341">
        <v>0.1668</v>
      </c>
      <c r="G1341">
        <v>38.969667000000001</v>
      </c>
      <c r="H1341">
        <v>6.6699999999999995E-2</v>
      </c>
      <c r="I1341">
        <v>110</v>
      </c>
    </row>
    <row r="1342" spans="1:9" x14ac:dyDescent="0.2">
      <c r="A1342" s="3">
        <v>2022</v>
      </c>
      <c r="B1342" s="3">
        <v>1</v>
      </c>
      <c r="C1342" t="s">
        <v>9</v>
      </c>
      <c r="D1342" s="4" t="s">
        <v>24</v>
      </c>
      <c r="E1342" t="s">
        <v>18</v>
      </c>
      <c r="F1342">
        <v>0.2026</v>
      </c>
      <c r="G1342">
        <v>34.905171000000003</v>
      </c>
      <c r="H1342">
        <v>3.85E-2</v>
      </c>
      <c r="I1342">
        <v>80</v>
      </c>
    </row>
    <row r="1343" spans="1:9" x14ac:dyDescent="0.2">
      <c r="A1343" s="3">
        <v>2022</v>
      </c>
      <c r="B1343" s="3">
        <v>1</v>
      </c>
      <c r="C1343" t="s">
        <v>9</v>
      </c>
      <c r="D1343" s="4" t="s">
        <v>24</v>
      </c>
      <c r="E1343" t="s">
        <v>12</v>
      </c>
      <c r="F1343">
        <v>1.4E-3</v>
      </c>
      <c r="G1343">
        <v>0.14202799999999999</v>
      </c>
      <c r="H1343">
        <v>5.0000000000000001E-4</v>
      </c>
      <c r="I1343">
        <v>1</v>
      </c>
    </row>
    <row r="1344" spans="1:9" x14ac:dyDescent="0.2">
      <c r="A1344" s="3">
        <v>2022</v>
      </c>
      <c r="B1344" s="3">
        <v>1</v>
      </c>
      <c r="C1344" t="s">
        <v>9</v>
      </c>
      <c r="D1344" s="4" t="s">
        <v>51</v>
      </c>
      <c r="E1344" t="s">
        <v>13</v>
      </c>
      <c r="F1344">
        <v>0.19020000000000001</v>
      </c>
      <c r="G1344">
        <v>32.450189000000002</v>
      </c>
      <c r="H1344">
        <v>8.6499999999999994E-2</v>
      </c>
      <c r="I1344">
        <v>0</v>
      </c>
    </row>
    <row r="1345" spans="1:9" x14ac:dyDescent="0.2">
      <c r="A1345" s="3">
        <v>2022</v>
      </c>
      <c r="B1345" s="3">
        <v>1</v>
      </c>
      <c r="C1345" t="s">
        <v>26</v>
      </c>
      <c r="D1345" s="4" t="s">
        <v>10</v>
      </c>
      <c r="E1345" t="s">
        <v>11</v>
      </c>
      <c r="F1345">
        <v>88.491699999999994</v>
      </c>
      <c r="G1345">
        <v>4389.8095540000004</v>
      </c>
      <c r="H1345">
        <v>18.583300000000001</v>
      </c>
      <c r="I1345">
        <v>9100</v>
      </c>
    </row>
    <row r="1346" spans="1:9" x14ac:dyDescent="0.2">
      <c r="A1346" s="3">
        <v>2022</v>
      </c>
      <c r="B1346" s="3">
        <v>1</v>
      </c>
      <c r="C1346" t="s">
        <v>26</v>
      </c>
      <c r="D1346" s="4" t="s">
        <v>10</v>
      </c>
      <c r="E1346" t="s">
        <v>12</v>
      </c>
      <c r="F1346">
        <v>57.690800000000003</v>
      </c>
      <c r="G1346">
        <v>5967.1194320000004</v>
      </c>
      <c r="H1346">
        <v>20.191800000000001</v>
      </c>
      <c r="I1346">
        <v>9322</v>
      </c>
    </row>
    <row r="1347" spans="1:9" x14ac:dyDescent="0.2">
      <c r="A1347" s="3">
        <v>2022</v>
      </c>
      <c r="B1347" s="3">
        <v>1</v>
      </c>
      <c r="C1347" t="s">
        <v>26</v>
      </c>
      <c r="D1347" s="4" t="s">
        <v>10</v>
      </c>
      <c r="E1347" t="s">
        <v>13</v>
      </c>
      <c r="F1347">
        <v>2.8340000000000001</v>
      </c>
      <c r="G1347">
        <v>485.82223299999998</v>
      </c>
      <c r="H1347">
        <v>1.4171</v>
      </c>
      <c r="I1347">
        <v>721</v>
      </c>
    </row>
    <row r="1348" spans="1:9" x14ac:dyDescent="0.2">
      <c r="A1348" s="3">
        <v>2022</v>
      </c>
      <c r="B1348" s="3">
        <v>1</v>
      </c>
      <c r="C1348" t="s">
        <v>26</v>
      </c>
      <c r="D1348" s="4" t="s">
        <v>10</v>
      </c>
      <c r="E1348" t="s">
        <v>14</v>
      </c>
      <c r="F1348">
        <v>0.28560000000000002</v>
      </c>
      <c r="G1348">
        <v>46.137219999999999</v>
      </c>
      <c r="H1348">
        <v>0.2142</v>
      </c>
      <c r="I1348">
        <v>163</v>
      </c>
    </row>
    <row r="1349" spans="1:9" x14ac:dyDescent="0.2">
      <c r="A1349" s="3">
        <v>2022</v>
      </c>
      <c r="B1349" s="3">
        <v>1</v>
      </c>
      <c r="C1349" t="s">
        <v>26</v>
      </c>
      <c r="D1349" s="4" t="s">
        <v>15</v>
      </c>
      <c r="E1349" t="s">
        <v>11</v>
      </c>
      <c r="F1349">
        <v>9.74E-2</v>
      </c>
      <c r="G1349">
        <v>14.795735000000001</v>
      </c>
      <c r="H1349">
        <v>1.95E-2</v>
      </c>
      <c r="I1349">
        <v>24</v>
      </c>
    </row>
    <row r="1350" spans="1:9" x14ac:dyDescent="0.2">
      <c r="A1350" s="3">
        <v>2022</v>
      </c>
      <c r="B1350" s="3">
        <v>1</v>
      </c>
      <c r="C1350" t="s">
        <v>26</v>
      </c>
      <c r="D1350" s="4" t="s">
        <v>15</v>
      </c>
      <c r="E1350" t="s">
        <v>13</v>
      </c>
      <c r="F1350">
        <v>8.1112000000000002</v>
      </c>
      <c r="G1350">
        <v>1609.072208</v>
      </c>
      <c r="H1350">
        <v>3.2444999999999999</v>
      </c>
      <c r="I1350">
        <v>1351</v>
      </c>
    </row>
    <row r="1351" spans="1:9" x14ac:dyDescent="0.2">
      <c r="A1351" s="3">
        <v>2022</v>
      </c>
      <c r="B1351" s="3">
        <v>1</v>
      </c>
      <c r="C1351" t="s">
        <v>26</v>
      </c>
      <c r="D1351" s="4" t="s">
        <v>20</v>
      </c>
      <c r="E1351" t="s">
        <v>22</v>
      </c>
      <c r="F1351">
        <v>0.62350000000000005</v>
      </c>
      <c r="G1351">
        <v>38.738590000000002</v>
      </c>
      <c r="H1351">
        <v>0.16209999999999999</v>
      </c>
      <c r="I1351">
        <v>128</v>
      </c>
    </row>
    <row r="1352" spans="1:9" x14ac:dyDescent="0.2">
      <c r="A1352" s="3">
        <v>2022</v>
      </c>
      <c r="B1352" s="3">
        <v>1</v>
      </c>
      <c r="C1352" t="s">
        <v>26</v>
      </c>
      <c r="D1352" s="4" t="s">
        <v>20</v>
      </c>
      <c r="E1352" t="s">
        <v>12</v>
      </c>
      <c r="F1352">
        <v>11.9015</v>
      </c>
      <c r="G1352">
        <v>701.60339399999998</v>
      </c>
      <c r="H1352">
        <v>4.2846000000000002</v>
      </c>
      <c r="I1352">
        <v>1386</v>
      </c>
    </row>
    <row r="1353" spans="1:9" x14ac:dyDescent="0.2">
      <c r="A1353" s="3">
        <v>2022</v>
      </c>
      <c r="B1353" s="3">
        <v>1</v>
      </c>
      <c r="C1353" t="s">
        <v>26</v>
      </c>
      <c r="D1353" s="4" t="s">
        <v>17</v>
      </c>
      <c r="E1353" t="s">
        <v>18</v>
      </c>
      <c r="F1353">
        <v>8.1161999999999992</v>
      </c>
      <c r="G1353">
        <v>700.44224199999996</v>
      </c>
      <c r="H1353">
        <v>1.4609000000000001</v>
      </c>
      <c r="I1353">
        <v>2897</v>
      </c>
    </row>
    <row r="1354" spans="1:9" x14ac:dyDescent="0.2">
      <c r="A1354" s="3">
        <v>2022</v>
      </c>
      <c r="B1354" s="3">
        <v>1</v>
      </c>
      <c r="C1354" t="s">
        <v>26</v>
      </c>
      <c r="D1354" s="4" t="s">
        <v>52</v>
      </c>
      <c r="E1354" t="s">
        <v>12</v>
      </c>
      <c r="F1354">
        <v>4.4477000000000002</v>
      </c>
      <c r="G1354">
        <v>193.181003</v>
      </c>
      <c r="H1354">
        <v>1.5567</v>
      </c>
      <c r="I1354">
        <v>435</v>
      </c>
    </row>
    <row r="1355" spans="1:9" x14ac:dyDescent="0.2">
      <c r="A1355" s="3">
        <v>2022</v>
      </c>
      <c r="B1355" s="3">
        <v>1</v>
      </c>
      <c r="C1355" t="s">
        <v>26</v>
      </c>
      <c r="D1355" s="4" t="s">
        <v>53</v>
      </c>
      <c r="E1355" t="s">
        <v>12</v>
      </c>
      <c r="F1355">
        <v>2.2065999999999999</v>
      </c>
      <c r="G1355">
        <v>164.70493400000001</v>
      </c>
      <c r="H1355">
        <v>0.84960000000000002</v>
      </c>
      <c r="I1355">
        <v>769</v>
      </c>
    </row>
    <row r="1356" spans="1:9" x14ac:dyDescent="0.2">
      <c r="A1356" s="3">
        <v>2022</v>
      </c>
      <c r="B1356" s="3">
        <v>1</v>
      </c>
      <c r="C1356" t="s">
        <v>26</v>
      </c>
      <c r="D1356" s="4" t="s">
        <v>53</v>
      </c>
      <c r="E1356" t="s">
        <v>13</v>
      </c>
      <c r="F1356">
        <v>0.1416</v>
      </c>
      <c r="G1356">
        <v>12.006769</v>
      </c>
      <c r="H1356">
        <v>6.9400000000000003E-2</v>
      </c>
      <c r="I1356">
        <v>56</v>
      </c>
    </row>
    <row r="1357" spans="1:9" x14ac:dyDescent="0.2">
      <c r="A1357" s="3">
        <v>2022</v>
      </c>
      <c r="B1357" s="3">
        <v>1</v>
      </c>
      <c r="C1357" t="s">
        <v>26</v>
      </c>
      <c r="D1357" s="4" t="s">
        <v>54</v>
      </c>
      <c r="E1357" t="s">
        <v>13</v>
      </c>
      <c r="F1357">
        <v>1.1685000000000001</v>
      </c>
      <c r="G1357">
        <v>135.05644100000001</v>
      </c>
      <c r="H1357">
        <v>0.46739999999999998</v>
      </c>
      <c r="I1357">
        <v>0</v>
      </c>
    </row>
    <row r="1358" spans="1:9" x14ac:dyDescent="0.2">
      <c r="A1358" s="3">
        <v>2022</v>
      </c>
      <c r="B1358" s="3">
        <v>1</v>
      </c>
      <c r="C1358" t="s">
        <v>26</v>
      </c>
      <c r="D1358" s="4" t="s">
        <v>21</v>
      </c>
      <c r="E1358" t="s">
        <v>22</v>
      </c>
      <c r="F1358">
        <v>3.5999999999999999E-3</v>
      </c>
      <c r="G1358">
        <v>1.59307</v>
      </c>
      <c r="H1358">
        <v>1E-3</v>
      </c>
      <c r="I1358">
        <v>0</v>
      </c>
    </row>
    <row r="1359" spans="1:9" x14ac:dyDescent="0.2">
      <c r="A1359" s="3">
        <v>2022</v>
      </c>
      <c r="B1359" s="3">
        <v>1</v>
      </c>
      <c r="C1359" t="s">
        <v>26</v>
      </c>
      <c r="D1359" s="4" t="s">
        <v>21</v>
      </c>
      <c r="E1359" t="s">
        <v>27</v>
      </c>
      <c r="F1359">
        <v>3.0999999999999999E-3</v>
      </c>
      <c r="G1359">
        <v>0.95189000000000001</v>
      </c>
      <c r="H1359">
        <v>8.9999999999999998E-4</v>
      </c>
      <c r="I1359">
        <v>0</v>
      </c>
    </row>
    <row r="1360" spans="1:9" x14ac:dyDescent="0.2">
      <c r="A1360" s="3">
        <v>2022</v>
      </c>
      <c r="B1360" s="3">
        <v>1</v>
      </c>
      <c r="C1360" t="s">
        <v>26</v>
      </c>
      <c r="D1360" s="4" t="s">
        <v>21</v>
      </c>
      <c r="E1360" t="s">
        <v>13</v>
      </c>
      <c r="F1360">
        <v>0.871</v>
      </c>
      <c r="G1360">
        <v>127.584278</v>
      </c>
      <c r="H1360">
        <v>0.3483</v>
      </c>
      <c r="I1360">
        <v>0</v>
      </c>
    </row>
    <row r="1361" spans="1:9" x14ac:dyDescent="0.2">
      <c r="A1361" s="3">
        <v>2022</v>
      </c>
      <c r="B1361" s="3">
        <v>1</v>
      </c>
      <c r="C1361" t="s">
        <v>26</v>
      </c>
      <c r="D1361" s="4" t="s">
        <v>16</v>
      </c>
      <c r="E1361" t="s">
        <v>11</v>
      </c>
      <c r="F1361">
        <v>1.3608</v>
      </c>
      <c r="G1361">
        <v>98.695255000000003</v>
      </c>
      <c r="H1361">
        <v>0.313</v>
      </c>
      <c r="I1361">
        <v>422</v>
      </c>
    </row>
    <row r="1362" spans="1:9" x14ac:dyDescent="0.2">
      <c r="A1362" s="3">
        <v>2022</v>
      </c>
      <c r="B1362" s="3">
        <v>1</v>
      </c>
      <c r="C1362" t="s">
        <v>26</v>
      </c>
      <c r="D1362" s="4" t="s">
        <v>16</v>
      </c>
      <c r="E1362" t="s">
        <v>13</v>
      </c>
      <c r="F1362">
        <v>7.9500000000000001E-2</v>
      </c>
      <c r="G1362">
        <v>7.2062099999999996</v>
      </c>
      <c r="H1362">
        <v>3.5799999999999998E-2</v>
      </c>
      <c r="I1362">
        <v>97</v>
      </c>
    </row>
    <row r="1363" spans="1:9" x14ac:dyDescent="0.2">
      <c r="A1363" s="3">
        <v>2022</v>
      </c>
      <c r="B1363" s="3">
        <v>1</v>
      </c>
      <c r="C1363" t="s">
        <v>26</v>
      </c>
      <c r="D1363" s="4" t="s">
        <v>50</v>
      </c>
      <c r="E1363" t="s">
        <v>27</v>
      </c>
      <c r="F1363">
        <v>1.0834999999999999</v>
      </c>
      <c r="G1363">
        <v>96.791210000000007</v>
      </c>
      <c r="H1363">
        <v>0.34670000000000001</v>
      </c>
      <c r="I1363">
        <v>921</v>
      </c>
    </row>
    <row r="1364" spans="1:9" x14ac:dyDescent="0.2">
      <c r="A1364" s="3">
        <v>2022</v>
      </c>
      <c r="B1364" s="3">
        <v>1</v>
      </c>
      <c r="C1364" t="s">
        <v>32</v>
      </c>
      <c r="D1364" s="4" t="s">
        <v>10</v>
      </c>
      <c r="E1364" t="s">
        <v>11</v>
      </c>
      <c r="F1364">
        <v>200.7302</v>
      </c>
      <c r="G1364">
        <v>10271.139880000001</v>
      </c>
      <c r="H1364">
        <v>42.153399999999998</v>
      </c>
      <c r="I1364">
        <v>17167</v>
      </c>
    </row>
    <row r="1365" spans="1:9" x14ac:dyDescent="0.2">
      <c r="A1365" s="3">
        <v>2022</v>
      </c>
      <c r="B1365" s="3">
        <v>1</v>
      </c>
      <c r="C1365" t="s">
        <v>32</v>
      </c>
      <c r="D1365" s="4" t="s">
        <v>10</v>
      </c>
      <c r="E1365" t="s">
        <v>12</v>
      </c>
      <c r="F1365">
        <v>159.5171</v>
      </c>
      <c r="G1365">
        <v>14567.697899999999</v>
      </c>
      <c r="H1365">
        <v>55.8309</v>
      </c>
      <c r="I1365">
        <v>17397</v>
      </c>
    </row>
    <row r="1366" spans="1:9" x14ac:dyDescent="0.2">
      <c r="A1366" s="3">
        <v>2022</v>
      </c>
      <c r="B1366" s="3">
        <v>1</v>
      </c>
      <c r="C1366" t="s">
        <v>32</v>
      </c>
      <c r="D1366" s="4" t="s">
        <v>10</v>
      </c>
      <c r="E1366" t="s">
        <v>13</v>
      </c>
      <c r="F1366">
        <v>9.9210999999999991</v>
      </c>
      <c r="G1366">
        <v>1323.619549</v>
      </c>
      <c r="H1366">
        <v>4.9606000000000003</v>
      </c>
      <c r="I1366">
        <v>729</v>
      </c>
    </row>
    <row r="1367" spans="1:9" x14ac:dyDescent="0.2">
      <c r="A1367" s="3">
        <v>2022</v>
      </c>
      <c r="B1367" s="3">
        <v>1</v>
      </c>
      <c r="C1367" t="s">
        <v>32</v>
      </c>
      <c r="D1367" s="4" t="s">
        <v>10</v>
      </c>
      <c r="E1367" t="s">
        <v>14</v>
      </c>
      <c r="F1367">
        <v>8.6999999999999994E-3</v>
      </c>
      <c r="G1367">
        <v>1.791126</v>
      </c>
      <c r="H1367">
        <v>6.4999999999999997E-3</v>
      </c>
      <c r="I1367">
        <v>3</v>
      </c>
    </row>
    <row r="1368" spans="1:9" x14ac:dyDescent="0.2">
      <c r="A1368" s="3">
        <v>2022</v>
      </c>
      <c r="B1368" s="3">
        <v>1</v>
      </c>
      <c r="C1368" t="s">
        <v>32</v>
      </c>
      <c r="D1368" s="4" t="s">
        <v>15</v>
      </c>
      <c r="E1368" t="s">
        <v>11</v>
      </c>
      <c r="F1368">
        <v>1.2302999999999999</v>
      </c>
      <c r="G1368">
        <v>147.988777</v>
      </c>
      <c r="H1368">
        <v>0.24610000000000001</v>
      </c>
      <c r="I1368">
        <v>286</v>
      </c>
    </row>
    <row r="1369" spans="1:9" x14ac:dyDescent="0.2">
      <c r="A1369" s="3">
        <v>2022</v>
      </c>
      <c r="B1369" s="3">
        <v>1</v>
      </c>
      <c r="C1369" t="s">
        <v>32</v>
      </c>
      <c r="D1369" s="4" t="s">
        <v>15</v>
      </c>
      <c r="E1369" t="s">
        <v>13</v>
      </c>
      <c r="F1369">
        <v>56.186999999999998</v>
      </c>
      <c r="G1369">
        <v>9934.4125370000002</v>
      </c>
      <c r="H1369">
        <v>22.474699999999999</v>
      </c>
      <c r="I1369">
        <v>4241</v>
      </c>
    </row>
    <row r="1370" spans="1:9" x14ac:dyDescent="0.2">
      <c r="A1370" s="3">
        <v>2022</v>
      </c>
      <c r="B1370" s="3">
        <v>1</v>
      </c>
      <c r="C1370" t="s">
        <v>32</v>
      </c>
      <c r="D1370" s="4" t="s">
        <v>20</v>
      </c>
      <c r="E1370" t="s">
        <v>22</v>
      </c>
      <c r="F1370">
        <v>1.5709</v>
      </c>
      <c r="G1370">
        <v>96.490976000000003</v>
      </c>
      <c r="H1370">
        <v>0.40839999999999999</v>
      </c>
      <c r="I1370">
        <v>309</v>
      </c>
    </row>
    <row r="1371" spans="1:9" x14ac:dyDescent="0.2">
      <c r="A1371" s="3">
        <v>2022</v>
      </c>
      <c r="B1371" s="3">
        <v>1</v>
      </c>
      <c r="C1371" t="s">
        <v>32</v>
      </c>
      <c r="D1371" s="4" t="s">
        <v>20</v>
      </c>
      <c r="E1371" t="s">
        <v>12</v>
      </c>
      <c r="F1371">
        <v>19.016200000000001</v>
      </c>
      <c r="G1371">
        <v>1335.5663770000001</v>
      </c>
      <c r="H1371">
        <v>6.8459000000000003</v>
      </c>
      <c r="I1371">
        <v>1751</v>
      </c>
    </row>
    <row r="1372" spans="1:9" x14ac:dyDescent="0.2">
      <c r="A1372" s="3">
        <v>2022</v>
      </c>
      <c r="B1372" s="3">
        <v>1</v>
      </c>
      <c r="C1372" t="s">
        <v>32</v>
      </c>
      <c r="D1372" s="4" t="s">
        <v>17</v>
      </c>
      <c r="E1372" t="s">
        <v>18</v>
      </c>
      <c r="F1372">
        <v>14.6676</v>
      </c>
      <c r="G1372">
        <v>1288.4679839999999</v>
      </c>
      <c r="H1372">
        <v>2.6402000000000001</v>
      </c>
      <c r="I1372">
        <v>4284</v>
      </c>
    </row>
    <row r="1373" spans="1:9" x14ac:dyDescent="0.2">
      <c r="A1373" s="3">
        <v>2022</v>
      </c>
      <c r="B1373" s="3">
        <v>1</v>
      </c>
      <c r="C1373" t="s">
        <v>32</v>
      </c>
      <c r="D1373" s="4" t="s">
        <v>53</v>
      </c>
      <c r="E1373" t="s">
        <v>12</v>
      </c>
      <c r="F1373">
        <v>5.3848000000000003</v>
      </c>
      <c r="G1373">
        <v>403.57108199999999</v>
      </c>
      <c r="H1373">
        <v>2.0731000000000002</v>
      </c>
      <c r="I1373">
        <v>1598</v>
      </c>
    </row>
    <row r="1374" spans="1:9" x14ac:dyDescent="0.2">
      <c r="A1374" s="3">
        <v>2022</v>
      </c>
      <c r="B1374" s="3">
        <v>1</v>
      </c>
      <c r="C1374" t="s">
        <v>32</v>
      </c>
      <c r="D1374" s="4" t="s">
        <v>53</v>
      </c>
      <c r="E1374" t="s">
        <v>13</v>
      </c>
      <c r="F1374">
        <v>0.41749999999999998</v>
      </c>
      <c r="G1374">
        <v>34.83502</v>
      </c>
      <c r="H1374">
        <v>0.2046</v>
      </c>
      <c r="I1374">
        <v>201</v>
      </c>
    </row>
    <row r="1375" spans="1:9" x14ac:dyDescent="0.2">
      <c r="A1375" s="3">
        <v>2022</v>
      </c>
      <c r="B1375" s="3">
        <v>1</v>
      </c>
      <c r="C1375" t="s">
        <v>32</v>
      </c>
      <c r="D1375" s="4" t="s">
        <v>33</v>
      </c>
      <c r="E1375" t="s">
        <v>18</v>
      </c>
      <c r="F1375">
        <v>1.1420999999999999</v>
      </c>
      <c r="G1375">
        <v>359.10961500000002</v>
      </c>
      <c r="H1375">
        <v>0.217</v>
      </c>
      <c r="I1375">
        <v>112</v>
      </c>
    </row>
    <row r="1376" spans="1:9" x14ac:dyDescent="0.2">
      <c r="A1376" s="3">
        <v>2022</v>
      </c>
      <c r="B1376" s="3">
        <v>1</v>
      </c>
      <c r="C1376" t="s">
        <v>32</v>
      </c>
      <c r="D1376" s="4" t="s">
        <v>33</v>
      </c>
      <c r="E1376" t="s">
        <v>12</v>
      </c>
      <c r="F1376">
        <v>1.18E-2</v>
      </c>
      <c r="G1376">
        <v>5.1717409999999999</v>
      </c>
      <c r="H1376">
        <v>4.1999999999999997E-3</v>
      </c>
      <c r="I1376">
        <v>5</v>
      </c>
    </row>
    <row r="1377" spans="1:9" x14ac:dyDescent="0.2">
      <c r="A1377" s="3">
        <v>2022</v>
      </c>
      <c r="B1377" s="3">
        <v>1</v>
      </c>
      <c r="C1377" t="s">
        <v>32</v>
      </c>
      <c r="D1377" s="4" t="s">
        <v>33</v>
      </c>
      <c r="E1377" t="s">
        <v>13</v>
      </c>
      <c r="F1377">
        <v>6.0299999999999999E-2</v>
      </c>
      <c r="G1377">
        <v>31.900511999999999</v>
      </c>
      <c r="H1377">
        <v>3.0200000000000001E-2</v>
      </c>
      <c r="I1377">
        <v>44</v>
      </c>
    </row>
    <row r="1378" spans="1:9" x14ac:dyDescent="0.2">
      <c r="A1378" s="3">
        <v>2022</v>
      </c>
      <c r="B1378" s="3">
        <v>1</v>
      </c>
      <c r="C1378" t="s">
        <v>32</v>
      </c>
      <c r="D1378" s="4" t="s">
        <v>19</v>
      </c>
      <c r="E1378" t="s">
        <v>12</v>
      </c>
      <c r="F1378">
        <v>1.3623000000000001</v>
      </c>
      <c r="G1378">
        <v>282.59374000000003</v>
      </c>
      <c r="H1378">
        <v>0.504</v>
      </c>
      <c r="I1378">
        <v>0</v>
      </c>
    </row>
    <row r="1379" spans="1:9" x14ac:dyDescent="0.2">
      <c r="A1379" s="3">
        <v>2022</v>
      </c>
      <c r="B1379" s="3">
        <v>1</v>
      </c>
      <c r="C1379" t="s">
        <v>32</v>
      </c>
      <c r="D1379" s="4" t="s">
        <v>50</v>
      </c>
      <c r="E1379" t="s">
        <v>27</v>
      </c>
      <c r="F1379">
        <v>3.0057999999999998</v>
      </c>
      <c r="G1379">
        <v>280.30021299999999</v>
      </c>
      <c r="H1379">
        <v>0.96179999999999999</v>
      </c>
      <c r="I1379">
        <v>2426</v>
      </c>
    </row>
    <row r="1380" spans="1:9" x14ac:dyDescent="0.2">
      <c r="A1380" s="3">
        <v>2022</v>
      </c>
      <c r="B1380" s="3">
        <v>1</v>
      </c>
      <c r="C1380" t="s">
        <v>32</v>
      </c>
      <c r="D1380" s="4" t="s">
        <v>21</v>
      </c>
      <c r="E1380" t="s">
        <v>22</v>
      </c>
      <c r="F1380">
        <v>8.3999999999999995E-3</v>
      </c>
      <c r="G1380">
        <v>3.2303649999999999</v>
      </c>
      <c r="H1380">
        <v>2.3999999999999998E-3</v>
      </c>
      <c r="I1380">
        <v>4</v>
      </c>
    </row>
    <row r="1381" spans="1:9" x14ac:dyDescent="0.2">
      <c r="A1381" s="3">
        <v>2022</v>
      </c>
      <c r="B1381" s="3">
        <v>1</v>
      </c>
      <c r="C1381" t="s">
        <v>32</v>
      </c>
      <c r="D1381" s="4" t="s">
        <v>21</v>
      </c>
      <c r="E1381" t="s">
        <v>27</v>
      </c>
      <c r="F1381">
        <v>1.9300000000000001E-2</v>
      </c>
      <c r="G1381">
        <v>6.0866980000000002</v>
      </c>
      <c r="H1381">
        <v>5.7999999999999996E-3</v>
      </c>
      <c r="I1381">
        <v>14</v>
      </c>
    </row>
    <row r="1382" spans="1:9" x14ac:dyDescent="0.2">
      <c r="A1382" s="3">
        <v>2022</v>
      </c>
      <c r="B1382" s="3">
        <v>1</v>
      </c>
      <c r="C1382" t="s">
        <v>32</v>
      </c>
      <c r="D1382" s="4" t="s">
        <v>21</v>
      </c>
      <c r="E1382" t="s">
        <v>13</v>
      </c>
      <c r="F1382">
        <v>1.4654</v>
      </c>
      <c r="G1382">
        <v>261.31347099999999</v>
      </c>
      <c r="H1382">
        <v>0.58609999999999995</v>
      </c>
      <c r="I1382">
        <v>188</v>
      </c>
    </row>
    <row r="1383" spans="1:9" x14ac:dyDescent="0.2">
      <c r="A1383" s="3">
        <v>2022</v>
      </c>
      <c r="B1383" s="3">
        <v>1</v>
      </c>
      <c r="C1383" t="s">
        <v>32</v>
      </c>
      <c r="D1383" s="4" t="s">
        <v>35</v>
      </c>
      <c r="E1383" t="s">
        <v>18</v>
      </c>
      <c r="F1383">
        <v>0.2676</v>
      </c>
      <c r="G1383">
        <v>46.087755999999999</v>
      </c>
      <c r="H1383">
        <v>4.8099999999999997E-2</v>
      </c>
      <c r="I1383">
        <v>0</v>
      </c>
    </row>
    <row r="1384" spans="1:9" x14ac:dyDescent="0.2">
      <c r="A1384" s="3">
        <v>2022</v>
      </c>
      <c r="B1384" s="3">
        <v>1</v>
      </c>
      <c r="C1384" t="s">
        <v>32</v>
      </c>
      <c r="D1384" s="4" t="s">
        <v>35</v>
      </c>
      <c r="E1384" t="s">
        <v>12</v>
      </c>
      <c r="F1384">
        <v>0.59650000000000003</v>
      </c>
      <c r="G1384">
        <v>145.86605399999999</v>
      </c>
      <c r="H1384">
        <v>0.2087</v>
      </c>
      <c r="I1384">
        <v>0</v>
      </c>
    </row>
    <row r="1385" spans="1:9" x14ac:dyDescent="0.2">
      <c r="A1385" s="3">
        <v>2022</v>
      </c>
      <c r="B1385" s="3">
        <v>2</v>
      </c>
      <c r="C1385" t="s">
        <v>9</v>
      </c>
      <c r="D1385" s="4" t="s">
        <v>10</v>
      </c>
      <c r="E1385" t="s">
        <v>11</v>
      </c>
      <c r="F1385">
        <v>11.107900000000001</v>
      </c>
      <c r="G1385" t="s">
        <v>64</v>
      </c>
      <c r="H1385">
        <v>2.3325999999999998</v>
      </c>
      <c r="I1385">
        <v>533</v>
      </c>
    </row>
    <row r="1386" spans="1:9" x14ac:dyDescent="0.2">
      <c r="A1386" s="3">
        <v>2022</v>
      </c>
      <c r="B1386" s="3">
        <v>2</v>
      </c>
      <c r="C1386" t="s">
        <v>9</v>
      </c>
      <c r="D1386" s="4" t="s">
        <v>10</v>
      </c>
      <c r="E1386" t="s">
        <v>12</v>
      </c>
      <c r="F1386">
        <v>47.110900000000001</v>
      </c>
      <c r="G1386" t="s">
        <v>65</v>
      </c>
      <c r="H1386">
        <v>16.488900000000001</v>
      </c>
      <c r="I1386">
        <v>744</v>
      </c>
    </row>
    <row r="1387" spans="1:9" x14ac:dyDescent="0.2">
      <c r="A1387" s="3">
        <v>2022</v>
      </c>
      <c r="B1387" s="3">
        <v>2</v>
      </c>
      <c r="C1387" t="s">
        <v>9</v>
      </c>
      <c r="D1387" s="4" t="s">
        <v>10</v>
      </c>
      <c r="E1387" t="s">
        <v>13</v>
      </c>
      <c r="F1387">
        <v>32.415199999999999</v>
      </c>
      <c r="G1387" t="s">
        <v>66</v>
      </c>
      <c r="H1387">
        <v>16.2075</v>
      </c>
      <c r="I1387">
        <v>641</v>
      </c>
    </row>
    <row r="1388" spans="1:9" x14ac:dyDescent="0.2">
      <c r="A1388" s="3">
        <v>2022</v>
      </c>
      <c r="B1388" s="3">
        <v>2</v>
      </c>
      <c r="C1388" t="s">
        <v>9</v>
      </c>
      <c r="D1388" s="4" t="s">
        <v>15</v>
      </c>
      <c r="E1388" t="s">
        <v>11</v>
      </c>
      <c r="F1388">
        <v>8.9300000000000004E-2</v>
      </c>
      <c r="G1388" t="s">
        <v>67</v>
      </c>
      <c r="H1388">
        <v>1.78E-2</v>
      </c>
      <c r="I1388">
        <v>10</v>
      </c>
    </row>
    <row r="1389" spans="1:9" x14ac:dyDescent="0.2">
      <c r="A1389" s="3">
        <v>2022</v>
      </c>
      <c r="B1389" s="3">
        <v>2</v>
      </c>
      <c r="C1389" t="s">
        <v>9</v>
      </c>
      <c r="D1389" s="4" t="s">
        <v>15</v>
      </c>
      <c r="E1389" t="s">
        <v>13</v>
      </c>
      <c r="F1389">
        <v>35.849800000000002</v>
      </c>
      <c r="G1389" t="s">
        <v>68</v>
      </c>
      <c r="H1389">
        <v>14.3399</v>
      </c>
      <c r="I1389">
        <v>694</v>
      </c>
    </row>
    <row r="1390" spans="1:9" x14ac:dyDescent="0.2">
      <c r="A1390" s="3">
        <v>2022</v>
      </c>
      <c r="B1390" s="3">
        <v>2</v>
      </c>
      <c r="C1390" t="s">
        <v>9</v>
      </c>
      <c r="D1390" s="4" t="s">
        <v>17</v>
      </c>
      <c r="E1390" t="s">
        <v>18</v>
      </c>
      <c r="F1390">
        <v>2.5137999999999998</v>
      </c>
      <c r="G1390">
        <v>284.824342</v>
      </c>
      <c r="H1390">
        <v>0.45250000000000001</v>
      </c>
      <c r="I1390">
        <v>202</v>
      </c>
    </row>
    <row r="1391" spans="1:9" x14ac:dyDescent="0.2">
      <c r="A1391" s="3">
        <v>2022</v>
      </c>
      <c r="B1391" s="3">
        <v>2</v>
      </c>
      <c r="C1391" t="s">
        <v>9</v>
      </c>
      <c r="D1391" s="4" t="s">
        <v>21</v>
      </c>
      <c r="E1391" t="s">
        <v>22</v>
      </c>
      <c r="F1391">
        <v>9.2999999999999992E-3</v>
      </c>
      <c r="G1391">
        <v>2.9506860000000001</v>
      </c>
      <c r="H1391">
        <v>2.7000000000000001E-3</v>
      </c>
      <c r="I1391">
        <v>7</v>
      </c>
    </row>
    <row r="1392" spans="1:9" x14ac:dyDescent="0.2">
      <c r="A1392" s="3">
        <v>2022</v>
      </c>
      <c r="B1392" s="3">
        <v>2</v>
      </c>
      <c r="C1392" t="s">
        <v>9</v>
      </c>
      <c r="D1392" s="4" t="s">
        <v>21</v>
      </c>
      <c r="E1392" t="s">
        <v>13</v>
      </c>
      <c r="F1392">
        <v>1.6618999999999999</v>
      </c>
      <c r="G1392">
        <v>234.19879800000001</v>
      </c>
      <c r="H1392">
        <v>0.66469999999999996</v>
      </c>
      <c r="I1392">
        <v>171</v>
      </c>
    </row>
    <row r="1393" spans="1:9" x14ac:dyDescent="0.2">
      <c r="A1393" s="3">
        <v>2022</v>
      </c>
      <c r="B1393" s="3">
        <v>2</v>
      </c>
      <c r="C1393" t="s">
        <v>9</v>
      </c>
      <c r="D1393" s="4" t="s">
        <v>20</v>
      </c>
      <c r="E1393" t="s">
        <v>22</v>
      </c>
      <c r="F1393">
        <v>3.8999999999999998E-3</v>
      </c>
      <c r="G1393">
        <v>0.20893</v>
      </c>
      <c r="H1393">
        <v>1E-3</v>
      </c>
      <c r="I1393">
        <v>1</v>
      </c>
    </row>
    <row r="1394" spans="1:9" x14ac:dyDescent="0.2">
      <c r="A1394" s="3">
        <v>2022</v>
      </c>
      <c r="B1394" s="3">
        <v>2</v>
      </c>
      <c r="C1394" t="s">
        <v>9</v>
      </c>
      <c r="D1394" s="4" t="s">
        <v>20</v>
      </c>
      <c r="E1394" t="s">
        <v>12</v>
      </c>
      <c r="F1394">
        <v>1.5125999999999999</v>
      </c>
      <c r="G1394">
        <v>124.99615300000001</v>
      </c>
      <c r="H1394">
        <v>0.54449999999999998</v>
      </c>
      <c r="I1394">
        <v>151</v>
      </c>
    </row>
    <row r="1395" spans="1:9" x14ac:dyDescent="0.2">
      <c r="A1395" s="3">
        <v>2022</v>
      </c>
      <c r="B1395" s="3">
        <v>2</v>
      </c>
      <c r="C1395" t="s">
        <v>9</v>
      </c>
      <c r="D1395" s="4" t="s">
        <v>19</v>
      </c>
      <c r="E1395" t="s">
        <v>12</v>
      </c>
      <c r="F1395">
        <v>0.41299999999999998</v>
      </c>
      <c r="G1395">
        <v>75.322764000000006</v>
      </c>
      <c r="H1395">
        <v>0.15279999999999999</v>
      </c>
      <c r="I1395">
        <v>34</v>
      </c>
    </row>
    <row r="1396" spans="1:9" x14ac:dyDescent="0.2">
      <c r="A1396" s="3">
        <v>2022</v>
      </c>
      <c r="B1396" s="3">
        <v>2</v>
      </c>
      <c r="C1396" t="s">
        <v>9</v>
      </c>
      <c r="D1396" s="4" t="s">
        <v>50</v>
      </c>
      <c r="E1396" t="s">
        <v>27</v>
      </c>
      <c r="F1396">
        <v>0.75270000000000004</v>
      </c>
      <c r="G1396">
        <v>74.063677999999996</v>
      </c>
      <c r="H1396">
        <v>0.2409</v>
      </c>
      <c r="I1396">
        <v>251</v>
      </c>
    </row>
    <row r="1397" spans="1:9" x14ac:dyDescent="0.2">
      <c r="A1397" s="3">
        <v>2022</v>
      </c>
      <c r="B1397" s="3">
        <v>2</v>
      </c>
      <c r="C1397" t="s">
        <v>9</v>
      </c>
      <c r="D1397" s="4" t="s">
        <v>23</v>
      </c>
      <c r="E1397" t="s">
        <v>13</v>
      </c>
      <c r="F1397">
        <v>0.157</v>
      </c>
      <c r="G1397">
        <v>34.985402000000001</v>
      </c>
      <c r="H1397">
        <v>6.2799999999999995E-2</v>
      </c>
      <c r="I1397">
        <v>108</v>
      </c>
    </row>
    <row r="1398" spans="1:9" x14ac:dyDescent="0.2">
      <c r="A1398" s="3">
        <v>2022</v>
      </c>
      <c r="B1398" s="3">
        <v>2</v>
      </c>
      <c r="C1398" t="s">
        <v>9</v>
      </c>
      <c r="D1398" s="4" t="s">
        <v>42</v>
      </c>
      <c r="E1398" t="s">
        <v>13</v>
      </c>
      <c r="F1398">
        <v>0.20200000000000001</v>
      </c>
      <c r="G1398">
        <v>33.859988999999999</v>
      </c>
      <c r="H1398">
        <v>8.0799999999999997E-2</v>
      </c>
      <c r="I1398">
        <v>0</v>
      </c>
    </row>
    <row r="1399" spans="1:9" x14ac:dyDescent="0.2">
      <c r="A1399" s="3">
        <v>2022</v>
      </c>
      <c r="B1399" s="3">
        <v>2</v>
      </c>
      <c r="C1399" t="s">
        <v>9</v>
      </c>
      <c r="D1399" s="4" t="s">
        <v>24</v>
      </c>
      <c r="E1399" t="s">
        <v>18</v>
      </c>
      <c r="F1399">
        <v>0.19070000000000001</v>
      </c>
      <c r="G1399">
        <v>32.362732000000001</v>
      </c>
      <c r="H1399">
        <v>3.6200000000000003E-2</v>
      </c>
      <c r="I1399">
        <v>82</v>
      </c>
    </row>
    <row r="1400" spans="1:9" x14ac:dyDescent="0.2">
      <c r="A1400" s="3">
        <v>2022</v>
      </c>
      <c r="B1400" s="3">
        <v>2</v>
      </c>
      <c r="C1400" t="s">
        <v>9</v>
      </c>
      <c r="D1400" s="4" t="s">
        <v>24</v>
      </c>
      <c r="E1400" t="s">
        <v>12</v>
      </c>
      <c r="F1400">
        <v>4.4000000000000003E-3</v>
      </c>
      <c r="G1400">
        <v>0.40546199999999999</v>
      </c>
      <c r="H1400">
        <v>1.6999999999999999E-3</v>
      </c>
      <c r="I1400">
        <v>2</v>
      </c>
    </row>
    <row r="1401" spans="1:9" x14ac:dyDescent="0.2">
      <c r="A1401" s="3">
        <v>2022</v>
      </c>
      <c r="B1401" s="3">
        <v>2</v>
      </c>
      <c r="C1401" t="s">
        <v>26</v>
      </c>
      <c r="D1401" s="4" t="s">
        <v>10</v>
      </c>
      <c r="E1401" t="s">
        <v>11</v>
      </c>
      <c r="F1401">
        <v>82.454999999999998</v>
      </c>
      <c r="G1401" t="s">
        <v>69</v>
      </c>
      <c r="H1401">
        <v>17.3156</v>
      </c>
      <c r="I1401">
        <v>9842</v>
      </c>
    </row>
    <row r="1402" spans="1:9" x14ac:dyDescent="0.2">
      <c r="A1402" s="3">
        <v>2022</v>
      </c>
      <c r="B1402" s="3">
        <v>2</v>
      </c>
      <c r="C1402" t="s">
        <v>26</v>
      </c>
      <c r="D1402" s="4" t="s">
        <v>10</v>
      </c>
      <c r="E1402" t="s">
        <v>12</v>
      </c>
      <c r="F1402">
        <v>54.681100000000001</v>
      </c>
      <c r="G1402" t="s">
        <v>70</v>
      </c>
      <c r="H1402">
        <v>19.138400000000001</v>
      </c>
      <c r="I1402">
        <v>8884</v>
      </c>
    </row>
    <row r="1403" spans="1:9" x14ac:dyDescent="0.2">
      <c r="A1403" s="3">
        <v>2022</v>
      </c>
      <c r="B1403" s="3">
        <v>2</v>
      </c>
      <c r="C1403" t="s">
        <v>26</v>
      </c>
      <c r="D1403" s="4" t="s">
        <v>10</v>
      </c>
      <c r="E1403" t="s">
        <v>13</v>
      </c>
      <c r="F1403">
        <v>3.2303000000000002</v>
      </c>
      <c r="G1403" t="s">
        <v>71</v>
      </c>
      <c r="H1403">
        <v>1.6151</v>
      </c>
      <c r="I1403">
        <v>698</v>
      </c>
    </row>
    <row r="1404" spans="1:9" x14ac:dyDescent="0.2">
      <c r="A1404" s="3">
        <v>2022</v>
      </c>
      <c r="B1404" s="3">
        <v>2</v>
      </c>
      <c r="C1404" t="s">
        <v>26</v>
      </c>
      <c r="D1404" s="4" t="s">
        <v>10</v>
      </c>
      <c r="E1404" t="s">
        <v>14</v>
      </c>
      <c r="F1404">
        <v>0.29289999999999999</v>
      </c>
      <c r="G1404" t="s">
        <v>72</v>
      </c>
      <c r="H1404">
        <v>0.21970000000000001</v>
      </c>
      <c r="I1404">
        <v>179</v>
      </c>
    </row>
    <row r="1405" spans="1:9" x14ac:dyDescent="0.2">
      <c r="A1405" s="3">
        <v>2022</v>
      </c>
      <c r="B1405" s="3">
        <v>2</v>
      </c>
      <c r="C1405" t="s">
        <v>26</v>
      </c>
      <c r="D1405" s="4" t="s">
        <v>15</v>
      </c>
      <c r="E1405" t="s">
        <v>11</v>
      </c>
      <c r="F1405">
        <v>8.6300000000000002E-2</v>
      </c>
      <c r="G1405" t="s">
        <v>73</v>
      </c>
      <c r="H1405">
        <v>1.72E-2</v>
      </c>
      <c r="I1405">
        <v>22</v>
      </c>
    </row>
    <row r="1406" spans="1:9" x14ac:dyDescent="0.2">
      <c r="A1406" s="3">
        <v>2022</v>
      </c>
      <c r="B1406" s="3">
        <v>2</v>
      </c>
      <c r="C1406" t="s">
        <v>26</v>
      </c>
      <c r="D1406" s="4" t="s">
        <v>15</v>
      </c>
      <c r="E1406" t="s">
        <v>13</v>
      </c>
      <c r="F1406">
        <v>7.6718999999999999</v>
      </c>
      <c r="G1406" t="s">
        <v>74</v>
      </c>
      <c r="H1406">
        <v>3.0688</v>
      </c>
      <c r="I1406">
        <v>1087</v>
      </c>
    </row>
    <row r="1407" spans="1:9" x14ac:dyDescent="0.2">
      <c r="A1407" s="3">
        <v>2022</v>
      </c>
      <c r="B1407" s="3">
        <v>2</v>
      </c>
      <c r="C1407" t="s">
        <v>26</v>
      </c>
      <c r="D1407" s="4" t="s">
        <v>20</v>
      </c>
      <c r="E1407" t="s">
        <v>22</v>
      </c>
      <c r="F1407">
        <v>0.96379999999999999</v>
      </c>
      <c r="G1407">
        <v>54.697266999999997</v>
      </c>
      <c r="H1407">
        <v>0.25059999999999999</v>
      </c>
      <c r="I1407">
        <v>153</v>
      </c>
    </row>
    <row r="1408" spans="1:9" x14ac:dyDescent="0.2">
      <c r="A1408" s="3">
        <v>2022</v>
      </c>
      <c r="B1408" s="3">
        <v>2</v>
      </c>
      <c r="C1408" t="s">
        <v>26</v>
      </c>
      <c r="D1408" s="4" t="s">
        <v>20</v>
      </c>
      <c r="E1408" t="s">
        <v>12</v>
      </c>
      <c r="F1408">
        <v>7.0537999999999998</v>
      </c>
      <c r="G1408">
        <v>530.28847399999995</v>
      </c>
      <c r="H1408">
        <v>2.5392999999999999</v>
      </c>
      <c r="I1408">
        <v>1340</v>
      </c>
    </row>
    <row r="1409" spans="1:9" x14ac:dyDescent="0.2">
      <c r="A1409" s="3">
        <v>2022</v>
      </c>
      <c r="B1409" s="3">
        <v>2</v>
      </c>
      <c r="C1409" t="s">
        <v>26</v>
      </c>
      <c r="D1409" s="4" t="s">
        <v>17</v>
      </c>
      <c r="E1409" t="s">
        <v>18</v>
      </c>
      <c r="F1409">
        <v>5.7038000000000002</v>
      </c>
      <c r="G1409">
        <v>515.43810399999995</v>
      </c>
      <c r="H1409">
        <v>1.0266999999999999</v>
      </c>
      <c r="I1409">
        <v>2437</v>
      </c>
    </row>
    <row r="1410" spans="1:9" x14ac:dyDescent="0.2">
      <c r="A1410" s="3">
        <v>2022</v>
      </c>
      <c r="B1410" s="3">
        <v>2</v>
      </c>
      <c r="C1410" t="s">
        <v>26</v>
      </c>
      <c r="D1410" s="4" t="s">
        <v>53</v>
      </c>
      <c r="E1410" t="s">
        <v>12</v>
      </c>
      <c r="F1410">
        <v>2.7930999999999999</v>
      </c>
      <c r="G1410">
        <v>192.42710299999999</v>
      </c>
      <c r="H1410">
        <v>1.0753999999999999</v>
      </c>
      <c r="I1410">
        <v>960</v>
      </c>
    </row>
    <row r="1411" spans="1:9" x14ac:dyDescent="0.2">
      <c r="A1411" s="3">
        <v>2022</v>
      </c>
      <c r="B1411" s="3">
        <v>2</v>
      </c>
      <c r="C1411" t="s">
        <v>26</v>
      </c>
      <c r="D1411" s="4" t="s">
        <v>53</v>
      </c>
      <c r="E1411" t="s">
        <v>13</v>
      </c>
      <c r="F1411">
        <v>0.25559999999999999</v>
      </c>
      <c r="G1411">
        <v>21.533491999999999</v>
      </c>
      <c r="H1411">
        <v>0.12529999999999999</v>
      </c>
      <c r="I1411">
        <v>180</v>
      </c>
    </row>
    <row r="1412" spans="1:9" x14ac:dyDescent="0.2">
      <c r="A1412" s="3">
        <v>2022</v>
      </c>
      <c r="B1412" s="3">
        <v>2</v>
      </c>
      <c r="C1412" t="s">
        <v>26</v>
      </c>
      <c r="D1412" s="4" t="s">
        <v>21</v>
      </c>
      <c r="E1412" t="s">
        <v>22</v>
      </c>
      <c r="F1412">
        <v>2E-3</v>
      </c>
      <c r="G1412">
        <v>0.90885700000000003</v>
      </c>
      <c r="H1412">
        <v>5.9999999999999995E-4</v>
      </c>
      <c r="I1412">
        <v>0</v>
      </c>
    </row>
    <row r="1413" spans="1:9" x14ac:dyDescent="0.2">
      <c r="A1413" s="3">
        <v>2022</v>
      </c>
      <c r="B1413" s="3">
        <v>2</v>
      </c>
      <c r="C1413" t="s">
        <v>26</v>
      </c>
      <c r="D1413" s="4" t="s">
        <v>21</v>
      </c>
      <c r="E1413" t="s">
        <v>27</v>
      </c>
      <c r="F1413">
        <v>4.4000000000000003E-3</v>
      </c>
      <c r="G1413">
        <v>1.373464</v>
      </c>
      <c r="H1413">
        <v>1.2999999999999999E-3</v>
      </c>
      <c r="I1413">
        <v>0</v>
      </c>
    </row>
    <row r="1414" spans="1:9" x14ac:dyDescent="0.2">
      <c r="A1414" s="3">
        <v>2022</v>
      </c>
      <c r="B1414" s="3">
        <v>2</v>
      </c>
      <c r="C1414" t="s">
        <v>26</v>
      </c>
      <c r="D1414" s="4" t="s">
        <v>21</v>
      </c>
      <c r="E1414" t="s">
        <v>13</v>
      </c>
      <c r="F1414">
        <v>1.0492999999999999</v>
      </c>
      <c r="G1414">
        <v>156.258602</v>
      </c>
      <c r="H1414">
        <v>0.41970000000000002</v>
      </c>
      <c r="I1414">
        <v>0</v>
      </c>
    </row>
    <row r="1415" spans="1:9" x14ac:dyDescent="0.2">
      <c r="A1415" s="3">
        <v>2022</v>
      </c>
      <c r="B1415" s="3">
        <v>2</v>
      </c>
      <c r="C1415" t="s">
        <v>26</v>
      </c>
      <c r="D1415" s="4" t="s">
        <v>50</v>
      </c>
      <c r="E1415" t="s">
        <v>27</v>
      </c>
      <c r="F1415">
        <v>1.6042000000000001</v>
      </c>
      <c r="G1415">
        <v>121.20178799999999</v>
      </c>
      <c r="H1415">
        <v>0.51329999999999998</v>
      </c>
      <c r="I1415">
        <v>1290</v>
      </c>
    </row>
    <row r="1416" spans="1:9" x14ac:dyDescent="0.2">
      <c r="A1416" s="3">
        <v>2022</v>
      </c>
      <c r="B1416" s="3">
        <v>2</v>
      </c>
      <c r="C1416" t="s">
        <v>26</v>
      </c>
      <c r="D1416" s="4" t="s">
        <v>52</v>
      </c>
      <c r="E1416" t="s">
        <v>12</v>
      </c>
      <c r="F1416">
        <v>2.2345000000000002</v>
      </c>
      <c r="G1416">
        <v>106.804421</v>
      </c>
      <c r="H1416">
        <v>0.78210000000000002</v>
      </c>
      <c r="I1416">
        <v>463</v>
      </c>
    </row>
    <row r="1417" spans="1:9" x14ac:dyDescent="0.2">
      <c r="A1417" s="3">
        <v>2022</v>
      </c>
      <c r="B1417" s="3">
        <v>2</v>
      </c>
      <c r="C1417" t="s">
        <v>26</v>
      </c>
      <c r="D1417" s="4" t="s">
        <v>16</v>
      </c>
      <c r="E1417" t="s">
        <v>11</v>
      </c>
      <c r="F1417">
        <v>1.1353</v>
      </c>
      <c r="G1417">
        <v>79.158237999999997</v>
      </c>
      <c r="H1417">
        <v>0.2611</v>
      </c>
      <c r="I1417">
        <v>359</v>
      </c>
    </row>
    <row r="1418" spans="1:9" x14ac:dyDescent="0.2">
      <c r="A1418" s="3">
        <v>2022</v>
      </c>
      <c r="B1418" s="3">
        <v>2</v>
      </c>
      <c r="C1418" t="s">
        <v>26</v>
      </c>
      <c r="D1418" s="4" t="s">
        <v>16</v>
      </c>
      <c r="E1418" t="s">
        <v>13</v>
      </c>
      <c r="F1418">
        <v>5.3100000000000001E-2</v>
      </c>
      <c r="G1418">
        <v>5.0842169999999998</v>
      </c>
      <c r="H1418">
        <v>2.3900000000000001E-2</v>
      </c>
      <c r="I1418">
        <v>52</v>
      </c>
    </row>
    <row r="1419" spans="1:9" x14ac:dyDescent="0.2">
      <c r="A1419" s="3">
        <v>2022</v>
      </c>
      <c r="B1419" s="3">
        <v>2</v>
      </c>
      <c r="C1419" t="s">
        <v>26</v>
      </c>
      <c r="D1419" s="4" t="s">
        <v>19</v>
      </c>
      <c r="E1419" t="s">
        <v>12</v>
      </c>
      <c r="F1419">
        <v>0.41889999999999999</v>
      </c>
      <c r="G1419">
        <v>83.905488000000005</v>
      </c>
      <c r="H1419">
        <v>0.155</v>
      </c>
      <c r="I1419">
        <v>0</v>
      </c>
    </row>
    <row r="1420" spans="1:9" x14ac:dyDescent="0.2">
      <c r="A1420" s="3">
        <v>2022</v>
      </c>
      <c r="B1420" s="3">
        <v>2</v>
      </c>
      <c r="C1420" t="s">
        <v>32</v>
      </c>
      <c r="D1420" s="4" t="s">
        <v>10</v>
      </c>
      <c r="E1420" t="s">
        <v>11</v>
      </c>
      <c r="F1420">
        <v>211.82910000000001</v>
      </c>
      <c r="G1420" t="s">
        <v>75</v>
      </c>
      <c r="H1420">
        <v>44.484099999999998</v>
      </c>
      <c r="I1420">
        <v>18131</v>
      </c>
    </row>
    <row r="1421" spans="1:9" x14ac:dyDescent="0.2">
      <c r="A1421" s="3">
        <v>2022</v>
      </c>
      <c r="B1421" s="3">
        <v>2</v>
      </c>
      <c r="C1421" t="s">
        <v>32</v>
      </c>
      <c r="D1421" s="4" t="s">
        <v>10</v>
      </c>
      <c r="E1421" t="s">
        <v>12</v>
      </c>
      <c r="F1421">
        <v>129.52809999999999</v>
      </c>
      <c r="G1421" t="s">
        <v>76</v>
      </c>
      <c r="H1421">
        <v>45.334800000000001</v>
      </c>
      <c r="I1421">
        <v>16535</v>
      </c>
    </row>
    <row r="1422" spans="1:9" x14ac:dyDescent="0.2">
      <c r="A1422" s="3">
        <v>2022</v>
      </c>
      <c r="B1422" s="3">
        <v>2</v>
      </c>
      <c r="C1422" t="s">
        <v>32</v>
      </c>
      <c r="D1422" s="4" t="s">
        <v>10</v>
      </c>
      <c r="E1422" t="s">
        <v>13</v>
      </c>
      <c r="F1422">
        <v>7.3784999999999998</v>
      </c>
      <c r="G1422" t="s">
        <v>77</v>
      </c>
      <c r="H1422">
        <v>3.6892999999999998</v>
      </c>
      <c r="I1422">
        <v>690</v>
      </c>
    </row>
    <row r="1423" spans="1:9" x14ac:dyDescent="0.2">
      <c r="A1423" s="3">
        <v>2022</v>
      </c>
      <c r="B1423" s="3">
        <v>2</v>
      </c>
      <c r="C1423" t="s">
        <v>32</v>
      </c>
      <c r="D1423" s="4" t="s">
        <v>10</v>
      </c>
      <c r="E1423" t="s">
        <v>14</v>
      </c>
      <c r="F1423">
        <v>1.52E-2</v>
      </c>
      <c r="G1423" t="s">
        <v>78</v>
      </c>
      <c r="H1423">
        <v>1.14E-2</v>
      </c>
      <c r="I1423">
        <v>4</v>
      </c>
    </row>
    <row r="1424" spans="1:9" x14ac:dyDescent="0.2">
      <c r="A1424" s="3">
        <v>2022</v>
      </c>
      <c r="B1424" s="3">
        <v>2</v>
      </c>
      <c r="C1424" t="s">
        <v>32</v>
      </c>
      <c r="D1424" s="4" t="s">
        <v>15</v>
      </c>
      <c r="E1424" t="s">
        <v>11</v>
      </c>
      <c r="F1424">
        <v>0.9859</v>
      </c>
      <c r="G1424" t="s">
        <v>79</v>
      </c>
      <c r="H1424">
        <v>0.19719999999999999</v>
      </c>
      <c r="I1424">
        <v>276</v>
      </c>
    </row>
    <row r="1425" spans="1:9" x14ac:dyDescent="0.2">
      <c r="A1425" s="3">
        <v>2022</v>
      </c>
      <c r="B1425" s="3">
        <v>2</v>
      </c>
      <c r="C1425" t="s">
        <v>32</v>
      </c>
      <c r="D1425" s="4" t="s">
        <v>15</v>
      </c>
      <c r="E1425" t="s">
        <v>13</v>
      </c>
      <c r="F1425">
        <v>29.5518</v>
      </c>
      <c r="G1425" t="s">
        <v>80</v>
      </c>
      <c r="H1425">
        <v>11.820600000000001</v>
      </c>
      <c r="I1425">
        <v>3996</v>
      </c>
    </row>
    <row r="1426" spans="1:9" x14ac:dyDescent="0.2">
      <c r="A1426" s="3">
        <v>2022</v>
      </c>
      <c r="B1426" s="3">
        <v>2</v>
      </c>
      <c r="C1426" t="s">
        <v>32</v>
      </c>
      <c r="D1426" s="4" t="s">
        <v>20</v>
      </c>
      <c r="E1426" t="s">
        <v>22</v>
      </c>
      <c r="F1426">
        <v>2.2894999999999999</v>
      </c>
      <c r="G1426">
        <v>130.56964199999999</v>
      </c>
      <c r="H1426">
        <v>0.59519999999999995</v>
      </c>
      <c r="I1426">
        <v>321</v>
      </c>
    </row>
    <row r="1427" spans="1:9" x14ac:dyDescent="0.2">
      <c r="A1427" s="3">
        <v>2022</v>
      </c>
      <c r="B1427" s="3">
        <v>2</v>
      </c>
      <c r="C1427" t="s">
        <v>32</v>
      </c>
      <c r="D1427" s="4" t="s">
        <v>20</v>
      </c>
      <c r="E1427" t="s">
        <v>12</v>
      </c>
      <c r="F1427">
        <v>26.069199999999999</v>
      </c>
      <c r="G1427">
        <v>1788.1330680000001</v>
      </c>
      <c r="H1427">
        <v>9.3849</v>
      </c>
      <c r="I1427">
        <v>1739</v>
      </c>
    </row>
    <row r="1428" spans="1:9" x14ac:dyDescent="0.2">
      <c r="A1428" s="3">
        <v>2022</v>
      </c>
      <c r="B1428" s="3">
        <v>2</v>
      </c>
      <c r="C1428" t="s">
        <v>32</v>
      </c>
      <c r="D1428" s="4" t="s">
        <v>17</v>
      </c>
      <c r="E1428" t="s">
        <v>18</v>
      </c>
      <c r="F1428">
        <v>10.015700000000001</v>
      </c>
      <c r="G1428">
        <v>953.28915700000005</v>
      </c>
      <c r="H1428">
        <v>1.8028</v>
      </c>
      <c r="I1428">
        <v>3804</v>
      </c>
    </row>
    <row r="1429" spans="1:9" x14ac:dyDescent="0.2">
      <c r="A1429" s="3">
        <v>2022</v>
      </c>
      <c r="B1429" s="3">
        <v>2</v>
      </c>
      <c r="C1429" t="s">
        <v>32</v>
      </c>
      <c r="D1429" s="4" t="s">
        <v>21</v>
      </c>
      <c r="E1429" t="s">
        <v>22</v>
      </c>
      <c r="F1429">
        <v>1.14E-2</v>
      </c>
      <c r="G1429">
        <v>4.7138309999999999</v>
      </c>
      <c r="H1429">
        <v>3.2000000000000002E-3</v>
      </c>
      <c r="I1429">
        <v>5</v>
      </c>
    </row>
    <row r="1430" spans="1:9" x14ac:dyDescent="0.2">
      <c r="A1430" s="3">
        <v>2022</v>
      </c>
      <c r="B1430" s="3">
        <v>2</v>
      </c>
      <c r="C1430" t="s">
        <v>32</v>
      </c>
      <c r="D1430" s="4" t="s">
        <v>21</v>
      </c>
      <c r="E1430" t="s">
        <v>27</v>
      </c>
      <c r="F1430">
        <v>7.7000000000000002E-3</v>
      </c>
      <c r="G1430">
        <v>2.390466</v>
      </c>
      <c r="H1430">
        <v>2.3E-3</v>
      </c>
      <c r="I1430">
        <v>7</v>
      </c>
    </row>
    <row r="1431" spans="1:9" x14ac:dyDescent="0.2">
      <c r="A1431" s="3">
        <v>2022</v>
      </c>
      <c r="B1431" s="3">
        <v>2</v>
      </c>
      <c r="C1431" t="s">
        <v>32</v>
      </c>
      <c r="D1431" s="4" t="s">
        <v>21</v>
      </c>
      <c r="E1431" t="s">
        <v>13</v>
      </c>
      <c r="F1431">
        <v>3.7361</v>
      </c>
      <c r="G1431">
        <v>756.53332899999998</v>
      </c>
      <c r="H1431">
        <v>1.4944999999999999</v>
      </c>
      <c r="I1431">
        <v>411</v>
      </c>
    </row>
    <row r="1432" spans="1:9" x14ac:dyDescent="0.2">
      <c r="A1432" s="3">
        <v>2022</v>
      </c>
      <c r="B1432" s="3">
        <v>2</v>
      </c>
      <c r="C1432" t="s">
        <v>32</v>
      </c>
      <c r="D1432" s="4" t="s">
        <v>33</v>
      </c>
      <c r="E1432" t="s">
        <v>18</v>
      </c>
      <c r="F1432">
        <v>1.3058000000000001</v>
      </c>
      <c r="G1432">
        <v>401.38802099999998</v>
      </c>
      <c r="H1432">
        <v>0.24809999999999999</v>
      </c>
      <c r="I1432">
        <v>99</v>
      </c>
    </row>
    <row r="1433" spans="1:9" x14ac:dyDescent="0.2">
      <c r="A1433" s="3">
        <v>2022</v>
      </c>
      <c r="B1433" s="3">
        <v>2</v>
      </c>
      <c r="C1433" t="s">
        <v>32</v>
      </c>
      <c r="D1433" s="4" t="s">
        <v>33</v>
      </c>
      <c r="E1433" t="s">
        <v>12</v>
      </c>
      <c r="F1433">
        <v>1.44E-2</v>
      </c>
      <c r="G1433">
        <v>6.543679</v>
      </c>
      <c r="H1433">
        <v>5.1000000000000004E-3</v>
      </c>
      <c r="I1433">
        <v>3</v>
      </c>
    </row>
    <row r="1434" spans="1:9" x14ac:dyDescent="0.2">
      <c r="A1434" s="3">
        <v>2022</v>
      </c>
      <c r="B1434" s="3">
        <v>2</v>
      </c>
      <c r="C1434" t="s">
        <v>32</v>
      </c>
      <c r="D1434" s="4" t="s">
        <v>33</v>
      </c>
      <c r="E1434" t="s">
        <v>13</v>
      </c>
      <c r="F1434">
        <v>8.6900000000000005E-2</v>
      </c>
      <c r="G1434">
        <v>46.111162</v>
      </c>
      <c r="H1434">
        <v>4.3499999999999997E-2</v>
      </c>
      <c r="I1434">
        <v>42</v>
      </c>
    </row>
    <row r="1435" spans="1:9" x14ac:dyDescent="0.2">
      <c r="A1435" s="3">
        <v>2022</v>
      </c>
      <c r="B1435" s="3">
        <v>2</v>
      </c>
      <c r="C1435" t="s">
        <v>32</v>
      </c>
      <c r="D1435" s="4" t="s">
        <v>55</v>
      </c>
      <c r="E1435" t="s">
        <v>12</v>
      </c>
      <c r="F1435">
        <v>4.6976000000000004</v>
      </c>
      <c r="G1435">
        <v>410.97030899999999</v>
      </c>
      <c r="H1435">
        <v>1.6440999999999999</v>
      </c>
      <c r="I1435">
        <v>2630</v>
      </c>
    </row>
    <row r="1436" spans="1:9" x14ac:dyDescent="0.2">
      <c r="A1436" s="3">
        <v>2022</v>
      </c>
      <c r="B1436" s="3">
        <v>2</v>
      </c>
      <c r="C1436" t="s">
        <v>32</v>
      </c>
      <c r="D1436" s="4" t="s">
        <v>53</v>
      </c>
      <c r="E1436" t="s">
        <v>12</v>
      </c>
      <c r="F1436">
        <v>4.8779000000000003</v>
      </c>
      <c r="G1436">
        <v>342.93716699999999</v>
      </c>
      <c r="H1436">
        <v>1.8779999999999999</v>
      </c>
      <c r="I1436">
        <v>1629</v>
      </c>
    </row>
    <row r="1437" spans="1:9" x14ac:dyDescent="0.2">
      <c r="A1437" s="3">
        <v>2022</v>
      </c>
      <c r="B1437" s="3">
        <v>2</v>
      </c>
      <c r="C1437" t="s">
        <v>32</v>
      </c>
      <c r="D1437" s="4" t="s">
        <v>53</v>
      </c>
      <c r="E1437" t="s">
        <v>13</v>
      </c>
      <c r="F1437">
        <v>0.2908</v>
      </c>
      <c r="G1437">
        <v>28.097594000000001</v>
      </c>
      <c r="H1437">
        <v>0.14249999999999999</v>
      </c>
      <c r="I1437">
        <v>145</v>
      </c>
    </row>
    <row r="1438" spans="1:9" x14ac:dyDescent="0.2">
      <c r="A1438" s="3">
        <v>2022</v>
      </c>
      <c r="B1438" s="3">
        <v>2</v>
      </c>
      <c r="C1438" t="s">
        <v>32</v>
      </c>
      <c r="D1438" s="4" t="s">
        <v>50</v>
      </c>
      <c r="E1438" t="s">
        <v>27</v>
      </c>
      <c r="F1438">
        <v>3.7242999999999999</v>
      </c>
      <c r="G1438">
        <v>298.288386</v>
      </c>
      <c r="H1438">
        <v>1.1918</v>
      </c>
      <c r="I1438">
        <v>2653</v>
      </c>
    </row>
    <row r="1439" spans="1:9" x14ac:dyDescent="0.2">
      <c r="A1439" s="3">
        <v>2022</v>
      </c>
      <c r="B1439" s="3">
        <v>2</v>
      </c>
      <c r="C1439" t="s">
        <v>32</v>
      </c>
      <c r="D1439" s="4" t="s">
        <v>19</v>
      </c>
      <c r="E1439" t="s">
        <v>12</v>
      </c>
      <c r="F1439">
        <v>1.1930000000000001</v>
      </c>
      <c r="G1439">
        <v>256.50886700000001</v>
      </c>
      <c r="H1439">
        <v>0.44140000000000001</v>
      </c>
      <c r="I1439">
        <v>0</v>
      </c>
    </row>
    <row r="1440" spans="1:9" x14ac:dyDescent="0.2">
      <c r="A1440" s="3">
        <v>2022</v>
      </c>
      <c r="B1440" s="3">
        <v>3</v>
      </c>
      <c r="C1440" t="s">
        <v>9</v>
      </c>
      <c r="D1440" s="4" t="s">
        <v>10</v>
      </c>
      <c r="E1440" t="s">
        <v>11</v>
      </c>
      <c r="F1440">
        <v>14.1119</v>
      </c>
      <c r="G1440">
        <v>1000.988615</v>
      </c>
      <c r="H1440">
        <v>2.9634999999999998</v>
      </c>
      <c r="I1440">
        <v>478</v>
      </c>
    </row>
    <row r="1441" spans="1:9" x14ac:dyDescent="0.2">
      <c r="A1441" s="3">
        <v>2022</v>
      </c>
      <c r="B1441" s="3">
        <v>3</v>
      </c>
      <c r="C1441" t="s">
        <v>9</v>
      </c>
      <c r="D1441" s="4" t="s">
        <v>10</v>
      </c>
      <c r="E1441" t="s">
        <v>12</v>
      </c>
      <c r="F1441">
        <v>73.746099999999998</v>
      </c>
      <c r="G1441">
        <v>7356.7611919999999</v>
      </c>
      <c r="H1441">
        <v>25.811299999999999</v>
      </c>
      <c r="I1441">
        <v>710</v>
      </c>
    </row>
    <row r="1442" spans="1:9" x14ac:dyDescent="0.2">
      <c r="A1442" s="3">
        <v>2022</v>
      </c>
      <c r="B1442" s="3">
        <v>3</v>
      </c>
      <c r="C1442" t="s">
        <v>9</v>
      </c>
      <c r="D1442" s="4" t="s">
        <v>10</v>
      </c>
      <c r="E1442" t="s">
        <v>13</v>
      </c>
      <c r="F1442">
        <v>55.554200000000002</v>
      </c>
      <c r="G1442">
        <v>6568.2463909999997</v>
      </c>
      <c r="H1442">
        <v>27.777100000000001</v>
      </c>
      <c r="I1442">
        <v>618</v>
      </c>
    </row>
    <row r="1443" spans="1:9" x14ac:dyDescent="0.2">
      <c r="A1443" s="3">
        <v>2022</v>
      </c>
      <c r="B1443" s="3">
        <v>3</v>
      </c>
      <c r="C1443" t="s">
        <v>9</v>
      </c>
      <c r="D1443" s="4" t="s">
        <v>15</v>
      </c>
      <c r="E1443" t="s">
        <v>11</v>
      </c>
      <c r="F1443">
        <v>3.0952999999999999</v>
      </c>
      <c r="G1443">
        <v>327.837154</v>
      </c>
      <c r="H1443">
        <v>0.61909999999999998</v>
      </c>
      <c r="I1443">
        <v>92</v>
      </c>
    </row>
    <row r="1444" spans="1:9" x14ac:dyDescent="0.2">
      <c r="A1444" s="3">
        <v>2022</v>
      </c>
      <c r="B1444" s="3">
        <v>3</v>
      </c>
      <c r="C1444" t="s">
        <v>9</v>
      </c>
      <c r="D1444" s="4" t="s">
        <v>15</v>
      </c>
      <c r="E1444" t="s">
        <v>13</v>
      </c>
      <c r="F1444">
        <v>45.207000000000001</v>
      </c>
      <c r="G1444">
        <v>9020.8903109999992</v>
      </c>
      <c r="H1444">
        <v>18.082699999999999</v>
      </c>
      <c r="I1444">
        <v>675</v>
      </c>
    </row>
    <row r="1445" spans="1:9" x14ac:dyDescent="0.2">
      <c r="A1445" s="3">
        <v>2022</v>
      </c>
      <c r="B1445" s="3">
        <v>3</v>
      </c>
      <c r="C1445" t="s">
        <v>9</v>
      </c>
      <c r="D1445" s="4" t="s">
        <v>17</v>
      </c>
      <c r="E1445" t="s">
        <v>18</v>
      </c>
      <c r="F1445">
        <v>3.8064</v>
      </c>
      <c r="G1445">
        <v>424.69898000000001</v>
      </c>
      <c r="H1445">
        <v>0.68510000000000004</v>
      </c>
      <c r="I1445">
        <v>191</v>
      </c>
    </row>
    <row r="1446" spans="1:9" x14ac:dyDescent="0.2">
      <c r="A1446" s="3">
        <v>2022</v>
      </c>
      <c r="B1446" s="3">
        <v>3</v>
      </c>
      <c r="C1446" t="s">
        <v>9</v>
      </c>
      <c r="D1446" s="4" t="s">
        <v>21</v>
      </c>
      <c r="E1446" t="s">
        <v>22</v>
      </c>
      <c r="F1446">
        <v>1.35E-2</v>
      </c>
      <c r="G1446">
        <v>4.1804649999999999</v>
      </c>
      <c r="H1446">
        <v>3.8E-3</v>
      </c>
      <c r="I1446">
        <v>8</v>
      </c>
    </row>
    <row r="1447" spans="1:9" x14ac:dyDescent="0.2">
      <c r="A1447" s="3">
        <v>2022</v>
      </c>
      <c r="B1447" s="3">
        <v>3</v>
      </c>
      <c r="C1447" t="s">
        <v>9</v>
      </c>
      <c r="D1447" s="4" t="s">
        <v>21</v>
      </c>
      <c r="E1447" t="s">
        <v>13</v>
      </c>
      <c r="F1447">
        <v>2.2989999999999999</v>
      </c>
      <c r="G1447">
        <v>346.64095800000001</v>
      </c>
      <c r="H1447">
        <v>0.91959999999999997</v>
      </c>
      <c r="I1447">
        <v>169</v>
      </c>
    </row>
    <row r="1448" spans="1:9" x14ac:dyDescent="0.2">
      <c r="A1448" s="3">
        <v>2022</v>
      </c>
      <c r="B1448" s="3">
        <v>3</v>
      </c>
      <c r="C1448" t="s">
        <v>9</v>
      </c>
      <c r="D1448" s="4" t="s">
        <v>20</v>
      </c>
      <c r="E1448" t="s">
        <v>22</v>
      </c>
      <c r="F1448">
        <v>3.8E-3</v>
      </c>
      <c r="G1448">
        <v>0.20919599999999999</v>
      </c>
      <c r="H1448">
        <v>1E-3</v>
      </c>
      <c r="I1448">
        <v>2</v>
      </c>
    </row>
    <row r="1449" spans="1:9" x14ac:dyDescent="0.2">
      <c r="A1449" s="3">
        <v>2022</v>
      </c>
      <c r="B1449" s="3">
        <v>3</v>
      </c>
      <c r="C1449" t="s">
        <v>9</v>
      </c>
      <c r="D1449" s="4" t="s">
        <v>20</v>
      </c>
      <c r="E1449" t="s">
        <v>12</v>
      </c>
      <c r="F1449">
        <v>2.7622</v>
      </c>
      <c r="G1449">
        <v>225.40303299999999</v>
      </c>
      <c r="H1449">
        <v>0.99439999999999995</v>
      </c>
      <c r="I1449">
        <v>148</v>
      </c>
    </row>
    <row r="1450" spans="1:9" x14ac:dyDescent="0.2">
      <c r="A1450" s="3">
        <v>2022</v>
      </c>
      <c r="B1450" s="3">
        <v>3</v>
      </c>
      <c r="C1450" t="s">
        <v>9</v>
      </c>
      <c r="D1450" s="4" t="s">
        <v>19</v>
      </c>
      <c r="E1450" t="s">
        <v>12</v>
      </c>
      <c r="F1450">
        <v>0.79310000000000003</v>
      </c>
      <c r="G1450">
        <v>146.81078299999999</v>
      </c>
      <c r="H1450">
        <v>0.29349999999999998</v>
      </c>
      <c r="I1450">
        <v>30</v>
      </c>
    </row>
    <row r="1451" spans="1:9" x14ac:dyDescent="0.2">
      <c r="A1451" s="3">
        <v>2022</v>
      </c>
      <c r="B1451" s="3">
        <v>3</v>
      </c>
      <c r="C1451" t="s">
        <v>9</v>
      </c>
      <c r="D1451" s="4" t="s">
        <v>50</v>
      </c>
      <c r="E1451" t="s">
        <v>27</v>
      </c>
      <c r="F1451">
        <v>1.2496</v>
      </c>
      <c r="G1451">
        <v>117.282172</v>
      </c>
      <c r="H1451">
        <v>0.39989999999999998</v>
      </c>
      <c r="I1451">
        <v>291</v>
      </c>
    </row>
    <row r="1452" spans="1:9" x14ac:dyDescent="0.2">
      <c r="A1452" s="3">
        <v>2022</v>
      </c>
      <c r="B1452" s="3">
        <v>3</v>
      </c>
      <c r="C1452" t="s">
        <v>9</v>
      </c>
      <c r="D1452" s="4" t="s">
        <v>42</v>
      </c>
      <c r="E1452" t="s">
        <v>13</v>
      </c>
      <c r="F1452">
        <v>0.4511</v>
      </c>
      <c r="G1452">
        <v>82.923760000000001</v>
      </c>
      <c r="H1452">
        <v>0.1804</v>
      </c>
      <c r="I1452">
        <v>0</v>
      </c>
    </row>
    <row r="1453" spans="1:9" x14ac:dyDescent="0.2">
      <c r="A1453" s="3">
        <v>2022</v>
      </c>
      <c r="B1453" s="3">
        <v>3</v>
      </c>
      <c r="C1453" t="s">
        <v>9</v>
      </c>
      <c r="D1453" s="4" t="s">
        <v>55</v>
      </c>
      <c r="E1453" t="s">
        <v>12</v>
      </c>
      <c r="F1453">
        <v>0.83189999999999997</v>
      </c>
      <c r="G1453">
        <v>75.031017000000006</v>
      </c>
      <c r="H1453">
        <v>0.29110000000000003</v>
      </c>
      <c r="I1453">
        <v>117</v>
      </c>
    </row>
    <row r="1454" spans="1:9" x14ac:dyDescent="0.2">
      <c r="A1454" s="3">
        <v>2022</v>
      </c>
      <c r="B1454" s="3">
        <v>3</v>
      </c>
      <c r="C1454" t="s">
        <v>9</v>
      </c>
      <c r="D1454" s="4" t="s">
        <v>23</v>
      </c>
      <c r="E1454" t="s">
        <v>13</v>
      </c>
      <c r="F1454">
        <v>0.28070000000000001</v>
      </c>
      <c r="G1454">
        <v>64.890698</v>
      </c>
      <c r="H1454">
        <v>0.1123</v>
      </c>
      <c r="I1454">
        <v>128</v>
      </c>
    </row>
    <row r="1455" spans="1:9" x14ac:dyDescent="0.2">
      <c r="A1455" s="3">
        <v>2022</v>
      </c>
      <c r="B1455" s="3">
        <v>3</v>
      </c>
      <c r="C1455" t="s">
        <v>26</v>
      </c>
      <c r="D1455" s="4" t="s">
        <v>10</v>
      </c>
      <c r="E1455" t="s">
        <v>11</v>
      </c>
      <c r="F1455">
        <v>52.485700000000001</v>
      </c>
      <c r="G1455">
        <v>3593.9786079999999</v>
      </c>
      <c r="H1455">
        <v>11.022</v>
      </c>
      <c r="I1455">
        <v>8349</v>
      </c>
    </row>
    <row r="1456" spans="1:9" x14ac:dyDescent="0.2">
      <c r="A1456" s="3">
        <v>2022</v>
      </c>
      <c r="B1456" s="3">
        <v>3</v>
      </c>
      <c r="C1456" t="s">
        <v>26</v>
      </c>
      <c r="D1456" s="4" t="s">
        <v>10</v>
      </c>
      <c r="E1456" t="s">
        <v>12</v>
      </c>
      <c r="F1456">
        <v>62.9831</v>
      </c>
      <c r="G1456">
        <v>6762.7386630000001</v>
      </c>
      <c r="H1456">
        <v>22.0441</v>
      </c>
      <c r="I1456">
        <v>9221</v>
      </c>
    </row>
    <row r="1457" spans="1:9" x14ac:dyDescent="0.2">
      <c r="A1457" s="3">
        <v>2022</v>
      </c>
      <c r="B1457" s="3">
        <v>3</v>
      </c>
      <c r="C1457" t="s">
        <v>26</v>
      </c>
      <c r="D1457" s="4" t="s">
        <v>10</v>
      </c>
      <c r="E1457" t="s">
        <v>13</v>
      </c>
      <c r="F1457">
        <v>3.6111</v>
      </c>
      <c r="G1457">
        <v>602.11737300000004</v>
      </c>
      <c r="H1457">
        <v>1.8055000000000001</v>
      </c>
      <c r="I1457">
        <v>786</v>
      </c>
    </row>
    <row r="1458" spans="1:9" x14ac:dyDescent="0.2">
      <c r="A1458" s="3">
        <v>2022</v>
      </c>
      <c r="B1458" s="3">
        <v>3</v>
      </c>
      <c r="C1458" t="s">
        <v>26</v>
      </c>
      <c r="D1458" s="4" t="s">
        <v>10</v>
      </c>
      <c r="E1458" t="s">
        <v>14</v>
      </c>
      <c r="F1458">
        <v>0.31319999999999998</v>
      </c>
      <c r="G1458">
        <v>50.571637000000003</v>
      </c>
      <c r="H1458">
        <v>0.2349</v>
      </c>
      <c r="I1458">
        <v>179</v>
      </c>
    </row>
    <row r="1459" spans="1:9" x14ac:dyDescent="0.2">
      <c r="A1459" s="3">
        <v>2022</v>
      </c>
      <c r="B1459" s="3">
        <v>3</v>
      </c>
      <c r="C1459" t="s">
        <v>26</v>
      </c>
      <c r="D1459" s="4" t="s">
        <v>15</v>
      </c>
      <c r="E1459" t="s">
        <v>11</v>
      </c>
      <c r="F1459">
        <v>0.62680000000000002</v>
      </c>
      <c r="G1459">
        <v>67.629071999999994</v>
      </c>
      <c r="H1459">
        <v>0.12540000000000001</v>
      </c>
      <c r="I1459">
        <v>64</v>
      </c>
    </row>
    <row r="1460" spans="1:9" x14ac:dyDescent="0.2">
      <c r="A1460" s="3">
        <v>2022</v>
      </c>
      <c r="B1460" s="3">
        <v>3</v>
      </c>
      <c r="C1460" t="s">
        <v>26</v>
      </c>
      <c r="D1460" s="4" t="s">
        <v>15</v>
      </c>
      <c r="E1460" t="s">
        <v>13</v>
      </c>
      <c r="F1460">
        <v>19.705200000000001</v>
      </c>
      <c r="G1460">
        <v>3567.8705949999999</v>
      </c>
      <c r="H1460">
        <v>7.8821000000000003</v>
      </c>
      <c r="I1460">
        <v>2934</v>
      </c>
    </row>
    <row r="1461" spans="1:9" x14ac:dyDescent="0.2">
      <c r="A1461" s="3">
        <v>2022</v>
      </c>
      <c r="B1461" s="3">
        <v>3</v>
      </c>
      <c r="C1461" t="s">
        <v>26</v>
      </c>
      <c r="D1461" s="4" t="s">
        <v>20</v>
      </c>
      <c r="E1461" t="s">
        <v>22</v>
      </c>
      <c r="F1461">
        <v>1.1108</v>
      </c>
      <c r="G1461">
        <v>68.207659000000007</v>
      </c>
      <c r="H1461">
        <v>0.2888</v>
      </c>
      <c r="I1461">
        <v>136</v>
      </c>
    </row>
    <row r="1462" spans="1:9" x14ac:dyDescent="0.2">
      <c r="A1462" s="3">
        <v>2022</v>
      </c>
      <c r="B1462" s="3">
        <v>3</v>
      </c>
      <c r="C1462" t="s">
        <v>26</v>
      </c>
      <c r="D1462" s="4" t="s">
        <v>20</v>
      </c>
      <c r="E1462" t="s">
        <v>12</v>
      </c>
      <c r="F1462">
        <v>11.5989</v>
      </c>
      <c r="G1462">
        <v>762.579249</v>
      </c>
      <c r="H1462">
        <v>4.1756000000000002</v>
      </c>
      <c r="I1462">
        <v>1371</v>
      </c>
    </row>
    <row r="1463" spans="1:9" x14ac:dyDescent="0.2">
      <c r="A1463" s="3">
        <v>2022</v>
      </c>
      <c r="B1463" s="3">
        <v>3</v>
      </c>
      <c r="C1463" t="s">
        <v>26</v>
      </c>
      <c r="D1463" s="4" t="s">
        <v>17</v>
      </c>
      <c r="E1463" t="s">
        <v>18</v>
      </c>
      <c r="F1463">
        <v>5.4960000000000004</v>
      </c>
      <c r="G1463">
        <v>517.77055199999995</v>
      </c>
      <c r="H1463">
        <v>0.98929999999999996</v>
      </c>
      <c r="I1463">
        <v>2432</v>
      </c>
    </row>
    <row r="1464" spans="1:9" x14ac:dyDescent="0.2">
      <c r="A1464" s="3">
        <v>2022</v>
      </c>
      <c r="B1464" s="3">
        <v>3</v>
      </c>
      <c r="C1464" t="s">
        <v>26</v>
      </c>
      <c r="D1464" s="4" t="s">
        <v>53</v>
      </c>
      <c r="E1464" t="s">
        <v>12</v>
      </c>
      <c r="F1464">
        <v>3.3083999999999998</v>
      </c>
      <c r="G1464">
        <v>227.97836000000001</v>
      </c>
      <c r="H1464">
        <v>1.2737000000000001</v>
      </c>
      <c r="I1464">
        <v>868</v>
      </c>
    </row>
    <row r="1465" spans="1:9" x14ac:dyDescent="0.2">
      <c r="A1465" s="3">
        <v>2022</v>
      </c>
      <c r="B1465" s="3">
        <v>3</v>
      </c>
      <c r="C1465" t="s">
        <v>26</v>
      </c>
      <c r="D1465" s="4" t="s">
        <v>53</v>
      </c>
      <c r="E1465" t="s">
        <v>13</v>
      </c>
      <c r="F1465">
        <v>0.1235</v>
      </c>
      <c r="G1465">
        <v>10.237458</v>
      </c>
      <c r="H1465">
        <v>6.0499999999999998E-2</v>
      </c>
      <c r="I1465">
        <v>147</v>
      </c>
    </row>
    <row r="1466" spans="1:9" x14ac:dyDescent="0.2">
      <c r="A1466" s="3">
        <v>2022</v>
      </c>
      <c r="B1466" s="3">
        <v>3</v>
      </c>
      <c r="C1466" t="s">
        <v>26</v>
      </c>
      <c r="D1466" s="4" t="s">
        <v>21</v>
      </c>
      <c r="E1466" t="s">
        <v>22</v>
      </c>
      <c r="F1466">
        <v>1.2999999999999999E-3</v>
      </c>
      <c r="G1466">
        <v>0.48920599999999997</v>
      </c>
      <c r="H1466">
        <v>4.0000000000000002E-4</v>
      </c>
      <c r="I1466">
        <v>3</v>
      </c>
    </row>
    <row r="1467" spans="1:9" x14ac:dyDescent="0.2">
      <c r="A1467" s="3">
        <v>2022</v>
      </c>
      <c r="B1467" s="3">
        <v>3</v>
      </c>
      <c r="C1467" t="s">
        <v>26</v>
      </c>
      <c r="D1467" s="4" t="s">
        <v>21</v>
      </c>
      <c r="E1467" t="s">
        <v>27</v>
      </c>
      <c r="F1467">
        <v>6.1999999999999998E-3</v>
      </c>
      <c r="G1467">
        <v>1.9124000000000001</v>
      </c>
      <c r="H1467">
        <v>1.9E-3</v>
      </c>
      <c r="I1467">
        <v>5</v>
      </c>
    </row>
    <row r="1468" spans="1:9" x14ac:dyDescent="0.2">
      <c r="A1468" s="3">
        <v>2022</v>
      </c>
      <c r="B1468" s="3">
        <v>3</v>
      </c>
      <c r="C1468" t="s">
        <v>26</v>
      </c>
      <c r="D1468" s="4" t="s">
        <v>21</v>
      </c>
      <c r="E1468" t="s">
        <v>13</v>
      </c>
      <c r="F1468">
        <v>1.2257</v>
      </c>
      <c r="G1468">
        <v>191.38331299999999</v>
      </c>
      <c r="H1468">
        <v>0.4904</v>
      </c>
      <c r="I1468">
        <v>385</v>
      </c>
    </row>
    <row r="1469" spans="1:9" x14ac:dyDescent="0.2">
      <c r="A1469" s="3">
        <v>2022</v>
      </c>
      <c r="B1469" s="3">
        <v>3</v>
      </c>
      <c r="C1469" t="s">
        <v>26</v>
      </c>
      <c r="D1469" s="4" t="s">
        <v>50</v>
      </c>
      <c r="E1469" t="s">
        <v>27</v>
      </c>
      <c r="F1469">
        <v>2.2679</v>
      </c>
      <c r="G1469">
        <v>163.897989</v>
      </c>
      <c r="H1469">
        <v>0.72570000000000001</v>
      </c>
      <c r="I1469">
        <v>1604</v>
      </c>
    </row>
    <row r="1470" spans="1:9" x14ac:dyDescent="0.2">
      <c r="A1470" s="3">
        <v>2022</v>
      </c>
      <c r="B1470" s="3">
        <v>3</v>
      </c>
      <c r="C1470" t="s">
        <v>26</v>
      </c>
      <c r="D1470" s="4" t="s">
        <v>55</v>
      </c>
      <c r="E1470" t="s">
        <v>12</v>
      </c>
      <c r="F1470">
        <v>1.5232000000000001</v>
      </c>
      <c r="G1470">
        <v>136.05799400000001</v>
      </c>
      <c r="H1470">
        <v>0.53310000000000002</v>
      </c>
      <c r="I1470">
        <v>642</v>
      </c>
    </row>
    <row r="1471" spans="1:9" x14ac:dyDescent="0.2">
      <c r="A1471" s="3">
        <v>2022</v>
      </c>
      <c r="B1471" s="3">
        <v>3</v>
      </c>
      <c r="C1471" t="s">
        <v>26</v>
      </c>
      <c r="D1471" s="4" t="s">
        <v>19</v>
      </c>
      <c r="E1471" t="s">
        <v>12</v>
      </c>
      <c r="F1471">
        <v>0.65029999999999999</v>
      </c>
      <c r="G1471">
        <v>131.263071</v>
      </c>
      <c r="H1471">
        <v>0.24060000000000001</v>
      </c>
      <c r="I1471">
        <v>0</v>
      </c>
    </row>
    <row r="1472" spans="1:9" x14ac:dyDescent="0.2">
      <c r="A1472" s="3">
        <v>2022</v>
      </c>
      <c r="B1472" s="3">
        <v>3</v>
      </c>
      <c r="C1472" t="s">
        <v>26</v>
      </c>
      <c r="D1472" s="4" t="s">
        <v>52</v>
      </c>
      <c r="E1472" t="s">
        <v>12</v>
      </c>
      <c r="F1472">
        <v>2.1042999999999998</v>
      </c>
      <c r="G1472">
        <v>110.584264</v>
      </c>
      <c r="H1472">
        <v>0.73650000000000004</v>
      </c>
      <c r="I1472">
        <v>454</v>
      </c>
    </row>
    <row r="1473" spans="1:9" x14ac:dyDescent="0.2">
      <c r="A1473" s="3">
        <v>2022</v>
      </c>
      <c r="B1473" s="3">
        <v>3</v>
      </c>
      <c r="C1473" t="s">
        <v>32</v>
      </c>
      <c r="D1473" s="4" t="s">
        <v>10</v>
      </c>
      <c r="E1473" t="s">
        <v>11</v>
      </c>
      <c r="F1473">
        <v>161.93020000000001</v>
      </c>
      <c r="G1473">
        <v>10159.89176</v>
      </c>
      <c r="H1473">
        <v>34.005299999999998</v>
      </c>
      <c r="I1473">
        <v>16513</v>
      </c>
    </row>
    <row r="1474" spans="1:9" x14ac:dyDescent="0.2">
      <c r="A1474" s="3">
        <v>2022</v>
      </c>
      <c r="B1474" s="3">
        <v>3</v>
      </c>
      <c r="C1474" t="s">
        <v>32</v>
      </c>
      <c r="D1474" s="4" t="s">
        <v>10</v>
      </c>
      <c r="E1474" t="s">
        <v>12</v>
      </c>
      <c r="F1474">
        <v>159.762</v>
      </c>
      <c r="G1474">
        <v>16676.614219999999</v>
      </c>
      <c r="H1474">
        <v>55.916600000000003</v>
      </c>
      <c r="I1474">
        <v>17796</v>
      </c>
    </row>
    <row r="1475" spans="1:9" x14ac:dyDescent="0.2">
      <c r="A1475" s="3">
        <v>2022</v>
      </c>
      <c r="B1475" s="3">
        <v>3</v>
      </c>
      <c r="C1475" t="s">
        <v>32</v>
      </c>
      <c r="D1475" s="4" t="s">
        <v>10</v>
      </c>
      <c r="E1475" t="s">
        <v>13</v>
      </c>
      <c r="F1475">
        <v>26.552499999999998</v>
      </c>
      <c r="G1475">
        <v>3433.7747290000002</v>
      </c>
      <c r="H1475">
        <v>13.276300000000001</v>
      </c>
      <c r="I1475">
        <v>918</v>
      </c>
    </row>
    <row r="1476" spans="1:9" x14ac:dyDescent="0.2">
      <c r="A1476" s="3">
        <v>2022</v>
      </c>
      <c r="B1476" s="3">
        <v>3</v>
      </c>
      <c r="C1476" t="s">
        <v>32</v>
      </c>
      <c r="D1476" s="4" t="s">
        <v>10</v>
      </c>
      <c r="E1476" t="s">
        <v>14</v>
      </c>
      <c r="F1476">
        <v>1.6199999999999999E-2</v>
      </c>
      <c r="G1476">
        <v>3.358336</v>
      </c>
      <c r="H1476">
        <v>1.2200000000000001E-2</v>
      </c>
      <c r="I1476">
        <v>4</v>
      </c>
    </row>
    <row r="1477" spans="1:9" x14ac:dyDescent="0.2">
      <c r="A1477" s="3">
        <v>2022</v>
      </c>
      <c r="B1477" s="3">
        <v>3</v>
      </c>
      <c r="C1477" t="s">
        <v>32</v>
      </c>
      <c r="D1477" s="4" t="s">
        <v>15</v>
      </c>
      <c r="E1477" t="s">
        <v>11</v>
      </c>
      <c r="F1477">
        <v>1.4625999999999999</v>
      </c>
      <c r="G1477">
        <v>186.26879400000001</v>
      </c>
      <c r="H1477">
        <v>0.29249999999999998</v>
      </c>
      <c r="I1477">
        <v>281</v>
      </c>
    </row>
    <row r="1478" spans="1:9" x14ac:dyDescent="0.2">
      <c r="A1478" s="3">
        <v>2022</v>
      </c>
      <c r="B1478" s="3">
        <v>3</v>
      </c>
      <c r="C1478" t="s">
        <v>32</v>
      </c>
      <c r="D1478" s="4" t="s">
        <v>15</v>
      </c>
      <c r="E1478" t="s">
        <v>13</v>
      </c>
      <c r="F1478">
        <v>73.765600000000006</v>
      </c>
      <c r="G1478">
        <v>14237.19253</v>
      </c>
      <c r="H1478">
        <v>29.5063</v>
      </c>
      <c r="I1478">
        <v>5015</v>
      </c>
    </row>
    <row r="1479" spans="1:9" x14ac:dyDescent="0.2">
      <c r="A1479" s="3">
        <v>2022</v>
      </c>
      <c r="B1479" s="3">
        <v>3</v>
      </c>
      <c r="C1479" t="s">
        <v>32</v>
      </c>
      <c r="D1479" s="4" t="s">
        <v>20</v>
      </c>
      <c r="E1479" t="s">
        <v>22</v>
      </c>
      <c r="F1479">
        <v>2.6452</v>
      </c>
      <c r="G1479">
        <v>160.44801799999999</v>
      </c>
      <c r="H1479">
        <v>0.68769999999999998</v>
      </c>
      <c r="I1479">
        <v>335</v>
      </c>
    </row>
    <row r="1480" spans="1:9" x14ac:dyDescent="0.2">
      <c r="A1480" s="3">
        <v>2022</v>
      </c>
      <c r="B1480" s="3">
        <v>3</v>
      </c>
      <c r="C1480" t="s">
        <v>32</v>
      </c>
      <c r="D1480" s="4" t="s">
        <v>20</v>
      </c>
      <c r="E1480" t="s">
        <v>12</v>
      </c>
      <c r="F1480">
        <v>32.647399999999998</v>
      </c>
      <c r="G1480">
        <v>2284.9223910000001</v>
      </c>
      <c r="H1480">
        <v>11.753</v>
      </c>
      <c r="I1480">
        <v>1770</v>
      </c>
    </row>
    <row r="1481" spans="1:9" x14ac:dyDescent="0.2">
      <c r="A1481" s="3">
        <v>2022</v>
      </c>
      <c r="B1481" s="3">
        <v>3</v>
      </c>
      <c r="C1481" t="s">
        <v>32</v>
      </c>
      <c r="D1481" s="4" t="s">
        <v>21</v>
      </c>
      <c r="E1481" t="s">
        <v>22</v>
      </c>
      <c r="F1481">
        <v>9.7000000000000003E-3</v>
      </c>
      <c r="G1481">
        <v>3.9300929999999998</v>
      </c>
      <c r="H1481">
        <v>2.7000000000000001E-3</v>
      </c>
      <c r="I1481">
        <v>8</v>
      </c>
    </row>
    <row r="1482" spans="1:9" x14ac:dyDescent="0.2">
      <c r="A1482" s="3">
        <v>2022</v>
      </c>
      <c r="B1482" s="3">
        <v>3</v>
      </c>
      <c r="C1482" t="s">
        <v>32</v>
      </c>
      <c r="D1482" s="4" t="s">
        <v>21</v>
      </c>
      <c r="E1482" t="s">
        <v>27</v>
      </c>
      <c r="F1482">
        <v>4.2999999999999997E-2</v>
      </c>
      <c r="G1482">
        <v>13.459402000000001</v>
      </c>
      <c r="H1482">
        <v>1.29E-2</v>
      </c>
      <c r="I1482">
        <v>15</v>
      </c>
    </row>
    <row r="1483" spans="1:9" x14ac:dyDescent="0.2">
      <c r="A1483" s="3">
        <v>2022</v>
      </c>
      <c r="B1483" s="3">
        <v>3</v>
      </c>
      <c r="C1483" t="s">
        <v>32</v>
      </c>
      <c r="D1483" s="4" t="s">
        <v>21</v>
      </c>
      <c r="E1483" t="s">
        <v>13</v>
      </c>
      <c r="F1483">
        <v>4.5225</v>
      </c>
      <c r="G1483">
        <v>1072.6836410000001</v>
      </c>
      <c r="H1483">
        <v>1.8089999999999999</v>
      </c>
      <c r="I1483">
        <v>470</v>
      </c>
    </row>
    <row r="1484" spans="1:9" x14ac:dyDescent="0.2">
      <c r="A1484" s="3">
        <v>2022</v>
      </c>
      <c r="B1484" s="3">
        <v>3</v>
      </c>
      <c r="C1484" t="s">
        <v>32</v>
      </c>
      <c r="D1484" s="4" t="s">
        <v>55</v>
      </c>
      <c r="E1484" t="s">
        <v>12</v>
      </c>
      <c r="F1484">
        <v>10.7233</v>
      </c>
      <c r="G1484">
        <v>982.05882899999995</v>
      </c>
      <c r="H1484">
        <v>3.7530999999999999</v>
      </c>
      <c r="I1484">
        <v>3545</v>
      </c>
    </row>
    <row r="1485" spans="1:9" x14ac:dyDescent="0.2">
      <c r="A1485" s="3">
        <v>2022</v>
      </c>
      <c r="B1485" s="3">
        <v>3</v>
      </c>
      <c r="C1485" t="s">
        <v>32</v>
      </c>
      <c r="D1485" s="4" t="s">
        <v>17</v>
      </c>
      <c r="E1485" t="s">
        <v>18</v>
      </c>
      <c r="F1485">
        <v>9.3745999999999992</v>
      </c>
      <c r="G1485">
        <v>947.04014199999995</v>
      </c>
      <c r="H1485">
        <v>1.6874</v>
      </c>
      <c r="I1485">
        <v>3564</v>
      </c>
    </row>
    <row r="1486" spans="1:9" x14ac:dyDescent="0.2">
      <c r="A1486" s="3">
        <v>2022</v>
      </c>
      <c r="B1486" s="3">
        <v>3</v>
      </c>
      <c r="C1486" t="s">
        <v>32</v>
      </c>
      <c r="D1486" s="4" t="s">
        <v>33</v>
      </c>
      <c r="E1486" t="s">
        <v>18</v>
      </c>
      <c r="F1486">
        <v>2.2362000000000002</v>
      </c>
      <c r="G1486">
        <v>709.715146</v>
      </c>
      <c r="H1486">
        <v>0.42480000000000001</v>
      </c>
      <c r="I1486">
        <v>116</v>
      </c>
    </row>
    <row r="1487" spans="1:9" x14ac:dyDescent="0.2">
      <c r="A1487" s="3">
        <v>2022</v>
      </c>
      <c r="B1487" s="3">
        <v>3</v>
      </c>
      <c r="C1487" t="s">
        <v>32</v>
      </c>
      <c r="D1487" s="4" t="s">
        <v>33</v>
      </c>
      <c r="E1487" t="s">
        <v>12</v>
      </c>
      <c r="F1487">
        <v>5.0999999999999997E-2</v>
      </c>
      <c r="G1487">
        <v>22.146691000000001</v>
      </c>
      <c r="H1487">
        <v>1.7999999999999999E-2</v>
      </c>
      <c r="I1487">
        <v>6</v>
      </c>
    </row>
    <row r="1488" spans="1:9" x14ac:dyDescent="0.2">
      <c r="A1488" s="3">
        <v>2022</v>
      </c>
      <c r="B1488" s="3">
        <v>3</v>
      </c>
      <c r="C1488" t="s">
        <v>32</v>
      </c>
      <c r="D1488" s="4" t="s">
        <v>33</v>
      </c>
      <c r="E1488" t="s">
        <v>13</v>
      </c>
      <c r="F1488">
        <v>0.16880000000000001</v>
      </c>
      <c r="G1488">
        <v>88.881426000000005</v>
      </c>
      <c r="H1488">
        <v>8.4400000000000003E-2</v>
      </c>
      <c r="I1488">
        <v>64</v>
      </c>
    </row>
    <row r="1489" spans="1:9" x14ac:dyDescent="0.2">
      <c r="A1489" s="3">
        <v>2022</v>
      </c>
      <c r="B1489" s="3">
        <v>3</v>
      </c>
      <c r="C1489" t="s">
        <v>32</v>
      </c>
      <c r="D1489" s="4" t="s">
        <v>50</v>
      </c>
      <c r="E1489" t="s">
        <v>27</v>
      </c>
      <c r="F1489">
        <v>7.9659000000000004</v>
      </c>
      <c r="G1489">
        <v>521.41672300000005</v>
      </c>
      <c r="H1489">
        <v>2.5491000000000001</v>
      </c>
      <c r="I1489">
        <v>3499</v>
      </c>
    </row>
    <row r="1490" spans="1:9" x14ac:dyDescent="0.2">
      <c r="A1490" s="3">
        <v>2022</v>
      </c>
      <c r="B1490" s="3">
        <v>3</v>
      </c>
      <c r="C1490" t="s">
        <v>32</v>
      </c>
      <c r="D1490" s="4" t="s">
        <v>34</v>
      </c>
      <c r="E1490" t="s">
        <v>12</v>
      </c>
      <c r="F1490">
        <v>0.4466</v>
      </c>
      <c r="G1490">
        <v>200.89193399999999</v>
      </c>
      <c r="H1490">
        <v>0.15629999999999999</v>
      </c>
      <c r="I1490">
        <v>0</v>
      </c>
    </row>
    <row r="1491" spans="1:9" x14ac:dyDescent="0.2">
      <c r="A1491" s="3">
        <v>2022</v>
      </c>
      <c r="B1491" s="3">
        <v>3</v>
      </c>
      <c r="C1491" t="s">
        <v>32</v>
      </c>
      <c r="D1491" s="4" t="s">
        <v>34</v>
      </c>
      <c r="E1491" t="s">
        <v>13</v>
      </c>
      <c r="F1491">
        <v>0.53059999999999996</v>
      </c>
      <c r="G1491">
        <v>290.884253</v>
      </c>
      <c r="H1491">
        <v>0.22289999999999999</v>
      </c>
      <c r="I1491">
        <v>0</v>
      </c>
    </row>
    <row r="1492" spans="1:9" x14ac:dyDescent="0.2">
      <c r="A1492" s="3">
        <v>2022</v>
      </c>
      <c r="B1492" s="3">
        <v>3</v>
      </c>
      <c r="C1492" t="s">
        <v>32</v>
      </c>
      <c r="D1492" s="4" t="s">
        <v>53</v>
      </c>
      <c r="E1492" t="s">
        <v>12</v>
      </c>
      <c r="F1492">
        <v>5.4265999999999996</v>
      </c>
      <c r="G1492">
        <v>395.15684199999998</v>
      </c>
      <c r="H1492">
        <v>2.0891999999999999</v>
      </c>
      <c r="I1492">
        <v>1692</v>
      </c>
    </row>
    <row r="1493" spans="1:9" x14ac:dyDescent="0.2">
      <c r="A1493" s="3">
        <v>2022</v>
      </c>
      <c r="B1493" s="3">
        <v>3</v>
      </c>
      <c r="C1493" t="s">
        <v>32</v>
      </c>
      <c r="D1493" s="4" t="s">
        <v>53</v>
      </c>
      <c r="E1493" t="s">
        <v>13</v>
      </c>
      <c r="F1493">
        <v>0.27129999999999999</v>
      </c>
      <c r="G1493">
        <v>25.76972</v>
      </c>
      <c r="H1493">
        <v>0.13289999999999999</v>
      </c>
      <c r="I1493">
        <v>135</v>
      </c>
    </row>
    <row r="1494" spans="1:9" x14ac:dyDescent="0.2">
      <c r="A1494" s="3">
        <v>2022</v>
      </c>
      <c r="B1494" s="3">
        <v>4</v>
      </c>
      <c r="C1494" t="s">
        <v>9</v>
      </c>
      <c r="D1494" s="4" t="s">
        <v>10</v>
      </c>
      <c r="E1494" t="s">
        <v>11</v>
      </c>
      <c r="F1494">
        <v>11.337899999999999</v>
      </c>
      <c r="G1494" t="s">
        <v>81</v>
      </c>
      <c r="H1494">
        <v>2.3809</v>
      </c>
      <c r="I1494">
        <v>442</v>
      </c>
    </row>
    <row r="1495" spans="1:9" x14ac:dyDescent="0.2">
      <c r="A1495" s="3">
        <v>2022</v>
      </c>
      <c r="B1495" s="3">
        <v>4</v>
      </c>
      <c r="C1495" t="s">
        <v>9</v>
      </c>
      <c r="D1495" s="4" t="s">
        <v>10</v>
      </c>
      <c r="E1495" t="s">
        <v>12</v>
      </c>
      <c r="F1495">
        <v>54.245699999999999</v>
      </c>
      <c r="G1495" t="s">
        <v>82</v>
      </c>
      <c r="H1495">
        <v>18.986000000000001</v>
      </c>
      <c r="I1495">
        <v>679</v>
      </c>
    </row>
    <row r="1496" spans="1:9" x14ac:dyDescent="0.2">
      <c r="A1496" s="3">
        <v>2022</v>
      </c>
      <c r="B1496" s="3">
        <v>4</v>
      </c>
      <c r="C1496" t="s">
        <v>9</v>
      </c>
      <c r="D1496" s="4" t="s">
        <v>10</v>
      </c>
      <c r="E1496" t="s">
        <v>13</v>
      </c>
      <c r="F1496">
        <v>25.783000000000001</v>
      </c>
      <c r="G1496" t="s">
        <v>83</v>
      </c>
      <c r="H1496">
        <v>12.8916</v>
      </c>
      <c r="I1496">
        <v>538</v>
      </c>
    </row>
    <row r="1497" spans="1:9" x14ac:dyDescent="0.2">
      <c r="A1497" s="3">
        <v>2022</v>
      </c>
      <c r="B1497" s="3">
        <v>4</v>
      </c>
      <c r="C1497" t="s">
        <v>9</v>
      </c>
      <c r="D1497" s="4" t="s">
        <v>15</v>
      </c>
      <c r="E1497" t="s">
        <v>11</v>
      </c>
      <c r="F1497">
        <v>3.0257000000000001</v>
      </c>
      <c r="G1497" t="s">
        <v>84</v>
      </c>
      <c r="H1497">
        <v>0.60509999999999997</v>
      </c>
      <c r="I1497">
        <v>92</v>
      </c>
    </row>
    <row r="1498" spans="1:9" x14ac:dyDescent="0.2">
      <c r="A1498" s="3">
        <v>2022</v>
      </c>
      <c r="B1498" s="3">
        <v>4</v>
      </c>
      <c r="C1498" t="s">
        <v>9</v>
      </c>
      <c r="D1498" s="4" t="s">
        <v>15</v>
      </c>
      <c r="E1498" t="s">
        <v>13</v>
      </c>
      <c r="F1498">
        <v>29.136299999999999</v>
      </c>
      <c r="G1498" t="s">
        <v>85</v>
      </c>
      <c r="H1498">
        <v>11.6546</v>
      </c>
      <c r="I1498">
        <v>633</v>
      </c>
    </row>
    <row r="1499" spans="1:9" x14ac:dyDescent="0.2">
      <c r="A1499" s="3">
        <v>2022</v>
      </c>
      <c r="B1499" s="3">
        <v>4</v>
      </c>
      <c r="C1499" t="s">
        <v>9</v>
      </c>
      <c r="D1499" s="4" t="s">
        <v>21</v>
      </c>
      <c r="E1499" t="s">
        <v>22</v>
      </c>
      <c r="F1499">
        <v>1.26E-2</v>
      </c>
      <c r="G1499">
        <v>3.8186330000000002</v>
      </c>
      <c r="H1499">
        <v>3.5000000000000001E-3</v>
      </c>
      <c r="I1499">
        <v>7</v>
      </c>
    </row>
    <row r="1500" spans="1:9" x14ac:dyDescent="0.2">
      <c r="A1500" s="3">
        <v>2022</v>
      </c>
      <c r="B1500" s="3">
        <v>4</v>
      </c>
      <c r="C1500" t="s">
        <v>9</v>
      </c>
      <c r="D1500" s="4" t="s">
        <v>21</v>
      </c>
      <c r="E1500" t="s">
        <v>13</v>
      </c>
      <c r="F1500">
        <v>2.839</v>
      </c>
      <c r="G1500">
        <v>475.48093999999998</v>
      </c>
      <c r="H1500">
        <v>1.1355999999999999</v>
      </c>
      <c r="I1500">
        <v>163</v>
      </c>
    </row>
    <row r="1501" spans="1:9" x14ac:dyDescent="0.2">
      <c r="A1501" s="3">
        <v>2022</v>
      </c>
      <c r="B1501" s="3">
        <v>4</v>
      </c>
      <c r="C1501" t="s">
        <v>9</v>
      </c>
      <c r="D1501" s="4" t="s">
        <v>17</v>
      </c>
      <c r="E1501" t="s">
        <v>18</v>
      </c>
      <c r="F1501">
        <v>1.7005999999999999</v>
      </c>
      <c r="G1501">
        <v>203.671087</v>
      </c>
      <c r="H1501">
        <v>0.30609999999999998</v>
      </c>
      <c r="I1501">
        <v>167</v>
      </c>
    </row>
    <row r="1502" spans="1:9" x14ac:dyDescent="0.2">
      <c r="A1502" s="3">
        <v>2022</v>
      </c>
      <c r="B1502" s="3">
        <v>4</v>
      </c>
      <c r="C1502" t="s">
        <v>9</v>
      </c>
      <c r="D1502" s="4" t="s">
        <v>20</v>
      </c>
      <c r="E1502" t="s">
        <v>22</v>
      </c>
      <c r="F1502">
        <v>4.5999999999999999E-3</v>
      </c>
      <c r="G1502">
        <v>0.27464</v>
      </c>
      <c r="H1502">
        <v>1.1999999999999999E-3</v>
      </c>
      <c r="I1502">
        <v>1</v>
      </c>
    </row>
    <row r="1503" spans="1:9" x14ac:dyDescent="0.2">
      <c r="A1503" s="3">
        <v>2022</v>
      </c>
      <c r="B1503" s="3">
        <v>4</v>
      </c>
      <c r="C1503" t="s">
        <v>9</v>
      </c>
      <c r="D1503" s="4" t="s">
        <v>20</v>
      </c>
      <c r="E1503" t="s">
        <v>12</v>
      </c>
      <c r="F1503">
        <v>2.3275000000000001</v>
      </c>
      <c r="G1503">
        <v>195.82847100000001</v>
      </c>
      <c r="H1503">
        <v>0.83789999999999998</v>
      </c>
      <c r="I1503">
        <v>140</v>
      </c>
    </row>
    <row r="1504" spans="1:9" x14ac:dyDescent="0.2">
      <c r="A1504" s="3">
        <v>2022</v>
      </c>
      <c r="B1504" s="3">
        <v>4</v>
      </c>
      <c r="C1504" t="s">
        <v>9</v>
      </c>
      <c r="D1504" s="4" t="s">
        <v>19</v>
      </c>
      <c r="E1504" t="s">
        <v>12</v>
      </c>
      <c r="F1504">
        <v>0.54100000000000004</v>
      </c>
      <c r="G1504">
        <v>104.95249200000001</v>
      </c>
      <c r="H1504">
        <v>0.2001</v>
      </c>
      <c r="I1504">
        <v>0</v>
      </c>
    </row>
    <row r="1505" spans="1:9" x14ac:dyDescent="0.2">
      <c r="A1505" s="3">
        <v>2022</v>
      </c>
      <c r="B1505" s="3">
        <v>4</v>
      </c>
      <c r="C1505" t="s">
        <v>9</v>
      </c>
      <c r="D1505" s="4" t="s">
        <v>56</v>
      </c>
      <c r="E1505" t="s">
        <v>12</v>
      </c>
      <c r="F1505">
        <v>1.4502999999999999</v>
      </c>
      <c r="G1505">
        <v>92.093954999999994</v>
      </c>
      <c r="H1505">
        <v>0.50760000000000005</v>
      </c>
      <c r="I1505">
        <v>104</v>
      </c>
    </row>
    <row r="1506" spans="1:9" x14ac:dyDescent="0.2">
      <c r="A1506" s="3">
        <v>2022</v>
      </c>
      <c r="B1506" s="3">
        <v>4</v>
      </c>
      <c r="C1506" t="s">
        <v>9</v>
      </c>
      <c r="D1506" s="4" t="s">
        <v>55</v>
      </c>
      <c r="E1506" t="s">
        <v>12</v>
      </c>
      <c r="F1506">
        <v>0.79239999999999999</v>
      </c>
      <c r="G1506">
        <v>73.897713999999993</v>
      </c>
      <c r="H1506">
        <v>0.27739999999999998</v>
      </c>
      <c r="I1506">
        <v>117</v>
      </c>
    </row>
    <row r="1507" spans="1:9" x14ac:dyDescent="0.2">
      <c r="A1507" s="3">
        <v>2022</v>
      </c>
      <c r="B1507" s="3">
        <v>4</v>
      </c>
      <c r="C1507" t="s">
        <v>9</v>
      </c>
      <c r="D1507" s="4" t="s">
        <v>50</v>
      </c>
      <c r="E1507" t="s">
        <v>27</v>
      </c>
      <c r="F1507">
        <v>0.48530000000000001</v>
      </c>
      <c r="G1507">
        <v>55.820227000000003</v>
      </c>
      <c r="H1507">
        <v>0.15529999999999999</v>
      </c>
      <c r="I1507">
        <v>245</v>
      </c>
    </row>
    <row r="1508" spans="1:9" x14ac:dyDescent="0.2">
      <c r="A1508" s="3">
        <v>2022</v>
      </c>
      <c r="B1508" s="3">
        <v>4</v>
      </c>
      <c r="C1508" t="s">
        <v>9</v>
      </c>
      <c r="D1508" s="4" t="s">
        <v>23</v>
      </c>
      <c r="E1508" t="s">
        <v>13</v>
      </c>
      <c r="F1508">
        <v>0.22070000000000001</v>
      </c>
      <c r="G1508">
        <v>52.923910999999997</v>
      </c>
      <c r="H1508">
        <v>8.8300000000000003E-2</v>
      </c>
      <c r="I1508">
        <v>125</v>
      </c>
    </row>
    <row r="1509" spans="1:9" x14ac:dyDescent="0.2">
      <c r="A1509" s="3">
        <v>2022</v>
      </c>
      <c r="B1509" s="3">
        <v>4</v>
      </c>
      <c r="C1509" t="s">
        <v>26</v>
      </c>
      <c r="D1509" s="4" t="s">
        <v>10</v>
      </c>
      <c r="E1509" t="s">
        <v>11</v>
      </c>
      <c r="F1509">
        <v>41.018300000000004</v>
      </c>
      <c r="G1509" t="s">
        <v>86</v>
      </c>
      <c r="H1509">
        <v>8.6137999999999995</v>
      </c>
      <c r="I1509">
        <v>7512</v>
      </c>
    </row>
    <row r="1510" spans="1:9" x14ac:dyDescent="0.2">
      <c r="A1510" s="3">
        <v>2022</v>
      </c>
      <c r="B1510" s="3">
        <v>4</v>
      </c>
      <c r="C1510" t="s">
        <v>26</v>
      </c>
      <c r="D1510" s="4" t="s">
        <v>10</v>
      </c>
      <c r="E1510" t="s">
        <v>12</v>
      </c>
      <c r="F1510">
        <v>61.099299999999999</v>
      </c>
      <c r="G1510" t="s">
        <v>87</v>
      </c>
      <c r="H1510">
        <v>21.384699999999999</v>
      </c>
      <c r="I1510">
        <v>8855</v>
      </c>
    </row>
    <row r="1511" spans="1:9" x14ac:dyDescent="0.2">
      <c r="A1511" s="3">
        <v>2022</v>
      </c>
      <c r="B1511" s="3">
        <v>4</v>
      </c>
      <c r="C1511" t="s">
        <v>26</v>
      </c>
      <c r="D1511" s="4" t="s">
        <v>10</v>
      </c>
      <c r="E1511" t="s">
        <v>13</v>
      </c>
      <c r="F1511">
        <v>2.8633999999999999</v>
      </c>
      <c r="G1511" t="s">
        <v>88</v>
      </c>
      <c r="H1511">
        <v>1.4317</v>
      </c>
      <c r="I1511">
        <v>472</v>
      </c>
    </row>
    <row r="1512" spans="1:9" x14ac:dyDescent="0.2">
      <c r="A1512" s="3">
        <v>2022</v>
      </c>
      <c r="B1512" s="3">
        <v>4</v>
      </c>
      <c r="C1512" t="s">
        <v>26</v>
      </c>
      <c r="D1512" s="4" t="s">
        <v>10</v>
      </c>
      <c r="E1512" t="s">
        <v>14</v>
      </c>
      <c r="F1512">
        <v>0.30299999999999999</v>
      </c>
      <c r="G1512" t="s">
        <v>89</v>
      </c>
      <c r="H1512">
        <v>0.2273</v>
      </c>
      <c r="I1512">
        <v>179</v>
      </c>
    </row>
    <row r="1513" spans="1:9" x14ac:dyDescent="0.2">
      <c r="A1513" s="3">
        <v>2022</v>
      </c>
      <c r="B1513" s="3">
        <v>4</v>
      </c>
      <c r="C1513" t="s">
        <v>26</v>
      </c>
      <c r="D1513" s="4" t="s">
        <v>15</v>
      </c>
      <c r="E1513" t="s">
        <v>11</v>
      </c>
      <c r="F1513">
        <v>1.0727</v>
      </c>
      <c r="G1513" t="s">
        <v>90</v>
      </c>
      <c r="H1513">
        <v>0.21460000000000001</v>
      </c>
      <c r="I1513">
        <v>73</v>
      </c>
    </row>
    <row r="1514" spans="1:9" x14ac:dyDescent="0.2">
      <c r="A1514" s="3">
        <v>2022</v>
      </c>
      <c r="B1514" s="3">
        <v>4</v>
      </c>
      <c r="C1514" t="s">
        <v>26</v>
      </c>
      <c r="D1514" s="4" t="s">
        <v>15</v>
      </c>
      <c r="E1514" t="s">
        <v>13</v>
      </c>
      <c r="F1514">
        <v>17.859200000000001</v>
      </c>
      <c r="G1514" t="s">
        <v>91</v>
      </c>
      <c r="H1514">
        <v>7.1436999999999999</v>
      </c>
      <c r="I1514">
        <v>2396</v>
      </c>
    </row>
    <row r="1515" spans="1:9" x14ac:dyDescent="0.2">
      <c r="A1515" s="3">
        <v>2022</v>
      </c>
      <c r="B1515" s="3">
        <v>4</v>
      </c>
      <c r="C1515" t="s">
        <v>26</v>
      </c>
      <c r="D1515" s="4" t="s">
        <v>20</v>
      </c>
      <c r="E1515" t="s">
        <v>22</v>
      </c>
      <c r="F1515">
        <v>1.0960000000000001</v>
      </c>
      <c r="G1515">
        <v>63.418239</v>
      </c>
      <c r="H1515">
        <v>0.28499999999999998</v>
      </c>
      <c r="I1515">
        <v>155</v>
      </c>
    </row>
    <row r="1516" spans="1:9" x14ac:dyDescent="0.2">
      <c r="A1516" s="3">
        <v>2022</v>
      </c>
      <c r="B1516" s="3">
        <v>4</v>
      </c>
      <c r="C1516" t="s">
        <v>26</v>
      </c>
      <c r="D1516" s="4" t="s">
        <v>20</v>
      </c>
      <c r="E1516" t="s">
        <v>12</v>
      </c>
      <c r="F1516">
        <v>10.1778</v>
      </c>
      <c r="G1516">
        <v>634.86123199999997</v>
      </c>
      <c r="H1516">
        <v>3.6640999999999999</v>
      </c>
      <c r="I1516">
        <v>1409</v>
      </c>
    </row>
    <row r="1517" spans="1:9" x14ac:dyDescent="0.2">
      <c r="A1517" s="3">
        <v>2022</v>
      </c>
      <c r="B1517" s="3">
        <v>4</v>
      </c>
      <c r="C1517" t="s">
        <v>26</v>
      </c>
      <c r="D1517" s="4" t="s">
        <v>17</v>
      </c>
      <c r="E1517" t="s">
        <v>18</v>
      </c>
      <c r="F1517">
        <v>4.4524999999999997</v>
      </c>
      <c r="G1517">
        <v>416.92419599999999</v>
      </c>
      <c r="H1517">
        <v>0.8014</v>
      </c>
      <c r="I1517">
        <v>1675</v>
      </c>
    </row>
    <row r="1518" spans="1:9" x14ac:dyDescent="0.2">
      <c r="A1518" s="3">
        <v>2022</v>
      </c>
      <c r="B1518" s="3">
        <v>4</v>
      </c>
      <c r="C1518" t="s">
        <v>26</v>
      </c>
      <c r="D1518" s="4" t="s">
        <v>53</v>
      </c>
      <c r="E1518" t="s">
        <v>12</v>
      </c>
      <c r="F1518">
        <v>2.0219999999999998</v>
      </c>
      <c r="G1518">
        <v>142.50128599999999</v>
      </c>
      <c r="H1518">
        <v>0.77839999999999998</v>
      </c>
      <c r="I1518">
        <v>883</v>
      </c>
    </row>
    <row r="1519" spans="1:9" x14ac:dyDescent="0.2">
      <c r="A1519" s="3">
        <v>2022</v>
      </c>
      <c r="B1519" s="3">
        <v>4</v>
      </c>
      <c r="C1519" t="s">
        <v>26</v>
      </c>
      <c r="D1519" s="4" t="s">
        <v>53</v>
      </c>
      <c r="E1519" t="s">
        <v>13</v>
      </c>
      <c r="F1519">
        <v>1.6967000000000001</v>
      </c>
      <c r="G1519">
        <v>141.081872</v>
      </c>
      <c r="H1519">
        <v>0.83140000000000003</v>
      </c>
      <c r="I1519">
        <v>281</v>
      </c>
    </row>
    <row r="1520" spans="1:9" x14ac:dyDescent="0.2">
      <c r="A1520" s="3">
        <v>2022</v>
      </c>
      <c r="B1520" s="3">
        <v>4</v>
      </c>
      <c r="C1520" t="s">
        <v>26</v>
      </c>
      <c r="D1520" s="4" t="s">
        <v>21</v>
      </c>
      <c r="E1520" t="s">
        <v>22</v>
      </c>
      <c r="F1520">
        <v>2E-3</v>
      </c>
      <c r="G1520">
        <v>0.89559599999999995</v>
      </c>
      <c r="H1520">
        <v>5.9999999999999995E-4</v>
      </c>
      <c r="I1520">
        <v>2</v>
      </c>
    </row>
    <row r="1521" spans="1:9" x14ac:dyDescent="0.2">
      <c r="A1521" s="3">
        <v>2022</v>
      </c>
      <c r="B1521" s="3">
        <v>4</v>
      </c>
      <c r="C1521" t="s">
        <v>26</v>
      </c>
      <c r="D1521" s="4" t="s">
        <v>21</v>
      </c>
      <c r="E1521" t="s">
        <v>27</v>
      </c>
      <c r="F1521">
        <v>6.9999999999999999E-4</v>
      </c>
      <c r="G1521">
        <v>0.238702</v>
      </c>
      <c r="H1521">
        <v>2.0000000000000001E-4</v>
      </c>
      <c r="I1521">
        <v>2</v>
      </c>
    </row>
    <row r="1522" spans="1:9" x14ac:dyDescent="0.2">
      <c r="A1522" s="3">
        <v>2022</v>
      </c>
      <c r="B1522" s="3">
        <v>4</v>
      </c>
      <c r="C1522" t="s">
        <v>26</v>
      </c>
      <c r="D1522" s="4" t="s">
        <v>21</v>
      </c>
      <c r="E1522" t="s">
        <v>13</v>
      </c>
      <c r="F1522">
        <v>1.2879</v>
      </c>
      <c r="G1522">
        <v>227.064729</v>
      </c>
      <c r="H1522">
        <v>0.51519999999999999</v>
      </c>
      <c r="I1522">
        <v>388</v>
      </c>
    </row>
    <row r="1523" spans="1:9" x14ac:dyDescent="0.2">
      <c r="A1523" s="3">
        <v>2022</v>
      </c>
      <c r="B1523" s="3">
        <v>4</v>
      </c>
      <c r="C1523" t="s">
        <v>26</v>
      </c>
      <c r="D1523" s="4" t="s">
        <v>55</v>
      </c>
      <c r="E1523" t="s">
        <v>12</v>
      </c>
      <c r="F1523">
        <v>1.6755</v>
      </c>
      <c r="G1523">
        <v>152.96133399999999</v>
      </c>
      <c r="H1523">
        <v>0.58640000000000003</v>
      </c>
      <c r="I1523">
        <v>814</v>
      </c>
    </row>
    <row r="1524" spans="1:9" x14ac:dyDescent="0.2">
      <c r="A1524" s="3">
        <v>2022</v>
      </c>
      <c r="B1524" s="3">
        <v>4</v>
      </c>
      <c r="C1524" t="s">
        <v>26</v>
      </c>
      <c r="D1524" s="4" t="s">
        <v>50</v>
      </c>
      <c r="E1524" t="s">
        <v>27</v>
      </c>
      <c r="F1524">
        <v>1.2133</v>
      </c>
      <c r="G1524">
        <v>95.999382999999995</v>
      </c>
      <c r="H1524">
        <v>0.38819999999999999</v>
      </c>
      <c r="I1524">
        <v>1026</v>
      </c>
    </row>
    <row r="1525" spans="1:9" x14ac:dyDescent="0.2">
      <c r="A1525" s="3">
        <v>2022</v>
      </c>
      <c r="B1525" s="3">
        <v>4</v>
      </c>
      <c r="C1525" t="s">
        <v>26</v>
      </c>
      <c r="D1525" s="4" t="s">
        <v>56</v>
      </c>
      <c r="E1525" t="s">
        <v>12</v>
      </c>
      <c r="F1525">
        <v>1.1158999999999999</v>
      </c>
      <c r="G1525">
        <v>89.912221000000002</v>
      </c>
      <c r="H1525">
        <v>0.39050000000000001</v>
      </c>
      <c r="I1525">
        <v>566</v>
      </c>
    </row>
    <row r="1526" spans="1:9" x14ac:dyDescent="0.2">
      <c r="A1526" s="3">
        <v>2022</v>
      </c>
      <c r="B1526" s="3">
        <v>4</v>
      </c>
      <c r="C1526" t="s">
        <v>26</v>
      </c>
      <c r="D1526" s="4" t="s">
        <v>16</v>
      </c>
      <c r="E1526" t="s">
        <v>11</v>
      </c>
      <c r="F1526">
        <v>1.2441</v>
      </c>
      <c r="G1526">
        <v>83.254228999999995</v>
      </c>
      <c r="H1526">
        <v>0.28620000000000001</v>
      </c>
      <c r="I1526">
        <v>0</v>
      </c>
    </row>
    <row r="1527" spans="1:9" x14ac:dyDescent="0.2">
      <c r="A1527" s="3">
        <v>2022</v>
      </c>
      <c r="B1527" s="3">
        <v>4</v>
      </c>
      <c r="C1527" t="s">
        <v>26</v>
      </c>
      <c r="D1527" s="4" t="s">
        <v>16</v>
      </c>
      <c r="E1527" t="s">
        <v>13</v>
      </c>
      <c r="F1527">
        <v>7.6E-3</v>
      </c>
      <c r="G1527">
        <v>1.0291360000000001</v>
      </c>
      <c r="H1527">
        <v>3.3999999999999998E-3</v>
      </c>
      <c r="I1527">
        <v>0</v>
      </c>
    </row>
    <row r="1528" spans="1:9" x14ac:dyDescent="0.2">
      <c r="A1528" s="3">
        <v>2022</v>
      </c>
      <c r="B1528" s="3">
        <v>4</v>
      </c>
      <c r="C1528" t="s">
        <v>32</v>
      </c>
      <c r="D1528" s="4" t="s">
        <v>10</v>
      </c>
      <c r="E1528" t="s">
        <v>11</v>
      </c>
      <c r="F1528">
        <v>94.072100000000006</v>
      </c>
      <c r="G1528" t="s">
        <v>92</v>
      </c>
      <c r="H1528">
        <v>19.755099999999999</v>
      </c>
      <c r="I1528">
        <v>13935</v>
      </c>
    </row>
    <row r="1529" spans="1:9" x14ac:dyDescent="0.2">
      <c r="A1529" s="3">
        <v>2022</v>
      </c>
      <c r="B1529" s="3">
        <v>4</v>
      </c>
      <c r="C1529" t="s">
        <v>32</v>
      </c>
      <c r="D1529" s="4" t="s">
        <v>10</v>
      </c>
      <c r="E1529" t="s">
        <v>12</v>
      </c>
      <c r="F1529">
        <v>150.4402</v>
      </c>
      <c r="G1529" t="s">
        <v>93</v>
      </c>
      <c r="H1529">
        <v>52.6541</v>
      </c>
      <c r="I1529">
        <v>17610</v>
      </c>
    </row>
    <row r="1530" spans="1:9" x14ac:dyDescent="0.2">
      <c r="A1530" s="3">
        <v>2022</v>
      </c>
      <c r="B1530" s="3">
        <v>4</v>
      </c>
      <c r="C1530" t="s">
        <v>32</v>
      </c>
      <c r="D1530" s="4" t="s">
        <v>10</v>
      </c>
      <c r="E1530" t="s">
        <v>13</v>
      </c>
      <c r="F1530">
        <v>12.196300000000001</v>
      </c>
      <c r="G1530" t="s">
        <v>94</v>
      </c>
      <c r="H1530">
        <v>6.0980999999999996</v>
      </c>
      <c r="I1530">
        <v>971</v>
      </c>
    </row>
    <row r="1531" spans="1:9" x14ac:dyDescent="0.2">
      <c r="A1531" s="3">
        <v>2022</v>
      </c>
      <c r="B1531" s="3">
        <v>4</v>
      </c>
      <c r="C1531" t="s">
        <v>32</v>
      </c>
      <c r="D1531" s="4" t="s">
        <v>10</v>
      </c>
      <c r="E1531" t="s">
        <v>14</v>
      </c>
      <c r="F1531">
        <v>1.5699999999999999E-2</v>
      </c>
      <c r="G1531" t="s">
        <v>95</v>
      </c>
      <c r="H1531">
        <v>1.18E-2</v>
      </c>
      <c r="I1531">
        <v>4</v>
      </c>
    </row>
    <row r="1532" spans="1:9" x14ac:dyDescent="0.2">
      <c r="A1532" s="3">
        <v>2022</v>
      </c>
      <c r="B1532" s="3">
        <v>4</v>
      </c>
      <c r="C1532" t="s">
        <v>32</v>
      </c>
      <c r="D1532" s="4" t="s">
        <v>15</v>
      </c>
      <c r="E1532" t="s">
        <v>11</v>
      </c>
      <c r="F1532">
        <v>1.2804</v>
      </c>
      <c r="G1532" t="s">
        <v>96</v>
      </c>
      <c r="H1532">
        <v>0.25609999999999999</v>
      </c>
      <c r="I1532">
        <v>230</v>
      </c>
    </row>
    <row r="1533" spans="1:9" x14ac:dyDescent="0.2">
      <c r="A1533" s="3">
        <v>2022</v>
      </c>
      <c r="B1533" s="3">
        <v>4</v>
      </c>
      <c r="C1533" t="s">
        <v>32</v>
      </c>
      <c r="D1533" s="4" t="s">
        <v>15</v>
      </c>
      <c r="E1533" t="s">
        <v>13</v>
      </c>
      <c r="F1533">
        <v>41.0715</v>
      </c>
      <c r="G1533" t="s">
        <v>97</v>
      </c>
      <c r="H1533">
        <v>16.428599999999999</v>
      </c>
      <c r="I1533">
        <v>4466</v>
      </c>
    </row>
    <row r="1534" spans="1:9" x14ac:dyDescent="0.2">
      <c r="A1534" s="3">
        <v>2022</v>
      </c>
      <c r="B1534" s="3">
        <v>4</v>
      </c>
      <c r="C1534" t="s">
        <v>32</v>
      </c>
      <c r="D1534" s="4" t="s">
        <v>20</v>
      </c>
      <c r="E1534" t="s">
        <v>22</v>
      </c>
      <c r="F1534">
        <v>2.6467000000000001</v>
      </c>
      <c r="G1534">
        <v>152.97903700000001</v>
      </c>
      <c r="H1534">
        <v>0.68810000000000004</v>
      </c>
      <c r="I1534">
        <v>337</v>
      </c>
    </row>
    <row r="1535" spans="1:9" x14ac:dyDescent="0.2">
      <c r="A1535" s="3">
        <v>2022</v>
      </c>
      <c r="B1535" s="3">
        <v>4</v>
      </c>
      <c r="C1535" t="s">
        <v>32</v>
      </c>
      <c r="D1535" s="4" t="s">
        <v>20</v>
      </c>
      <c r="E1535" t="s">
        <v>12</v>
      </c>
      <c r="F1535">
        <v>32.6462</v>
      </c>
      <c r="G1535">
        <v>2037.907029</v>
      </c>
      <c r="H1535">
        <v>11.752599999999999</v>
      </c>
      <c r="I1535">
        <v>1760</v>
      </c>
    </row>
    <row r="1536" spans="1:9" x14ac:dyDescent="0.2">
      <c r="A1536" s="3">
        <v>2022</v>
      </c>
      <c r="B1536" s="3">
        <v>4</v>
      </c>
      <c r="C1536" t="s">
        <v>32</v>
      </c>
      <c r="D1536" s="4" t="s">
        <v>21</v>
      </c>
      <c r="E1536" t="s">
        <v>22</v>
      </c>
      <c r="F1536">
        <v>5.1999999999999998E-3</v>
      </c>
      <c r="G1536">
        <v>2.054427</v>
      </c>
      <c r="H1536">
        <v>1.4E-3</v>
      </c>
      <c r="I1536">
        <v>4</v>
      </c>
    </row>
    <row r="1537" spans="1:9" x14ac:dyDescent="0.2">
      <c r="A1537" s="3">
        <v>2022</v>
      </c>
      <c r="B1537" s="3">
        <v>4</v>
      </c>
      <c r="C1537" t="s">
        <v>32</v>
      </c>
      <c r="D1537" s="4" t="s">
        <v>21</v>
      </c>
      <c r="E1537" t="s">
        <v>27</v>
      </c>
      <c r="F1537">
        <v>7.7299999999999994E-2</v>
      </c>
      <c r="G1537">
        <v>23.693545</v>
      </c>
      <c r="H1537">
        <v>2.3199999999999998E-2</v>
      </c>
      <c r="I1537">
        <v>28</v>
      </c>
    </row>
    <row r="1538" spans="1:9" x14ac:dyDescent="0.2">
      <c r="A1538" s="3">
        <v>2022</v>
      </c>
      <c r="B1538" s="3">
        <v>4</v>
      </c>
      <c r="C1538" t="s">
        <v>32</v>
      </c>
      <c r="D1538" s="4" t="s">
        <v>21</v>
      </c>
      <c r="E1538" t="s">
        <v>13</v>
      </c>
      <c r="F1538">
        <v>4.3506999999999998</v>
      </c>
      <c r="G1538">
        <v>1098.9411749999999</v>
      </c>
      <c r="H1538">
        <v>1.7402</v>
      </c>
      <c r="I1538">
        <v>426</v>
      </c>
    </row>
    <row r="1539" spans="1:9" x14ac:dyDescent="0.2">
      <c r="A1539" s="3">
        <v>2022</v>
      </c>
      <c r="B1539" s="3">
        <v>4</v>
      </c>
      <c r="C1539" t="s">
        <v>32</v>
      </c>
      <c r="D1539" s="4" t="s">
        <v>55</v>
      </c>
      <c r="E1539" t="s">
        <v>12</v>
      </c>
      <c r="F1539">
        <v>10.287599999999999</v>
      </c>
      <c r="G1539">
        <v>955.543497</v>
      </c>
      <c r="H1539">
        <v>3.6006999999999998</v>
      </c>
      <c r="I1539">
        <v>3276</v>
      </c>
    </row>
    <row r="1540" spans="1:9" x14ac:dyDescent="0.2">
      <c r="A1540" s="3">
        <v>2022</v>
      </c>
      <c r="B1540" s="3">
        <v>4</v>
      </c>
      <c r="C1540" t="s">
        <v>32</v>
      </c>
      <c r="D1540" s="4" t="s">
        <v>33</v>
      </c>
      <c r="E1540" t="s">
        <v>18</v>
      </c>
      <c r="F1540">
        <v>2.2896999999999998</v>
      </c>
      <c r="G1540">
        <v>723.54970800000001</v>
      </c>
      <c r="H1540">
        <v>0.435</v>
      </c>
      <c r="I1540">
        <v>122</v>
      </c>
    </row>
    <row r="1541" spans="1:9" x14ac:dyDescent="0.2">
      <c r="A1541" s="3">
        <v>2022</v>
      </c>
      <c r="B1541" s="3">
        <v>4</v>
      </c>
      <c r="C1541" t="s">
        <v>32</v>
      </c>
      <c r="D1541" s="4" t="s">
        <v>33</v>
      </c>
      <c r="E1541" t="s">
        <v>12</v>
      </c>
      <c r="F1541">
        <v>2.4E-2</v>
      </c>
      <c r="G1541">
        <v>10.674282</v>
      </c>
      <c r="H1541">
        <v>8.6E-3</v>
      </c>
      <c r="I1541">
        <v>6</v>
      </c>
    </row>
    <row r="1542" spans="1:9" x14ac:dyDescent="0.2">
      <c r="A1542" s="3">
        <v>2022</v>
      </c>
      <c r="B1542" s="3">
        <v>4</v>
      </c>
      <c r="C1542" t="s">
        <v>32</v>
      </c>
      <c r="D1542" s="4" t="s">
        <v>33</v>
      </c>
      <c r="E1542" t="s">
        <v>13</v>
      </c>
      <c r="F1542">
        <v>0.1361</v>
      </c>
      <c r="G1542">
        <v>71.973048000000006</v>
      </c>
      <c r="H1542">
        <v>6.8000000000000005E-2</v>
      </c>
      <c r="I1542">
        <v>52</v>
      </c>
    </row>
    <row r="1543" spans="1:9" x14ac:dyDescent="0.2">
      <c r="A1543" s="3">
        <v>2022</v>
      </c>
      <c r="B1543" s="3">
        <v>4</v>
      </c>
      <c r="C1543" t="s">
        <v>32</v>
      </c>
      <c r="D1543" s="4" t="s">
        <v>17</v>
      </c>
      <c r="E1543" t="s">
        <v>18</v>
      </c>
      <c r="F1543">
        <v>6.2295999999999996</v>
      </c>
      <c r="G1543">
        <v>631.50654299999997</v>
      </c>
      <c r="H1543">
        <v>1.1213</v>
      </c>
      <c r="I1543">
        <v>2641</v>
      </c>
    </row>
    <row r="1544" spans="1:9" x14ac:dyDescent="0.2">
      <c r="A1544" s="3">
        <v>2022</v>
      </c>
      <c r="B1544" s="3">
        <v>4</v>
      </c>
      <c r="C1544" t="s">
        <v>32</v>
      </c>
      <c r="D1544" s="4" t="s">
        <v>19</v>
      </c>
      <c r="E1544" t="s">
        <v>12</v>
      </c>
      <c r="F1544">
        <v>2.4323999999999999</v>
      </c>
      <c r="G1544">
        <v>528.57777799999997</v>
      </c>
      <c r="H1544">
        <v>0.9</v>
      </c>
      <c r="I1544">
        <v>0</v>
      </c>
    </row>
    <row r="1545" spans="1:9" x14ac:dyDescent="0.2">
      <c r="A1545" s="3">
        <v>2022</v>
      </c>
      <c r="B1545" s="3">
        <v>4</v>
      </c>
      <c r="C1545" t="s">
        <v>32</v>
      </c>
      <c r="D1545" s="4" t="s">
        <v>34</v>
      </c>
      <c r="E1545" t="s">
        <v>12</v>
      </c>
      <c r="F1545">
        <v>0.434</v>
      </c>
      <c r="G1545">
        <v>183.83927399999999</v>
      </c>
      <c r="H1545">
        <v>0.15190000000000001</v>
      </c>
      <c r="I1545">
        <v>0</v>
      </c>
    </row>
    <row r="1546" spans="1:9" x14ac:dyDescent="0.2">
      <c r="A1546" s="3">
        <v>2022</v>
      </c>
      <c r="B1546" s="3">
        <v>4</v>
      </c>
      <c r="C1546" t="s">
        <v>32</v>
      </c>
      <c r="D1546" s="4" t="s">
        <v>34</v>
      </c>
      <c r="E1546" t="s">
        <v>13</v>
      </c>
      <c r="F1546">
        <v>0.5333</v>
      </c>
      <c r="G1546">
        <v>288.943805</v>
      </c>
      <c r="H1546">
        <v>0.224</v>
      </c>
      <c r="I1546">
        <v>0</v>
      </c>
    </row>
    <row r="1547" spans="1:9" x14ac:dyDescent="0.2">
      <c r="A1547" s="3">
        <v>2022</v>
      </c>
      <c r="B1547" s="3">
        <v>4</v>
      </c>
      <c r="C1547" t="s">
        <v>32</v>
      </c>
      <c r="D1547" s="4" t="s">
        <v>53</v>
      </c>
      <c r="E1547" t="s">
        <v>12</v>
      </c>
      <c r="F1547">
        <v>5.2129000000000003</v>
      </c>
      <c r="G1547">
        <v>362.23720600000001</v>
      </c>
      <c r="H1547">
        <v>2.0070000000000001</v>
      </c>
      <c r="I1547">
        <v>1569</v>
      </c>
    </row>
    <row r="1548" spans="1:9" x14ac:dyDescent="0.2">
      <c r="A1548" s="3">
        <v>2022</v>
      </c>
      <c r="B1548" s="3">
        <v>4</v>
      </c>
      <c r="C1548" t="s">
        <v>32</v>
      </c>
      <c r="D1548" s="4" t="s">
        <v>53</v>
      </c>
      <c r="E1548" t="s">
        <v>13</v>
      </c>
      <c r="F1548">
        <v>0.46529999999999999</v>
      </c>
      <c r="G1548">
        <v>42.914679</v>
      </c>
      <c r="H1548">
        <v>0.22800000000000001</v>
      </c>
      <c r="I1548">
        <v>130</v>
      </c>
    </row>
    <row r="1549" spans="1:9" x14ac:dyDescent="0.2">
      <c r="A1549" s="3">
        <v>2022</v>
      </c>
      <c r="B1549" s="3">
        <v>5</v>
      </c>
      <c r="C1549" t="s">
        <v>9</v>
      </c>
      <c r="D1549" s="4" t="s">
        <v>10</v>
      </c>
      <c r="E1549" t="s">
        <v>11</v>
      </c>
      <c r="F1549">
        <v>10.422700000000001</v>
      </c>
      <c r="G1549">
        <v>773.76654099999996</v>
      </c>
      <c r="H1549">
        <v>2.1888000000000001</v>
      </c>
      <c r="I1549">
        <v>423</v>
      </c>
    </row>
    <row r="1550" spans="1:9" x14ac:dyDescent="0.2">
      <c r="A1550" s="3">
        <v>2022</v>
      </c>
      <c r="B1550" s="3">
        <v>5</v>
      </c>
      <c r="C1550" t="s">
        <v>9</v>
      </c>
      <c r="D1550" s="4" t="s">
        <v>10</v>
      </c>
      <c r="E1550" t="s">
        <v>12</v>
      </c>
      <c r="F1550">
        <v>42.728000000000002</v>
      </c>
      <c r="G1550">
        <v>4568.3092669999996</v>
      </c>
      <c r="H1550">
        <v>14.9549</v>
      </c>
      <c r="I1550">
        <v>677</v>
      </c>
    </row>
    <row r="1551" spans="1:9" x14ac:dyDescent="0.2">
      <c r="A1551" s="3">
        <v>2022</v>
      </c>
      <c r="B1551" s="3">
        <v>5</v>
      </c>
      <c r="C1551" t="s">
        <v>9</v>
      </c>
      <c r="D1551" s="4" t="s">
        <v>10</v>
      </c>
      <c r="E1551" t="s">
        <v>13</v>
      </c>
      <c r="F1551">
        <v>38.6723</v>
      </c>
      <c r="G1551">
        <v>4738.7843540000003</v>
      </c>
      <c r="H1551">
        <v>19.336099999999998</v>
      </c>
      <c r="I1551">
        <v>554</v>
      </c>
    </row>
    <row r="1552" spans="1:9" x14ac:dyDescent="0.2">
      <c r="A1552" s="3">
        <v>2022</v>
      </c>
      <c r="B1552" s="3">
        <v>5</v>
      </c>
      <c r="C1552" t="s">
        <v>9</v>
      </c>
      <c r="D1552" s="4" t="s">
        <v>15</v>
      </c>
      <c r="E1552" t="s">
        <v>11</v>
      </c>
      <c r="F1552">
        <v>1.3643000000000001</v>
      </c>
      <c r="G1552">
        <v>146.524473</v>
      </c>
      <c r="H1552">
        <v>0.27289999999999998</v>
      </c>
      <c r="I1552">
        <v>89</v>
      </c>
    </row>
    <row r="1553" spans="1:9" x14ac:dyDescent="0.2">
      <c r="A1553" s="3">
        <v>2022</v>
      </c>
      <c r="B1553" s="3">
        <v>5</v>
      </c>
      <c r="C1553" t="s">
        <v>9</v>
      </c>
      <c r="D1553" s="4" t="s">
        <v>15</v>
      </c>
      <c r="E1553" t="s">
        <v>13</v>
      </c>
      <c r="F1553">
        <v>34.181800000000003</v>
      </c>
      <c r="G1553">
        <v>6829.4346759999999</v>
      </c>
      <c r="H1553">
        <v>13.672700000000001</v>
      </c>
      <c r="I1553">
        <v>649</v>
      </c>
    </row>
    <row r="1554" spans="1:9" x14ac:dyDescent="0.2">
      <c r="A1554" s="3">
        <v>2022</v>
      </c>
      <c r="B1554" s="3">
        <v>5</v>
      </c>
      <c r="C1554" t="s">
        <v>9</v>
      </c>
      <c r="D1554" s="4" t="s">
        <v>21</v>
      </c>
      <c r="E1554" t="s">
        <v>22</v>
      </c>
      <c r="F1554">
        <v>1.1900000000000001E-2</v>
      </c>
      <c r="G1554">
        <v>3.7430439999999998</v>
      </c>
      <c r="H1554">
        <v>3.3999999999999998E-3</v>
      </c>
      <c r="I1554">
        <v>9</v>
      </c>
    </row>
    <row r="1555" spans="1:9" x14ac:dyDescent="0.2">
      <c r="A1555" s="3">
        <v>2022</v>
      </c>
      <c r="B1555" s="3">
        <v>5</v>
      </c>
      <c r="C1555" t="s">
        <v>9</v>
      </c>
      <c r="D1555" s="4" t="s">
        <v>21</v>
      </c>
      <c r="E1555" t="s">
        <v>13</v>
      </c>
      <c r="F1555">
        <v>4.3141999999999996</v>
      </c>
      <c r="G1555">
        <v>760.29407700000002</v>
      </c>
      <c r="H1555">
        <v>1.7256</v>
      </c>
      <c r="I1555">
        <v>166</v>
      </c>
    </row>
    <row r="1556" spans="1:9" x14ac:dyDescent="0.2">
      <c r="A1556" s="3">
        <v>2022</v>
      </c>
      <c r="B1556" s="3">
        <v>5</v>
      </c>
      <c r="C1556" t="s">
        <v>9</v>
      </c>
      <c r="D1556" s="4" t="s">
        <v>17</v>
      </c>
      <c r="E1556" t="s">
        <v>18</v>
      </c>
      <c r="F1556">
        <v>1.6698999999999999</v>
      </c>
      <c r="G1556">
        <v>200.27634900000001</v>
      </c>
      <c r="H1556">
        <v>0.30059999999999998</v>
      </c>
      <c r="I1556">
        <v>159</v>
      </c>
    </row>
    <row r="1557" spans="1:9" x14ac:dyDescent="0.2">
      <c r="A1557" s="3">
        <v>2022</v>
      </c>
      <c r="B1557" s="3">
        <v>5</v>
      </c>
      <c r="C1557" t="s">
        <v>9</v>
      </c>
      <c r="D1557" s="4" t="s">
        <v>20</v>
      </c>
      <c r="E1557" t="s">
        <v>22</v>
      </c>
      <c r="F1557">
        <v>6.1899999999999997E-2</v>
      </c>
      <c r="G1557">
        <v>3.6242230000000002</v>
      </c>
      <c r="H1557">
        <v>1.61E-2</v>
      </c>
      <c r="I1557">
        <v>6</v>
      </c>
    </row>
    <row r="1558" spans="1:9" x14ac:dyDescent="0.2">
      <c r="A1558" s="3">
        <v>2022</v>
      </c>
      <c r="B1558" s="3">
        <v>5</v>
      </c>
      <c r="C1558" t="s">
        <v>9</v>
      </c>
      <c r="D1558" s="4" t="s">
        <v>20</v>
      </c>
      <c r="E1558" t="s">
        <v>12</v>
      </c>
      <c r="F1558">
        <v>2.3174000000000001</v>
      </c>
      <c r="G1558">
        <v>190.920762</v>
      </c>
      <c r="H1558">
        <v>0.83430000000000004</v>
      </c>
      <c r="I1558">
        <v>151</v>
      </c>
    </row>
    <row r="1559" spans="1:9" x14ac:dyDescent="0.2">
      <c r="A1559" s="3">
        <v>2022</v>
      </c>
      <c r="B1559" s="3">
        <v>5</v>
      </c>
      <c r="C1559" t="s">
        <v>9</v>
      </c>
      <c r="D1559" s="4" t="s">
        <v>56</v>
      </c>
      <c r="E1559" t="s">
        <v>12</v>
      </c>
      <c r="F1559">
        <v>2.8144999999999998</v>
      </c>
      <c r="G1559">
        <v>192.815258</v>
      </c>
      <c r="H1559">
        <v>0.98509999999999998</v>
      </c>
      <c r="I1559">
        <v>132</v>
      </c>
    </row>
    <row r="1560" spans="1:9" x14ac:dyDescent="0.2">
      <c r="A1560" s="3">
        <v>2022</v>
      </c>
      <c r="B1560" s="3">
        <v>5</v>
      </c>
      <c r="C1560" t="s">
        <v>9</v>
      </c>
      <c r="D1560" s="4" t="s">
        <v>19</v>
      </c>
      <c r="E1560" t="s">
        <v>12</v>
      </c>
      <c r="F1560">
        <v>0.45739999999999997</v>
      </c>
      <c r="G1560">
        <v>88.075675000000004</v>
      </c>
      <c r="H1560">
        <v>0.16919999999999999</v>
      </c>
      <c r="I1560">
        <v>0</v>
      </c>
    </row>
    <row r="1561" spans="1:9" x14ac:dyDescent="0.2">
      <c r="A1561" s="3">
        <v>2022</v>
      </c>
      <c r="B1561" s="3">
        <v>5</v>
      </c>
      <c r="C1561" t="s">
        <v>9</v>
      </c>
      <c r="D1561" s="4" t="s">
        <v>55</v>
      </c>
      <c r="E1561" t="s">
        <v>12</v>
      </c>
      <c r="F1561">
        <v>0.79859999999999998</v>
      </c>
      <c r="G1561">
        <v>74.260341999999994</v>
      </c>
      <c r="H1561">
        <v>0.27950000000000003</v>
      </c>
      <c r="I1561">
        <v>109</v>
      </c>
    </row>
    <row r="1562" spans="1:9" x14ac:dyDescent="0.2">
      <c r="A1562" s="3">
        <v>2022</v>
      </c>
      <c r="B1562" s="3">
        <v>5</v>
      </c>
      <c r="C1562" t="s">
        <v>9</v>
      </c>
      <c r="D1562" s="4" t="s">
        <v>50</v>
      </c>
      <c r="E1562" t="s">
        <v>27</v>
      </c>
      <c r="F1562">
        <v>0.45729999999999998</v>
      </c>
      <c r="G1562">
        <v>52.727248000000003</v>
      </c>
      <c r="H1562">
        <v>0.14630000000000001</v>
      </c>
      <c r="I1562">
        <v>234</v>
      </c>
    </row>
    <row r="1563" spans="1:9" x14ac:dyDescent="0.2">
      <c r="A1563" s="3">
        <v>2022</v>
      </c>
      <c r="B1563" s="3">
        <v>5</v>
      </c>
      <c r="C1563" t="s">
        <v>9</v>
      </c>
      <c r="D1563" s="4" t="s">
        <v>23</v>
      </c>
      <c r="E1563" t="s">
        <v>13</v>
      </c>
      <c r="F1563">
        <v>0.1885</v>
      </c>
      <c r="G1563">
        <v>45.304416000000003</v>
      </c>
      <c r="H1563">
        <v>7.5399999999999995E-2</v>
      </c>
      <c r="I1563">
        <v>117</v>
      </c>
    </row>
    <row r="1564" spans="1:9" x14ac:dyDescent="0.2">
      <c r="A1564" s="3">
        <v>2022</v>
      </c>
      <c r="B1564" s="3">
        <v>5</v>
      </c>
      <c r="C1564" t="s">
        <v>26</v>
      </c>
      <c r="D1564" s="4" t="s">
        <v>10</v>
      </c>
      <c r="E1564" t="s">
        <v>11</v>
      </c>
      <c r="F1564">
        <v>38.142800000000001</v>
      </c>
      <c r="G1564">
        <v>2383.2716610000002</v>
      </c>
      <c r="H1564">
        <v>8.01</v>
      </c>
      <c r="I1564">
        <v>6985</v>
      </c>
    </row>
    <row r="1565" spans="1:9" x14ac:dyDescent="0.2">
      <c r="A1565" s="3">
        <v>2022</v>
      </c>
      <c r="B1565" s="3">
        <v>5</v>
      </c>
      <c r="C1565" t="s">
        <v>26</v>
      </c>
      <c r="D1565" s="4" t="s">
        <v>10</v>
      </c>
      <c r="E1565" t="s">
        <v>12</v>
      </c>
      <c r="F1565">
        <v>62.5334</v>
      </c>
      <c r="G1565">
        <v>6723.1640189999998</v>
      </c>
      <c r="H1565">
        <v>21.886500000000002</v>
      </c>
      <c r="I1565">
        <v>8839</v>
      </c>
    </row>
    <row r="1566" spans="1:9" x14ac:dyDescent="0.2">
      <c r="A1566" s="3">
        <v>2022</v>
      </c>
      <c r="B1566" s="3">
        <v>5</v>
      </c>
      <c r="C1566" t="s">
        <v>26</v>
      </c>
      <c r="D1566" s="4" t="s">
        <v>10</v>
      </c>
      <c r="E1566" t="s">
        <v>13</v>
      </c>
      <c r="F1566">
        <v>2.8616000000000001</v>
      </c>
      <c r="G1566">
        <v>523.02981699999998</v>
      </c>
      <c r="H1566">
        <v>1.4308000000000001</v>
      </c>
      <c r="I1566">
        <v>438</v>
      </c>
    </row>
    <row r="1567" spans="1:9" x14ac:dyDescent="0.2">
      <c r="A1567" s="3">
        <v>2022</v>
      </c>
      <c r="B1567" s="3">
        <v>5</v>
      </c>
      <c r="C1567" t="s">
        <v>26</v>
      </c>
      <c r="D1567" s="4" t="s">
        <v>10</v>
      </c>
      <c r="E1567" t="s">
        <v>14</v>
      </c>
      <c r="F1567">
        <v>0.29330000000000001</v>
      </c>
      <c r="G1567">
        <v>47.363750000000003</v>
      </c>
      <c r="H1567">
        <v>0.21990000000000001</v>
      </c>
      <c r="I1567">
        <v>168</v>
      </c>
    </row>
    <row r="1568" spans="1:9" x14ac:dyDescent="0.2">
      <c r="A1568" s="3">
        <v>2022</v>
      </c>
      <c r="B1568" s="3">
        <v>5</v>
      </c>
      <c r="C1568" t="s">
        <v>26</v>
      </c>
      <c r="D1568" s="4" t="s">
        <v>15</v>
      </c>
      <c r="E1568" t="s">
        <v>11</v>
      </c>
      <c r="F1568">
        <v>0.5615</v>
      </c>
      <c r="G1568">
        <v>72.253720999999999</v>
      </c>
      <c r="H1568">
        <v>0.1123</v>
      </c>
      <c r="I1568">
        <v>72</v>
      </c>
    </row>
    <row r="1569" spans="1:9" x14ac:dyDescent="0.2">
      <c r="A1569" s="3">
        <v>2022</v>
      </c>
      <c r="B1569" s="3">
        <v>5</v>
      </c>
      <c r="C1569" t="s">
        <v>26</v>
      </c>
      <c r="D1569" s="4" t="s">
        <v>15</v>
      </c>
      <c r="E1569" t="s">
        <v>13</v>
      </c>
      <c r="F1569">
        <v>11.338699999999999</v>
      </c>
      <c r="G1569">
        <v>2381.7023290000002</v>
      </c>
      <c r="H1569">
        <v>4.5354999999999999</v>
      </c>
      <c r="I1569">
        <v>1918</v>
      </c>
    </row>
    <row r="1570" spans="1:9" x14ac:dyDescent="0.2">
      <c r="A1570" s="3">
        <v>2022</v>
      </c>
      <c r="B1570" s="3">
        <v>5</v>
      </c>
      <c r="C1570" t="s">
        <v>26</v>
      </c>
      <c r="D1570" s="4" t="s">
        <v>20</v>
      </c>
      <c r="E1570" t="s">
        <v>22</v>
      </c>
      <c r="F1570">
        <v>1.0163</v>
      </c>
      <c r="G1570">
        <v>58.583002</v>
      </c>
      <c r="H1570">
        <v>0.26419999999999999</v>
      </c>
      <c r="I1570">
        <v>134</v>
      </c>
    </row>
    <row r="1571" spans="1:9" x14ac:dyDescent="0.2">
      <c r="A1571" s="3">
        <v>2022</v>
      </c>
      <c r="B1571" s="3">
        <v>5</v>
      </c>
      <c r="C1571" t="s">
        <v>26</v>
      </c>
      <c r="D1571" s="4" t="s">
        <v>20</v>
      </c>
      <c r="E1571" t="s">
        <v>12</v>
      </c>
      <c r="F1571">
        <v>5.2721999999999998</v>
      </c>
      <c r="G1571">
        <v>410.25194900000002</v>
      </c>
      <c r="H1571">
        <v>1.8978999999999999</v>
      </c>
      <c r="I1571">
        <v>1380</v>
      </c>
    </row>
    <row r="1572" spans="1:9" x14ac:dyDescent="0.2">
      <c r="A1572" s="3">
        <v>2022</v>
      </c>
      <c r="B1572" s="3">
        <v>5</v>
      </c>
      <c r="C1572" t="s">
        <v>26</v>
      </c>
      <c r="D1572" s="4" t="s">
        <v>56</v>
      </c>
      <c r="E1572" t="s">
        <v>12</v>
      </c>
      <c r="F1572">
        <v>4.7601000000000004</v>
      </c>
      <c r="G1572">
        <v>382.14135900000002</v>
      </c>
      <c r="H1572">
        <v>1.6660999999999999</v>
      </c>
      <c r="I1572">
        <v>870</v>
      </c>
    </row>
    <row r="1573" spans="1:9" x14ac:dyDescent="0.2">
      <c r="A1573" s="3">
        <v>2022</v>
      </c>
      <c r="B1573" s="3">
        <v>5</v>
      </c>
      <c r="C1573" t="s">
        <v>26</v>
      </c>
      <c r="D1573" s="4" t="s">
        <v>17</v>
      </c>
      <c r="E1573" t="s">
        <v>18</v>
      </c>
      <c r="F1573">
        <v>3.8740999999999999</v>
      </c>
      <c r="G1573">
        <v>350.53213</v>
      </c>
      <c r="H1573">
        <v>0.69730000000000003</v>
      </c>
      <c r="I1573">
        <v>1441</v>
      </c>
    </row>
    <row r="1574" spans="1:9" x14ac:dyDescent="0.2">
      <c r="A1574" s="3">
        <v>2022</v>
      </c>
      <c r="B1574" s="3">
        <v>5</v>
      </c>
      <c r="C1574" t="s">
        <v>26</v>
      </c>
      <c r="D1574" s="4" t="s">
        <v>21</v>
      </c>
      <c r="E1574" t="s">
        <v>22</v>
      </c>
      <c r="F1574">
        <v>6.9999999999999999E-4</v>
      </c>
      <c r="G1574">
        <v>0.296985</v>
      </c>
      <c r="H1574">
        <v>2.0000000000000001E-4</v>
      </c>
      <c r="I1574">
        <v>2</v>
      </c>
    </row>
    <row r="1575" spans="1:9" x14ac:dyDescent="0.2">
      <c r="A1575" s="3">
        <v>2022</v>
      </c>
      <c r="B1575" s="3">
        <v>5</v>
      </c>
      <c r="C1575" t="s">
        <v>26</v>
      </c>
      <c r="D1575" s="4" t="s">
        <v>21</v>
      </c>
      <c r="E1575" t="s">
        <v>27</v>
      </c>
      <c r="F1575">
        <v>9.1999999999999998E-3</v>
      </c>
      <c r="G1575">
        <v>2.8114439999999998</v>
      </c>
      <c r="H1575">
        <v>2.8E-3</v>
      </c>
      <c r="I1575">
        <v>11</v>
      </c>
    </row>
    <row r="1576" spans="1:9" x14ac:dyDescent="0.2">
      <c r="A1576" s="3">
        <v>2022</v>
      </c>
      <c r="B1576" s="3">
        <v>5</v>
      </c>
      <c r="C1576" t="s">
        <v>26</v>
      </c>
      <c r="D1576" s="4" t="s">
        <v>21</v>
      </c>
      <c r="E1576" t="s">
        <v>13</v>
      </c>
      <c r="F1576">
        <v>1.3945000000000001</v>
      </c>
      <c r="G1576">
        <v>246.06579400000001</v>
      </c>
      <c r="H1576">
        <v>0.55779999999999996</v>
      </c>
      <c r="I1576">
        <v>345</v>
      </c>
    </row>
    <row r="1577" spans="1:9" x14ac:dyDescent="0.2">
      <c r="A1577" s="3">
        <v>2022</v>
      </c>
      <c r="B1577" s="3">
        <v>5</v>
      </c>
      <c r="C1577" t="s">
        <v>26</v>
      </c>
      <c r="D1577" s="4" t="s">
        <v>53</v>
      </c>
      <c r="E1577" t="s">
        <v>12</v>
      </c>
      <c r="F1577">
        <v>3.0453000000000001</v>
      </c>
      <c r="G1577">
        <v>174.863686</v>
      </c>
      <c r="H1577">
        <v>1.1724000000000001</v>
      </c>
      <c r="I1577">
        <v>915</v>
      </c>
    </row>
    <row r="1578" spans="1:9" x14ac:dyDescent="0.2">
      <c r="A1578" s="3">
        <v>2022</v>
      </c>
      <c r="B1578" s="3">
        <v>5</v>
      </c>
      <c r="C1578" t="s">
        <v>26</v>
      </c>
      <c r="D1578" s="4" t="s">
        <v>53</v>
      </c>
      <c r="E1578" t="s">
        <v>13</v>
      </c>
      <c r="F1578">
        <v>0.33839999999999998</v>
      </c>
      <c r="G1578">
        <v>24.139054999999999</v>
      </c>
      <c r="H1578">
        <v>0.1658</v>
      </c>
      <c r="I1578">
        <v>144</v>
      </c>
    </row>
    <row r="1579" spans="1:9" x14ac:dyDescent="0.2">
      <c r="A1579" s="3">
        <v>2022</v>
      </c>
      <c r="B1579" s="3">
        <v>5</v>
      </c>
      <c r="C1579" t="s">
        <v>26</v>
      </c>
      <c r="D1579" s="4" t="s">
        <v>55</v>
      </c>
      <c r="E1579" t="s">
        <v>12</v>
      </c>
      <c r="F1579">
        <v>1.4164000000000001</v>
      </c>
      <c r="G1579">
        <v>129.82277099999999</v>
      </c>
      <c r="H1579">
        <v>0.49569999999999997</v>
      </c>
      <c r="I1579">
        <v>529</v>
      </c>
    </row>
    <row r="1580" spans="1:9" x14ac:dyDescent="0.2">
      <c r="A1580" s="3">
        <v>2022</v>
      </c>
      <c r="B1580" s="3">
        <v>5</v>
      </c>
      <c r="C1580" t="s">
        <v>26</v>
      </c>
      <c r="D1580" s="4" t="s">
        <v>50</v>
      </c>
      <c r="E1580" t="s">
        <v>27</v>
      </c>
      <c r="F1580">
        <v>1.3728</v>
      </c>
      <c r="G1580">
        <v>107.913191</v>
      </c>
      <c r="H1580">
        <v>0.43930000000000002</v>
      </c>
      <c r="I1580">
        <v>1203</v>
      </c>
    </row>
    <row r="1581" spans="1:9" x14ac:dyDescent="0.2">
      <c r="A1581" s="3">
        <v>2022</v>
      </c>
      <c r="B1581" s="3">
        <v>5</v>
      </c>
      <c r="C1581" t="s">
        <v>26</v>
      </c>
      <c r="D1581" s="4" t="s">
        <v>52</v>
      </c>
      <c r="E1581" t="s">
        <v>12</v>
      </c>
      <c r="F1581">
        <v>1.5551999999999999</v>
      </c>
      <c r="G1581">
        <v>76.888582</v>
      </c>
      <c r="H1581">
        <v>0.5444</v>
      </c>
      <c r="I1581">
        <v>336</v>
      </c>
    </row>
    <row r="1582" spans="1:9" x14ac:dyDescent="0.2">
      <c r="A1582" s="3">
        <v>2022</v>
      </c>
      <c r="B1582" s="3">
        <v>5</v>
      </c>
      <c r="C1582" t="s">
        <v>32</v>
      </c>
      <c r="D1582" s="4" t="s">
        <v>10</v>
      </c>
      <c r="E1582" t="s">
        <v>11</v>
      </c>
      <c r="F1582">
        <v>83.008799999999994</v>
      </c>
      <c r="G1582">
        <v>5184.360197</v>
      </c>
      <c r="H1582">
        <v>17.431899999999999</v>
      </c>
      <c r="I1582">
        <v>12256</v>
      </c>
    </row>
    <row r="1583" spans="1:9" x14ac:dyDescent="0.2">
      <c r="A1583" s="3">
        <v>2022</v>
      </c>
      <c r="B1583" s="3">
        <v>5</v>
      </c>
      <c r="C1583" t="s">
        <v>32</v>
      </c>
      <c r="D1583" s="4" t="s">
        <v>10</v>
      </c>
      <c r="E1583" t="s">
        <v>12</v>
      </c>
      <c r="F1583">
        <v>139.11660000000001</v>
      </c>
      <c r="G1583">
        <v>14277.08856</v>
      </c>
      <c r="H1583">
        <v>48.6907</v>
      </c>
      <c r="I1583">
        <v>18024</v>
      </c>
    </row>
    <row r="1584" spans="1:9" x14ac:dyDescent="0.2">
      <c r="A1584" s="3">
        <v>2022</v>
      </c>
      <c r="B1584" s="3">
        <v>5</v>
      </c>
      <c r="C1584" t="s">
        <v>32</v>
      </c>
      <c r="D1584" s="4" t="s">
        <v>10</v>
      </c>
      <c r="E1584" t="s">
        <v>13</v>
      </c>
      <c r="F1584">
        <v>11.2546</v>
      </c>
      <c r="G1584">
        <v>1644.230536</v>
      </c>
      <c r="H1584">
        <v>5.6273</v>
      </c>
      <c r="I1584">
        <v>891</v>
      </c>
    </row>
    <row r="1585" spans="1:9" x14ac:dyDescent="0.2">
      <c r="A1585" s="3">
        <v>2022</v>
      </c>
      <c r="B1585" s="3">
        <v>5</v>
      </c>
      <c r="C1585" t="s">
        <v>32</v>
      </c>
      <c r="D1585" s="4" t="s">
        <v>10</v>
      </c>
      <c r="E1585" t="s">
        <v>14</v>
      </c>
      <c r="F1585">
        <v>1.7299999999999999E-2</v>
      </c>
      <c r="G1585">
        <v>3.582185</v>
      </c>
      <c r="H1585">
        <v>1.2999999999999999E-2</v>
      </c>
      <c r="I1585">
        <v>5</v>
      </c>
    </row>
    <row r="1586" spans="1:9" x14ac:dyDescent="0.2">
      <c r="A1586" s="3">
        <v>2022</v>
      </c>
      <c r="B1586" s="3">
        <v>5</v>
      </c>
      <c r="C1586" t="s">
        <v>32</v>
      </c>
      <c r="D1586" s="4" t="s">
        <v>15</v>
      </c>
      <c r="E1586" t="s">
        <v>11</v>
      </c>
      <c r="F1586">
        <v>1.2907999999999999</v>
      </c>
      <c r="G1586">
        <v>183.721912</v>
      </c>
      <c r="H1586">
        <v>0.25819999999999999</v>
      </c>
      <c r="I1586">
        <v>293</v>
      </c>
    </row>
    <row r="1587" spans="1:9" x14ac:dyDescent="0.2">
      <c r="A1587" s="3">
        <v>2022</v>
      </c>
      <c r="B1587" s="3">
        <v>5</v>
      </c>
      <c r="C1587" t="s">
        <v>32</v>
      </c>
      <c r="D1587" s="4" t="s">
        <v>15</v>
      </c>
      <c r="E1587" t="s">
        <v>13</v>
      </c>
      <c r="F1587">
        <v>30.697199999999999</v>
      </c>
      <c r="G1587">
        <v>6818.8296170000003</v>
      </c>
      <c r="H1587">
        <v>12.2789</v>
      </c>
      <c r="I1587">
        <v>4051</v>
      </c>
    </row>
    <row r="1588" spans="1:9" x14ac:dyDescent="0.2">
      <c r="A1588" s="3">
        <v>2022</v>
      </c>
      <c r="B1588" s="3">
        <v>5</v>
      </c>
      <c r="C1588" t="s">
        <v>32</v>
      </c>
      <c r="D1588" s="4" t="s">
        <v>20</v>
      </c>
      <c r="E1588" t="s">
        <v>22</v>
      </c>
      <c r="F1588">
        <v>2.7366000000000001</v>
      </c>
      <c r="G1588">
        <v>157.761561</v>
      </c>
      <c r="H1588">
        <v>0.71150000000000002</v>
      </c>
      <c r="I1588">
        <v>352</v>
      </c>
    </row>
    <row r="1589" spans="1:9" x14ac:dyDescent="0.2">
      <c r="A1589" s="3">
        <v>2022</v>
      </c>
      <c r="B1589" s="3">
        <v>5</v>
      </c>
      <c r="C1589" t="s">
        <v>32</v>
      </c>
      <c r="D1589" s="4" t="s">
        <v>20</v>
      </c>
      <c r="E1589" t="s">
        <v>12</v>
      </c>
      <c r="F1589">
        <v>23.697700000000001</v>
      </c>
      <c r="G1589">
        <v>1670.173912</v>
      </c>
      <c r="H1589">
        <v>8.5312000000000001</v>
      </c>
      <c r="I1589">
        <v>1669</v>
      </c>
    </row>
    <row r="1590" spans="1:9" x14ac:dyDescent="0.2">
      <c r="A1590" s="3">
        <v>2022</v>
      </c>
      <c r="B1590" s="3">
        <v>5</v>
      </c>
      <c r="C1590" t="s">
        <v>32</v>
      </c>
      <c r="D1590" s="4" t="s">
        <v>21</v>
      </c>
      <c r="E1590" t="s">
        <v>22</v>
      </c>
      <c r="F1590">
        <v>8.8000000000000005E-3</v>
      </c>
      <c r="G1590">
        <v>3.5453190000000001</v>
      </c>
      <c r="H1590">
        <v>2.5000000000000001E-3</v>
      </c>
      <c r="I1590">
        <v>6</v>
      </c>
    </row>
    <row r="1591" spans="1:9" x14ac:dyDescent="0.2">
      <c r="A1591" s="3">
        <v>2022</v>
      </c>
      <c r="B1591" s="3">
        <v>5</v>
      </c>
      <c r="C1591" t="s">
        <v>32</v>
      </c>
      <c r="D1591" s="4" t="s">
        <v>21</v>
      </c>
      <c r="E1591" t="s">
        <v>27</v>
      </c>
      <c r="F1591">
        <v>5.8500000000000003E-2</v>
      </c>
      <c r="G1591">
        <v>17.701398999999999</v>
      </c>
      <c r="H1591">
        <v>1.7600000000000001E-2</v>
      </c>
      <c r="I1591">
        <v>33</v>
      </c>
    </row>
    <row r="1592" spans="1:9" x14ac:dyDescent="0.2">
      <c r="A1592" s="3">
        <v>2022</v>
      </c>
      <c r="B1592" s="3">
        <v>5</v>
      </c>
      <c r="C1592" t="s">
        <v>32</v>
      </c>
      <c r="D1592" s="4" t="s">
        <v>21</v>
      </c>
      <c r="E1592" t="s">
        <v>13</v>
      </c>
      <c r="F1592">
        <v>4.6614000000000004</v>
      </c>
      <c r="G1592">
        <v>1070.0705849999999</v>
      </c>
      <c r="H1592">
        <v>1.8646</v>
      </c>
      <c r="I1592">
        <v>447</v>
      </c>
    </row>
    <row r="1593" spans="1:9" x14ac:dyDescent="0.2">
      <c r="A1593" s="3">
        <v>2022</v>
      </c>
      <c r="B1593" s="3">
        <v>5</v>
      </c>
      <c r="C1593" t="s">
        <v>32</v>
      </c>
      <c r="D1593" s="4" t="s">
        <v>55</v>
      </c>
      <c r="E1593" t="s">
        <v>12</v>
      </c>
      <c r="F1593">
        <v>10.0082</v>
      </c>
      <c r="G1593">
        <v>934.25620000000004</v>
      </c>
      <c r="H1593">
        <v>3.5028999999999999</v>
      </c>
      <c r="I1593">
        <v>3211</v>
      </c>
    </row>
    <row r="1594" spans="1:9" x14ac:dyDescent="0.2">
      <c r="A1594" s="3">
        <v>2022</v>
      </c>
      <c r="B1594" s="3">
        <v>5</v>
      </c>
      <c r="C1594" t="s">
        <v>32</v>
      </c>
      <c r="D1594" s="4" t="s">
        <v>17</v>
      </c>
      <c r="E1594" t="s">
        <v>18</v>
      </c>
      <c r="F1594">
        <v>6.4932999999999996</v>
      </c>
      <c r="G1594">
        <v>637.88611500000002</v>
      </c>
      <c r="H1594">
        <v>1.1688000000000001</v>
      </c>
      <c r="I1594">
        <v>2563</v>
      </c>
    </row>
    <row r="1595" spans="1:9" x14ac:dyDescent="0.2">
      <c r="A1595" s="3">
        <v>2022</v>
      </c>
      <c r="B1595" s="3">
        <v>5</v>
      </c>
      <c r="C1595" t="s">
        <v>32</v>
      </c>
      <c r="D1595" s="4" t="s">
        <v>33</v>
      </c>
      <c r="E1595" t="s">
        <v>18</v>
      </c>
      <c r="F1595">
        <v>1.5366</v>
      </c>
      <c r="G1595">
        <v>489.37299000000002</v>
      </c>
      <c r="H1595">
        <v>0.29189999999999999</v>
      </c>
      <c r="I1595">
        <v>121</v>
      </c>
    </row>
    <row r="1596" spans="1:9" x14ac:dyDescent="0.2">
      <c r="A1596" s="3">
        <v>2022</v>
      </c>
      <c r="B1596" s="3">
        <v>5</v>
      </c>
      <c r="C1596" t="s">
        <v>32</v>
      </c>
      <c r="D1596" s="4" t="s">
        <v>33</v>
      </c>
      <c r="E1596" t="s">
        <v>12</v>
      </c>
      <c r="F1596">
        <v>2.53E-2</v>
      </c>
      <c r="G1596">
        <v>11.949414000000001</v>
      </c>
      <c r="H1596">
        <v>8.9999999999999993E-3</v>
      </c>
      <c r="I1596">
        <v>6</v>
      </c>
    </row>
    <row r="1597" spans="1:9" x14ac:dyDescent="0.2">
      <c r="A1597" s="3">
        <v>2022</v>
      </c>
      <c r="B1597" s="3">
        <v>5</v>
      </c>
      <c r="C1597" t="s">
        <v>32</v>
      </c>
      <c r="D1597" s="4" t="s">
        <v>33</v>
      </c>
      <c r="E1597" t="s">
        <v>13</v>
      </c>
      <c r="F1597">
        <v>9.0899999999999995E-2</v>
      </c>
      <c r="G1597">
        <v>47.841617999999997</v>
      </c>
      <c r="H1597">
        <v>4.5499999999999999E-2</v>
      </c>
      <c r="I1597">
        <v>52</v>
      </c>
    </row>
    <row r="1598" spans="1:9" x14ac:dyDescent="0.2">
      <c r="A1598" s="3">
        <v>2022</v>
      </c>
      <c r="B1598" s="3">
        <v>5</v>
      </c>
      <c r="C1598" t="s">
        <v>32</v>
      </c>
      <c r="D1598" s="4" t="s">
        <v>56</v>
      </c>
      <c r="E1598" t="s">
        <v>12</v>
      </c>
      <c r="F1598">
        <v>4.1803999999999997</v>
      </c>
      <c r="G1598">
        <v>344.14095400000002</v>
      </c>
      <c r="H1598">
        <v>1.4631000000000001</v>
      </c>
      <c r="I1598">
        <v>641</v>
      </c>
    </row>
    <row r="1599" spans="1:9" x14ac:dyDescent="0.2">
      <c r="A1599" s="3">
        <v>2022</v>
      </c>
      <c r="B1599" s="3">
        <v>5</v>
      </c>
      <c r="C1599" t="s">
        <v>32</v>
      </c>
      <c r="D1599" s="4" t="s">
        <v>53</v>
      </c>
      <c r="E1599" t="s">
        <v>12</v>
      </c>
      <c r="F1599">
        <v>4.5991</v>
      </c>
      <c r="G1599">
        <v>302.88313099999999</v>
      </c>
      <c r="H1599">
        <v>1.7706</v>
      </c>
      <c r="I1599">
        <v>1506</v>
      </c>
    </row>
    <row r="1600" spans="1:9" x14ac:dyDescent="0.2">
      <c r="A1600" s="3">
        <v>2022</v>
      </c>
      <c r="B1600" s="3">
        <v>5</v>
      </c>
      <c r="C1600" t="s">
        <v>32</v>
      </c>
      <c r="D1600" s="4" t="s">
        <v>53</v>
      </c>
      <c r="E1600" t="s">
        <v>13</v>
      </c>
      <c r="F1600">
        <v>0.39579999999999999</v>
      </c>
      <c r="G1600">
        <v>36.618056000000003</v>
      </c>
      <c r="H1600">
        <v>0.19389999999999999</v>
      </c>
      <c r="I1600">
        <v>125</v>
      </c>
    </row>
    <row r="1601" spans="1:9" x14ac:dyDescent="0.2">
      <c r="A1601" s="3">
        <v>2022</v>
      </c>
      <c r="B1601" s="3">
        <v>5</v>
      </c>
      <c r="C1601" t="s">
        <v>32</v>
      </c>
      <c r="D1601" s="4" t="s">
        <v>34</v>
      </c>
      <c r="E1601" t="s">
        <v>12</v>
      </c>
      <c r="F1601">
        <v>0.45429999999999998</v>
      </c>
      <c r="G1601">
        <v>194.672956</v>
      </c>
      <c r="H1601">
        <v>0.159</v>
      </c>
      <c r="I1601">
        <v>0</v>
      </c>
    </row>
    <row r="1602" spans="1:9" x14ac:dyDescent="0.2">
      <c r="A1602" s="3">
        <v>2022</v>
      </c>
      <c r="B1602" s="3">
        <v>5</v>
      </c>
      <c r="C1602" t="s">
        <v>32</v>
      </c>
      <c r="D1602" s="4" t="s">
        <v>34</v>
      </c>
      <c r="E1602" t="s">
        <v>13</v>
      </c>
      <c r="F1602">
        <v>0.1734</v>
      </c>
      <c r="G1602">
        <v>100.229246</v>
      </c>
      <c r="H1602">
        <v>7.2800000000000004E-2</v>
      </c>
      <c r="I1602">
        <v>0</v>
      </c>
    </row>
    <row r="1603" spans="1:9" x14ac:dyDescent="0.2">
      <c r="A1603" s="3">
        <v>2022</v>
      </c>
      <c r="B1603" s="3">
        <v>6</v>
      </c>
      <c r="C1603" t="s">
        <v>9</v>
      </c>
      <c r="D1603" s="4" t="s">
        <v>10</v>
      </c>
      <c r="E1603" t="s">
        <v>11</v>
      </c>
      <c r="F1603">
        <v>7.5260999999999996</v>
      </c>
      <c r="G1603" t="s">
        <v>98</v>
      </c>
      <c r="H1603">
        <v>1.5805</v>
      </c>
      <c r="I1603">
        <v>403</v>
      </c>
    </row>
    <row r="1604" spans="1:9" x14ac:dyDescent="0.2">
      <c r="A1604" s="3">
        <v>2022</v>
      </c>
      <c r="B1604" s="3">
        <v>6</v>
      </c>
      <c r="C1604" t="s">
        <v>9</v>
      </c>
      <c r="D1604" s="4" t="s">
        <v>10</v>
      </c>
      <c r="E1604" t="s">
        <v>12</v>
      </c>
      <c r="F1604">
        <v>56.865200000000002</v>
      </c>
      <c r="G1604" t="s">
        <v>99</v>
      </c>
      <c r="H1604">
        <v>19.902799999999999</v>
      </c>
      <c r="I1604">
        <v>681</v>
      </c>
    </row>
    <row r="1605" spans="1:9" x14ac:dyDescent="0.2">
      <c r="A1605" s="3">
        <v>2022</v>
      </c>
      <c r="B1605" s="3">
        <v>6</v>
      </c>
      <c r="C1605" t="s">
        <v>9</v>
      </c>
      <c r="D1605" s="4" t="s">
        <v>10</v>
      </c>
      <c r="E1605" t="s">
        <v>13</v>
      </c>
      <c r="F1605">
        <v>22.7316</v>
      </c>
      <c r="G1605" t="s">
        <v>100</v>
      </c>
      <c r="H1605">
        <v>11.3659</v>
      </c>
      <c r="I1605">
        <v>558</v>
      </c>
    </row>
    <row r="1606" spans="1:9" x14ac:dyDescent="0.2">
      <c r="A1606" s="3">
        <v>2022</v>
      </c>
      <c r="B1606" s="3">
        <v>6</v>
      </c>
      <c r="C1606" t="s">
        <v>9</v>
      </c>
      <c r="D1606" s="4" t="s">
        <v>15</v>
      </c>
      <c r="E1606" t="s">
        <v>11</v>
      </c>
      <c r="F1606">
        <v>1.1254999999999999</v>
      </c>
      <c r="G1606" t="s">
        <v>101</v>
      </c>
      <c r="H1606">
        <v>0.22509999999999999</v>
      </c>
      <c r="I1606">
        <v>85</v>
      </c>
    </row>
    <row r="1607" spans="1:9" x14ac:dyDescent="0.2">
      <c r="A1607" s="3">
        <v>2022</v>
      </c>
      <c r="B1607" s="3">
        <v>6</v>
      </c>
      <c r="C1607" t="s">
        <v>9</v>
      </c>
      <c r="D1607" s="4" t="s">
        <v>15</v>
      </c>
      <c r="E1607" t="s">
        <v>13</v>
      </c>
      <c r="F1607">
        <v>27.228400000000001</v>
      </c>
      <c r="G1607" t="s">
        <v>102</v>
      </c>
      <c r="H1607">
        <v>10.891400000000001</v>
      </c>
      <c r="I1607">
        <v>636</v>
      </c>
    </row>
    <row r="1608" spans="1:9" x14ac:dyDescent="0.2">
      <c r="A1608" s="3">
        <v>2022</v>
      </c>
      <c r="B1608" s="3">
        <v>6</v>
      </c>
      <c r="C1608" t="s">
        <v>9</v>
      </c>
      <c r="D1608" s="4" t="s">
        <v>21</v>
      </c>
      <c r="E1608" t="s">
        <v>22</v>
      </c>
      <c r="F1608">
        <v>9.4999999999999998E-3</v>
      </c>
      <c r="G1608">
        <v>2.8811979999999999</v>
      </c>
      <c r="H1608">
        <v>2.7000000000000001E-3</v>
      </c>
      <c r="I1608">
        <v>8</v>
      </c>
    </row>
    <row r="1609" spans="1:9" x14ac:dyDescent="0.2">
      <c r="A1609" s="3">
        <v>2022</v>
      </c>
      <c r="B1609" s="3">
        <v>6</v>
      </c>
      <c r="C1609" t="s">
        <v>9</v>
      </c>
      <c r="D1609" s="4" t="s">
        <v>21</v>
      </c>
      <c r="E1609" t="s">
        <v>13</v>
      </c>
      <c r="F1609">
        <v>3.1193</v>
      </c>
      <c r="G1609">
        <v>536.89680199999998</v>
      </c>
      <c r="H1609">
        <v>1.2478</v>
      </c>
      <c r="I1609">
        <v>166</v>
      </c>
    </row>
    <row r="1610" spans="1:9" x14ac:dyDescent="0.2">
      <c r="A1610" s="3">
        <v>2022</v>
      </c>
      <c r="B1610" s="3">
        <v>6</v>
      </c>
      <c r="C1610" t="s">
        <v>9</v>
      </c>
      <c r="D1610" s="4" t="s">
        <v>17</v>
      </c>
      <c r="E1610" t="s">
        <v>18</v>
      </c>
      <c r="F1610">
        <v>1.9762999999999999</v>
      </c>
      <c r="G1610">
        <v>231.50842900000001</v>
      </c>
      <c r="H1610">
        <v>0.35570000000000002</v>
      </c>
      <c r="I1610">
        <v>189</v>
      </c>
    </row>
    <row r="1611" spans="1:9" x14ac:dyDescent="0.2">
      <c r="A1611" s="3">
        <v>2022</v>
      </c>
      <c r="B1611" s="3">
        <v>6</v>
      </c>
      <c r="C1611" t="s">
        <v>9</v>
      </c>
      <c r="D1611" s="4" t="s">
        <v>20</v>
      </c>
      <c r="E1611" t="s">
        <v>22</v>
      </c>
      <c r="F1611">
        <v>4.3200000000000002E-2</v>
      </c>
      <c r="G1611">
        <v>2.4590269999999999</v>
      </c>
      <c r="H1611">
        <v>1.12E-2</v>
      </c>
      <c r="I1611">
        <v>5</v>
      </c>
    </row>
    <row r="1612" spans="1:9" x14ac:dyDescent="0.2">
      <c r="A1612" s="3">
        <v>2022</v>
      </c>
      <c r="B1612" s="3">
        <v>6</v>
      </c>
      <c r="C1612" t="s">
        <v>9</v>
      </c>
      <c r="D1612" s="4" t="s">
        <v>20</v>
      </c>
      <c r="E1612" t="s">
        <v>12</v>
      </c>
      <c r="F1612">
        <v>1.9363999999999999</v>
      </c>
      <c r="G1612">
        <v>166.33234999999999</v>
      </c>
      <c r="H1612">
        <v>0.69710000000000005</v>
      </c>
      <c r="I1612">
        <v>156</v>
      </c>
    </row>
    <row r="1613" spans="1:9" x14ac:dyDescent="0.2">
      <c r="A1613" s="3">
        <v>2022</v>
      </c>
      <c r="B1613" s="3">
        <v>6</v>
      </c>
      <c r="C1613" t="s">
        <v>9</v>
      </c>
      <c r="D1613" s="4" t="s">
        <v>19</v>
      </c>
      <c r="E1613" t="s">
        <v>12</v>
      </c>
      <c r="F1613">
        <v>0.75600000000000001</v>
      </c>
      <c r="G1613">
        <v>130.46600599999999</v>
      </c>
      <c r="H1613">
        <v>0.2797</v>
      </c>
      <c r="I1613">
        <v>0</v>
      </c>
    </row>
    <row r="1614" spans="1:9" x14ac:dyDescent="0.2">
      <c r="A1614" s="3">
        <v>2022</v>
      </c>
      <c r="B1614" s="3">
        <v>6</v>
      </c>
      <c r="C1614" t="s">
        <v>9</v>
      </c>
      <c r="D1614" s="4" t="s">
        <v>56</v>
      </c>
      <c r="E1614" t="s">
        <v>12</v>
      </c>
      <c r="F1614">
        <v>1.3609</v>
      </c>
      <c r="G1614">
        <v>99.192218999999994</v>
      </c>
      <c r="H1614">
        <v>0.4763</v>
      </c>
      <c r="I1614">
        <v>123</v>
      </c>
    </row>
    <row r="1615" spans="1:9" x14ac:dyDescent="0.2">
      <c r="A1615" s="3">
        <v>2022</v>
      </c>
      <c r="B1615" s="3">
        <v>6</v>
      </c>
      <c r="C1615" t="s">
        <v>9</v>
      </c>
      <c r="D1615" s="4" t="s">
        <v>42</v>
      </c>
      <c r="E1615" t="s">
        <v>13</v>
      </c>
      <c r="F1615">
        <v>0.51590000000000003</v>
      </c>
      <c r="G1615">
        <v>65.759904000000006</v>
      </c>
      <c r="H1615">
        <v>0.2064</v>
      </c>
      <c r="I1615">
        <v>0</v>
      </c>
    </row>
    <row r="1616" spans="1:9" x14ac:dyDescent="0.2">
      <c r="A1616" s="3">
        <v>2022</v>
      </c>
      <c r="B1616" s="3">
        <v>6</v>
      </c>
      <c r="C1616" t="s">
        <v>9</v>
      </c>
      <c r="D1616" s="4" t="s">
        <v>55</v>
      </c>
      <c r="E1616" t="s">
        <v>12</v>
      </c>
      <c r="F1616">
        <v>0.69420000000000004</v>
      </c>
      <c r="G1616">
        <v>64.158081999999993</v>
      </c>
      <c r="H1616">
        <v>0.2429</v>
      </c>
      <c r="I1616">
        <v>111</v>
      </c>
    </row>
    <row r="1617" spans="1:9" x14ac:dyDescent="0.2">
      <c r="A1617" s="3">
        <v>2022</v>
      </c>
      <c r="B1617" s="3">
        <v>6</v>
      </c>
      <c r="C1617" t="s">
        <v>9</v>
      </c>
      <c r="D1617" s="4" t="s">
        <v>23</v>
      </c>
      <c r="E1617" t="s">
        <v>13</v>
      </c>
      <c r="F1617">
        <v>0.20499999999999999</v>
      </c>
      <c r="G1617">
        <v>47.942005000000002</v>
      </c>
      <c r="H1617">
        <v>8.2000000000000003E-2</v>
      </c>
      <c r="I1617">
        <v>129</v>
      </c>
    </row>
    <row r="1618" spans="1:9" x14ac:dyDescent="0.2">
      <c r="A1618" s="3">
        <v>2022</v>
      </c>
      <c r="B1618" s="3">
        <v>6</v>
      </c>
      <c r="C1618" t="s">
        <v>26</v>
      </c>
      <c r="D1618" s="4" t="s">
        <v>10</v>
      </c>
      <c r="E1618" t="s">
        <v>11</v>
      </c>
      <c r="F1618">
        <v>23.008400000000002</v>
      </c>
      <c r="G1618" t="s">
        <v>103</v>
      </c>
      <c r="H1618">
        <v>4.8318000000000003</v>
      </c>
      <c r="I1618">
        <v>5156</v>
      </c>
    </row>
    <row r="1619" spans="1:9" x14ac:dyDescent="0.2">
      <c r="A1619" s="3">
        <v>2022</v>
      </c>
      <c r="B1619" s="3">
        <v>6</v>
      </c>
      <c r="C1619" t="s">
        <v>26</v>
      </c>
      <c r="D1619" s="4" t="s">
        <v>10</v>
      </c>
      <c r="E1619" t="s">
        <v>12</v>
      </c>
      <c r="F1619">
        <v>49.532600000000002</v>
      </c>
      <c r="G1619" t="s">
        <v>104</v>
      </c>
      <c r="H1619">
        <v>17.336400000000001</v>
      </c>
      <c r="I1619">
        <v>9047</v>
      </c>
    </row>
    <row r="1620" spans="1:9" x14ac:dyDescent="0.2">
      <c r="A1620" s="3">
        <v>2022</v>
      </c>
      <c r="B1620" s="3">
        <v>6</v>
      </c>
      <c r="C1620" t="s">
        <v>26</v>
      </c>
      <c r="D1620" s="4" t="s">
        <v>10</v>
      </c>
      <c r="E1620" t="s">
        <v>13</v>
      </c>
      <c r="F1620">
        <v>1.6842999999999999</v>
      </c>
      <c r="G1620" t="s">
        <v>105</v>
      </c>
      <c r="H1620">
        <v>0.84219999999999995</v>
      </c>
      <c r="I1620">
        <v>405</v>
      </c>
    </row>
    <row r="1621" spans="1:9" x14ac:dyDescent="0.2">
      <c r="A1621" s="3">
        <v>2022</v>
      </c>
      <c r="B1621" s="3">
        <v>6</v>
      </c>
      <c r="C1621" t="s">
        <v>26</v>
      </c>
      <c r="D1621" s="4" t="s">
        <v>10</v>
      </c>
      <c r="E1621" t="s">
        <v>14</v>
      </c>
      <c r="F1621">
        <v>0.2838</v>
      </c>
      <c r="G1621" t="s">
        <v>106</v>
      </c>
      <c r="H1621">
        <v>0.21279999999999999</v>
      </c>
      <c r="I1621">
        <v>168</v>
      </c>
    </row>
    <row r="1622" spans="1:9" x14ac:dyDescent="0.2">
      <c r="A1622" s="3">
        <v>2022</v>
      </c>
      <c r="B1622" s="3">
        <v>6</v>
      </c>
      <c r="C1622" t="s">
        <v>26</v>
      </c>
      <c r="D1622" s="4" t="s">
        <v>15</v>
      </c>
      <c r="E1622" t="s">
        <v>11</v>
      </c>
      <c r="F1622">
        <v>0.41360000000000002</v>
      </c>
      <c r="G1622" t="s">
        <v>107</v>
      </c>
      <c r="H1622">
        <v>8.2699999999999996E-2</v>
      </c>
      <c r="I1622">
        <v>79</v>
      </c>
    </row>
    <row r="1623" spans="1:9" x14ac:dyDescent="0.2">
      <c r="A1623" s="3">
        <v>2022</v>
      </c>
      <c r="B1623" s="3">
        <v>6</v>
      </c>
      <c r="C1623" t="s">
        <v>26</v>
      </c>
      <c r="D1623" s="4" t="s">
        <v>15</v>
      </c>
      <c r="E1623" t="s">
        <v>13</v>
      </c>
      <c r="F1623">
        <v>10.0684</v>
      </c>
      <c r="G1623" t="s">
        <v>108</v>
      </c>
      <c r="H1623">
        <v>4.0274000000000001</v>
      </c>
      <c r="I1623">
        <v>1724</v>
      </c>
    </row>
    <row r="1624" spans="1:9" x14ac:dyDescent="0.2">
      <c r="A1624" s="3">
        <v>2022</v>
      </c>
      <c r="B1624" s="3">
        <v>6</v>
      </c>
      <c r="C1624" t="s">
        <v>26</v>
      </c>
      <c r="D1624" s="4" t="s">
        <v>20</v>
      </c>
      <c r="E1624" t="s">
        <v>22</v>
      </c>
      <c r="F1624">
        <v>0.7601</v>
      </c>
      <c r="G1624">
        <v>47.310042000000003</v>
      </c>
      <c r="H1624">
        <v>0.19769999999999999</v>
      </c>
      <c r="I1624">
        <v>132</v>
      </c>
    </row>
    <row r="1625" spans="1:9" x14ac:dyDescent="0.2">
      <c r="A1625" s="3">
        <v>2022</v>
      </c>
      <c r="B1625" s="3">
        <v>6</v>
      </c>
      <c r="C1625" t="s">
        <v>26</v>
      </c>
      <c r="D1625" s="4" t="s">
        <v>20</v>
      </c>
      <c r="E1625" t="s">
        <v>12</v>
      </c>
      <c r="F1625">
        <v>4.6069000000000004</v>
      </c>
      <c r="G1625">
        <v>358.47950900000001</v>
      </c>
      <c r="H1625">
        <v>1.6584000000000001</v>
      </c>
      <c r="I1625">
        <v>1378</v>
      </c>
    </row>
    <row r="1626" spans="1:9" x14ac:dyDescent="0.2">
      <c r="A1626" s="3">
        <v>2022</v>
      </c>
      <c r="B1626" s="3">
        <v>6</v>
      </c>
      <c r="C1626" t="s">
        <v>26</v>
      </c>
      <c r="D1626" s="4" t="s">
        <v>17</v>
      </c>
      <c r="E1626" t="s">
        <v>18</v>
      </c>
      <c r="F1626">
        <v>3.7427000000000001</v>
      </c>
      <c r="G1626">
        <v>338.56308899999999</v>
      </c>
      <c r="H1626">
        <v>0.67369999999999997</v>
      </c>
      <c r="I1626">
        <v>1548</v>
      </c>
    </row>
    <row r="1627" spans="1:9" x14ac:dyDescent="0.2">
      <c r="A1627" s="3">
        <v>2022</v>
      </c>
      <c r="B1627" s="3">
        <v>6</v>
      </c>
      <c r="C1627" t="s">
        <v>26</v>
      </c>
      <c r="D1627" s="4" t="s">
        <v>56</v>
      </c>
      <c r="E1627" t="s">
        <v>12</v>
      </c>
      <c r="F1627">
        <v>2.3031000000000001</v>
      </c>
      <c r="G1627">
        <v>185.18833699999999</v>
      </c>
      <c r="H1627">
        <v>0.80610000000000004</v>
      </c>
      <c r="I1627">
        <v>800</v>
      </c>
    </row>
    <row r="1628" spans="1:9" x14ac:dyDescent="0.2">
      <c r="A1628" s="3">
        <v>2022</v>
      </c>
      <c r="B1628" s="3">
        <v>6</v>
      </c>
      <c r="C1628" t="s">
        <v>26</v>
      </c>
      <c r="D1628" s="4" t="s">
        <v>53</v>
      </c>
      <c r="E1628" t="s">
        <v>12</v>
      </c>
      <c r="F1628">
        <v>2.3915999999999999</v>
      </c>
      <c r="G1628">
        <v>125.774255</v>
      </c>
      <c r="H1628">
        <v>0.92079999999999995</v>
      </c>
      <c r="I1628">
        <v>735</v>
      </c>
    </row>
    <row r="1629" spans="1:9" x14ac:dyDescent="0.2">
      <c r="A1629" s="3">
        <v>2022</v>
      </c>
      <c r="B1629" s="3">
        <v>6</v>
      </c>
      <c r="C1629" t="s">
        <v>26</v>
      </c>
      <c r="D1629" s="4" t="s">
        <v>53</v>
      </c>
      <c r="E1629" t="s">
        <v>13</v>
      </c>
      <c r="F1629">
        <v>0.3448</v>
      </c>
      <c r="G1629">
        <v>24.544915</v>
      </c>
      <c r="H1629">
        <v>0.16889999999999999</v>
      </c>
      <c r="I1629">
        <v>139</v>
      </c>
    </row>
    <row r="1630" spans="1:9" x14ac:dyDescent="0.2">
      <c r="A1630" s="3">
        <v>2022</v>
      </c>
      <c r="B1630" s="3">
        <v>6</v>
      </c>
      <c r="C1630" t="s">
        <v>26</v>
      </c>
      <c r="D1630" s="4" t="s">
        <v>21</v>
      </c>
      <c r="E1630" t="s">
        <v>22</v>
      </c>
      <c r="F1630">
        <v>1.2999999999999999E-3</v>
      </c>
      <c r="G1630">
        <v>0.43669200000000002</v>
      </c>
      <c r="H1630">
        <v>4.0000000000000002E-4</v>
      </c>
      <c r="I1630">
        <v>0</v>
      </c>
    </row>
    <row r="1631" spans="1:9" x14ac:dyDescent="0.2">
      <c r="A1631" s="3">
        <v>2022</v>
      </c>
      <c r="B1631" s="3">
        <v>6</v>
      </c>
      <c r="C1631" t="s">
        <v>26</v>
      </c>
      <c r="D1631" s="4" t="s">
        <v>21</v>
      </c>
      <c r="E1631" t="s">
        <v>27</v>
      </c>
      <c r="F1631">
        <v>5.7000000000000002E-3</v>
      </c>
      <c r="G1631">
        <v>1.798287</v>
      </c>
      <c r="H1631">
        <v>1.6999999999999999E-3</v>
      </c>
      <c r="I1631">
        <v>0</v>
      </c>
    </row>
    <row r="1632" spans="1:9" x14ac:dyDescent="0.2">
      <c r="A1632" s="3">
        <v>2022</v>
      </c>
      <c r="B1632" s="3">
        <v>6</v>
      </c>
      <c r="C1632" t="s">
        <v>26</v>
      </c>
      <c r="D1632" s="4" t="s">
        <v>21</v>
      </c>
      <c r="E1632" t="s">
        <v>13</v>
      </c>
      <c r="F1632">
        <v>0.79730000000000001</v>
      </c>
      <c r="G1632">
        <v>130.88930400000001</v>
      </c>
      <c r="H1632">
        <v>0.31890000000000002</v>
      </c>
      <c r="I1632">
        <v>0</v>
      </c>
    </row>
    <row r="1633" spans="1:9" x14ac:dyDescent="0.2">
      <c r="A1633" s="3">
        <v>2022</v>
      </c>
      <c r="B1633" s="3">
        <v>6</v>
      </c>
      <c r="C1633" t="s">
        <v>26</v>
      </c>
      <c r="D1633" s="4" t="s">
        <v>55</v>
      </c>
      <c r="E1633" t="s">
        <v>12</v>
      </c>
      <c r="F1633">
        <v>1.3515999999999999</v>
      </c>
      <c r="G1633">
        <v>123.076725</v>
      </c>
      <c r="H1633">
        <v>0.47310000000000002</v>
      </c>
      <c r="I1633">
        <v>569</v>
      </c>
    </row>
    <row r="1634" spans="1:9" x14ac:dyDescent="0.2">
      <c r="A1634" s="3">
        <v>2022</v>
      </c>
      <c r="B1634" s="3">
        <v>6</v>
      </c>
      <c r="C1634" t="s">
        <v>26</v>
      </c>
      <c r="D1634" s="4" t="s">
        <v>50</v>
      </c>
      <c r="E1634" t="s">
        <v>27</v>
      </c>
      <c r="F1634">
        <v>0.77680000000000005</v>
      </c>
      <c r="G1634">
        <v>77.288938000000002</v>
      </c>
      <c r="H1634">
        <v>0.24859999999999999</v>
      </c>
      <c r="I1634">
        <v>548</v>
      </c>
    </row>
    <row r="1635" spans="1:9" x14ac:dyDescent="0.2">
      <c r="A1635" s="3">
        <v>2022</v>
      </c>
      <c r="B1635" s="3">
        <v>6</v>
      </c>
      <c r="C1635" t="s">
        <v>26</v>
      </c>
      <c r="D1635" s="4" t="s">
        <v>16</v>
      </c>
      <c r="E1635" t="s">
        <v>11</v>
      </c>
      <c r="F1635">
        <v>1.1194</v>
      </c>
      <c r="G1635">
        <v>73.262568000000002</v>
      </c>
      <c r="H1635">
        <v>0.25750000000000001</v>
      </c>
      <c r="I1635">
        <v>0</v>
      </c>
    </row>
    <row r="1636" spans="1:9" x14ac:dyDescent="0.2">
      <c r="A1636" s="3">
        <v>2022</v>
      </c>
      <c r="B1636" s="3">
        <v>6</v>
      </c>
      <c r="C1636" t="s">
        <v>26</v>
      </c>
      <c r="D1636" s="4" t="s">
        <v>16</v>
      </c>
      <c r="E1636" t="s">
        <v>13</v>
      </c>
      <c r="F1636">
        <v>2.7000000000000001E-3</v>
      </c>
      <c r="G1636">
        <v>0.42409400000000003</v>
      </c>
      <c r="H1636">
        <v>1.1999999999999999E-3</v>
      </c>
      <c r="I1636">
        <v>0</v>
      </c>
    </row>
    <row r="1637" spans="1:9" x14ac:dyDescent="0.2">
      <c r="A1637" s="3">
        <v>2022</v>
      </c>
      <c r="B1637" s="3">
        <v>6</v>
      </c>
      <c r="C1637" t="s">
        <v>32</v>
      </c>
      <c r="D1637" s="4" t="s">
        <v>10</v>
      </c>
      <c r="E1637" t="s">
        <v>11</v>
      </c>
      <c r="F1637">
        <v>51.0212</v>
      </c>
      <c r="G1637" t="s">
        <v>109</v>
      </c>
      <c r="H1637">
        <v>10.714399999999999</v>
      </c>
      <c r="I1637">
        <v>9488</v>
      </c>
    </row>
    <row r="1638" spans="1:9" x14ac:dyDescent="0.2">
      <c r="A1638" s="3">
        <v>2022</v>
      </c>
      <c r="B1638" s="3">
        <v>6</v>
      </c>
      <c r="C1638" t="s">
        <v>32</v>
      </c>
      <c r="D1638" s="4" t="s">
        <v>10</v>
      </c>
      <c r="E1638" t="s">
        <v>12</v>
      </c>
      <c r="F1638">
        <v>107.7345</v>
      </c>
      <c r="G1638" t="s">
        <v>110</v>
      </c>
      <c r="H1638">
        <v>37.707000000000001</v>
      </c>
      <c r="I1638">
        <v>17303</v>
      </c>
    </row>
    <row r="1639" spans="1:9" x14ac:dyDescent="0.2">
      <c r="A1639" s="3">
        <v>2022</v>
      </c>
      <c r="B1639" s="3">
        <v>6</v>
      </c>
      <c r="C1639" t="s">
        <v>32</v>
      </c>
      <c r="D1639" s="4" t="s">
        <v>10</v>
      </c>
      <c r="E1639" t="s">
        <v>13</v>
      </c>
      <c r="F1639">
        <v>7.0644</v>
      </c>
      <c r="G1639" t="s">
        <v>111</v>
      </c>
      <c r="H1639">
        <v>3.5320999999999998</v>
      </c>
      <c r="I1639">
        <v>824</v>
      </c>
    </row>
    <row r="1640" spans="1:9" x14ac:dyDescent="0.2">
      <c r="A1640" s="3">
        <v>2022</v>
      </c>
      <c r="B1640" s="3">
        <v>6</v>
      </c>
      <c r="C1640" t="s">
        <v>32</v>
      </c>
      <c r="D1640" s="4" t="s">
        <v>10</v>
      </c>
      <c r="E1640" t="s">
        <v>14</v>
      </c>
      <c r="F1640">
        <v>1.6799999999999999E-2</v>
      </c>
      <c r="G1640" t="s">
        <v>112</v>
      </c>
      <c r="H1640">
        <v>1.26E-2</v>
      </c>
      <c r="I1640">
        <v>5</v>
      </c>
    </row>
    <row r="1641" spans="1:9" x14ac:dyDescent="0.2">
      <c r="A1641" s="3">
        <v>2022</v>
      </c>
      <c r="B1641" s="3">
        <v>6</v>
      </c>
      <c r="C1641" t="s">
        <v>32</v>
      </c>
      <c r="D1641" s="4" t="s">
        <v>15</v>
      </c>
      <c r="E1641" t="s">
        <v>11</v>
      </c>
      <c r="F1641">
        <v>1.5531999999999999</v>
      </c>
      <c r="G1641" t="s">
        <v>113</v>
      </c>
      <c r="H1641">
        <v>0.31059999999999999</v>
      </c>
      <c r="I1641">
        <v>276</v>
      </c>
    </row>
    <row r="1642" spans="1:9" x14ac:dyDescent="0.2">
      <c r="A1642" s="3">
        <v>2022</v>
      </c>
      <c r="B1642" s="3">
        <v>6</v>
      </c>
      <c r="C1642" t="s">
        <v>32</v>
      </c>
      <c r="D1642" s="4" t="s">
        <v>15</v>
      </c>
      <c r="E1642" t="s">
        <v>13</v>
      </c>
      <c r="F1642">
        <v>29.5306</v>
      </c>
      <c r="G1642" t="s">
        <v>114</v>
      </c>
      <c r="H1642">
        <v>11.812200000000001</v>
      </c>
      <c r="I1642">
        <v>4155</v>
      </c>
    </row>
    <row r="1643" spans="1:9" x14ac:dyDescent="0.2">
      <c r="A1643" s="3">
        <v>2022</v>
      </c>
      <c r="B1643" s="3">
        <v>6</v>
      </c>
      <c r="C1643" t="s">
        <v>32</v>
      </c>
      <c r="D1643" s="4" t="s">
        <v>20</v>
      </c>
      <c r="E1643" t="s">
        <v>22</v>
      </c>
      <c r="F1643">
        <v>2.2017000000000002</v>
      </c>
      <c r="G1643">
        <v>135.54107200000001</v>
      </c>
      <c r="H1643">
        <v>0.57240000000000002</v>
      </c>
      <c r="I1643">
        <v>359</v>
      </c>
    </row>
    <row r="1644" spans="1:9" x14ac:dyDescent="0.2">
      <c r="A1644" s="3">
        <v>2022</v>
      </c>
      <c r="B1644" s="3">
        <v>6</v>
      </c>
      <c r="C1644" t="s">
        <v>32</v>
      </c>
      <c r="D1644" s="4" t="s">
        <v>20</v>
      </c>
      <c r="E1644" t="s">
        <v>12</v>
      </c>
      <c r="F1644">
        <v>11.8421</v>
      </c>
      <c r="G1644">
        <v>998.02327500000001</v>
      </c>
      <c r="H1644">
        <v>4.2630999999999997</v>
      </c>
      <c r="I1644">
        <v>1694</v>
      </c>
    </row>
    <row r="1645" spans="1:9" x14ac:dyDescent="0.2">
      <c r="A1645" s="3">
        <v>2022</v>
      </c>
      <c r="B1645" s="3">
        <v>6</v>
      </c>
      <c r="C1645" t="s">
        <v>32</v>
      </c>
      <c r="D1645" s="4" t="s">
        <v>55</v>
      </c>
      <c r="E1645" t="s">
        <v>12</v>
      </c>
      <c r="F1645">
        <v>8.1940000000000008</v>
      </c>
      <c r="G1645">
        <v>763.41112499999997</v>
      </c>
      <c r="H1645">
        <v>2.8679000000000001</v>
      </c>
      <c r="I1645">
        <v>2990</v>
      </c>
    </row>
    <row r="1646" spans="1:9" x14ac:dyDescent="0.2">
      <c r="A1646" s="3">
        <v>2022</v>
      </c>
      <c r="B1646" s="3">
        <v>6</v>
      </c>
      <c r="C1646" t="s">
        <v>32</v>
      </c>
      <c r="D1646" s="4" t="s">
        <v>21</v>
      </c>
      <c r="E1646" t="s">
        <v>22</v>
      </c>
      <c r="F1646">
        <v>4.0000000000000001E-3</v>
      </c>
      <c r="G1646">
        <v>1.783766</v>
      </c>
      <c r="H1646">
        <v>1.1000000000000001E-3</v>
      </c>
      <c r="I1646">
        <v>3</v>
      </c>
    </row>
    <row r="1647" spans="1:9" x14ac:dyDescent="0.2">
      <c r="A1647" s="3">
        <v>2022</v>
      </c>
      <c r="B1647" s="3">
        <v>6</v>
      </c>
      <c r="C1647" t="s">
        <v>32</v>
      </c>
      <c r="D1647" s="4" t="s">
        <v>21</v>
      </c>
      <c r="E1647" t="s">
        <v>27</v>
      </c>
      <c r="F1647">
        <v>4.3700000000000003E-2</v>
      </c>
      <c r="G1647">
        <v>12.487819</v>
      </c>
      <c r="H1647">
        <v>1.3100000000000001E-2</v>
      </c>
      <c r="I1647">
        <v>31</v>
      </c>
    </row>
    <row r="1648" spans="1:9" x14ac:dyDescent="0.2">
      <c r="A1648" s="3">
        <v>2022</v>
      </c>
      <c r="B1648" s="3">
        <v>6</v>
      </c>
      <c r="C1648" t="s">
        <v>32</v>
      </c>
      <c r="D1648" s="4" t="s">
        <v>21</v>
      </c>
      <c r="E1648" t="s">
        <v>13</v>
      </c>
      <c r="F1648">
        <v>2.0888</v>
      </c>
      <c r="G1648">
        <v>570.03286200000002</v>
      </c>
      <c r="H1648">
        <v>0.83550000000000002</v>
      </c>
      <c r="I1648">
        <v>353</v>
      </c>
    </row>
    <row r="1649" spans="1:9" x14ac:dyDescent="0.2">
      <c r="A1649" s="3">
        <v>2022</v>
      </c>
      <c r="B1649" s="3">
        <v>6</v>
      </c>
      <c r="C1649" t="s">
        <v>32</v>
      </c>
      <c r="D1649" s="4" t="s">
        <v>17</v>
      </c>
      <c r="E1649" t="s">
        <v>18</v>
      </c>
      <c r="F1649">
        <v>5.4622999999999999</v>
      </c>
      <c r="G1649">
        <v>528.67610999999999</v>
      </c>
      <c r="H1649">
        <v>0.98329999999999995</v>
      </c>
      <c r="I1649">
        <v>2267</v>
      </c>
    </row>
    <row r="1650" spans="1:9" x14ac:dyDescent="0.2">
      <c r="A1650" s="3">
        <v>2022</v>
      </c>
      <c r="B1650" s="3">
        <v>6</v>
      </c>
      <c r="C1650" t="s">
        <v>32</v>
      </c>
      <c r="D1650" s="4" t="s">
        <v>53</v>
      </c>
      <c r="E1650" t="s">
        <v>12</v>
      </c>
      <c r="F1650">
        <v>6.5872999999999999</v>
      </c>
      <c r="G1650">
        <v>378.79190799999998</v>
      </c>
      <c r="H1650">
        <v>2.5360999999999998</v>
      </c>
      <c r="I1650">
        <v>1670</v>
      </c>
    </row>
    <row r="1651" spans="1:9" x14ac:dyDescent="0.2">
      <c r="A1651" s="3">
        <v>2022</v>
      </c>
      <c r="B1651" s="3">
        <v>6</v>
      </c>
      <c r="C1651" t="s">
        <v>32</v>
      </c>
      <c r="D1651" s="4" t="s">
        <v>53</v>
      </c>
      <c r="E1651" t="s">
        <v>13</v>
      </c>
      <c r="F1651">
        <v>0.3579</v>
      </c>
      <c r="G1651">
        <v>31.427351999999999</v>
      </c>
      <c r="H1651">
        <v>0.1754</v>
      </c>
      <c r="I1651">
        <v>112</v>
      </c>
    </row>
    <row r="1652" spans="1:9" x14ac:dyDescent="0.2">
      <c r="A1652" s="3">
        <v>2022</v>
      </c>
      <c r="B1652" s="3">
        <v>6</v>
      </c>
      <c r="C1652" t="s">
        <v>32</v>
      </c>
      <c r="D1652" s="4" t="s">
        <v>33</v>
      </c>
      <c r="E1652" t="s">
        <v>18</v>
      </c>
      <c r="F1652">
        <v>1.1775</v>
      </c>
      <c r="G1652">
        <v>383.185945</v>
      </c>
      <c r="H1652">
        <v>0.22370000000000001</v>
      </c>
      <c r="I1652">
        <v>106</v>
      </c>
    </row>
    <row r="1653" spans="1:9" x14ac:dyDescent="0.2">
      <c r="A1653" s="3">
        <v>2022</v>
      </c>
      <c r="B1653" s="3">
        <v>6</v>
      </c>
      <c r="C1653" t="s">
        <v>32</v>
      </c>
      <c r="D1653" s="4" t="s">
        <v>33</v>
      </c>
      <c r="E1653" t="s">
        <v>12</v>
      </c>
      <c r="F1653">
        <v>1.41E-2</v>
      </c>
      <c r="G1653">
        <v>6.649438</v>
      </c>
      <c r="H1653">
        <v>4.8999999999999998E-3</v>
      </c>
      <c r="I1653">
        <v>4</v>
      </c>
    </row>
    <row r="1654" spans="1:9" x14ac:dyDescent="0.2">
      <c r="A1654" s="3">
        <v>2022</v>
      </c>
      <c r="B1654" s="3">
        <v>6</v>
      </c>
      <c r="C1654" t="s">
        <v>32</v>
      </c>
      <c r="D1654" s="4" t="s">
        <v>33</v>
      </c>
      <c r="E1654" t="s">
        <v>13</v>
      </c>
      <c r="F1654">
        <v>4.6399999999999997E-2</v>
      </c>
      <c r="G1654">
        <v>24.763261</v>
      </c>
      <c r="H1654">
        <v>2.3199999999999998E-2</v>
      </c>
      <c r="I1654">
        <v>37</v>
      </c>
    </row>
    <row r="1655" spans="1:9" x14ac:dyDescent="0.2">
      <c r="A1655" s="3">
        <v>2022</v>
      </c>
      <c r="B1655" s="3">
        <v>6</v>
      </c>
      <c r="C1655" t="s">
        <v>32</v>
      </c>
      <c r="D1655" s="4" t="s">
        <v>19</v>
      </c>
      <c r="E1655" t="s">
        <v>12</v>
      </c>
      <c r="F1655">
        <v>1.2145999999999999</v>
      </c>
      <c r="G1655">
        <v>247.16329200000001</v>
      </c>
      <c r="H1655">
        <v>0.44940000000000002</v>
      </c>
      <c r="I1655">
        <v>0</v>
      </c>
    </row>
    <row r="1656" spans="1:9" x14ac:dyDescent="0.2">
      <c r="A1656" s="3">
        <v>2022</v>
      </c>
      <c r="B1656" s="3">
        <v>6</v>
      </c>
      <c r="C1656" t="s">
        <v>32</v>
      </c>
      <c r="D1656" s="4" t="s">
        <v>34</v>
      </c>
      <c r="E1656" t="s">
        <v>12</v>
      </c>
      <c r="F1656">
        <v>0.29060000000000002</v>
      </c>
      <c r="G1656">
        <v>122.495486</v>
      </c>
      <c r="H1656">
        <v>0.1017</v>
      </c>
      <c r="I1656">
        <v>0</v>
      </c>
    </row>
    <row r="1657" spans="1:9" x14ac:dyDescent="0.2">
      <c r="A1657" s="3">
        <v>2022</v>
      </c>
      <c r="B1657" s="3">
        <v>6</v>
      </c>
      <c r="C1657" t="s">
        <v>32</v>
      </c>
      <c r="D1657" s="4" t="s">
        <v>34</v>
      </c>
      <c r="E1657" t="s">
        <v>13</v>
      </c>
      <c r="F1657">
        <v>0.1318</v>
      </c>
      <c r="G1657">
        <v>74.971474000000001</v>
      </c>
      <c r="H1657">
        <v>5.5300000000000002E-2</v>
      </c>
      <c r="I1657">
        <v>0</v>
      </c>
    </row>
    <row r="1658" spans="1:9" x14ac:dyDescent="0.2">
      <c r="A1658" s="3">
        <v>2022</v>
      </c>
      <c r="B1658" s="3">
        <v>7</v>
      </c>
      <c r="C1658" t="s">
        <v>9</v>
      </c>
      <c r="D1658" s="4" t="s">
        <v>10</v>
      </c>
      <c r="E1658" t="s">
        <v>11</v>
      </c>
      <c r="F1658">
        <v>7.9512</v>
      </c>
      <c r="G1658">
        <v>593.09145999999998</v>
      </c>
      <c r="H1658">
        <v>1.6698</v>
      </c>
      <c r="I1658">
        <v>431</v>
      </c>
    </row>
    <row r="1659" spans="1:9" x14ac:dyDescent="0.2">
      <c r="A1659" s="3">
        <v>2022</v>
      </c>
      <c r="B1659" s="3">
        <v>7</v>
      </c>
      <c r="C1659" t="s">
        <v>9</v>
      </c>
      <c r="D1659" s="4" t="s">
        <v>10</v>
      </c>
      <c r="E1659" t="s">
        <v>12</v>
      </c>
      <c r="F1659">
        <v>38.008899999999997</v>
      </c>
      <c r="G1659">
        <v>4003.4489410000001</v>
      </c>
      <c r="H1659">
        <v>13.3033</v>
      </c>
      <c r="I1659">
        <v>654</v>
      </c>
    </row>
    <row r="1660" spans="1:9" x14ac:dyDescent="0.2">
      <c r="A1660" s="3">
        <v>2022</v>
      </c>
      <c r="B1660" s="3">
        <v>7</v>
      </c>
      <c r="C1660" t="s">
        <v>9</v>
      </c>
      <c r="D1660" s="4" t="s">
        <v>10</v>
      </c>
      <c r="E1660" t="s">
        <v>13</v>
      </c>
      <c r="F1660">
        <v>24.308599999999998</v>
      </c>
      <c r="G1660">
        <v>3206.174313</v>
      </c>
      <c r="H1660">
        <v>12.154400000000001</v>
      </c>
      <c r="I1660">
        <v>540</v>
      </c>
    </row>
    <row r="1661" spans="1:9" x14ac:dyDescent="0.2">
      <c r="A1661" s="3">
        <v>2022</v>
      </c>
      <c r="B1661" s="3">
        <v>7</v>
      </c>
      <c r="C1661" t="s">
        <v>9</v>
      </c>
      <c r="D1661" s="4" t="s">
        <v>15</v>
      </c>
      <c r="E1661" t="s">
        <v>11</v>
      </c>
      <c r="F1661">
        <v>1.2669999999999999</v>
      </c>
      <c r="G1661">
        <v>121.73906700000001</v>
      </c>
      <c r="H1661">
        <v>0.25340000000000001</v>
      </c>
      <c r="I1661">
        <v>81</v>
      </c>
    </row>
    <row r="1662" spans="1:9" x14ac:dyDescent="0.2">
      <c r="A1662" s="3">
        <v>2022</v>
      </c>
      <c r="B1662" s="3">
        <v>7</v>
      </c>
      <c r="C1662" t="s">
        <v>9</v>
      </c>
      <c r="D1662" s="4" t="s">
        <v>15</v>
      </c>
      <c r="E1662" t="s">
        <v>13</v>
      </c>
      <c r="F1662">
        <v>40.531799999999997</v>
      </c>
      <c r="G1662">
        <v>7236.9815360000002</v>
      </c>
      <c r="H1662">
        <v>16.212700000000002</v>
      </c>
      <c r="I1662">
        <v>627</v>
      </c>
    </row>
    <row r="1663" spans="1:9" x14ac:dyDescent="0.2">
      <c r="A1663" s="3">
        <v>2022</v>
      </c>
      <c r="B1663" s="3">
        <v>7</v>
      </c>
      <c r="C1663" t="s">
        <v>9</v>
      </c>
      <c r="D1663" s="4" t="s">
        <v>21</v>
      </c>
      <c r="E1663" t="s">
        <v>22</v>
      </c>
      <c r="F1663">
        <v>4.8999999999999998E-3</v>
      </c>
      <c r="G1663">
        <v>1.5916110000000001</v>
      </c>
      <c r="H1663">
        <v>1.4E-3</v>
      </c>
      <c r="I1663">
        <v>6</v>
      </c>
    </row>
    <row r="1664" spans="1:9" x14ac:dyDescent="0.2">
      <c r="A1664" s="3">
        <v>2022</v>
      </c>
      <c r="B1664" s="3">
        <v>7</v>
      </c>
      <c r="C1664" t="s">
        <v>9</v>
      </c>
      <c r="D1664" s="4" t="s">
        <v>21</v>
      </c>
      <c r="E1664" t="s">
        <v>13</v>
      </c>
      <c r="F1664">
        <v>2.5055000000000001</v>
      </c>
      <c r="G1664">
        <v>410.21554700000002</v>
      </c>
      <c r="H1664">
        <v>1.0021</v>
      </c>
      <c r="I1664">
        <v>168</v>
      </c>
    </row>
    <row r="1665" spans="1:9" x14ac:dyDescent="0.2">
      <c r="A1665" s="3">
        <v>2022</v>
      </c>
      <c r="B1665" s="3">
        <v>7</v>
      </c>
      <c r="C1665" t="s">
        <v>9</v>
      </c>
      <c r="D1665" s="4" t="s">
        <v>17</v>
      </c>
      <c r="E1665" t="s">
        <v>18</v>
      </c>
      <c r="F1665">
        <v>2.3359999999999999</v>
      </c>
      <c r="G1665">
        <v>263.524314</v>
      </c>
      <c r="H1665">
        <v>0.42049999999999998</v>
      </c>
      <c r="I1665">
        <v>176</v>
      </c>
    </row>
    <row r="1666" spans="1:9" x14ac:dyDescent="0.2">
      <c r="A1666" s="3">
        <v>2022</v>
      </c>
      <c r="B1666" s="3">
        <v>7</v>
      </c>
      <c r="C1666" t="s">
        <v>9</v>
      </c>
      <c r="D1666" s="4" t="s">
        <v>20</v>
      </c>
      <c r="E1666" t="s">
        <v>22</v>
      </c>
      <c r="F1666">
        <v>6.0499999999999998E-2</v>
      </c>
      <c r="G1666">
        <v>3.3097340000000002</v>
      </c>
      <c r="H1666">
        <v>1.5699999999999999E-2</v>
      </c>
      <c r="I1666">
        <v>6</v>
      </c>
    </row>
    <row r="1667" spans="1:9" x14ac:dyDescent="0.2">
      <c r="A1667" s="3">
        <v>2022</v>
      </c>
      <c r="B1667" s="3">
        <v>7</v>
      </c>
      <c r="C1667" t="s">
        <v>9</v>
      </c>
      <c r="D1667" s="4" t="s">
        <v>20</v>
      </c>
      <c r="E1667" t="s">
        <v>12</v>
      </c>
      <c r="F1667">
        <v>2.6688999999999998</v>
      </c>
      <c r="G1667">
        <v>170.50021699999999</v>
      </c>
      <c r="H1667">
        <v>0.96079999999999999</v>
      </c>
      <c r="I1667">
        <v>157</v>
      </c>
    </row>
    <row r="1668" spans="1:9" x14ac:dyDescent="0.2">
      <c r="A1668" s="3">
        <v>2022</v>
      </c>
      <c r="B1668" s="3">
        <v>7</v>
      </c>
      <c r="C1668" t="s">
        <v>9</v>
      </c>
      <c r="D1668" s="4" t="s">
        <v>56</v>
      </c>
      <c r="E1668" t="s">
        <v>12</v>
      </c>
      <c r="F1668">
        <v>1.5616000000000001</v>
      </c>
      <c r="G1668">
        <v>116.54471599999999</v>
      </c>
      <c r="H1668">
        <v>0.54659999999999997</v>
      </c>
      <c r="I1668">
        <v>107</v>
      </c>
    </row>
    <row r="1669" spans="1:9" x14ac:dyDescent="0.2">
      <c r="A1669" s="3">
        <v>2022</v>
      </c>
      <c r="B1669" s="3">
        <v>7</v>
      </c>
      <c r="C1669" t="s">
        <v>9</v>
      </c>
      <c r="D1669" s="4" t="s">
        <v>19</v>
      </c>
      <c r="E1669" t="s">
        <v>12</v>
      </c>
      <c r="F1669">
        <v>0.67610000000000003</v>
      </c>
      <c r="G1669">
        <v>116.102321</v>
      </c>
      <c r="H1669">
        <v>0.25019999999999998</v>
      </c>
      <c r="I1669">
        <v>0</v>
      </c>
    </row>
    <row r="1670" spans="1:9" x14ac:dyDescent="0.2">
      <c r="A1670" s="3">
        <v>2022</v>
      </c>
      <c r="B1670" s="3">
        <v>7</v>
      </c>
      <c r="C1670" t="s">
        <v>9</v>
      </c>
      <c r="D1670" s="4" t="s">
        <v>23</v>
      </c>
      <c r="E1670" t="s">
        <v>13</v>
      </c>
      <c r="F1670">
        <v>0.44679999999999997</v>
      </c>
      <c r="G1670">
        <v>74.509653</v>
      </c>
      <c r="H1670">
        <v>0.1787</v>
      </c>
      <c r="I1670">
        <v>146</v>
      </c>
    </row>
    <row r="1671" spans="1:9" x14ac:dyDescent="0.2">
      <c r="A1671" s="3">
        <v>2022</v>
      </c>
      <c r="B1671" s="3">
        <v>7</v>
      </c>
      <c r="C1671" t="s">
        <v>9</v>
      </c>
      <c r="D1671" s="4" t="s">
        <v>55</v>
      </c>
      <c r="E1671" t="s">
        <v>12</v>
      </c>
      <c r="F1671">
        <v>0.80969999999999998</v>
      </c>
      <c r="G1671">
        <v>70.919377999999995</v>
      </c>
      <c r="H1671">
        <v>0.2833</v>
      </c>
      <c r="I1671">
        <v>114</v>
      </c>
    </row>
    <row r="1672" spans="1:9" x14ac:dyDescent="0.2">
      <c r="A1672" s="3">
        <v>2022</v>
      </c>
      <c r="B1672" s="3">
        <v>7</v>
      </c>
      <c r="C1672" t="s">
        <v>9</v>
      </c>
      <c r="D1672" s="4" t="s">
        <v>57</v>
      </c>
      <c r="E1672" t="s">
        <v>12</v>
      </c>
      <c r="F1672">
        <v>0.60550000000000004</v>
      </c>
      <c r="G1672">
        <v>36.580792000000002</v>
      </c>
      <c r="H1672">
        <v>0.21190000000000001</v>
      </c>
      <c r="I1672">
        <v>0</v>
      </c>
    </row>
    <row r="1673" spans="1:9" x14ac:dyDescent="0.2">
      <c r="A1673" s="3">
        <v>2022</v>
      </c>
      <c r="B1673" s="3">
        <v>7</v>
      </c>
      <c r="C1673" t="s">
        <v>26</v>
      </c>
      <c r="D1673" s="4" t="s">
        <v>10</v>
      </c>
      <c r="E1673" t="s">
        <v>11</v>
      </c>
      <c r="F1673">
        <v>21.645199999999999</v>
      </c>
      <c r="G1673">
        <v>1619.21498</v>
      </c>
      <c r="H1673">
        <v>4.5454999999999997</v>
      </c>
      <c r="I1673">
        <v>4711</v>
      </c>
    </row>
    <row r="1674" spans="1:9" x14ac:dyDescent="0.2">
      <c r="A1674" s="3">
        <v>2022</v>
      </c>
      <c r="B1674" s="3">
        <v>7</v>
      </c>
      <c r="C1674" t="s">
        <v>26</v>
      </c>
      <c r="D1674" s="4" t="s">
        <v>10</v>
      </c>
      <c r="E1674" t="s">
        <v>12</v>
      </c>
      <c r="F1674">
        <v>59.872500000000002</v>
      </c>
      <c r="G1674">
        <v>6284.66363</v>
      </c>
      <c r="H1674">
        <v>20.955400000000001</v>
      </c>
      <c r="I1674">
        <v>9650</v>
      </c>
    </row>
    <row r="1675" spans="1:9" x14ac:dyDescent="0.2">
      <c r="A1675" s="3">
        <v>2022</v>
      </c>
      <c r="B1675" s="3">
        <v>7</v>
      </c>
      <c r="C1675" t="s">
        <v>26</v>
      </c>
      <c r="D1675" s="4" t="s">
        <v>10</v>
      </c>
      <c r="E1675" t="s">
        <v>13</v>
      </c>
      <c r="F1675">
        <v>1.7908999999999999</v>
      </c>
      <c r="G1675">
        <v>304.38489700000002</v>
      </c>
      <c r="H1675">
        <v>0.89539999999999997</v>
      </c>
      <c r="I1675">
        <v>432</v>
      </c>
    </row>
    <row r="1676" spans="1:9" x14ac:dyDescent="0.2">
      <c r="A1676" s="3">
        <v>2022</v>
      </c>
      <c r="B1676" s="3">
        <v>7</v>
      </c>
      <c r="C1676" t="s">
        <v>26</v>
      </c>
      <c r="D1676" s="4" t="s">
        <v>10</v>
      </c>
      <c r="E1676" t="s">
        <v>14</v>
      </c>
      <c r="F1676">
        <v>0.29330000000000001</v>
      </c>
      <c r="G1676">
        <v>47.363750000000003</v>
      </c>
      <c r="H1676">
        <v>0.21990000000000001</v>
      </c>
      <c r="I1676">
        <v>168</v>
      </c>
    </row>
    <row r="1677" spans="1:9" x14ac:dyDescent="0.2">
      <c r="A1677" s="3">
        <v>2022</v>
      </c>
      <c r="B1677" s="3">
        <v>7</v>
      </c>
      <c r="C1677" t="s">
        <v>26</v>
      </c>
      <c r="D1677" s="4" t="s">
        <v>15</v>
      </c>
      <c r="E1677" t="s">
        <v>11</v>
      </c>
      <c r="F1677">
        <v>0.48599999999999999</v>
      </c>
      <c r="G1677">
        <v>65.735039</v>
      </c>
      <c r="H1677">
        <v>9.7199999999999995E-2</v>
      </c>
      <c r="I1677">
        <v>83</v>
      </c>
    </row>
    <row r="1678" spans="1:9" x14ac:dyDescent="0.2">
      <c r="A1678" s="3">
        <v>2022</v>
      </c>
      <c r="B1678" s="3">
        <v>7</v>
      </c>
      <c r="C1678" t="s">
        <v>26</v>
      </c>
      <c r="D1678" s="4" t="s">
        <v>15</v>
      </c>
      <c r="E1678" t="s">
        <v>13</v>
      </c>
      <c r="F1678">
        <v>10.2943</v>
      </c>
      <c r="G1678">
        <v>1980.9562169999999</v>
      </c>
      <c r="H1678">
        <v>4.1177000000000001</v>
      </c>
      <c r="I1678">
        <v>1693</v>
      </c>
    </row>
    <row r="1679" spans="1:9" x14ac:dyDescent="0.2">
      <c r="A1679" s="3">
        <v>2022</v>
      </c>
      <c r="B1679" s="3">
        <v>7</v>
      </c>
      <c r="C1679" t="s">
        <v>26</v>
      </c>
      <c r="D1679" s="4" t="s">
        <v>20</v>
      </c>
      <c r="E1679" t="s">
        <v>22</v>
      </c>
      <c r="F1679">
        <v>1.0439000000000001</v>
      </c>
      <c r="G1679">
        <v>59.966875999999999</v>
      </c>
      <c r="H1679">
        <v>0.27150000000000002</v>
      </c>
      <c r="I1679">
        <v>133</v>
      </c>
    </row>
    <row r="1680" spans="1:9" x14ac:dyDescent="0.2">
      <c r="A1680" s="3">
        <v>2022</v>
      </c>
      <c r="B1680" s="3">
        <v>7</v>
      </c>
      <c r="C1680" t="s">
        <v>26</v>
      </c>
      <c r="D1680" s="4" t="s">
        <v>20</v>
      </c>
      <c r="E1680" t="s">
        <v>12</v>
      </c>
      <c r="F1680">
        <v>6.6272000000000002</v>
      </c>
      <c r="G1680">
        <v>438.45218399999999</v>
      </c>
      <c r="H1680">
        <v>2.3858000000000001</v>
      </c>
      <c r="I1680">
        <v>1430</v>
      </c>
    </row>
    <row r="1681" spans="1:9" x14ac:dyDescent="0.2">
      <c r="A1681" s="3">
        <v>2022</v>
      </c>
      <c r="B1681" s="3">
        <v>7</v>
      </c>
      <c r="C1681" t="s">
        <v>26</v>
      </c>
      <c r="D1681" s="4" t="s">
        <v>17</v>
      </c>
      <c r="E1681" t="s">
        <v>18</v>
      </c>
      <c r="F1681">
        <v>3.7982999999999998</v>
      </c>
      <c r="G1681">
        <v>348.84576700000002</v>
      </c>
      <c r="H1681">
        <v>0.68369999999999997</v>
      </c>
      <c r="I1681">
        <v>1365</v>
      </c>
    </row>
    <row r="1682" spans="1:9" x14ac:dyDescent="0.2">
      <c r="A1682" s="3">
        <v>2022</v>
      </c>
      <c r="B1682" s="3">
        <v>7</v>
      </c>
      <c r="C1682" t="s">
        <v>26</v>
      </c>
      <c r="D1682" s="4" t="s">
        <v>53</v>
      </c>
      <c r="E1682" t="s">
        <v>12</v>
      </c>
      <c r="F1682">
        <v>2.6669999999999998</v>
      </c>
      <c r="G1682">
        <v>157.55568099999999</v>
      </c>
      <c r="H1682">
        <v>1.0266999999999999</v>
      </c>
      <c r="I1682">
        <v>780</v>
      </c>
    </row>
    <row r="1683" spans="1:9" x14ac:dyDescent="0.2">
      <c r="A1683" s="3">
        <v>2022</v>
      </c>
      <c r="B1683" s="3">
        <v>7</v>
      </c>
      <c r="C1683" t="s">
        <v>26</v>
      </c>
      <c r="D1683" s="4" t="s">
        <v>53</v>
      </c>
      <c r="E1683" t="s">
        <v>13</v>
      </c>
      <c r="F1683">
        <v>0.31780000000000003</v>
      </c>
      <c r="G1683">
        <v>22.29946</v>
      </c>
      <c r="H1683">
        <v>0.15570000000000001</v>
      </c>
      <c r="I1683">
        <v>146</v>
      </c>
    </row>
    <row r="1684" spans="1:9" x14ac:dyDescent="0.2">
      <c r="A1684" s="3">
        <v>2022</v>
      </c>
      <c r="B1684" s="3">
        <v>7</v>
      </c>
      <c r="C1684" t="s">
        <v>26</v>
      </c>
      <c r="D1684" s="4" t="s">
        <v>19</v>
      </c>
      <c r="E1684" t="s">
        <v>12</v>
      </c>
      <c r="F1684">
        <v>0.7056</v>
      </c>
      <c r="G1684">
        <v>148.367583</v>
      </c>
      <c r="H1684">
        <v>0.2611</v>
      </c>
      <c r="I1684">
        <v>0</v>
      </c>
    </row>
    <row r="1685" spans="1:9" x14ac:dyDescent="0.2">
      <c r="A1685" s="3">
        <v>2022</v>
      </c>
      <c r="B1685" s="3">
        <v>7</v>
      </c>
      <c r="C1685" t="s">
        <v>26</v>
      </c>
      <c r="D1685" s="4" t="s">
        <v>55</v>
      </c>
      <c r="E1685" t="s">
        <v>12</v>
      </c>
      <c r="F1685">
        <v>1.2556</v>
      </c>
      <c r="G1685">
        <v>115.030749</v>
      </c>
      <c r="H1685">
        <v>0.4395</v>
      </c>
      <c r="I1685">
        <v>554</v>
      </c>
    </row>
    <row r="1686" spans="1:9" x14ac:dyDescent="0.2">
      <c r="A1686" s="3">
        <v>2022</v>
      </c>
      <c r="B1686" s="3">
        <v>7</v>
      </c>
      <c r="C1686" t="s">
        <v>26</v>
      </c>
      <c r="D1686" s="4" t="s">
        <v>56</v>
      </c>
      <c r="E1686" t="s">
        <v>12</v>
      </c>
      <c r="F1686">
        <v>1.0859000000000001</v>
      </c>
      <c r="G1686">
        <v>87.554177999999993</v>
      </c>
      <c r="H1686">
        <v>0.38009999999999999</v>
      </c>
      <c r="I1686">
        <v>525</v>
      </c>
    </row>
    <row r="1687" spans="1:9" x14ac:dyDescent="0.2">
      <c r="A1687" s="3">
        <v>2022</v>
      </c>
      <c r="B1687" s="3">
        <v>7</v>
      </c>
      <c r="C1687" t="s">
        <v>26</v>
      </c>
      <c r="D1687" s="4" t="s">
        <v>21</v>
      </c>
      <c r="E1687" t="s">
        <v>22</v>
      </c>
      <c r="F1687">
        <v>6.9999999999999999E-4</v>
      </c>
      <c r="G1687">
        <v>0.279082</v>
      </c>
      <c r="H1687">
        <v>2.0000000000000001E-4</v>
      </c>
      <c r="I1687">
        <v>0</v>
      </c>
    </row>
    <row r="1688" spans="1:9" x14ac:dyDescent="0.2">
      <c r="A1688" s="3">
        <v>2022</v>
      </c>
      <c r="B1688" s="3">
        <v>7</v>
      </c>
      <c r="C1688" t="s">
        <v>26</v>
      </c>
      <c r="D1688" s="4" t="s">
        <v>21</v>
      </c>
      <c r="E1688" t="s">
        <v>27</v>
      </c>
      <c r="F1688">
        <v>3.8999999999999998E-3</v>
      </c>
      <c r="G1688">
        <v>1.31538</v>
      </c>
      <c r="H1688">
        <v>1.1999999999999999E-3</v>
      </c>
      <c r="I1688">
        <v>0</v>
      </c>
    </row>
    <row r="1689" spans="1:9" x14ac:dyDescent="0.2">
      <c r="A1689" s="3">
        <v>2022</v>
      </c>
      <c r="B1689" s="3">
        <v>7</v>
      </c>
      <c r="C1689" t="s">
        <v>26</v>
      </c>
      <c r="D1689" s="4" t="s">
        <v>21</v>
      </c>
      <c r="E1689" t="s">
        <v>13</v>
      </c>
      <c r="F1689">
        <v>0.54149999999999998</v>
      </c>
      <c r="G1689">
        <v>82.367585000000005</v>
      </c>
      <c r="H1689">
        <v>0.21659999999999999</v>
      </c>
      <c r="I1689">
        <v>0</v>
      </c>
    </row>
    <row r="1690" spans="1:9" x14ac:dyDescent="0.2">
      <c r="A1690" s="3">
        <v>2022</v>
      </c>
      <c r="B1690" s="3">
        <v>7</v>
      </c>
      <c r="C1690" t="s">
        <v>26</v>
      </c>
      <c r="D1690" s="4" t="s">
        <v>16</v>
      </c>
      <c r="E1690" t="s">
        <v>11</v>
      </c>
      <c r="F1690">
        <v>1.2142999999999999</v>
      </c>
      <c r="G1690">
        <v>80.504517000000007</v>
      </c>
      <c r="H1690">
        <v>0.27929999999999999</v>
      </c>
      <c r="I1690">
        <v>0</v>
      </c>
    </row>
    <row r="1691" spans="1:9" x14ac:dyDescent="0.2">
      <c r="A1691" s="3">
        <v>2022</v>
      </c>
      <c r="B1691" s="3">
        <v>7</v>
      </c>
      <c r="C1691" t="s">
        <v>26</v>
      </c>
      <c r="D1691" s="4" t="s">
        <v>16</v>
      </c>
      <c r="E1691" t="s">
        <v>13</v>
      </c>
      <c r="F1691">
        <v>6.9999999999999999E-4</v>
      </c>
      <c r="G1691">
        <v>0.10602300000000001</v>
      </c>
      <c r="H1691">
        <v>2.9999999999999997E-4</v>
      </c>
      <c r="I1691">
        <v>0</v>
      </c>
    </row>
    <row r="1692" spans="1:9" x14ac:dyDescent="0.2">
      <c r="A1692" s="3">
        <v>2022</v>
      </c>
      <c r="B1692" s="3">
        <v>7</v>
      </c>
      <c r="C1692" t="s">
        <v>32</v>
      </c>
      <c r="D1692" s="4" t="s">
        <v>10</v>
      </c>
      <c r="E1692" t="s">
        <v>11</v>
      </c>
      <c r="F1692">
        <v>40.090299999999999</v>
      </c>
      <c r="G1692">
        <v>2873.741751</v>
      </c>
      <c r="H1692">
        <v>8.4189000000000007</v>
      </c>
      <c r="I1692">
        <v>7904</v>
      </c>
    </row>
    <row r="1693" spans="1:9" x14ac:dyDescent="0.2">
      <c r="A1693" s="3">
        <v>2022</v>
      </c>
      <c r="B1693" s="3">
        <v>7</v>
      </c>
      <c r="C1693" t="s">
        <v>32</v>
      </c>
      <c r="D1693" s="4" t="s">
        <v>10</v>
      </c>
      <c r="E1693" t="s">
        <v>12</v>
      </c>
      <c r="F1693">
        <v>154.49189999999999</v>
      </c>
      <c r="G1693">
        <v>15221.22025</v>
      </c>
      <c r="H1693">
        <v>54.072299999999998</v>
      </c>
      <c r="I1693">
        <v>18868</v>
      </c>
    </row>
    <row r="1694" spans="1:9" x14ac:dyDescent="0.2">
      <c r="A1694" s="3">
        <v>2022</v>
      </c>
      <c r="B1694" s="3">
        <v>7</v>
      </c>
      <c r="C1694" t="s">
        <v>32</v>
      </c>
      <c r="D1694" s="4" t="s">
        <v>10</v>
      </c>
      <c r="E1694" t="s">
        <v>13</v>
      </c>
      <c r="F1694">
        <v>8.9411000000000005</v>
      </c>
      <c r="G1694">
        <v>1254.763085</v>
      </c>
      <c r="H1694">
        <v>4.4703999999999997</v>
      </c>
      <c r="I1694">
        <v>724</v>
      </c>
    </row>
    <row r="1695" spans="1:9" x14ac:dyDescent="0.2">
      <c r="A1695" s="3">
        <v>2022</v>
      </c>
      <c r="B1695" s="3">
        <v>7</v>
      </c>
      <c r="C1695" t="s">
        <v>32</v>
      </c>
      <c r="D1695" s="4" t="s">
        <v>10</v>
      </c>
      <c r="E1695" t="s">
        <v>14</v>
      </c>
      <c r="F1695">
        <v>1.7299999999999999E-2</v>
      </c>
      <c r="G1695">
        <v>3.582185</v>
      </c>
      <c r="H1695">
        <v>1.2999999999999999E-2</v>
      </c>
      <c r="I1695">
        <v>5</v>
      </c>
    </row>
    <row r="1696" spans="1:9" x14ac:dyDescent="0.2">
      <c r="A1696" s="3">
        <v>2022</v>
      </c>
      <c r="B1696" s="3">
        <v>7</v>
      </c>
      <c r="C1696" t="s">
        <v>32</v>
      </c>
      <c r="D1696" s="4" t="s">
        <v>15</v>
      </c>
      <c r="E1696" t="s">
        <v>11</v>
      </c>
      <c r="F1696">
        <v>1.0061</v>
      </c>
      <c r="G1696">
        <v>141.81813500000001</v>
      </c>
      <c r="H1696">
        <v>0.20119999999999999</v>
      </c>
      <c r="I1696">
        <v>224</v>
      </c>
    </row>
    <row r="1697" spans="1:9" x14ac:dyDescent="0.2">
      <c r="A1697" s="3">
        <v>2022</v>
      </c>
      <c r="B1697" s="3">
        <v>7</v>
      </c>
      <c r="C1697" t="s">
        <v>32</v>
      </c>
      <c r="D1697" s="4" t="s">
        <v>15</v>
      </c>
      <c r="E1697" t="s">
        <v>13</v>
      </c>
      <c r="F1697">
        <v>40.710799999999999</v>
      </c>
      <c r="G1697">
        <v>7831.7069760000004</v>
      </c>
      <c r="H1697">
        <v>16.284300000000002</v>
      </c>
      <c r="I1697">
        <v>3981</v>
      </c>
    </row>
    <row r="1698" spans="1:9" x14ac:dyDescent="0.2">
      <c r="A1698" s="3">
        <v>2022</v>
      </c>
      <c r="B1698" s="3">
        <v>7</v>
      </c>
      <c r="C1698" t="s">
        <v>32</v>
      </c>
      <c r="D1698" s="4" t="s">
        <v>20</v>
      </c>
      <c r="E1698" t="s">
        <v>22</v>
      </c>
      <c r="F1698">
        <v>2.8408000000000002</v>
      </c>
      <c r="G1698">
        <v>162.03147300000001</v>
      </c>
      <c r="H1698">
        <v>0.73860000000000003</v>
      </c>
      <c r="I1698">
        <v>357</v>
      </c>
    </row>
    <row r="1699" spans="1:9" x14ac:dyDescent="0.2">
      <c r="A1699" s="3">
        <v>2022</v>
      </c>
      <c r="B1699" s="3">
        <v>7</v>
      </c>
      <c r="C1699" t="s">
        <v>32</v>
      </c>
      <c r="D1699" s="4" t="s">
        <v>20</v>
      </c>
      <c r="E1699" t="s">
        <v>12</v>
      </c>
      <c r="F1699">
        <v>23.921399999999998</v>
      </c>
      <c r="G1699">
        <v>1649.0916990000001</v>
      </c>
      <c r="H1699">
        <v>8.6118000000000006</v>
      </c>
      <c r="I1699">
        <v>1727</v>
      </c>
    </row>
    <row r="1700" spans="1:9" x14ac:dyDescent="0.2">
      <c r="A1700" s="3">
        <v>2022</v>
      </c>
      <c r="B1700" s="3">
        <v>7</v>
      </c>
      <c r="C1700" t="s">
        <v>32</v>
      </c>
      <c r="D1700" s="4" t="s">
        <v>55</v>
      </c>
      <c r="E1700" t="s">
        <v>12</v>
      </c>
      <c r="F1700">
        <v>9.1713000000000005</v>
      </c>
      <c r="G1700">
        <v>848.26989500000002</v>
      </c>
      <c r="H1700">
        <v>3.2099000000000002</v>
      </c>
      <c r="I1700">
        <v>3168</v>
      </c>
    </row>
    <row r="1701" spans="1:9" x14ac:dyDescent="0.2">
      <c r="A1701" s="3">
        <v>2022</v>
      </c>
      <c r="B1701" s="3">
        <v>7</v>
      </c>
      <c r="C1701" t="s">
        <v>32</v>
      </c>
      <c r="D1701" s="4" t="s">
        <v>21</v>
      </c>
      <c r="E1701" t="s">
        <v>22</v>
      </c>
      <c r="F1701">
        <v>1.4E-3</v>
      </c>
      <c r="G1701">
        <v>0.52587300000000003</v>
      </c>
      <c r="H1701">
        <v>4.0000000000000002E-4</v>
      </c>
      <c r="I1701">
        <v>2</v>
      </c>
    </row>
    <row r="1702" spans="1:9" x14ac:dyDescent="0.2">
      <c r="A1702" s="3">
        <v>2022</v>
      </c>
      <c r="B1702" s="3">
        <v>7</v>
      </c>
      <c r="C1702" t="s">
        <v>32</v>
      </c>
      <c r="D1702" s="4" t="s">
        <v>21</v>
      </c>
      <c r="E1702" t="s">
        <v>27</v>
      </c>
      <c r="F1702">
        <v>2.3099999999999999E-2</v>
      </c>
      <c r="G1702">
        <v>7.314819</v>
      </c>
      <c r="H1702">
        <v>7.0000000000000001E-3</v>
      </c>
      <c r="I1702">
        <v>29</v>
      </c>
    </row>
    <row r="1703" spans="1:9" x14ac:dyDescent="0.2">
      <c r="A1703" s="3">
        <v>2022</v>
      </c>
      <c r="B1703" s="3">
        <v>7</v>
      </c>
      <c r="C1703" t="s">
        <v>32</v>
      </c>
      <c r="D1703" s="4" t="s">
        <v>21</v>
      </c>
      <c r="E1703" t="s">
        <v>13</v>
      </c>
      <c r="F1703">
        <v>2.3618000000000001</v>
      </c>
      <c r="G1703">
        <v>597.38252299999999</v>
      </c>
      <c r="H1703">
        <v>0.94469999999999998</v>
      </c>
      <c r="I1703">
        <v>406</v>
      </c>
    </row>
    <row r="1704" spans="1:9" x14ac:dyDescent="0.2">
      <c r="A1704" s="3">
        <v>2022</v>
      </c>
      <c r="B1704" s="3">
        <v>7</v>
      </c>
      <c r="C1704" t="s">
        <v>32</v>
      </c>
      <c r="D1704" s="4" t="s">
        <v>17</v>
      </c>
      <c r="E1704" t="s">
        <v>18</v>
      </c>
      <c r="F1704">
        <v>5.2210000000000001</v>
      </c>
      <c r="G1704">
        <v>520.67634899999996</v>
      </c>
      <c r="H1704">
        <v>0.93979999999999997</v>
      </c>
      <c r="I1704">
        <v>2169</v>
      </c>
    </row>
    <row r="1705" spans="1:9" x14ac:dyDescent="0.2">
      <c r="A1705" s="3">
        <v>2022</v>
      </c>
      <c r="B1705" s="3">
        <v>7</v>
      </c>
      <c r="C1705" t="s">
        <v>32</v>
      </c>
      <c r="D1705" s="4" t="s">
        <v>53</v>
      </c>
      <c r="E1705" t="s">
        <v>12</v>
      </c>
      <c r="F1705">
        <v>5.7888999999999999</v>
      </c>
      <c r="G1705">
        <v>309.18247300000002</v>
      </c>
      <c r="H1705">
        <v>2.2286999999999999</v>
      </c>
      <c r="I1705">
        <v>1453</v>
      </c>
    </row>
    <row r="1706" spans="1:9" x14ac:dyDescent="0.2">
      <c r="A1706" s="3">
        <v>2022</v>
      </c>
      <c r="B1706" s="3">
        <v>7</v>
      </c>
      <c r="C1706" t="s">
        <v>32</v>
      </c>
      <c r="D1706" s="4" t="s">
        <v>53</v>
      </c>
      <c r="E1706" t="s">
        <v>13</v>
      </c>
      <c r="F1706">
        <v>0.40079999999999999</v>
      </c>
      <c r="G1706">
        <v>36.390825</v>
      </c>
      <c r="H1706">
        <v>0.19639999999999999</v>
      </c>
      <c r="I1706">
        <v>109</v>
      </c>
    </row>
    <row r="1707" spans="1:9" x14ac:dyDescent="0.2">
      <c r="A1707" s="3">
        <v>2022</v>
      </c>
      <c r="B1707" s="3">
        <v>7</v>
      </c>
      <c r="C1707" t="s">
        <v>32</v>
      </c>
      <c r="D1707" s="4" t="s">
        <v>33</v>
      </c>
      <c r="E1707" t="s">
        <v>18</v>
      </c>
      <c r="F1707">
        <v>0.97009999999999996</v>
      </c>
      <c r="G1707">
        <v>318.702764</v>
      </c>
      <c r="H1707">
        <v>0.18429999999999999</v>
      </c>
      <c r="I1707">
        <v>99</v>
      </c>
    </row>
    <row r="1708" spans="1:9" x14ac:dyDescent="0.2">
      <c r="A1708" s="3">
        <v>2022</v>
      </c>
      <c r="B1708" s="3">
        <v>7</v>
      </c>
      <c r="C1708" t="s">
        <v>32</v>
      </c>
      <c r="D1708" s="4" t="s">
        <v>33</v>
      </c>
      <c r="E1708" t="s">
        <v>12</v>
      </c>
      <c r="F1708">
        <v>7.7000000000000002E-3</v>
      </c>
      <c r="G1708">
        <v>3.731573</v>
      </c>
      <c r="H1708">
        <v>2.7000000000000001E-3</v>
      </c>
      <c r="I1708">
        <v>3</v>
      </c>
    </row>
    <row r="1709" spans="1:9" x14ac:dyDescent="0.2">
      <c r="A1709" s="3">
        <v>2022</v>
      </c>
      <c r="B1709" s="3">
        <v>7</v>
      </c>
      <c r="C1709" t="s">
        <v>32</v>
      </c>
      <c r="D1709" s="4" t="s">
        <v>33</v>
      </c>
      <c r="E1709" t="s">
        <v>13</v>
      </c>
      <c r="F1709">
        <v>4.1799999999999997E-2</v>
      </c>
      <c r="G1709">
        <v>22.339708000000002</v>
      </c>
      <c r="H1709">
        <v>2.1000000000000001E-2</v>
      </c>
      <c r="I1709">
        <v>36</v>
      </c>
    </row>
    <row r="1710" spans="1:9" x14ac:dyDescent="0.2">
      <c r="A1710" s="3">
        <v>2022</v>
      </c>
      <c r="B1710" s="3">
        <v>7</v>
      </c>
      <c r="C1710" t="s">
        <v>32</v>
      </c>
      <c r="D1710" s="4" t="s">
        <v>57</v>
      </c>
      <c r="E1710" t="s">
        <v>12</v>
      </c>
      <c r="F1710">
        <v>3.8847</v>
      </c>
      <c r="G1710">
        <v>224.618831</v>
      </c>
      <c r="H1710">
        <v>1.3596999999999999</v>
      </c>
      <c r="I1710">
        <v>0</v>
      </c>
    </row>
    <row r="1711" spans="1:9" x14ac:dyDescent="0.2">
      <c r="A1711" s="3">
        <v>2022</v>
      </c>
      <c r="B1711" s="3">
        <v>7</v>
      </c>
      <c r="C1711" t="s">
        <v>32</v>
      </c>
      <c r="D1711" s="4" t="s">
        <v>58</v>
      </c>
      <c r="E1711" t="s">
        <v>13</v>
      </c>
      <c r="F1711">
        <v>1.0334000000000001</v>
      </c>
      <c r="G1711">
        <v>198.984905</v>
      </c>
      <c r="H1711">
        <v>0.4133</v>
      </c>
      <c r="I1711">
        <v>0</v>
      </c>
    </row>
    <row r="1712" spans="1:9" x14ac:dyDescent="0.2">
      <c r="A1712" s="3">
        <v>2022</v>
      </c>
      <c r="B1712" s="3">
        <v>8</v>
      </c>
      <c r="C1712" t="s">
        <v>9</v>
      </c>
      <c r="D1712" s="4" t="s">
        <v>10</v>
      </c>
      <c r="E1712" t="s">
        <v>11</v>
      </c>
      <c r="F1712">
        <v>8.0892999999999997</v>
      </c>
      <c r="G1712" t="s">
        <v>115</v>
      </c>
      <c r="H1712">
        <v>1.6988000000000001</v>
      </c>
      <c r="I1712">
        <v>408</v>
      </c>
    </row>
    <row r="1713" spans="1:9" x14ac:dyDescent="0.2">
      <c r="A1713" s="3">
        <v>2022</v>
      </c>
      <c r="B1713" s="3">
        <v>8</v>
      </c>
      <c r="C1713" t="s">
        <v>9</v>
      </c>
      <c r="D1713" s="4" t="s">
        <v>10</v>
      </c>
      <c r="E1713" t="s">
        <v>12</v>
      </c>
      <c r="F1713">
        <v>30.621600000000001</v>
      </c>
      <c r="G1713" t="s">
        <v>116</v>
      </c>
      <c r="H1713">
        <v>10.717599999999999</v>
      </c>
      <c r="I1713">
        <v>636</v>
      </c>
    </row>
    <row r="1714" spans="1:9" x14ac:dyDescent="0.2">
      <c r="A1714" s="3">
        <v>2022</v>
      </c>
      <c r="B1714" s="3">
        <v>8</v>
      </c>
      <c r="C1714" t="s">
        <v>9</v>
      </c>
      <c r="D1714" s="4" t="s">
        <v>10</v>
      </c>
      <c r="E1714" t="s">
        <v>13</v>
      </c>
      <c r="F1714">
        <v>26.051400000000001</v>
      </c>
      <c r="G1714" t="s">
        <v>117</v>
      </c>
      <c r="H1714">
        <v>13.0236</v>
      </c>
      <c r="I1714">
        <v>490</v>
      </c>
    </row>
    <row r="1715" spans="1:9" x14ac:dyDescent="0.2">
      <c r="A1715" s="3">
        <v>2022</v>
      </c>
      <c r="B1715" s="3">
        <v>8</v>
      </c>
      <c r="C1715" t="s">
        <v>9</v>
      </c>
      <c r="D1715" s="4" t="s">
        <v>15</v>
      </c>
      <c r="E1715" t="s">
        <v>11</v>
      </c>
      <c r="F1715">
        <v>0.46550000000000002</v>
      </c>
      <c r="G1715" t="s">
        <v>118</v>
      </c>
      <c r="H1715">
        <v>9.3200000000000005E-2</v>
      </c>
      <c r="I1715">
        <v>65</v>
      </c>
    </row>
    <row r="1716" spans="1:9" x14ac:dyDescent="0.2">
      <c r="A1716" s="3">
        <v>2022</v>
      </c>
      <c r="B1716" s="3">
        <v>8</v>
      </c>
      <c r="C1716" t="s">
        <v>9</v>
      </c>
      <c r="D1716" s="4" t="s">
        <v>15</v>
      </c>
      <c r="E1716" t="s">
        <v>13</v>
      </c>
      <c r="F1716">
        <v>28.076799999999999</v>
      </c>
      <c r="G1716" t="s">
        <v>119</v>
      </c>
      <c r="H1716">
        <v>11.2308</v>
      </c>
      <c r="I1716">
        <v>620</v>
      </c>
    </row>
    <row r="1717" spans="1:9" x14ac:dyDescent="0.2">
      <c r="A1717" s="3">
        <v>2022</v>
      </c>
      <c r="B1717" s="3">
        <v>8</v>
      </c>
      <c r="C1717" t="s">
        <v>9</v>
      </c>
      <c r="D1717" s="4" t="s">
        <v>21</v>
      </c>
      <c r="E1717" t="s">
        <v>22</v>
      </c>
      <c r="F1717">
        <v>2.7000000000000001E-3</v>
      </c>
      <c r="G1717">
        <v>0.85083900000000001</v>
      </c>
      <c r="H1717">
        <v>6.9999999999999999E-4</v>
      </c>
      <c r="I1717">
        <v>4</v>
      </c>
    </row>
    <row r="1718" spans="1:9" x14ac:dyDescent="0.2">
      <c r="A1718" s="3">
        <v>2022</v>
      </c>
      <c r="B1718" s="3">
        <v>8</v>
      </c>
      <c r="C1718" t="s">
        <v>9</v>
      </c>
      <c r="D1718" s="4" t="s">
        <v>21</v>
      </c>
      <c r="E1718" t="s">
        <v>13</v>
      </c>
      <c r="F1718">
        <v>2.3601000000000001</v>
      </c>
      <c r="G1718">
        <v>370.52380699999998</v>
      </c>
      <c r="H1718">
        <v>0.94399999999999995</v>
      </c>
      <c r="I1718">
        <v>168</v>
      </c>
    </row>
    <row r="1719" spans="1:9" x14ac:dyDescent="0.2">
      <c r="A1719" s="3">
        <v>2022</v>
      </c>
      <c r="B1719" s="3">
        <v>8</v>
      </c>
      <c r="C1719" t="s">
        <v>9</v>
      </c>
      <c r="D1719" s="4" t="s">
        <v>17</v>
      </c>
      <c r="E1719" t="s">
        <v>18</v>
      </c>
      <c r="F1719">
        <v>3.3197000000000001</v>
      </c>
      <c r="G1719">
        <v>345.17924099999999</v>
      </c>
      <c r="H1719">
        <v>0.59760000000000002</v>
      </c>
      <c r="I1719">
        <v>166</v>
      </c>
    </row>
    <row r="1720" spans="1:9" x14ac:dyDescent="0.2">
      <c r="A1720" s="3">
        <v>2022</v>
      </c>
      <c r="B1720" s="3">
        <v>8</v>
      </c>
      <c r="C1720" t="s">
        <v>9</v>
      </c>
      <c r="D1720" s="4" t="s">
        <v>20</v>
      </c>
      <c r="E1720" t="s">
        <v>22</v>
      </c>
      <c r="F1720">
        <v>4.1399999999999999E-2</v>
      </c>
      <c r="G1720">
        <v>2.1983779999999999</v>
      </c>
      <c r="H1720">
        <v>1.0699999999999999E-2</v>
      </c>
      <c r="I1720">
        <v>4</v>
      </c>
    </row>
    <row r="1721" spans="1:9" x14ac:dyDescent="0.2">
      <c r="A1721" s="3">
        <v>2022</v>
      </c>
      <c r="B1721" s="3">
        <v>8</v>
      </c>
      <c r="C1721" t="s">
        <v>9</v>
      </c>
      <c r="D1721" s="4" t="s">
        <v>20</v>
      </c>
      <c r="E1721" t="s">
        <v>12</v>
      </c>
      <c r="F1721">
        <v>2.4137</v>
      </c>
      <c r="G1721">
        <v>161.85470100000001</v>
      </c>
      <c r="H1721">
        <v>0.86890000000000001</v>
      </c>
      <c r="I1721">
        <v>156</v>
      </c>
    </row>
    <row r="1722" spans="1:9" x14ac:dyDescent="0.2">
      <c r="A1722" s="3">
        <v>2022</v>
      </c>
      <c r="B1722" s="3">
        <v>8</v>
      </c>
      <c r="C1722" t="s">
        <v>9</v>
      </c>
      <c r="D1722" s="4" t="s">
        <v>59</v>
      </c>
      <c r="E1722" t="s">
        <v>22</v>
      </c>
      <c r="F1722">
        <v>2.399</v>
      </c>
      <c r="G1722">
        <v>145.440369</v>
      </c>
      <c r="H1722">
        <v>0.59970000000000001</v>
      </c>
      <c r="I1722">
        <v>0</v>
      </c>
    </row>
    <row r="1723" spans="1:9" x14ac:dyDescent="0.2">
      <c r="A1723" s="3">
        <v>2022</v>
      </c>
      <c r="B1723" s="3">
        <v>8</v>
      </c>
      <c r="C1723" t="s">
        <v>9</v>
      </c>
      <c r="D1723" s="4" t="s">
        <v>57</v>
      </c>
      <c r="E1723" t="s">
        <v>12</v>
      </c>
      <c r="F1723">
        <v>2.0727000000000002</v>
      </c>
      <c r="G1723">
        <v>109.779905</v>
      </c>
      <c r="H1723">
        <v>0.72540000000000004</v>
      </c>
      <c r="I1723">
        <v>0</v>
      </c>
    </row>
    <row r="1724" spans="1:9" x14ac:dyDescent="0.2">
      <c r="A1724" s="3">
        <v>2022</v>
      </c>
      <c r="B1724" s="3">
        <v>8</v>
      </c>
      <c r="C1724" t="s">
        <v>9</v>
      </c>
      <c r="D1724" s="4" t="s">
        <v>56</v>
      </c>
      <c r="E1724" t="s">
        <v>12</v>
      </c>
      <c r="F1724">
        <v>1.1654</v>
      </c>
      <c r="G1724">
        <v>91.105464999999995</v>
      </c>
      <c r="H1724">
        <v>0.4078</v>
      </c>
      <c r="I1724">
        <v>85</v>
      </c>
    </row>
    <row r="1725" spans="1:9" x14ac:dyDescent="0.2">
      <c r="A1725" s="3">
        <v>2022</v>
      </c>
      <c r="B1725" s="3">
        <v>8</v>
      </c>
      <c r="C1725" t="s">
        <v>9</v>
      </c>
      <c r="D1725" s="4" t="s">
        <v>55</v>
      </c>
      <c r="E1725" t="s">
        <v>12</v>
      </c>
      <c r="F1725">
        <v>0.97130000000000005</v>
      </c>
      <c r="G1725">
        <v>82.145392999999999</v>
      </c>
      <c r="H1725">
        <v>0.34</v>
      </c>
      <c r="I1725">
        <v>115</v>
      </c>
    </row>
    <row r="1726" spans="1:9" x14ac:dyDescent="0.2">
      <c r="A1726" s="3">
        <v>2022</v>
      </c>
      <c r="B1726" s="3">
        <v>8</v>
      </c>
      <c r="C1726" t="s">
        <v>9</v>
      </c>
      <c r="D1726" s="4" t="s">
        <v>23</v>
      </c>
      <c r="E1726" t="s">
        <v>13</v>
      </c>
      <c r="F1726">
        <v>0.39169999999999999</v>
      </c>
      <c r="G1726">
        <v>67.406085000000004</v>
      </c>
      <c r="H1726">
        <v>0.15670000000000001</v>
      </c>
      <c r="I1726">
        <v>147</v>
      </c>
    </row>
    <row r="1727" spans="1:9" x14ac:dyDescent="0.2">
      <c r="A1727" s="3">
        <v>2022</v>
      </c>
      <c r="B1727" s="3">
        <v>8</v>
      </c>
      <c r="C1727" t="s">
        <v>26</v>
      </c>
      <c r="D1727" s="4" t="s">
        <v>10</v>
      </c>
      <c r="E1727" t="s">
        <v>11</v>
      </c>
      <c r="F1727">
        <v>17.5685</v>
      </c>
      <c r="G1727" t="s">
        <v>120</v>
      </c>
      <c r="H1727">
        <v>3.6894</v>
      </c>
      <c r="I1727">
        <v>3957</v>
      </c>
    </row>
    <row r="1728" spans="1:9" x14ac:dyDescent="0.2">
      <c r="A1728" s="3">
        <v>2022</v>
      </c>
      <c r="B1728" s="3">
        <v>8</v>
      </c>
      <c r="C1728" t="s">
        <v>26</v>
      </c>
      <c r="D1728" s="4" t="s">
        <v>10</v>
      </c>
      <c r="E1728" t="s">
        <v>12</v>
      </c>
      <c r="F1728">
        <v>58.143999999999998</v>
      </c>
      <c r="G1728" t="s">
        <v>121</v>
      </c>
      <c r="H1728">
        <v>20.3505</v>
      </c>
      <c r="I1728">
        <v>9622</v>
      </c>
    </row>
    <row r="1729" spans="1:9" x14ac:dyDescent="0.2">
      <c r="A1729" s="3">
        <v>2022</v>
      </c>
      <c r="B1729" s="3">
        <v>8</v>
      </c>
      <c r="C1729" t="s">
        <v>26</v>
      </c>
      <c r="D1729" s="4" t="s">
        <v>10</v>
      </c>
      <c r="E1729" t="s">
        <v>13</v>
      </c>
      <c r="F1729">
        <v>2.6274000000000002</v>
      </c>
      <c r="G1729" t="s">
        <v>122</v>
      </c>
      <c r="H1729">
        <v>1.3064</v>
      </c>
      <c r="I1729">
        <v>873</v>
      </c>
    </row>
    <row r="1730" spans="1:9" x14ac:dyDescent="0.2">
      <c r="A1730" s="3">
        <v>2022</v>
      </c>
      <c r="B1730" s="3">
        <v>8</v>
      </c>
      <c r="C1730" t="s">
        <v>26</v>
      </c>
      <c r="D1730" s="4" t="s">
        <v>10</v>
      </c>
      <c r="E1730" t="s">
        <v>14</v>
      </c>
      <c r="F1730">
        <v>0.29330000000000001</v>
      </c>
      <c r="G1730" t="s">
        <v>123</v>
      </c>
      <c r="H1730">
        <v>0.21990000000000001</v>
      </c>
      <c r="I1730">
        <v>168</v>
      </c>
    </row>
    <row r="1731" spans="1:9" x14ac:dyDescent="0.2">
      <c r="A1731" s="3">
        <v>2022</v>
      </c>
      <c r="B1731" s="3">
        <v>8</v>
      </c>
      <c r="C1731" t="s">
        <v>26</v>
      </c>
      <c r="D1731" s="4" t="s">
        <v>15</v>
      </c>
      <c r="E1731" t="s">
        <v>11</v>
      </c>
      <c r="F1731">
        <v>0.64800000000000002</v>
      </c>
      <c r="G1731" t="s">
        <v>124</v>
      </c>
      <c r="H1731">
        <v>0.12959999999999999</v>
      </c>
      <c r="I1731">
        <v>163</v>
      </c>
    </row>
    <row r="1732" spans="1:9" x14ac:dyDescent="0.2">
      <c r="A1732" s="3">
        <v>2022</v>
      </c>
      <c r="B1732" s="3">
        <v>8</v>
      </c>
      <c r="C1732" t="s">
        <v>26</v>
      </c>
      <c r="D1732" s="4" t="s">
        <v>15</v>
      </c>
      <c r="E1732" t="s">
        <v>13</v>
      </c>
      <c r="F1732">
        <v>9.7257999999999996</v>
      </c>
      <c r="G1732" t="s">
        <v>125</v>
      </c>
      <c r="H1732">
        <v>3.8904000000000001</v>
      </c>
      <c r="I1732">
        <v>1743</v>
      </c>
    </row>
    <row r="1733" spans="1:9" x14ac:dyDescent="0.2">
      <c r="A1733" s="3">
        <v>2022</v>
      </c>
      <c r="B1733" s="3">
        <v>8</v>
      </c>
      <c r="C1733" t="s">
        <v>26</v>
      </c>
      <c r="D1733" s="4" t="s">
        <v>20</v>
      </c>
      <c r="E1733" t="s">
        <v>22</v>
      </c>
      <c r="F1733">
        <v>1.0464</v>
      </c>
      <c r="G1733">
        <v>61.849902</v>
      </c>
      <c r="H1733">
        <v>0.27210000000000001</v>
      </c>
      <c r="I1733">
        <v>200</v>
      </c>
    </row>
    <row r="1734" spans="1:9" x14ac:dyDescent="0.2">
      <c r="A1734" s="3">
        <v>2022</v>
      </c>
      <c r="B1734" s="3">
        <v>8</v>
      </c>
      <c r="C1734" t="s">
        <v>26</v>
      </c>
      <c r="D1734" s="4" t="s">
        <v>20</v>
      </c>
      <c r="E1734" t="s">
        <v>12</v>
      </c>
      <c r="F1734">
        <v>6.7550999999999997</v>
      </c>
      <c r="G1734">
        <v>479.08673099999999</v>
      </c>
      <c r="H1734">
        <v>2.4318</v>
      </c>
      <c r="I1734">
        <v>1405</v>
      </c>
    </row>
    <row r="1735" spans="1:9" x14ac:dyDescent="0.2">
      <c r="A1735" s="3">
        <v>2022</v>
      </c>
      <c r="B1735" s="3">
        <v>8</v>
      </c>
      <c r="C1735" t="s">
        <v>26</v>
      </c>
      <c r="D1735" s="4" t="s">
        <v>17</v>
      </c>
      <c r="E1735" t="s">
        <v>18</v>
      </c>
      <c r="F1735">
        <v>4.0218999999999996</v>
      </c>
      <c r="G1735">
        <v>357.342625</v>
      </c>
      <c r="H1735">
        <v>0.72389999999999999</v>
      </c>
      <c r="I1735">
        <v>1354</v>
      </c>
    </row>
    <row r="1736" spans="1:9" x14ac:dyDescent="0.2">
      <c r="A1736" s="3">
        <v>2022</v>
      </c>
      <c r="B1736" s="3">
        <v>8</v>
      </c>
      <c r="C1736" t="s">
        <v>26</v>
      </c>
      <c r="D1736" s="4" t="s">
        <v>19</v>
      </c>
      <c r="E1736" t="s">
        <v>12</v>
      </c>
      <c r="F1736">
        <v>0.93340000000000001</v>
      </c>
      <c r="G1736">
        <v>200.05150499999999</v>
      </c>
      <c r="H1736">
        <v>0.34539999999999998</v>
      </c>
      <c r="I1736">
        <v>0</v>
      </c>
    </row>
    <row r="1737" spans="1:9" x14ac:dyDescent="0.2">
      <c r="A1737" s="3">
        <v>2022</v>
      </c>
      <c r="B1737" s="3">
        <v>8</v>
      </c>
      <c r="C1737" t="s">
        <v>26</v>
      </c>
      <c r="D1737" s="4" t="s">
        <v>55</v>
      </c>
      <c r="E1737" t="s">
        <v>12</v>
      </c>
      <c r="F1737">
        <v>1.9097999999999999</v>
      </c>
      <c r="G1737">
        <v>164.086365</v>
      </c>
      <c r="H1737">
        <v>0.66839999999999999</v>
      </c>
      <c r="I1737">
        <v>856</v>
      </c>
    </row>
    <row r="1738" spans="1:9" x14ac:dyDescent="0.2">
      <c r="A1738" s="3">
        <v>2022</v>
      </c>
      <c r="B1738" s="3">
        <v>8</v>
      </c>
      <c r="C1738" t="s">
        <v>26</v>
      </c>
      <c r="D1738" s="4" t="s">
        <v>21</v>
      </c>
      <c r="E1738" t="s">
        <v>22</v>
      </c>
      <c r="F1738">
        <v>4.1999999999999997E-3</v>
      </c>
      <c r="G1738">
        <v>1.3345419999999999</v>
      </c>
      <c r="H1738">
        <v>1.1999999999999999E-3</v>
      </c>
      <c r="I1738">
        <v>3</v>
      </c>
    </row>
    <row r="1739" spans="1:9" x14ac:dyDescent="0.2">
      <c r="A1739" s="3">
        <v>2022</v>
      </c>
      <c r="B1739" s="3">
        <v>8</v>
      </c>
      <c r="C1739" t="s">
        <v>26</v>
      </c>
      <c r="D1739" s="4" t="s">
        <v>21</v>
      </c>
      <c r="E1739" t="s">
        <v>27</v>
      </c>
      <c r="F1739">
        <v>2.3999999999999998E-3</v>
      </c>
      <c r="G1739">
        <v>0.80237000000000003</v>
      </c>
      <c r="H1739">
        <v>6.9999999999999999E-4</v>
      </c>
      <c r="I1739">
        <v>6</v>
      </c>
    </row>
    <row r="1740" spans="1:9" x14ac:dyDescent="0.2">
      <c r="A1740" s="3">
        <v>2022</v>
      </c>
      <c r="B1740" s="3">
        <v>8</v>
      </c>
      <c r="C1740" t="s">
        <v>26</v>
      </c>
      <c r="D1740" s="4" t="s">
        <v>21</v>
      </c>
      <c r="E1740" t="s">
        <v>13</v>
      </c>
      <c r="F1740">
        <v>0.68210000000000004</v>
      </c>
      <c r="G1740">
        <v>114.57960300000001</v>
      </c>
      <c r="H1740">
        <v>0.27279999999999999</v>
      </c>
      <c r="I1740">
        <v>254</v>
      </c>
    </row>
    <row r="1741" spans="1:9" x14ac:dyDescent="0.2">
      <c r="A1741" s="3">
        <v>2022</v>
      </c>
      <c r="B1741" s="3">
        <v>8</v>
      </c>
      <c r="C1741" t="s">
        <v>26</v>
      </c>
      <c r="D1741" s="4" t="s">
        <v>53</v>
      </c>
      <c r="E1741" t="s">
        <v>12</v>
      </c>
      <c r="F1741">
        <v>1.1354</v>
      </c>
      <c r="G1741">
        <v>81.085424000000003</v>
      </c>
      <c r="H1741">
        <v>0.43709999999999999</v>
      </c>
      <c r="I1741">
        <v>676</v>
      </c>
    </row>
    <row r="1742" spans="1:9" x14ac:dyDescent="0.2">
      <c r="A1742" s="3">
        <v>2022</v>
      </c>
      <c r="B1742" s="3">
        <v>8</v>
      </c>
      <c r="C1742" t="s">
        <v>26</v>
      </c>
      <c r="D1742" s="4" t="s">
        <v>53</v>
      </c>
      <c r="E1742" t="s">
        <v>13</v>
      </c>
      <c r="F1742">
        <v>0.14849999999999999</v>
      </c>
      <c r="G1742">
        <v>13.757581</v>
      </c>
      <c r="H1742">
        <v>7.2700000000000001E-2</v>
      </c>
      <c r="I1742">
        <v>101</v>
      </c>
    </row>
    <row r="1743" spans="1:9" x14ac:dyDescent="0.2">
      <c r="A1743" s="3">
        <v>2022</v>
      </c>
      <c r="B1743" s="3">
        <v>8</v>
      </c>
      <c r="C1743" t="s">
        <v>26</v>
      </c>
      <c r="D1743" s="4" t="s">
        <v>54</v>
      </c>
      <c r="E1743" t="s">
        <v>13</v>
      </c>
      <c r="F1743">
        <v>0.48020000000000002</v>
      </c>
      <c r="G1743">
        <v>56.659264</v>
      </c>
      <c r="H1743">
        <v>0.19209999999999999</v>
      </c>
      <c r="I1743">
        <v>0</v>
      </c>
    </row>
    <row r="1744" spans="1:9" x14ac:dyDescent="0.2">
      <c r="A1744" s="3">
        <v>2022</v>
      </c>
      <c r="B1744" s="3">
        <v>8</v>
      </c>
      <c r="C1744" t="s">
        <v>26</v>
      </c>
      <c r="D1744" s="4" t="s">
        <v>50</v>
      </c>
      <c r="E1744" t="s">
        <v>27</v>
      </c>
      <c r="F1744">
        <v>0.51549999999999996</v>
      </c>
      <c r="G1744">
        <v>52.392999000000003</v>
      </c>
      <c r="H1744">
        <v>0.16500000000000001</v>
      </c>
      <c r="I1744">
        <v>424</v>
      </c>
    </row>
    <row r="1745" spans="1:9" x14ac:dyDescent="0.2">
      <c r="A1745" s="3">
        <v>2022</v>
      </c>
      <c r="B1745" s="3">
        <v>8</v>
      </c>
      <c r="C1745" t="s">
        <v>32</v>
      </c>
      <c r="D1745" s="4" t="s">
        <v>10</v>
      </c>
      <c r="E1745" t="s">
        <v>11</v>
      </c>
      <c r="F1745">
        <v>43.929200000000002</v>
      </c>
      <c r="G1745" t="s">
        <v>126</v>
      </c>
      <c r="H1745">
        <v>9.2250999999999994</v>
      </c>
      <c r="I1745">
        <v>7021</v>
      </c>
    </row>
    <row r="1746" spans="1:9" x14ac:dyDescent="0.2">
      <c r="A1746" s="3">
        <v>2022</v>
      </c>
      <c r="B1746" s="3">
        <v>8</v>
      </c>
      <c r="C1746" t="s">
        <v>32</v>
      </c>
      <c r="D1746" s="4" t="s">
        <v>10</v>
      </c>
      <c r="E1746" t="s">
        <v>27</v>
      </c>
      <c r="F1746">
        <v>6.9999999999999999E-4</v>
      </c>
      <c r="G1746" t="s">
        <v>127</v>
      </c>
      <c r="H1746">
        <v>2.0000000000000001E-4</v>
      </c>
      <c r="I1746">
        <v>1</v>
      </c>
    </row>
    <row r="1747" spans="1:9" x14ac:dyDescent="0.2">
      <c r="A1747" s="3">
        <v>2022</v>
      </c>
      <c r="B1747" s="3">
        <v>8</v>
      </c>
      <c r="C1747" t="s">
        <v>32</v>
      </c>
      <c r="D1747" s="4" t="s">
        <v>10</v>
      </c>
      <c r="E1747" t="s">
        <v>12</v>
      </c>
      <c r="F1747">
        <v>136.4948</v>
      </c>
      <c r="G1747" t="s">
        <v>128</v>
      </c>
      <c r="H1747">
        <v>47.773200000000003</v>
      </c>
      <c r="I1747">
        <v>19290</v>
      </c>
    </row>
    <row r="1748" spans="1:9" x14ac:dyDescent="0.2">
      <c r="A1748" s="3">
        <v>2022</v>
      </c>
      <c r="B1748" s="3">
        <v>8</v>
      </c>
      <c r="C1748" t="s">
        <v>32</v>
      </c>
      <c r="D1748" s="4" t="s">
        <v>10</v>
      </c>
      <c r="E1748" t="s">
        <v>13</v>
      </c>
      <c r="F1748">
        <v>8.7719000000000005</v>
      </c>
      <c r="G1748" t="s">
        <v>129</v>
      </c>
      <c r="H1748">
        <v>4.3630000000000004</v>
      </c>
      <c r="I1748">
        <v>2403</v>
      </c>
    </row>
    <row r="1749" spans="1:9" x14ac:dyDescent="0.2">
      <c r="A1749" s="3">
        <v>2022</v>
      </c>
      <c r="B1749" s="3">
        <v>8</v>
      </c>
      <c r="C1749" t="s">
        <v>32</v>
      </c>
      <c r="D1749" s="4" t="s">
        <v>10</v>
      </c>
      <c r="E1749" t="s">
        <v>14</v>
      </c>
      <c r="F1749">
        <v>1.7299999999999999E-2</v>
      </c>
      <c r="G1749" t="s">
        <v>130</v>
      </c>
      <c r="H1749">
        <v>1.2999999999999999E-2</v>
      </c>
      <c r="I1749">
        <v>5</v>
      </c>
    </row>
    <row r="1750" spans="1:9" x14ac:dyDescent="0.2">
      <c r="A1750" s="3">
        <v>2022</v>
      </c>
      <c r="B1750" s="3">
        <v>8</v>
      </c>
      <c r="C1750" t="s">
        <v>32</v>
      </c>
      <c r="D1750" s="4" t="s">
        <v>15</v>
      </c>
      <c r="E1750" t="s">
        <v>11</v>
      </c>
      <c r="F1750">
        <v>1.6218999999999999</v>
      </c>
      <c r="G1750" t="s">
        <v>131</v>
      </c>
      <c r="H1750">
        <v>0.32440000000000002</v>
      </c>
      <c r="I1750">
        <v>262</v>
      </c>
    </row>
    <row r="1751" spans="1:9" x14ac:dyDescent="0.2">
      <c r="A1751" s="3">
        <v>2022</v>
      </c>
      <c r="B1751" s="3">
        <v>8</v>
      </c>
      <c r="C1751" t="s">
        <v>32</v>
      </c>
      <c r="D1751" s="4" t="s">
        <v>15</v>
      </c>
      <c r="E1751" t="s">
        <v>13</v>
      </c>
      <c r="F1751">
        <v>35.424799999999998</v>
      </c>
      <c r="G1751" t="s">
        <v>132</v>
      </c>
      <c r="H1751">
        <v>14.1701</v>
      </c>
      <c r="I1751">
        <v>3846</v>
      </c>
    </row>
    <row r="1752" spans="1:9" x14ac:dyDescent="0.2">
      <c r="A1752" s="3">
        <v>2022</v>
      </c>
      <c r="B1752" s="3">
        <v>8</v>
      </c>
      <c r="C1752" t="s">
        <v>32</v>
      </c>
      <c r="D1752" s="4" t="s">
        <v>20</v>
      </c>
      <c r="E1752" t="s">
        <v>22</v>
      </c>
      <c r="F1752">
        <v>2.8089</v>
      </c>
      <c r="G1752">
        <v>160.881395</v>
      </c>
      <c r="H1752">
        <v>0.73029999999999995</v>
      </c>
      <c r="I1752">
        <v>350</v>
      </c>
    </row>
    <row r="1753" spans="1:9" x14ac:dyDescent="0.2">
      <c r="A1753" s="3">
        <v>2022</v>
      </c>
      <c r="B1753" s="3">
        <v>8</v>
      </c>
      <c r="C1753" t="s">
        <v>32</v>
      </c>
      <c r="D1753" s="4" t="s">
        <v>20</v>
      </c>
      <c r="E1753" t="s">
        <v>12</v>
      </c>
      <c r="F1753">
        <v>13.5756</v>
      </c>
      <c r="G1753">
        <v>1101.436074</v>
      </c>
      <c r="H1753">
        <v>4.8872</v>
      </c>
      <c r="I1753">
        <v>1795</v>
      </c>
    </row>
    <row r="1754" spans="1:9" x14ac:dyDescent="0.2">
      <c r="A1754" s="3">
        <v>2022</v>
      </c>
      <c r="B1754" s="3">
        <v>8</v>
      </c>
      <c r="C1754" t="s">
        <v>32</v>
      </c>
      <c r="D1754" s="4" t="s">
        <v>55</v>
      </c>
      <c r="E1754" t="s">
        <v>12</v>
      </c>
      <c r="F1754">
        <v>12.331200000000001</v>
      </c>
      <c r="G1754">
        <v>1072.2411139999999</v>
      </c>
      <c r="H1754">
        <v>4.3159000000000001</v>
      </c>
      <c r="I1754">
        <v>3741</v>
      </c>
    </row>
    <row r="1755" spans="1:9" x14ac:dyDescent="0.2">
      <c r="A1755" s="3">
        <v>2022</v>
      </c>
      <c r="B1755" s="3">
        <v>8</v>
      </c>
      <c r="C1755" t="s">
        <v>32</v>
      </c>
      <c r="D1755" s="4" t="s">
        <v>21</v>
      </c>
      <c r="E1755" t="s">
        <v>22</v>
      </c>
      <c r="F1755">
        <v>3.8999999999999998E-3</v>
      </c>
      <c r="G1755">
        <v>1.7209080000000001</v>
      </c>
      <c r="H1755">
        <v>1.1000000000000001E-3</v>
      </c>
      <c r="I1755">
        <v>5</v>
      </c>
    </row>
    <row r="1756" spans="1:9" x14ac:dyDescent="0.2">
      <c r="A1756" s="3">
        <v>2022</v>
      </c>
      <c r="B1756" s="3">
        <v>8</v>
      </c>
      <c r="C1756" t="s">
        <v>32</v>
      </c>
      <c r="D1756" s="4" t="s">
        <v>21</v>
      </c>
      <c r="E1756" t="s">
        <v>27</v>
      </c>
      <c r="F1756">
        <v>2.29E-2</v>
      </c>
      <c r="G1756">
        <v>7.5275290000000004</v>
      </c>
      <c r="H1756">
        <v>6.8999999999999999E-3</v>
      </c>
      <c r="I1756">
        <v>20</v>
      </c>
    </row>
    <row r="1757" spans="1:9" x14ac:dyDescent="0.2">
      <c r="A1757" s="3">
        <v>2022</v>
      </c>
      <c r="B1757" s="3">
        <v>8</v>
      </c>
      <c r="C1757" t="s">
        <v>32</v>
      </c>
      <c r="D1757" s="4" t="s">
        <v>21</v>
      </c>
      <c r="E1757" t="s">
        <v>13</v>
      </c>
      <c r="F1757">
        <v>1.9689000000000001</v>
      </c>
      <c r="G1757">
        <v>514.08347100000003</v>
      </c>
      <c r="H1757">
        <v>0.78759999999999997</v>
      </c>
      <c r="I1757">
        <v>413</v>
      </c>
    </row>
    <row r="1758" spans="1:9" x14ac:dyDescent="0.2">
      <c r="A1758" s="3">
        <v>2022</v>
      </c>
      <c r="B1758" s="3">
        <v>8</v>
      </c>
      <c r="C1758" t="s">
        <v>32</v>
      </c>
      <c r="D1758" s="4" t="s">
        <v>17</v>
      </c>
      <c r="E1758" t="s">
        <v>18</v>
      </c>
      <c r="F1758">
        <v>5.577</v>
      </c>
      <c r="G1758">
        <v>506.79238900000001</v>
      </c>
      <c r="H1758">
        <v>1.0039</v>
      </c>
      <c r="I1758">
        <v>2265</v>
      </c>
    </row>
    <row r="1759" spans="1:9" x14ac:dyDescent="0.2">
      <c r="A1759" s="3">
        <v>2022</v>
      </c>
      <c r="B1759" s="3">
        <v>8</v>
      </c>
      <c r="C1759" t="s">
        <v>32</v>
      </c>
      <c r="D1759" s="4" t="s">
        <v>33</v>
      </c>
      <c r="E1759" t="s">
        <v>18</v>
      </c>
      <c r="F1759">
        <v>1.0411999999999999</v>
      </c>
      <c r="G1759">
        <v>345.81836499999997</v>
      </c>
      <c r="H1759">
        <v>0.1978</v>
      </c>
      <c r="I1759">
        <v>106</v>
      </c>
    </row>
    <row r="1760" spans="1:9" x14ac:dyDescent="0.2">
      <c r="A1760" s="3">
        <v>2022</v>
      </c>
      <c r="B1760" s="3">
        <v>8</v>
      </c>
      <c r="C1760" t="s">
        <v>32</v>
      </c>
      <c r="D1760" s="4" t="s">
        <v>33</v>
      </c>
      <c r="E1760" t="s">
        <v>12</v>
      </c>
      <c r="F1760">
        <v>2.0199999999999999E-2</v>
      </c>
      <c r="G1760">
        <v>9.1996350000000007</v>
      </c>
      <c r="H1760">
        <v>7.1999999999999998E-3</v>
      </c>
      <c r="I1760">
        <v>7</v>
      </c>
    </row>
    <row r="1761" spans="1:9" x14ac:dyDescent="0.2">
      <c r="A1761" s="3">
        <v>2022</v>
      </c>
      <c r="B1761" s="3">
        <v>8</v>
      </c>
      <c r="C1761" t="s">
        <v>32</v>
      </c>
      <c r="D1761" s="4" t="s">
        <v>33</v>
      </c>
      <c r="E1761" t="s">
        <v>13</v>
      </c>
      <c r="F1761">
        <v>3.7499999999999999E-2</v>
      </c>
      <c r="G1761">
        <v>20.010375</v>
      </c>
      <c r="H1761">
        <v>1.8800000000000001E-2</v>
      </c>
      <c r="I1761">
        <v>35</v>
      </c>
    </row>
    <row r="1762" spans="1:9" x14ac:dyDescent="0.2">
      <c r="A1762" s="3">
        <v>2022</v>
      </c>
      <c r="B1762" s="3">
        <v>8</v>
      </c>
      <c r="C1762" t="s">
        <v>32</v>
      </c>
      <c r="D1762" s="4" t="s">
        <v>57</v>
      </c>
      <c r="E1762" t="s">
        <v>12</v>
      </c>
      <c r="F1762">
        <v>5.6062000000000003</v>
      </c>
      <c r="G1762">
        <v>313.649181</v>
      </c>
      <c r="H1762">
        <v>1.9621999999999999</v>
      </c>
      <c r="I1762">
        <v>131</v>
      </c>
    </row>
    <row r="1763" spans="1:9" x14ac:dyDescent="0.2">
      <c r="A1763" s="3">
        <v>2022</v>
      </c>
      <c r="B1763" s="3">
        <v>8</v>
      </c>
      <c r="C1763" t="s">
        <v>32</v>
      </c>
      <c r="D1763" s="4" t="s">
        <v>53</v>
      </c>
      <c r="E1763" t="s">
        <v>12</v>
      </c>
      <c r="F1763">
        <v>3.0958999999999999</v>
      </c>
      <c r="G1763">
        <v>202.80738400000001</v>
      </c>
      <c r="H1763">
        <v>1.1919</v>
      </c>
      <c r="I1763">
        <v>1758</v>
      </c>
    </row>
    <row r="1764" spans="1:9" x14ac:dyDescent="0.2">
      <c r="A1764" s="3">
        <v>2022</v>
      </c>
      <c r="B1764" s="3">
        <v>8</v>
      </c>
      <c r="C1764" t="s">
        <v>32</v>
      </c>
      <c r="D1764" s="4" t="s">
        <v>53</v>
      </c>
      <c r="E1764" t="s">
        <v>13</v>
      </c>
      <c r="F1764">
        <v>0.36830000000000002</v>
      </c>
      <c r="G1764">
        <v>33.449024000000001</v>
      </c>
      <c r="H1764">
        <v>0.1804</v>
      </c>
      <c r="I1764">
        <v>120</v>
      </c>
    </row>
    <row r="1765" spans="1:9" x14ac:dyDescent="0.2">
      <c r="A1765" s="3">
        <v>2022</v>
      </c>
      <c r="B1765" s="3">
        <v>8</v>
      </c>
      <c r="C1765" t="s">
        <v>32</v>
      </c>
      <c r="D1765" s="4" t="s">
        <v>35</v>
      </c>
      <c r="E1765" t="s">
        <v>18</v>
      </c>
      <c r="F1765">
        <v>0.32879999999999998</v>
      </c>
      <c r="G1765">
        <v>83.087602000000004</v>
      </c>
      <c r="H1765">
        <v>5.9200000000000003E-2</v>
      </c>
      <c r="I1765">
        <v>0</v>
      </c>
    </row>
    <row r="1766" spans="1:9" x14ac:dyDescent="0.2">
      <c r="A1766" s="3">
        <v>2022</v>
      </c>
      <c r="B1766" s="3">
        <v>8</v>
      </c>
      <c r="C1766" t="s">
        <v>32</v>
      </c>
      <c r="D1766" s="4" t="s">
        <v>35</v>
      </c>
      <c r="E1766" t="s">
        <v>12</v>
      </c>
      <c r="F1766">
        <v>0.3392</v>
      </c>
      <c r="G1766">
        <v>98.935481999999993</v>
      </c>
      <c r="H1766">
        <v>0.1187</v>
      </c>
      <c r="I1766">
        <v>0</v>
      </c>
    </row>
    <row r="1767" spans="1:9" x14ac:dyDescent="0.2">
      <c r="A1767" s="3">
        <v>2022</v>
      </c>
      <c r="B1767" s="3">
        <v>9</v>
      </c>
      <c r="C1767" t="s">
        <v>9</v>
      </c>
      <c r="D1767" s="4" t="s">
        <v>15</v>
      </c>
      <c r="E1767" t="s">
        <v>11</v>
      </c>
      <c r="F1767">
        <v>0.2591</v>
      </c>
      <c r="G1767">
        <v>21.931858999999999</v>
      </c>
      <c r="H1767">
        <v>5.1799999999999999E-2</v>
      </c>
      <c r="I1767">
        <v>32</v>
      </c>
    </row>
    <row r="1768" spans="1:9" x14ac:dyDescent="0.2">
      <c r="A1768" s="3">
        <v>2022</v>
      </c>
      <c r="B1768" s="3">
        <v>9</v>
      </c>
      <c r="C1768" t="s">
        <v>9</v>
      </c>
      <c r="D1768" s="4" t="s">
        <v>15</v>
      </c>
      <c r="E1768" t="s">
        <v>13</v>
      </c>
      <c r="F1768">
        <v>38.967300000000002</v>
      </c>
      <c r="G1768">
        <v>7477.9733239999996</v>
      </c>
      <c r="H1768">
        <v>15.587</v>
      </c>
      <c r="I1768">
        <v>622</v>
      </c>
    </row>
    <row r="1769" spans="1:9" x14ac:dyDescent="0.2">
      <c r="A1769" s="3">
        <v>2022</v>
      </c>
      <c r="B1769" s="3">
        <v>9</v>
      </c>
      <c r="C1769" t="s">
        <v>9</v>
      </c>
      <c r="D1769" s="4" t="s">
        <v>10</v>
      </c>
      <c r="E1769" t="s">
        <v>11</v>
      </c>
      <c r="F1769">
        <v>4.4724000000000004</v>
      </c>
      <c r="G1769">
        <v>372.44873799999999</v>
      </c>
      <c r="H1769">
        <v>0.93920000000000003</v>
      </c>
      <c r="I1769">
        <v>337</v>
      </c>
    </row>
    <row r="1770" spans="1:9" x14ac:dyDescent="0.2">
      <c r="A1770" s="3">
        <v>2022</v>
      </c>
      <c r="B1770" s="3">
        <v>9</v>
      </c>
      <c r="C1770" t="s">
        <v>9</v>
      </c>
      <c r="D1770" s="4" t="s">
        <v>10</v>
      </c>
      <c r="E1770" t="s">
        <v>12</v>
      </c>
      <c r="F1770">
        <v>36.849400000000003</v>
      </c>
      <c r="G1770">
        <v>3683.3465890000002</v>
      </c>
      <c r="H1770">
        <v>12.8973</v>
      </c>
      <c r="I1770">
        <v>561</v>
      </c>
    </row>
    <row r="1771" spans="1:9" x14ac:dyDescent="0.2">
      <c r="A1771" s="3">
        <v>2022</v>
      </c>
      <c r="B1771" s="3">
        <v>9</v>
      </c>
      <c r="C1771" t="s">
        <v>9</v>
      </c>
      <c r="D1771" s="4" t="s">
        <v>10</v>
      </c>
      <c r="E1771" t="s">
        <v>13</v>
      </c>
      <c r="F1771">
        <v>20.111599999999999</v>
      </c>
      <c r="G1771">
        <v>2658.1624259999999</v>
      </c>
      <c r="H1771">
        <v>10.045500000000001</v>
      </c>
      <c r="I1771">
        <v>459</v>
      </c>
    </row>
    <row r="1772" spans="1:9" x14ac:dyDescent="0.2">
      <c r="A1772" s="3">
        <v>2022</v>
      </c>
      <c r="B1772" s="3">
        <v>9</v>
      </c>
      <c r="C1772" t="s">
        <v>9</v>
      </c>
      <c r="D1772" s="4" t="s">
        <v>21</v>
      </c>
      <c r="E1772" t="s">
        <v>22</v>
      </c>
      <c r="F1772">
        <v>5.4999999999999997E-3</v>
      </c>
      <c r="G1772">
        <v>1.1916530000000001</v>
      </c>
      <c r="H1772">
        <v>1.5E-3</v>
      </c>
      <c r="I1772">
        <v>2</v>
      </c>
    </row>
    <row r="1773" spans="1:9" x14ac:dyDescent="0.2">
      <c r="A1773" s="3">
        <v>2022</v>
      </c>
      <c r="B1773" s="3">
        <v>9</v>
      </c>
      <c r="C1773" t="s">
        <v>9</v>
      </c>
      <c r="D1773" s="4" t="s">
        <v>21</v>
      </c>
      <c r="E1773" t="s">
        <v>13</v>
      </c>
      <c r="F1773">
        <v>3.7585999999999999</v>
      </c>
      <c r="G1773">
        <v>578.31913099999997</v>
      </c>
      <c r="H1773">
        <v>1.5034000000000001</v>
      </c>
      <c r="I1773">
        <v>164</v>
      </c>
    </row>
    <row r="1774" spans="1:9" x14ac:dyDescent="0.2">
      <c r="A1774" s="3">
        <v>2022</v>
      </c>
      <c r="B1774" s="3">
        <v>9</v>
      </c>
      <c r="C1774" t="s">
        <v>9</v>
      </c>
      <c r="D1774" s="4" t="s">
        <v>17</v>
      </c>
      <c r="E1774" t="s">
        <v>18</v>
      </c>
      <c r="F1774">
        <v>2.8967999999999998</v>
      </c>
      <c r="G1774">
        <v>309.26137699999998</v>
      </c>
      <c r="H1774">
        <v>0.52139999999999997</v>
      </c>
      <c r="I1774">
        <v>156</v>
      </c>
    </row>
    <row r="1775" spans="1:9" x14ac:dyDescent="0.2">
      <c r="A1775" s="3">
        <v>2022</v>
      </c>
      <c r="B1775" s="3">
        <v>9</v>
      </c>
      <c r="C1775" t="s">
        <v>9</v>
      </c>
      <c r="D1775" s="4" t="s">
        <v>20</v>
      </c>
      <c r="E1775" t="s">
        <v>22</v>
      </c>
      <c r="F1775">
        <v>5.3800000000000001E-2</v>
      </c>
      <c r="G1775">
        <v>3.2104729999999999</v>
      </c>
      <c r="H1775">
        <v>1.4E-2</v>
      </c>
      <c r="I1775">
        <v>4</v>
      </c>
    </row>
    <row r="1776" spans="1:9" x14ac:dyDescent="0.2">
      <c r="A1776" s="3">
        <v>2022</v>
      </c>
      <c r="B1776" s="3">
        <v>9</v>
      </c>
      <c r="C1776" t="s">
        <v>9</v>
      </c>
      <c r="D1776" s="4" t="s">
        <v>20</v>
      </c>
      <c r="E1776" t="s">
        <v>12</v>
      </c>
      <c r="F1776">
        <v>2.4312999999999998</v>
      </c>
      <c r="G1776">
        <v>168.27213399999999</v>
      </c>
      <c r="H1776">
        <v>0.87529999999999997</v>
      </c>
      <c r="I1776">
        <v>159</v>
      </c>
    </row>
    <row r="1777" spans="1:9" x14ac:dyDescent="0.2">
      <c r="A1777" s="3">
        <v>2022</v>
      </c>
      <c r="B1777" s="3">
        <v>9</v>
      </c>
      <c r="C1777" t="s">
        <v>9</v>
      </c>
      <c r="D1777" s="4" t="s">
        <v>56</v>
      </c>
      <c r="E1777" t="s">
        <v>12</v>
      </c>
      <c r="F1777">
        <v>0.97430000000000005</v>
      </c>
      <c r="G1777">
        <v>88.223206000000005</v>
      </c>
      <c r="H1777">
        <v>0.34100000000000003</v>
      </c>
      <c r="I1777">
        <v>81</v>
      </c>
    </row>
    <row r="1778" spans="1:9" x14ac:dyDescent="0.2">
      <c r="A1778" s="3">
        <v>2022</v>
      </c>
      <c r="B1778" s="3">
        <v>9</v>
      </c>
      <c r="C1778" t="s">
        <v>9</v>
      </c>
      <c r="D1778" s="4" t="s">
        <v>55</v>
      </c>
      <c r="E1778" t="s">
        <v>12</v>
      </c>
      <c r="F1778">
        <v>0.84909999999999997</v>
      </c>
      <c r="G1778">
        <v>78.136527999999998</v>
      </c>
      <c r="H1778">
        <v>0.29720000000000002</v>
      </c>
      <c r="I1778">
        <v>114</v>
      </c>
    </row>
    <row r="1779" spans="1:9" x14ac:dyDescent="0.2">
      <c r="A1779" s="3">
        <v>2022</v>
      </c>
      <c r="B1779" s="3">
        <v>9</v>
      </c>
      <c r="C1779" t="s">
        <v>9</v>
      </c>
      <c r="D1779" s="4" t="s">
        <v>59</v>
      </c>
      <c r="E1779" t="s">
        <v>22</v>
      </c>
      <c r="F1779">
        <v>1.1431</v>
      </c>
      <c r="G1779">
        <v>75.358834999999999</v>
      </c>
      <c r="H1779">
        <v>0.2858</v>
      </c>
      <c r="I1779">
        <v>0</v>
      </c>
    </row>
    <row r="1780" spans="1:9" x14ac:dyDescent="0.2">
      <c r="A1780" s="3">
        <v>2022</v>
      </c>
      <c r="B1780" s="3">
        <v>9</v>
      </c>
      <c r="C1780" t="s">
        <v>9</v>
      </c>
      <c r="D1780" s="4" t="s">
        <v>57</v>
      </c>
      <c r="E1780" t="s">
        <v>12</v>
      </c>
      <c r="F1780">
        <v>1.0530999999999999</v>
      </c>
      <c r="G1780">
        <v>56.502913999999997</v>
      </c>
      <c r="H1780">
        <v>0.36859999999999998</v>
      </c>
      <c r="I1780">
        <v>0</v>
      </c>
    </row>
    <row r="1781" spans="1:9" x14ac:dyDescent="0.2">
      <c r="A1781" s="3">
        <v>2022</v>
      </c>
      <c r="B1781" s="3">
        <v>9</v>
      </c>
      <c r="C1781" t="s">
        <v>9</v>
      </c>
      <c r="D1781" s="4" t="s">
        <v>19</v>
      </c>
      <c r="E1781" t="s">
        <v>12</v>
      </c>
      <c r="F1781">
        <v>0.2482</v>
      </c>
      <c r="G1781">
        <v>47.686528000000003</v>
      </c>
      <c r="H1781">
        <v>9.1800000000000007E-2</v>
      </c>
      <c r="I1781">
        <v>0</v>
      </c>
    </row>
    <row r="1782" spans="1:9" x14ac:dyDescent="0.2">
      <c r="A1782" s="3">
        <v>2022</v>
      </c>
      <c r="B1782" s="3">
        <v>9</v>
      </c>
      <c r="C1782" t="s">
        <v>26</v>
      </c>
      <c r="D1782" s="4" t="s">
        <v>10</v>
      </c>
      <c r="E1782" t="s">
        <v>11</v>
      </c>
      <c r="F1782">
        <v>13.612</v>
      </c>
      <c r="G1782">
        <v>1019.348168</v>
      </c>
      <c r="H1782">
        <v>2.8586</v>
      </c>
      <c r="I1782">
        <v>3207</v>
      </c>
    </row>
    <row r="1783" spans="1:9" x14ac:dyDescent="0.2">
      <c r="A1783" s="3">
        <v>2022</v>
      </c>
      <c r="B1783" s="3">
        <v>9</v>
      </c>
      <c r="C1783" t="s">
        <v>26</v>
      </c>
      <c r="D1783" s="4" t="s">
        <v>10</v>
      </c>
      <c r="E1783" t="s">
        <v>12</v>
      </c>
      <c r="F1783">
        <v>53.9114</v>
      </c>
      <c r="G1783">
        <v>5939.7496799999999</v>
      </c>
      <c r="H1783">
        <v>18.869</v>
      </c>
      <c r="I1783">
        <v>8071</v>
      </c>
    </row>
    <row r="1784" spans="1:9" x14ac:dyDescent="0.2">
      <c r="A1784" s="3">
        <v>2022</v>
      </c>
      <c r="B1784" s="3">
        <v>9</v>
      </c>
      <c r="C1784" t="s">
        <v>26</v>
      </c>
      <c r="D1784" s="4" t="s">
        <v>10</v>
      </c>
      <c r="E1784" t="s">
        <v>13</v>
      </c>
      <c r="F1784">
        <v>6.1974999999999998</v>
      </c>
      <c r="G1784">
        <v>813.65182900000002</v>
      </c>
      <c r="H1784">
        <v>3.0510999999999999</v>
      </c>
      <c r="I1784">
        <v>1798</v>
      </c>
    </row>
    <row r="1785" spans="1:9" x14ac:dyDescent="0.2">
      <c r="A1785" s="3">
        <v>2022</v>
      </c>
      <c r="B1785" s="3">
        <v>9</v>
      </c>
      <c r="C1785" t="s">
        <v>26</v>
      </c>
      <c r="D1785" s="4" t="s">
        <v>10</v>
      </c>
      <c r="E1785" t="s">
        <v>14</v>
      </c>
      <c r="F1785">
        <v>0.2838</v>
      </c>
      <c r="G1785">
        <v>45.835925000000003</v>
      </c>
      <c r="H1785">
        <v>0.21279999999999999</v>
      </c>
      <c r="I1785">
        <v>168</v>
      </c>
    </row>
    <row r="1786" spans="1:9" x14ac:dyDescent="0.2">
      <c r="A1786" s="3">
        <v>2022</v>
      </c>
      <c r="B1786" s="3">
        <v>9</v>
      </c>
      <c r="C1786" t="s">
        <v>26</v>
      </c>
      <c r="D1786" s="4" t="s">
        <v>15</v>
      </c>
      <c r="E1786" t="s">
        <v>11</v>
      </c>
      <c r="F1786">
        <v>0.70309999999999995</v>
      </c>
      <c r="G1786">
        <v>83.168761000000003</v>
      </c>
      <c r="H1786">
        <v>0.1406</v>
      </c>
      <c r="I1786">
        <v>202</v>
      </c>
    </row>
    <row r="1787" spans="1:9" x14ac:dyDescent="0.2">
      <c r="A1787" s="3">
        <v>2022</v>
      </c>
      <c r="B1787" s="3">
        <v>9</v>
      </c>
      <c r="C1787" t="s">
        <v>26</v>
      </c>
      <c r="D1787" s="4" t="s">
        <v>15</v>
      </c>
      <c r="E1787" t="s">
        <v>13</v>
      </c>
      <c r="F1787">
        <v>11.0032</v>
      </c>
      <c r="G1787">
        <v>2009.1188569999999</v>
      </c>
      <c r="H1787">
        <v>4.4013</v>
      </c>
      <c r="I1787">
        <v>1621</v>
      </c>
    </row>
    <row r="1788" spans="1:9" x14ac:dyDescent="0.2">
      <c r="A1788" s="3">
        <v>2022</v>
      </c>
      <c r="B1788" s="3">
        <v>9</v>
      </c>
      <c r="C1788" t="s">
        <v>26</v>
      </c>
      <c r="D1788" s="4" t="s">
        <v>20</v>
      </c>
      <c r="E1788" t="s">
        <v>22</v>
      </c>
      <c r="F1788">
        <v>0.78269999999999995</v>
      </c>
      <c r="G1788">
        <v>48.973263000000003</v>
      </c>
      <c r="H1788">
        <v>0.20349999999999999</v>
      </c>
      <c r="I1788">
        <v>191</v>
      </c>
    </row>
    <row r="1789" spans="1:9" x14ac:dyDescent="0.2">
      <c r="A1789" s="3">
        <v>2022</v>
      </c>
      <c r="B1789" s="3">
        <v>9</v>
      </c>
      <c r="C1789" t="s">
        <v>26</v>
      </c>
      <c r="D1789" s="4" t="s">
        <v>20</v>
      </c>
      <c r="E1789" t="s">
        <v>12</v>
      </c>
      <c r="F1789">
        <v>14.0677</v>
      </c>
      <c r="G1789">
        <v>770.71858399999996</v>
      </c>
      <c r="H1789">
        <v>5.0643000000000002</v>
      </c>
      <c r="I1789">
        <v>1386</v>
      </c>
    </row>
    <row r="1790" spans="1:9" x14ac:dyDescent="0.2">
      <c r="A1790" s="3">
        <v>2022</v>
      </c>
      <c r="B1790" s="3">
        <v>9</v>
      </c>
      <c r="C1790" t="s">
        <v>26</v>
      </c>
      <c r="D1790" s="4" t="s">
        <v>17</v>
      </c>
      <c r="E1790" t="s">
        <v>18</v>
      </c>
      <c r="F1790">
        <v>3.8073999999999999</v>
      </c>
      <c r="G1790">
        <v>297.966205</v>
      </c>
      <c r="H1790">
        <v>0.68530000000000002</v>
      </c>
      <c r="I1790">
        <v>1396</v>
      </c>
    </row>
    <row r="1791" spans="1:9" x14ac:dyDescent="0.2">
      <c r="A1791" s="3">
        <v>2022</v>
      </c>
      <c r="B1791" s="3">
        <v>9</v>
      </c>
      <c r="C1791" t="s">
        <v>26</v>
      </c>
      <c r="D1791" s="4" t="s">
        <v>55</v>
      </c>
      <c r="E1791" t="s">
        <v>12</v>
      </c>
      <c r="F1791">
        <v>1.9004000000000001</v>
      </c>
      <c r="G1791">
        <v>167.379323</v>
      </c>
      <c r="H1791">
        <v>0.66510000000000002</v>
      </c>
      <c r="I1791">
        <v>984</v>
      </c>
    </row>
    <row r="1792" spans="1:9" x14ac:dyDescent="0.2">
      <c r="A1792" s="3">
        <v>2022</v>
      </c>
      <c r="B1792" s="3">
        <v>9</v>
      </c>
      <c r="C1792" t="s">
        <v>26</v>
      </c>
      <c r="D1792" s="4" t="s">
        <v>59</v>
      </c>
      <c r="E1792" t="s">
        <v>22</v>
      </c>
      <c r="F1792">
        <v>1.3413999999999999</v>
      </c>
      <c r="G1792">
        <v>127.422027</v>
      </c>
      <c r="H1792">
        <v>0.33539999999999998</v>
      </c>
      <c r="I1792">
        <v>825</v>
      </c>
    </row>
    <row r="1793" spans="1:9" x14ac:dyDescent="0.2">
      <c r="A1793" s="3">
        <v>2022</v>
      </c>
      <c r="B1793" s="3">
        <v>9</v>
      </c>
      <c r="C1793" t="s">
        <v>26</v>
      </c>
      <c r="D1793" s="4" t="s">
        <v>21</v>
      </c>
      <c r="E1793" t="s">
        <v>22</v>
      </c>
      <c r="F1793">
        <v>4.4000000000000003E-3</v>
      </c>
      <c r="G1793">
        <v>1.132441</v>
      </c>
      <c r="H1793">
        <v>1.1999999999999999E-3</v>
      </c>
      <c r="I1793">
        <v>1</v>
      </c>
    </row>
    <row r="1794" spans="1:9" x14ac:dyDescent="0.2">
      <c r="A1794" s="3">
        <v>2022</v>
      </c>
      <c r="B1794" s="3">
        <v>9</v>
      </c>
      <c r="C1794" t="s">
        <v>26</v>
      </c>
      <c r="D1794" s="4" t="s">
        <v>21</v>
      </c>
      <c r="E1794" t="s">
        <v>27</v>
      </c>
      <c r="F1794">
        <v>2E-3</v>
      </c>
      <c r="G1794">
        <v>0.67433299999999996</v>
      </c>
      <c r="H1794">
        <v>5.9999999999999995E-4</v>
      </c>
      <c r="I1794">
        <v>3</v>
      </c>
    </row>
    <row r="1795" spans="1:9" x14ac:dyDescent="0.2">
      <c r="A1795" s="3">
        <v>2022</v>
      </c>
      <c r="B1795" s="3">
        <v>9</v>
      </c>
      <c r="C1795" t="s">
        <v>26</v>
      </c>
      <c r="D1795" s="4" t="s">
        <v>21</v>
      </c>
      <c r="E1795" t="s">
        <v>13</v>
      </c>
      <c r="F1795">
        <v>0.62770000000000004</v>
      </c>
      <c r="G1795">
        <v>100.602947</v>
      </c>
      <c r="H1795">
        <v>0.25109999999999999</v>
      </c>
      <c r="I1795">
        <v>322</v>
      </c>
    </row>
    <row r="1796" spans="1:9" x14ac:dyDescent="0.2">
      <c r="A1796" s="3">
        <v>2022</v>
      </c>
      <c r="B1796" s="3">
        <v>9</v>
      </c>
      <c r="C1796" t="s">
        <v>26</v>
      </c>
      <c r="D1796" s="4" t="s">
        <v>19</v>
      </c>
      <c r="E1796" t="s">
        <v>12</v>
      </c>
      <c r="F1796">
        <v>0.40610000000000002</v>
      </c>
      <c r="G1796">
        <v>90.136533999999997</v>
      </c>
      <c r="H1796">
        <v>0.1502</v>
      </c>
      <c r="I1796">
        <v>0</v>
      </c>
    </row>
    <row r="1797" spans="1:9" x14ac:dyDescent="0.2">
      <c r="A1797" s="3">
        <v>2022</v>
      </c>
      <c r="B1797" s="3">
        <v>9</v>
      </c>
      <c r="C1797" t="s">
        <v>26</v>
      </c>
      <c r="D1797" s="4" t="s">
        <v>53</v>
      </c>
      <c r="E1797" t="s">
        <v>12</v>
      </c>
      <c r="F1797">
        <v>1.1156999999999999</v>
      </c>
      <c r="G1797">
        <v>72.697706999999994</v>
      </c>
      <c r="H1797">
        <v>0.42949999999999999</v>
      </c>
      <c r="I1797">
        <v>487</v>
      </c>
    </row>
    <row r="1798" spans="1:9" x14ac:dyDescent="0.2">
      <c r="A1798" s="3">
        <v>2022</v>
      </c>
      <c r="B1798" s="3">
        <v>9</v>
      </c>
      <c r="C1798" t="s">
        <v>26</v>
      </c>
      <c r="D1798" s="4" t="s">
        <v>53</v>
      </c>
      <c r="E1798" t="s">
        <v>13</v>
      </c>
      <c r="F1798">
        <v>0.15820000000000001</v>
      </c>
      <c r="G1798">
        <v>14.157007999999999</v>
      </c>
      <c r="H1798">
        <v>7.7499999999999999E-2</v>
      </c>
      <c r="I1798">
        <v>110</v>
      </c>
    </row>
    <row r="1799" spans="1:9" x14ac:dyDescent="0.2">
      <c r="A1799" s="3">
        <v>2022</v>
      </c>
      <c r="B1799" s="3">
        <v>9</v>
      </c>
      <c r="C1799" t="s">
        <v>26</v>
      </c>
      <c r="D1799" s="4" t="s">
        <v>50</v>
      </c>
      <c r="E1799" t="s">
        <v>27</v>
      </c>
      <c r="F1799">
        <v>0.60770000000000002</v>
      </c>
      <c r="G1799">
        <v>63.000511000000003</v>
      </c>
      <c r="H1799">
        <v>0.19450000000000001</v>
      </c>
      <c r="I1799">
        <v>426</v>
      </c>
    </row>
    <row r="1800" spans="1:9" x14ac:dyDescent="0.2">
      <c r="A1800" s="3">
        <v>2022</v>
      </c>
      <c r="B1800" s="3">
        <v>9</v>
      </c>
      <c r="C1800" t="s">
        <v>32</v>
      </c>
      <c r="D1800" s="4" t="s">
        <v>10</v>
      </c>
      <c r="E1800" t="s">
        <v>11</v>
      </c>
      <c r="F1800">
        <v>33.580800000000004</v>
      </c>
      <c r="G1800">
        <v>2550.8101190000002</v>
      </c>
      <c r="H1800">
        <v>7.0519999999999996</v>
      </c>
      <c r="I1800">
        <v>5417</v>
      </c>
    </row>
    <row r="1801" spans="1:9" x14ac:dyDescent="0.2">
      <c r="A1801" s="3">
        <v>2022</v>
      </c>
      <c r="B1801" s="3">
        <v>9</v>
      </c>
      <c r="C1801" t="s">
        <v>32</v>
      </c>
      <c r="D1801" s="4" t="s">
        <v>10</v>
      </c>
      <c r="E1801" t="s">
        <v>12</v>
      </c>
      <c r="F1801">
        <v>101.4127</v>
      </c>
      <c r="G1801">
        <v>12097.787420000001</v>
      </c>
      <c r="H1801">
        <v>35.494399999999999</v>
      </c>
      <c r="I1801">
        <v>16888</v>
      </c>
    </row>
    <row r="1802" spans="1:9" x14ac:dyDescent="0.2">
      <c r="A1802" s="3">
        <v>2022</v>
      </c>
      <c r="B1802" s="3">
        <v>9</v>
      </c>
      <c r="C1802" t="s">
        <v>32</v>
      </c>
      <c r="D1802" s="4" t="s">
        <v>10</v>
      </c>
      <c r="E1802" t="s">
        <v>13</v>
      </c>
      <c r="F1802">
        <v>20.623999999999999</v>
      </c>
      <c r="G1802">
        <v>2737.0403230000002</v>
      </c>
      <c r="H1802">
        <v>10.1936</v>
      </c>
      <c r="I1802">
        <v>4012</v>
      </c>
    </row>
    <row r="1803" spans="1:9" x14ac:dyDescent="0.2">
      <c r="A1803" s="3">
        <v>2022</v>
      </c>
      <c r="B1803" s="3">
        <v>9</v>
      </c>
      <c r="C1803" t="s">
        <v>32</v>
      </c>
      <c r="D1803" s="4" t="s">
        <v>10</v>
      </c>
      <c r="E1803" t="s">
        <v>14</v>
      </c>
      <c r="F1803">
        <v>1.6799999999999999E-2</v>
      </c>
      <c r="G1803">
        <v>3.4666800000000002</v>
      </c>
      <c r="H1803">
        <v>1.26E-2</v>
      </c>
      <c r="I1803">
        <v>5</v>
      </c>
    </row>
    <row r="1804" spans="1:9" x14ac:dyDescent="0.2">
      <c r="A1804" s="3">
        <v>2022</v>
      </c>
      <c r="B1804" s="3">
        <v>9</v>
      </c>
      <c r="C1804" t="s">
        <v>32</v>
      </c>
      <c r="D1804" s="4" t="s">
        <v>15</v>
      </c>
      <c r="E1804" t="s">
        <v>11</v>
      </c>
      <c r="F1804">
        <v>1.0855999999999999</v>
      </c>
      <c r="G1804">
        <v>141.04062999999999</v>
      </c>
      <c r="H1804">
        <v>0.21709999999999999</v>
      </c>
      <c r="I1804">
        <v>251</v>
      </c>
    </row>
    <row r="1805" spans="1:9" x14ac:dyDescent="0.2">
      <c r="A1805" s="3">
        <v>2022</v>
      </c>
      <c r="B1805" s="3">
        <v>9</v>
      </c>
      <c r="C1805" t="s">
        <v>32</v>
      </c>
      <c r="D1805" s="4" t="s">
        <v>15</v>
      </c>
      <c r="E1805" t="s">
        <v>13</v>
      </c>
      <c r="F1805">
        <v>31.026700000000002</v>
      </c>
      <c r="G1805">
        <v>6399.1824299999998</v>
      </c>
      <c r="H1805">
        <v>12.410600000000001</v>
      </c>
      <c r="I1805">
        <v>3549</v>
      </c>
    </row>
    <row r="1806" spans="1:9" x14ac:dyDescent="0.2">
      <c r="A1806" s="3">
        <v>2022</v>
      </c>
      <c r="B1806" s="3">
        <v>9</v>
      </c>
      <c r="C1806" t="s">
        <v>32</v>
      </c>
      <c r="D1806" s="4" t="s">
        <v>20</v>
      </c>
      <c r="E1806" t="s">
        <v>22</v>
      </c>
      <c r="F1806">
        <v>2.4691999999999998</v>
      </c>
      <c r="G1806">
        <v>153.16091499999999</v>
      </c>
      <c r="H1806">
        <v>0.64200000000000002</v>
      </c>
      <c r="I1806">
        <v>338</v>
      </c>
    </row>
    <row r="1807" spans="1:9" x14ac:dyDescent="0.2">
      <c r="A1807" s="3">
        <v>2022</v>
      </c>
      <c r="B1807" s="3">
        <v>9</v>
      </c>
      <c r="C1807" t="s">
        <v>32</v>
      </c>
      <c r="D1807" s="4" t="s">
        <v>20</v>
      </c>
      <c r="E1807" t="s">
        <v>12</v>
      </c>
      <c r="F1807">
        <v>26.1782</v>
      </c>
      <c r="G1807">
        <v>1815.597704</v>
      </c>
      <c r="H1807">
        <v>9.4240999999999993</v>
      </c>
      <c r="I1807">
        <v>1827</v>
      </c>
    </row>
    <row r="1808" spans="1:9" x14ac:dyDescent="0.2">
      <c r="A1808" s="3">
        <v>2022</v>
      </c>
      <c r="B1808" s="3">
        <v>9</v>
      </c>
      <c r="C1808" t="s">
        <v>32</v>
      </c>
      <c r="D1808" s="4" t="s">
        <v>55</v>
      </c>
      <c r="E1808" t="s">
        <v>12</v>
      </c>
      <c r="F1808">
        <v>11.807499999999999</v>
      </c>
      <c r="G1808">
        <v>1071.843543</v>
      </c>
      <c r="H1808">
        <v>4.1326000000000001</v>
      </c>
      <c r="I1808">
        <v>3759</v>
      </c>
    </row>
    <row r="1809" spans="1:9" x14ac:dyDescent="0.2">
      <c r="A1809" s="3">
        <v>2022</v>
      </c>
      <c r="B1809" s="3">
        <v>9</v>
      </c>
      <c r="C1809" t="s">
        <v>32</v>
      </c>
      <c r="D1809" s="4" t="s">
        <v>17</v>
      </c>
      <c r="E1809" t="s">
        <v>18</v>
      </c>
      <c r="F1809">
        <v>6.7737999999999996</v>
      </c>
      <c r="G1809">
        <v>517.05504299999996</v>
      </c>
      <c r="H1809">
        <v>1.2192000000000001</v>
      </c>
      <c r="I1809">
        <v>2145</v>
      </c>
    </row>
    <row r="1810" spans="1:9" x14ac:dyDescent="0.2">
      <c r="A1810" s="3">
        <v>2022</v>
      </c>
      <c r="B1810" s="3">
        <v>9</v>
      </c>
      <c r="C1810" t="s">
        <v>32</v>
      </c>
      <c r="D1810" s="4" t="s">
        <v>21</v>
      </c>
      <c r="E1810" t="s">
        <v>22</v>
      </c>
      <c r="F1810">
        <v>1.2999999999999999E-3</v>
      </c>
      <c r="G1810">
        <v>0.68620099999999995</v>
      </c>
      <c r="H1810">
        <v>4.0000000000000002E-4</v>
      </c>
      <c r="I1810">
        <v>2</v>
      </c>
    </row>
    <row r="1811" spans="1:9" x14ac:dyDescent="0.2">
      <c r="A1811" s="3">
        <v>2022</v>
      </c>
      <c r="B1811" s="3">
        <v>9</v>
      </c>
      <c r="C1811" t="s">
        <v>32</v>
      </c>
      <c r="D1811" s="4" t="s">
        <v>21</v>
      </c>
      <c r="E1811" t="s">
        <v>27</v>
      </c>
      <c r="F1811">
        <v>1.03E-2</v>
      </c>
      <c r="G1811">
        <v>3.4660829999999998</v>
      </c>
      <c r="H1811">
        <v>3.0999999999999999E-3</v>
      </c>
      <c r="I1811">
        <v>12</v>
      </c>
    </row>
    <row r="1812" spans="1:9" x14ac:dyDescent="0.2">
      <c r="A1812" s="3">
        <v>2022</v>
      </c>
      <c r="B1812" s="3">
        <v>9</v>
      </c>
      <c r="C1812" t="s">
        <v>32</v>
      </c>
      <c r="D1812" s="4" t="s">
        <v>21</v>
      </c>
      <c r="E1812" t="s">
        <v>13</v>
      </c>
      <c r="F1812">
        <v>1.7531000000000001</v>
      </c>
      <c r="G1812">
        <v>477.69954100000001</v>
      </c>
      <c r="H1812">
        <v>0.70130000000000003</v>
      </c>
      <c r="I1812">
        <v>375</v>
      </c>
    </row>
    <row r="1813" spans="1:9" x14ac:dyDescent="0.2">
      <c r="A1813" s="3">
        <v>2022</v>
      </c>
      <c r="B1813" s="3">
        <v>9</v>
      </c>
      <c r="C1813" t="s">
        <v>32</v>
      </c>
      <c r="D1813" s="4" t="s">
        <v>33</v>
      </c>
      <c r="E1813" t="s">
        <v>18</v>
      </c>
      <c r="F1813">
        <v>1.1708000000000001</v>
      </c>
      <c r="G1813">
        <v>382.11987599999998</v>
      </c>
      <c r="H1813">
        <v>0.2225</v>
      </c>
      <c r="I1813">
        <v>101</v>
      </c>
    </row>
    <row r="1814" spans="1:9" x14ac:dyDescent="0.2">
      <c r="A1814" s="3">
        <v>2022</v>
      </c>
      <c r="B1814" s="3">
        <v>9</v>
      </c>
      <c r="C1814" t="s">
        <v>32</v>
      </c>
      <c r="D1814" s="4" t="s">
        <v>33</v>
      </c>
      <c r="E1814" t="s">
        <v>12</v>
      </c>
      <c r="F1814">
        <v>1.41E-2</v>
      </c>
      <c r="G1814">
        <v>6.9241440000000001</v>
      </c>
      <c r="H1814">
        <v>5.0000000000000001E-3</v>
      </c>
      <c r="I1814">
        <v>6</v>
      </c>
    </row>
    <row r="1815" spans="1:9" x14ac:dyDescent="0.2">
      <c r="A1815" s="3">
        <v>2022</v>
      </c>
      <c r="B1815" s="3">
        <v>9</v>
      </c>
      <c r="C1815" t="s">
        <v>32</v>
      </c>
      <c r="D1815" s="4" t="s">
        <v>33</v>
      </c>
      <c r="E1815" t="s">
        <v>13</v>
      </c>
      <c r="F1815">
        <v>3.8100000000000002E-2</v>
      </c>
      <c r="G1815">
        <v>20.303315999999999</v>
      </c>
      <c r="H1815">
        <v>1.9E-2</v>
      </c>
      <c r="I1815">
        <v>28</v>
      </c>
    </row>
    <row r="1816" spans="1:9" x14ac:dyDescent="0.2">
      <c r="A1816" s="3">
        <v>2022</v>
      </c>
      <c r="B1816" s="3">
        <v>9</v>
      </c>
      <c r="C1816" t="s">
        <v>32</v>
      </c>
      <c r="D1816" s="4" t="s">
        <v>53</v>
      </c>
      <c r="E1816" t="s">
        <v>12</v>
      </c>
      <c r="F1816">
        <v>6.0589000000000004</v>
      </c>
      <c r="G1816">
        <v>357.79105299999998</v>
      </c>
      <c r="H1816">
        <v>2.3325999999999998</v>
      </c>
      <c r="I1816">
        <v>1472</v>
      </c>
    </row>
    <row r="1817" spans="1:9" x14ac:dyDescent="0.2">
      <c r="A1817" s="3">
        <v>2022</v>
      </c>
      <c r="B1817" s="3">
        <v>9</v>
      </c>
      <c r="C1817" t="s">
        <v>32</v>
      </c>
      <c r="D1817" s="4" t="s">
        <v>53</v>
      </c>
      <c r="E1817" t="s">
        <v>13</v>
      </c>
      <c r="F1817">
        <v>0.16789999999999999</v>
      </c>
      <c r="G1817">
        <v>19.158144</v>
      </c>
      <c r="H1817">
        <v>8.2299999999999998E-2</v>
      </c>
      <c r="I1817">
        <v>78</v>
      </c>
    </row>
    <row r="1818" spans="1:9" x14ac:dyDescent="0.2">
      <c r="A1818" s="3">
        <v>2022</v>
      </c>
      <c r="B1818" s="3">
        <v>9</v>
      </c>
      <c r="C1818" t="s">
        <v>32</v>
      </c>
      <c r="D1818" s="4" t="s">
        <v>19</v>
      </c>
      <c r="E1818" t="s">
        <v>12</v>
      </c>
      <c r="F1818">
        <v>1.0606</v>
      </c>
      <c r="G1818">
        <v>220.256091</v>
      </c>
      <c r="H1818">
        <v>0.39240000000000003</v>
      </c>
      <c r="I1818">
        <v>0</v>
      </c>
    </row>
    <row r="1819" spans="1:9" x14ac:dyDescent="0.2">
      <c r="A1819" s="3">
        <v>2022</v>
      </c>
      <c r="B1819" s="3">
        <v>9</v>
      </c>
      <c r="C1819" t="s">
        <v>32</v>
      </c>
      <c r="D1819" s="4" t="s">
        <v>35</v>
      </c>
      <c r="E1819" t="s">
        <v>18</v>
      </c>
      <c r="F1819">
        <v>0.2399</v>
      </c>
      <c r="G1819">
        <v>62.670107999999999</v>
      </c>
      <c r="H1819">
        <v>4.3200000000000002E-2</v>
      </c>
      <c r="I1819">
        <v>0</v>
      </c>
    </row>
    <row r="1820" spans="1:9" x14ac:dyDescent="0.2">
      <c r="A1820" s="3">
        <v>2022</v>
      </c>
      <c r="B1820" s="3">
        <v>9</v>
      </c>
      <c r="C1820" t="s">
        <v>32</v>
      </c>
      <c r="D1820" s="4" t="s">
        <v>35</v>
      </c>
      <c r="E1820" t="s">
        <v>12</v>
      </c>
      <c r="F1820">
        <v>0.44269999999999998</v>
      </c>
      <c r="G1820">
        <v>128.904763</v>
      </c>
      <c r="H1820">
        <v>0.155</v>
      </c>
      <c r="I1820">
        <v>0</v>
      </c>
    </row>
    <row r="1821" spans="1:9" x14ac:dyDescent="0.2">
      <c r="A1821" s="3">
        <v>2022</v>
      </c>
      <c r="B1821" s="3">
        <v>10</v>
      </c>
      <c r="C1821" t="s">
        <v>9</v>
      </c>
      <c r="D1821" s="4" t="s">
        <v>10</v>
      </c>
      <c r="E1821" t="s">
        <v>11</v>
      </c>
      <c r="F1821">
        <v>8.1066000000000003</v>
      </c>
      <c r="G1821" t="s">
        <v>133</v>
      </c>
      <c r="H1821">
        <v>1.7023999999999999</v>
      </c>
      <c r="I1821">
        <v>392</v>
      </c>
    </row>
    <row r="1822" spans="1:9" x14ac:dyDescent="0.2">
      <c r="A1822" s="3">
        <v>2022</v>
      </c>
      <c r="B1822" s="3">
        <v>10</v>
      </c>
      <c r="C1822" t="s">
        <v>9</v>
      </c>
      <c r="D1822" s="4" t="s">
        <v>10</v>
      </c>
      <c r="E1822" t="s">
        <v>12</v>
      </c>
      <c r="F1822">
        <v>65.06</v>
      </c>
      <c r="G1822" t="s">
        <v>134</v>
      </c>
      <c r="H1822">
        <v>22.771000000000001</v>
      </c>
      <c r="I1822">
        <v>624</v>
      </c>
    </row>
    <row r="1823" spans="1:9" x14ac:dyDescent="0.2">
      <c r="A1823" s="3">
        <v>2022</v>
      </c>
      <c r="B1823" s="3">
        <v>10</v>
      </c>
      <c r="C1823" t="s">
        <v>9</v>
      </c>
      <c r="D1823" s="4" t="s">
        <v>10</v>
      </c>
      <c r="E1823" t="s">
        <v>13</v>
      </c>
      <c r="F1823">
        <v>34.969799999999999</v>
      </c>
      <c r="G1823" t="s">
        <v>135</v>
      </c>
      <c r="H1823">
        <v>17.473700000000001</v>
      </c>
      <c r="I1823">
        <v>522</v>
      </c>
    </row>
    <row r="1824" spans="1:9" x14ac:dyDescent="0.2">
      <c r="A1824" s="3">
        <v>2022</v>
      </c>
      <c r="B1824" s="3">
        <v>10</v>
      </c>
      <c r="C1824" t="s">
        <v>9</v>
      </c>
      <c r="D1824" s="4" t="s">
        <v>15</v>
      </c>
      <c r="E1824" t="s">
        <v>11</v>
      </c>
      <c r="F1824">
        <v>0.1794</v>
      </c>
      <c r="G1824" t="s">
        <v>136</v>
      </c>
      <c r="H1824">
        <v>3.5900000000000001E-2</v>
      </c>
      <c r="I1824">
        <v>20</v>
      </c>
    </row>
    <row r="1825" spans="1:9" x14ac:dyDescent="0.2">
      <c r="A1825" s="3">
        <v>2022</v>
      </c>
      <c r="B1825" s="3">
        <v>10</v>
      </c>
      <c r="C1825" t="s">
        <v>9</v>
      </c>
      <c r="D1825" s="4" t="s">
        <v>15</v>
      </c>
      <c r="E1825" t="s">
        <v>13</v>
      </c>
      <c r="F1825">
        <v>33.0304</v>
      </c>
      <c r="G1825" t="s">
        <v>137</v>
      </c>
      <c r="H1825">
        <v>13.212199999999999</v>
      </c>
      <c r="I1825">
        <v>629</v>
      </c>
    </row>
    <row r="1826" spans="1:9" x14ac:dyDescent="0.2">
      <c r="A1826" s="3">
        <v>2022</v>
      </c>
      <c r="B1826" s="3">
        <v>10</v>
      </c>
      <c r="C1826" t="s">
        <v>9</v>
      </c>
      <c r="D1826" s="4" t="s">
        <v>21</v>
      </c>
      <c r="E1826" t="s">
        <v>22</v>
      </c>
      <c r="F1826">
        <v>2E-3</v>
      </c>
      <c r="G1826">
        <v>0.47594500000000001</v>
      </c>
      <c r="H1826">
        <v>5.0000000000000001E-4</v>
      </c>
      <c r="I1826">
        <v>1</v>
      </c>
    </row>
    <row r="1827" spans="1:9" x14ac:dyDescent="0.2">
      <c r="A1827" s="3">
        <v>2022</v>
      </c>
      <c r="B1827" s="3">
        <v>10</v>
      </c>
      <c r="C1827" t="s">
        <v>9</v>
      </c>
      <c r="D1827" s="4" t="s">
        <v>21</v>
      </c>
      <c r="E1827" t="s">
        <v>13</v>
      </c>
      <c r="F1827">
        <v>2.8843999999999999</v>
      </c>
      <c r="G1827">
        <v>443.89737100000002</v>
      </c>
      <c r="H1827">
        <v>1.1536999999999999</v>
      </c>
      <c r="I1827">
        <v>162</v>
      </c>
    </row>
    <row r="1828" spans="1:9" x14ac:dyDescent="0.2">
      <c r="A1828" s="3">
        <v>2022</v>
      </c>
      <c r="B1828" s="3">
        <v>10</v>
      </c>
      <c r="C1828" t="s">
        <v>9</v>
      </c>
      <c r="D1828" s="4" t="s">
        <v>17</v>
      </c>
      <c r="E1828" t="s">
        <v>18</v>
      </c>
      <c r="F1828">
        <v>2.3938000000000001</v>
      </c>
      <c r="G1828">
        <v>280.43919</v>
      </c>
      <c r="H1828">
        <v>0.43090000000000001</v>
      </c>
      <c r="I1828">
        <v>135</v>
      </c>
    </row>
    <row r="1829" spans="1:9" x14ac:dyDescent="0.2">
      <c r="A1829" s="3">
        <v>2022</v>
      </c>
      <c r="B1829" s="3">
        <v>10</v>
      </c>
      <c r="C1829" t="s">
        <v>9</v>
      </c>
      <c r="D1829" s="4" t="s">
        <v>20</v>
      </c>
      <c r="E1829" t="s">
        <v>22</v>
      </c>
      <c r="F1829">
        <v>3.9300000000000002E-2</v>
      </c>
      <c r="G1829">
        <v>2.3331119999999999</v>
      </c>
      <c r="H1829">
        <v>1.0200000000000001E-2</v>
      </c>
      <c r="I1829">
        <v>4</v>
      </c>
    </row>
    <row r="1830" spans="1:9" x14ac:dyDescent="0.2">
      <c r="A1830" s="3">
        <v>2022</v>
      </c>
      <c r="B1830" s="3">
        <v>10</v>
      </c>
      <c r="C1830" t="s">
        <v>9</v>
      </c>
      <c r="D1830" s="4" t="s">
        <v>20</v>
      </c>
      <c r="E1830" t="s">
        <v>12</v>
      </c>
      <c r="F1830">
        <v>2.3325</v>
      </c>
      <c r="G1830">
        <v>168.95727500000001</v>
      </c>
      <c r="H1830">
        <v>0.8397</v>
      </c>
      <c r="I1830">
        <v>157</v>
      </c>
    </row>
    <row r="1831" spans="1:9" x14ac:dyDescent="0.2">
      <c r="A1831" s="3">
        <v>2022</v>
      </c>
      <c r="B1831" s="3">
        <v>10</v>
      </c>
      <c r="C1831" t="s">
        <v>9</v>
      </c>
      <c r="D1831" s="4" t="s">
        <v>55</v>
      </c>
      <c r="E1831" t="s">
        <v>12</v>
      </c>
      <c r="F1831">
        <v>1.0964</v>
      </c>
      <c r="G1831">
        <v>99.100650000000002</v>
      </c>
      <c r="H1831">
        <v>0.38379999999999997</v>
      </c>
      <c r="I1831">
        <v>113</v>
      </c>
    </row>
    <row r="1832" spans="1:9" x14ac:dyDescent="0.2">
      <c r="A1832" s="3">
        <v>2022</v>
      </c>
      <c r="B1832" s="3">
        <v>10</v>
      </c>
      <c r="C1832" t="s">
        <v>9</v>
      </c>
      <c r="D1832" s="4" t="s">
        <v>56</v>
      </c>
      <c r="E1832" t="s">
        <v>12</v>
      </c>
      <c r="F1832">
        <v>0.75260000000000005</v>
      </c>
      <c r="G1832">
        <v>68.122720999999999</v>
      </c>
      <c r="H1832">
        <v>0.26340000000000002</v>
      </c>
      <c r="I1832">
        <v>80</v>
      </c>
    </row>
    <row r="1833" spans="1:9" x14ac:dyDescent="0.2">
      <c r="A1833" s="3">
        <v>2022</v>
      </c>
      <c r="B1833" s="3">
        <v>10</v>
      </c>
      <c r="C1833" t="s">
        <v>9</v>
      </c>
      <c r="D1833" s="4" t="s">
        <v>59</v>
      </c>
      <c r="E1833" t="s">
        <v>22</v>
      </c>
      <c r="F1833">
        <v>1.3633</v>
      </c>
      <c r="G1833">
        <v>66.180682000000004</v>
      </c>
      <c r="H1833">
        <v>0.34079999999999999</v>
      </c>
      <c r="I1833">
        <v>67</v>
      </c>
    </row>
    <row r="1834" spans="1:9" x14ac:dyDescent="0.2">
      <c r="A1834" s="3">
        <v>2022</v>
      </c>
      <c r="B1834" s="3">
        <v>10</v>
      </c>
      <c r="C1834" t="s">
        <v>9</v>
      </c>
      <c r="D1834" s="4" t="s">
        <v>19</v>
      </c>
      <c r="E1834" t="s">
        <v>12</v>
      </c>
      <c r="F1834">
        <v>0.28249999999999997</v>
      </c>
      <c r="G1834">
        <v>51.100825999999998</v>
      </c>
      <c r="H1834">
        <v>0.1046</v>
      </c>
      <c r="I1834">
        <v>0</v>
      </c>
    </row>
    <row r="1835" spans="1:9" x14ac:dyDescent="0.2">
      <c r="A1835" s="3">
        <v>2022</v>
      </c>
      <c r="B1835" s="3">
        <v>10</v>
      </c>
      <c r="C1835" t="s">
        <v>9</v>
      </c>
      <c r="D1835" s="4" t="s">
        <v>53</v>
      </c>
      <c r="E1835" t="s">
        <v>12</v>
      </c>
      <c r="F1835">
        <v>0.49120000000000003</v>
      </c>
      <c r="G1835">
        <v>47.016438999999998</v>
      </c>
      <c r="H1835">
        <v>0.18909999999999999</v>
      </c>
      <c r="I1835">
        <v>137</v>
      </c>
    </row>
    <row r="1836" spans="1:9" x14ac:dyDescent="0.2">
      <c r="A1836" s="3">
        <v>2022</v>
      </c>
      <c r="B1836" s="3">
        <v>10</v>
      </c>
      <c r="C1836" t="s">
        <v>26</v>
      </c>
      <c r="D1836" s="4" t="s">
        <v>10</v>
      </c>
      <c r="E1836" t="s">
        <v>11</v>
      </c>
      <c r="F1836">
        <v>14.072900000000001</v>
      </c>
      <c r="G1836" t="s">
        <v>138</v>
      </c>
      <c r="H1836">
        <v>2.9552999999999998</v>
      </c>
      <c r="I1836">
        <v>2918</v>
      </c>
    </row>
    <row r="1837" spans="1:9" x14ac:dyDescent="0.2">
      <c r="A1837" s="3">
        <v>2022</v>
      </c>
      <c r="B1837" s="3">
        <v>10</v>
      </c>
      <c r="C1837" t="s">
        <v>26</v>
      </c>
      <c r="D1837" s="4" t="s">
        <v>10</v>
      </c>
      <c r="E1837" t="s">
        <v>12</v>
      </c>
      <c r="F1837">
        <v>53.130099999999999</v>
      </c>
      <c r="G1837" t="s">
        <v>139</v>
      </c>
      <c r="H1837">
        <v>18.595500000000001</v>
      </c>
      <c r="I1837">
        <v>8665</v>
      </c>
    </row>
    <row r="1838" spans="1:9" x14ac:dyDescent="0.2">
      <c r="A1838" s="3">
        <v>2022</v>
      </c>
      <c r="B1838" s="3">
        <v>10</v>
      </c>
      <c r="C1838" t="s">
        <v>26</v>
      </c>
      <c r="D1838" s="4" t="s">
        <v>10</v>
      </c>
      <c r="E1838" t="s">
        <v>13</v>
      </c>
      <c r="F1838">
        <v>8.8827999999999996</v>
      </c>
      <c r="G1838" t="s">
        <v>140</v>
      </c>
      <c r="H1838">
        <v>4.3691000000000004</v>
      </c>
      <c r="I1838">
        <v>2423</v>
      </c>
    </row>
    <row r="1839" spans="1:9" x14ac:dyDescent="0.2">
      <c r="A1839" s="3">
        <v>2022</v>
      </c>
      <c r="B1839" s="3">
        <v>10</v>
      </c>
      <c r="C1839" t="s">
        <v>26</v>
      </c>
      <c r="D1839" s="4" t="s">
        <v>10</v>
      </c>
      <c r="E1839" t="s">
        <v>14</v>
      </c>
      <c r="F1839">
        <v>0.29680000000000001</v>
      </c>
      <c r="G1839" t="s">
        <v>141</v>
      </c>
      <c r="H1839">
        <v>0.22259999999999999</v>
      </c>
      <c r="I1839">
        <v>170</v>
      </c>
    </row>
    <row r="1840" spans="1:9" x14ac:dyDescent="0.2">
      <c r="A1840" s="3">
        <v>2022</v>
      </c>
      <c r="B1840" s="3">
        <v>10</v>
      </c>
      <c r="C1840" t="s">
        <v>26</v>
      </c>
      <c r="D1840" s="4" t="s">
        <v>15</v>
      </c>
      <c r="E1840" t="s">
        <v>11</v>
      </c>
      <c r="F1840">
        <v>0.67889999999999995</v>
      </c>
      <c r="G1840" t="s">
        <v>142</v>
      </c>
      <c r="H1840">
        <v>0.1358</v>
      </c>
      <c r="I1840">
        <v>209</v>
      </c>
    </row>
    <row r="1841" spans="1:9" x14ac:dyDescent="0.2">
      <c r="A1841" s="3">
        <v>2022</v>
      </c>
      <c r="B1841" s="3">
        <v>10</v>
      </c>
      <c r="C1841" t="s">
        <v>26</v>
      </c>
      <c r="D1841" s="4" t="s">
        <v>15</v>
      </c>
      <c r="E1841" t="s">
        <v>13</v>
      </c>
      <c r="F1841">
        <v>12.4224</v>
      </c>
      <c r="G1841" t="s">
        <v>143</v>
      </c>
      <c r="H1841">
        <v>4.9690000000000003</v>
      </c>
      <c r="I1841">
        <v>1809</v>
      </c>
    </row>
    <row r="1842" spans="1:9" x14ac:dyDescent="0.2">
      <c r="A1842" s="3">
        <v>2022</v>
      </c>
      <c r="B1842" s="3">
        <v>10</v>
      </c>
      <c r="C1842" t="s">
        <v>26</v>
      </c>
      <c r="D1842" s="4" t="s">
        <v>20</v>
      </c>
      <c r="E1842" t="s">
        <v>22</v>
      </c>
      <c r="F1842">
        <v>0.84799999999999998</v>
      </c>
      <c r="G1842">
        <v>53.446204000000002</v>
      </c>
      <c r="H1842">
        <v>0.2205</v>
      </c>
      <c r="I1842">
        <v>193</v>
      </c>
    </row>
    <row r="1843" spans="1:9" x14ac:dyDescent="0.2">
      <c r="A1843" s="3">
        <v>2022</v>
      </c>
      <c r="B1843" s="3">
        <v>10</v>
      </c>
      <c r="C1843" t="s">
        <v>26</v>
      </c>
      <c r="D1843" s="4" t="s">
        <v>20</v>
      </c>
      <c r="E1843" t="s">
        <v>12</v>
      </c>
      <c r="F1843">
        <v>10.3903</v>
      </c>
      <c r="G1843">
        <v>648.87627899999995</v>
      </c>
      <c r="H1843">
        <v>3.7404999999999999</v>
      </c>
      <c r="I1843">
        <v>1361</v>
      </c>
    </row>
    <row r="1844" spans="1:9" x14ac:dyDescent="0.2">
      <c r="A1844" s="3">
        <v>2022</v>
      </c>
      <c r="B1844" s="3">
        <v>10</v>
      </c>
      <c r="C1844" t="s">
        <v>26</v>
      </c>
      <c r="D1844" s="4" t="s">
        <v>17</v>
      </c>
      <c r="E1844" t="s">
        <v>18</v>
      </c>
      <c r="F1844">
        <v>3.58</v>
      </c>
      <c r="G1844">
        <v>285.06291099999999</v>
      </c>
      <c r="H1844">
        <v>0.64439999999999997</v>
      </c>
      <c r="I1844">
        <v>1455</v>
      </c>
    </row>
    <row r="1845" spans="1:9" x14ac:dyDescent="0.2">
      <c r="A1845" s="3">
        <v>2022</v>
      </c>
      <c r="B1845" s="3">
        <v>10</v>
      </c>
      <c r="C1845" t="s">
        <v>26</v>
      </c>
      <c r="D1845" s="4" t="s">
        <v>55</v>
      </c>
      <c r="E1845" t="s">
        <v>12</v>
      </c>
      <c r="F1845">
        <v>2.4011</v>
      </c>
      <c r="G1845">
        <v>208.76339300000001</v>
      </c>
      <c r="H1845">
        <v>0.84040000000000004</v>
      </c>
      <c r="I1845">
        <v>1064</v>
      </c>
    </row>
    <row r="1846" spans="1:9" x14ac:dyDescent="0.2">
      <c r="A1846" s="3">
        <v>2022</v>
      </c>
      <c r="B1846" s="3">
        <v>10</v>
      </c>
      <c r="C1846" t="s">
        <v>26</v>
      </c>
      <c r="D1846" s="4" t="s">
        <v>19</v>
      </c>
      <c r="E1846" t="s">
        <v>12</v>
      </c>
      <c r="F1846">
        <v>0.81759999999999999</v>
      </c>
      <c r="G1846">
        <v>160.901353</v>
      </c>
      <c r="H1846">
        <v>0.30259999999999998</v>
      </c>
      <c r="I1846">
        <v>0</v>
      </c>
    </row>
    <row r="1847" spans="1:9" x14ac:dyDescent="0.2">
      <c r="A1847" s="3">
        <v>2022</v>
      </c>
      <c r="B1847" s="3">
        <v>10</v>
      </c>
      <c r="C1847" t="s">
        <v>26</v>
      </c>
      <c r="D1847" s="4" t="s">
        <v>21</v>
      </c>
      <c r="E1847" t="s">
        <v>22</v>
      </c>
      <c r="F1847">
        <v>8.0000000000000002E-3</v>
      </c>
      <c r="G1847">
        <v>2.6375890000000002</v>
      </c>
      <c r="H1847">
        <v>2.3E-3</v>
      </c>
      <c r="I1847">
        <v>2</v>
      </c>
    </row>
    <row r="1848" spans="1:9" x14ac:dyDescent="0.2">
      <c r="A1848" s="3">
        <v>2022</v>
      </c>
      <c r="B1848" s="3">
        <v>10</v>
      </c>
      <c r="C1848" t="s">
        <v>26</v>
      </c>
      <c r="D1848" s="4" t="s">
        <v>21</v>
      </c>
      <c r="E1848" t="s">
        <v>27</v>
      </c>
      <c r="F1848">
        <v>2E-3</v>
      </c>
      <c r="G1848">
        <v>0.673736</v>
      </c>
      <c r="H1848">
        <v>5.9999999999999995E-4</v>
      </c>
      <c r="I1848">
        <v>3</v>
      </c>
    </row>
    <row r="1849" spans="1:9" x14ac:dyDescent="0.2">
      <c r="A1849" s="3">
        <v>2022</v>
      </c>
      <c r="B1849" s="3">
        <v>10</v>
      </c>
      <c r="C1849" t="s">
        <v>26</v>
      </c>
      <c r="D1849" s="4" t="s">
        <v>21</v>
      </c>
      <c r="E1849" t="s">
        <v>13</v>
      </c>
      <c r="F1849">
        <v>0.83360000000000001</v>
      </c>
      <c r="G1849">
        <v>142.36648600000001</v>
      </c>
      <c r="H1849">
        <v>0.33350000000000002</v>
      </c>
      <c r="I1849">
        <v>312</v>
      </c>
    </row>
    <row r="1850" spans="1:9" x14ac:dyDescent="0.2">
      <c r="A1850" s="3">
        <v>2022</v>
      </c>
      <c r="B1850" s="3">
        <v>10</v>
      </c>
      <c r="C1850" t="s">
        <v>26</v>
      </c>
      <c r="D1850" s="4" t="s">
        <v>60</v>
      </c>
      <c r="E1850" t="s">
        <v>12</v>
      </c>
      <c r="F1850">
        <v>0.98880000000000001</v>
      </c>
      <c r="G1850">
        <v>68.042955000000006</v>
      </c>
      <c r="H1850">
        <v>0.35599999999999998</v>
      </c>
      <c r="I1850">
        <v>341</v>
      </c>
    </row>
    <row r="1851" spans="1:9" x14ac:dyDescent="0.2">
      <c r="A1851" s="3">
        <v>2022</v>
      </c>
      <c r="B1851" s="3">
        <v>10</v>
      </c>
      <c r="C1851" t="s">
        <v>26</v>
      </c>
      <c r="D1851" s="4" t="s">
        <v>52</v>
      </c>
      <c r="E1851" t="s">
        <v>12</v>
      </c>
      <c r="F1851">
        <v>1.3273999999999999</v>
      </c>
      <c r="G1851">
        <v>51.798101000000003</v>
      </c>
      <c r="H1851">
        <v>0.46460000000000001</v>
      </c>
      <c r="I1851">
        <v>435</v>
      </c>
    </row>
    <row r="1852" spans="1:9" x14ac:dyDescent="0.2">
      <c r="A1852" s="3">
        <v>2022</v>
      </c>
      <c r="B1852" s="3">
        <v>10</v>
      </c>
      <c r="C1852" t="s">
        <v>26</v>
      </c>
      <c r="D1852" s="4" t="s">
        <v>53</v>
      </c>
      <c r="E1852" t="s">
        <v>12</v>
      </c>
      <c r="F1852">
        <v>0.5887</v>
      </c>
      <c r="G1852">
        <v>38.340356</v>
      </c>
      <c r="H1852">
        <v>0.2266</v>
      </c>
      <c r="I1852">
        <v>441</v>
      </c>
    </row>
    <row r="1853" spans="1:9" x14ac:dyDescent="0.2">
      <c r="A1853" s="3">
        <v>2022</v>
      </c>
      <c r="B1853" s="3">
        <v>10</v>
      </c>
      <c r="C1853" t="s">
        <v>26</v>
      </c>
      <c r="D1853" s="4" t="s">
        <v>53</v>
      </c>
      <c r="E1853" t="s">
        <v>13</v>
      </c>
      <c r="F1853">
        <v>0.1517</v>
      </c>
      <c r="G1853">
        <v>13.152670000000001</v>
      </c>
      <c r="H1853">
        <v>7.4300000000000005E-2</v>
      </c>
      <c r="I1853">
        <v>103</v>
      </c>
    </row>
    <row r="1854" spans="1:9" x14ac:dyDescent="0.2">
      <c r="A1854" s="3">
        <v>2022</v>
      </c>
      <c r="B1854" s="3">
        <v>10</v>
      </c>
      <c r="C1854" t="s">
        <v>32</v>
      </c>
      <c r="D1854" s="4" t="s">
        <v>10</v>
      </c>
      <c r="E1854" t="s">
        <v>11</v>
      </c>
      <c r="F1854">
        <v>41.805799999999998</v>
      </c>
      <c r="G1854" t="s">
        <v>144</v>
      </c>
      <c r="H1854">
        <v>8.7791999999999994</v>
      </c>
      <c r="I1854">
        <v>4562</v>
      </c>
    </row>
    <row r="1855" spans="1:9" x14ac:dyDescent="0.2">
      <c r="A1855" s="3">
        <v>2022</v>
      </c>
      <c r="B1855" s="3">
        <v>10</v>
      </c>
      <c r="C1855" t="s">
        <v>32</v>
      </c>
      <c r="D1855" s="4" t="s">
        <v>10</v>
      </c>
      <c r="E1855" t="s">
        <v>12</v>
      </c>
      <c r="F1855">
        <v>195.5282</v>
      </c>
      <c r="G1855" t="s">
        <v>145</v>
      </c>
      <c r="H1855">
        <v>68.435000000000002</v>
      </c>
      <c r="I1855">
        <v>18126</v>
      </c>
    </row>
    <row r="1856" spans="1:9" x14ac:dyDescent="0.2">
      <c r="A1856" s="3">
        <v>2022</v>
      </c>
      <c r="B1856" s="3">
        <v>10</v>
      </c>
      <c r="C1856" t="s">
        <v>32</v>
      </c>
      <c r="D1856" s="4" t="s">
        <v>10</v>
      </c>
      <c r="E1856" t="s">
        <v>13</v>
      </c>
      <c r="F1856">
        <v>23.982099999999999</v>
      </c>
      <c r="G1856" t="s">
        <v>146</v>
      </c>
      <c r="H1856">
        <v>11.837400000000001</v>
      </c>
      <c r="I1856">
        <v>4735</v>
      </c>
    </row>
    <row r="1857" spans="1:9" x14ac:dyDescent="0.2">
      <c r="A1857" s="3">
        <v>2022</v>
      </c>
      <c r="B1857" s="3">
        <v>10</v>
      </c>
      <c r="C1857" t="s">
        <v>32</v>
      </c>
      <c r="D1857" s="4" t="s">
        <v>10</v>
      </c>
      <c r="E1857" t="s">
        <v>14</v>
      </c>
      <c r="F1857">
        <v>2.4899999999999999E-2</v>
      </c>
      <c r="G1857" t="s">
        <v>147</v>
      </c>
      <c r="H1857">
        <v>1.8700000000000001E-2</v>
      </c>
      <c r="I1857">
        <v>6</v>
      </c>
    </row>
    <row r="1858" spans="1:9" x14ac:dyDescent="0.2">
      <c r="A1858" s="3">
        <v>2022</v>
      </c>
      <c r="B1858" s="3">
        <v>10</v>
      </c>
      <c r="C1858" t="s">
        <v>32</v>
      </c>
      <c r="D1858" s="4" t="s">
        <v>15</v>
      </c>
      <c r="E1858" t="s">
        <v>11</v>
      </c>
      <c r="F1858">
        <v>1.2179</v>
      </c>
      <c r="G1858" t="s">
        <v>148</v>
      </c>
      <c r="H1858">
        <v>0.24360000000000001</v>
      </c>
      <c r="I1858">
        <v>317</v>
      </c>
    </row>
    <row r="1859" spans="1:9" x14ac:dyDescent="0.2">
      <c r="A1859" s="3">
        <v>2022</v>
      </c>
      <c r="B1859" s="3">
        <v>10</v>
      </c>
      <c r="C1859" t="s">
        <v>32</v>
      </c>
      <c r="D1859" s="4" t="s">
        <v>15</v>
      </c>
      <c r="E1859" t="s">
        <v>13</v>
      </c>
      <c r="F1859">
        <v>51.350499999999997</v>
      </c>
      <c r="G1859" t="s">
        <v>149</v>
      </c>
      <c r="H1859">
        <v>20.540199999999999</v>
      </c>
      <c r="I1859">
        <v>3575</v>
      </c>
    </row>
    <row r="1860" spans="1:9" x14ac:dyDescent="0.2">
      <c r="A1860" s="3">
        <v>2022</v>
      </c>
      <c r="B1860" s="3">
        <v>10</v>
      </c>
      <c r="C1860" t="s">
        <v>32</v>
      </c>
      <c r="D1860" s="4" t="s">
        <v>20</v>
      </c>
      <c r="E1860" t="s">
        <v>22</v>
      </c>
      <c r="F1860">
        <v>2.7494999999999998</v>
      </c>
      <c r="G1860">
        <v>170.62845300000001</v>
      </c>
      <c r="H1860">
        <v>0.71489999999999998</v>
      </c>
      <c r="I1860">
        <v>340</v>
      </c>
    </row>
    <row r="1861" spans="1:9" x14ac:dyDescent="0.2">
      <c r="A1861" s="3">
        <v>2022</v>
      </c>
      <c r="B1861" s="3">
        <v>10</v>
      </c>
      <c r="C1861" t="s">
        <v>32</v>
      </c>
      <c r="D1861" s="4" t="s">
        <v>20</v>
      </c>
      <c r="E1861" t="s">
        <v>12</v>
      </c>
      <c r="F1861">
        <v>16.1191</v>
      </c>
      <c r="G1861">
        <v>1233.1125629999999</v>
      </c>
      <c r="H1861">
        <v>5.8029000000000002</v>
      </c>
      <c r="I1861">
        <v>1747</v>
      </c>
    </row>
    <row r="1862" spans="1:9" x14ac:dyDescent="0.2">
      <c r="A1862" s="3">
        <v>2022</v>
      </c>
      <c r="B1862" s="3">
        <v>10</v>
      </c>
      <c r="C1862" t="s">
        <v>32</v>
      </c>
      <c r="D1862" s="4" t="s">
        <v>55</v>
      </c>
      <c r="E1862" t="s">
        <v>12</v>
      </c>
      <c r="F1862">
        <v>14.578099999999999</v>
      </c>
      <c r="G1862">
        <v>1298.6762679999999</v>
      </c>
      <c r="H1862">
        <v>5.1024000000000003</v>
      </c>
      <c r="I1862">
        <v>3925</v>
      </c>
    </row>
    <row r="1863" spans="1:9" x14ac:dyDescent="0.2">
      <c r="A1863" s="3">
        <v>2022</v>
      </c>
      <c r="B1863" s="3">
        <v>10</v>
      </c>
      <c r="C1863" t="s">
        <v>32</v>
      </c>
      <c r="D1863" s="4" t="s">
        <v>21</v>
      </c>
      <c r="E1863" t="s">
        <v>22</v>
      </c>
      <c r="F1863">
        <v>1.9800000000000002E-2</v>
      </c>
      <c r="G1863">
        <v>3.0197769999999999</v>
      </c>
      <c r="H1863">
        <v>5.5999999999999999E-3</v>
      </c>
      <c r="I1863">
        <v>2</v>
      </c>
    </row>
    <row r="1864" spans="1:9" x14ac:dyDescent="0.2">
      <c r="A1864" s="3">
        <v>2022</v>
      </c>
      <c r="B1864" s="3">
        <v>10</v>
      </c>
      <c r="C1864" t="s">
        <v>32</v>
      </c>
      <c r="D1864" s="4" t="s">
        <v>21</v>
      </c>
      <c r="E1864" t="s">
        <v>27</v>
      </c>
      <c r="F1864">
        <v>1.7000000000000001E-2</v>
      </c>
      <c r="G1864">
        <v>5.180294</v>
      </c>
      <c r="H1864">
        <v>5.1000000000000004E-3</v>
      </c>
      <c r="I1864">
        <v>13</v>
      </c>
    </row>
    <row r="1865" spans="1:9" x14ac:dyDescent="0.2">
      <c r="A1865" s="3">
        <v>2022</v>
      </c>
      <c r="B1865" s="3">
        <v>10</v>
      </c>
      <c r="C1865" t="s">
        <v>32</v>
      </c>
      <c r="D1865" s="4" t="s">
        <v>21</v>
      </c>
      <c r="E1865" t="s">
        <v>13</v>
      </c>
      <c r="F1865">
        <v>2.9449000000000001</v>
      </c>
      <c r="G1865">
        <v>724.66623500000003</v>
      </c>
      <c r="H1865">
        <v>1.1778999999999999</v>
      </c>
      <c r="I1865">
        <v>459</v>
      </c>
    </row>
    <row r="1866" spans="1:9" x14ac:dyDescent="0.2">
      <c r="A1866" s="3">
        <v>2022</v>
      </c>
      <c r="B1866" s="3">
        <v>10</v>
      </c>
      <c r="C1866" t="s">
        <v>32</v>
      </c>
      <c r="D1866" s="4" t="s">
        <v>17</v>
      </c>
      <c r="E1866" t="s">
        <v>18</v>
      </c>
      <c r="F1866">
        <v>5.8049999999999997</v>
      </c>
      <c r="G1866">
        <v>475.92512499999998</v>
      </c>
      <c r="H1866">
        <v>1.0448999999999999</v>
      </c>
      <c r="I1866">
        <v>1957</v>
      </c>
    </row>
    <row r="1867" spans="1:9" x14ac:dyDescent="0.2">
      <c r="A1867" s="3">
        <v>2022</v>
      </c>
      <c r="B1867" s="3">
        <v>10</v>
      </c>
      <c r="C1867" t="s">
        <v>32</v>
      </c>
      <c r="D1867" s="4" t="s">
        <v>33</v>
      </c>
      <c r="E1867" t="s">
        <v>18</v>
      </c>
      <c r="F1867">
        <v>1.0773999999999999</v>
      </c>
      <c r="G1867">
        <v>357.692522</v>
      </c>
      <c r="H1867">
        <v>0.2046</v>
      </c>
      <c r="I1867">
        <v>103</v>
      </c>
    </row>
    <row r="1868" spans="1:9" x14ac:dyDescent="0.2">
      <c r="A1868" s="3">
        <v>2022</v>
      </c>
      <c r="B1868" s="3">
        <v>10</v>
      </c>
      <c r="C1868" t="s">
        <v>32</v>
      </c>
      <c r="D1868" s="4" t="s">
        <v>33</v>
      </c>
      <c r="E1868" t="s">
        <v>12</v>
      </c>
      <c r="F1868">
        <v>1.4500000000000001E-2</v>
      </c>
      <c r="G1868">
        <v>6.7097100000000003</v>
      </c>
      <c r="H1868">
        <v>5.1999999999999998E-3</v>
      </c>
      <c r="I1868">
        <v>5</v>
      </c>
    </row>
    <row r="1869" spans="1:9" x14ac:dyDescent="0.2">
      <c r="A1869" s="3">
        <v>2022</v>
      </c>
      <c r="B1869" s="3">
        <v>10</v>
      </c>
      <c r="C1869" t="s">
        <v>32</v>
      </c>
      <c r="D1869" s="4" t="s">
        <v>33</v>
      </c>
      <c r="E1869" t="s">
        <v>13</v>
      </c>
      <c r="F1869">
        <v>5.2200000000000003E-2</v>
      </c>
      <c r="G1869">
        <v>27.388981000000001</v>
      </c>
      <c r="H1869">
        <v>2.6100000000000002E-2</v>
      </c>
      <c r="I1869">
        <v>39</v>
      </c>
    </row>
    <row r="1870" spans="1:9" x14ac:dyDescent="0.2">
      <c r="A1870" s="3">
        <v>2022</v>
      </c>
      <c r="B1870" s="3">
        <v>10</v>
      </c>
      <c r="C1870" t="s">
        <v>32</v>
      </c>
      <c r="D1870" s="4" t="s">
        <v>53</v>
      </c>
      <c r="E1870" t="s">
        <v>12</v>
      </c>
      <c r="F1870">
        <v>4.2663000000000002</v>
      </c>
      <c r="G1870">
        <v>271.08267499999999</v>
      </c>
      <c r="H1870">
        <v>1.6425000000000001</v>
      </c>
      <c r="I1870">
        <v>1321</v>
      </c>
    </row>
    <row r="1871" spans="1:9" x14ac:dyDescent="0.2">
      <c r="A1871" s="3">
        <v>2022</v>
      </c>
      <c r="B1871" s="3">
        <v>10</v>
      </c>
      <c r="C1871" t="s">
        <v>32</v>
      </c>
      <c r="D1871" s="4" t="s">
        <v>53</v>
      </c>
      <c r="E1871" t="s">
        <v>13</v>
      </c>
      <c r="F1871">
        <v>0.1046</v>
      </c>
      <c r="G1871">
        <v>13.200875</v>
      </c>
      <c r="H1871">
        <v>5.1299999999999998E-2</v>
      </c>
      <c r="I1871">
        <v>69</v>
      </c>
    </row>
    <row r="1872" spans="1:9" x14ac:dyDescent="0.2">
      <c r="A1872" s="3">
        <v>2022</v>
      </c>
      <c r="B1872" s="3">
        <v>10</v>
      </c>
      <c r="C1872" t="s">
        <v>32</v>
      </c>
      <c r="D1872" s="4" t="s">
        <v>19</v>
      </c>
      <c r="E1872" t="s">
        <v>12</v>
      </c>
      <c r="F1872">
        <v>1.2193000000000001</v>
      </c>
      <c r="G1872">
        <v>243.123197</v>
      </c>
      <c r="H1872">
        <v>0.4511</v>
      </c>
      <c r="I1872">
        <v>0</v>
      </c>
    </row>
    <row r="1873" spans="1:9" x14ac:dyDescent="0.2">
      <c r="A1873" s="3">
        <v>2022</v>
      </c>
      <c r="B1873" s="3">
        <v>10</v>
      </c>
      <c r="C1873" t="s">
        <v>32</v>
      </c>
      <c r="D1873" s="4" t="s">
        <v>35</v>
      </c>
      <c r="E1873" t="s">
        <v>18</v>
      </c>
      <c r="F1873">
        <v>0.21579999999999999</v>
      </c>
      <c r="G1873">
        <v>60.715271999999999</v>
      </c>
      <c r="H1873">
        <v>3.8899999999999997E-2</v>
      </c>
      <c r="I1873">
        <v>0</v>
      </c>
    </row>
    <row r="1874" spans="1:9" x14ac:dyDescent="0.2">
      <c r="A1874" s="3">
        <v>2022</v>
      </c>
      <c r="B1874" s="3">
        <v>10</v>
      </c>
      <c r="C1874" t="s">
        <v>32</v>
      </c>
      <c r="D1874" s="4" t="s">
        <v>35</v>
      </c>
      <c r="E1874" t="s">
        <v>12</v>
      </c>
      <c r="F1874">
        <v>0.49220000000000003</v>
      </c>
      <c r="G1874">
        <v>143.892056</v>
      </c>
      <c r="H1874">
        <v>0.17219999999999999</v>
      </c>
      <c r="I1874">
        <v>0</v>
      </c>
    </row>
    <row r="1875" spans="1:9" x14ac:dyDescent="0.2">
      <c r="A1875" s="3">
        <v>2022</v>
      </c>
      <c r="B1875" s="3">
        <v>11</v>
      </c>
      <c r="C1875" t="s">
        <v>9</v>
      </c>
      <c r="D1875" s="4" t="s">
        <v>15</v>
      </c>
      <c r="E1875" t="s">
        <v>11</v>
      </c>
      <c r="F1875">
        <v>0.16009999999999999</v>
      </c>
      <c r="G1875">
        <v>16.871047999999998</v>
      </c>
      <c r="H1875">
        <v>3.2000000000000001E-2</v>
      </c>
      <c r="I1875">
        <v>15</v>
      </c>
    </row>
    <row r="1876" spans="1:9" x14ac:dyDescent="0.2">
      <c r="A1876" s="3">
        <v>2022</v>
      </c>
      <c r="B1876" s="3">
        <v>11</v>
      </c>
      <c r="C1876" t="s">
        <v>9</v>
      </c>
      <c r="D1876" s="4" t="s">
        <v>15</v>
      </c>
      <c r="E1876" t="s">
        <v>13</v>
      </c>
      <c r="F1876">
        <v>52.838799999999999</v>
      </c>
      <c r="G1876">
        <v>9408.4418470000001</v>
      </c>
      <c r="H1876">
        <v>21.1356</v>
      </c>
      <c r="I1876">
        <v>641</v>
      </c>
    </row>
    <row r="1877" spans="1:9" x14ac:dyDescent="0.2">
      <c r="A1877" s="3">
        <v>2022</v>
      </c>
      <c r="B1877" s="3">
        <v>11</v>
      </c>
      <c r="C1877" t="s">
        <v>9</v>
      </c>
      <c r="D1877" s="4" t="s">
        <v>10</v>
      </c>
      <c r="E1877" t="s">
        <v>11</v>
      </c>
      <c r="F1877">
        <v>6.0646000000000004</v>
      </c>
      <c r="G1877">
        <v>496.74595900000003</v>
      </c>
      <c r="H1877">
        <v>1.2735000000000001</v>
      </c>
      <c r="I1877">
        <v>408</v>
      </c>
    </row>
    <row r="1878" spans="1:9" x14ac:dyDescent="0.2">
      <c r="A1878" s="3">
        <v>2022</v>
      </c>
      <c r="B1878" s="3">
        <v>11</v>
      </c>
      <c r="C1878" t="s">
        <v>9</v>
      </c>
      <c r="D1878" s="4" t="s">
        <v>10</v>
      </c>
      <c r="E1878" t="s">
        <v>12</v>
      </c>
      <c r="F1878">
        <v>49.632199999999997</v>
      </c>
      <c r="G1878">
        <v>4540.5662780000002</v>
      </c>
      <c r="H1878">
        <v>17.371300000000002</v>
      </c>
      <c r="I1878">
        <v>623</v>
      </c>
    </row>
    <row r="1879" spans="1:9" x14ac:dyDescent="0.2">
      <c r="A1879" s="3">
        <v>2022</v>
      </c>
      <c r="B1879" s="3">
        <v>11</v>
      </c>
      <c r="C1879" t="s">
        <v>9</v>
      </c>
      <c r="D1879" s="4" t="s">
        <v>10</v>
      </c>
      <c r="E1879" t="s">
        <v>13</v>
      </c>
      <c r="F1879">
        <v>27.436599999999999</v>
      </c>
      <c r="G1879">
        <v>3393.6358869999999</v>
      </c>
      <c r="H1879">
        <v>13.708600000000001</v>
      </c>
      <c r="I1879">
        <v>530</v>
      </c>
    </row>
    <row r="1880" spans="1:9" x14ac:dyDescent="0.2">
      <c r="A1880" s="3">
        <v>2022</v>
      </c>
      <c r="B1880" s="3">
        <v>11</v>
      </c>
      <c r="C1880" t="s">
        <v>9</v>
      </c>
      <c r="D1880" s="4" t="s">
        <v>21</v>
      </c>
      <c r="E1880" t="s">
        <v>22</v>
      </c>
      <c r="F1880">
        <v>2.7000000000000001E-3</v>
      </c>
      <c r="G1880">
        <v>0.74899300000000002</v>
      </c>
      <c r="H1880">
        <v>6.9999999999999999E-4</v>
      </c>
      <c r="I1880">
        <v>3</v>
      </c>
    </row>
    <row r="1881" spans="1:9" x14ac:dyDescent="0.2">
      <c r="A1881" s="3">
        <v>2022</v>
      </c>
      <c r="B1881" s="3">
        <v>11</v>
      </c>
      <c r="C1881" t="s">
        <v>9</v>
      </c>
      <c r="D1881" s="4" t="s">
        <v>21</v>
      </c>
      <c r="E1881" t="s">
        <v>13</v>
      </c>
      <c r="F1881">
        <v>1.9312</v>
      </c>
      <c r="G1881">
        <v>324.04318699999999</v>
      </c>
      <c r="H1881">
        <v>0.77249999999999996</v>
      </c>
      <c r="I1881">
        <v>163</v>
      </c>
    </row>
    <row r="1882" spans="1:9" x14ac:dyDescent="0.2">
      <c r="A1882" s="3">
        <v>2022</v>
      </c>
      <c r="B1882" s="3">
        <v>11</v>
      </c>
      <c r="C1882" t="s">
        <v>9</v>
      </c>
      <c r="D1882" s="4" t="s">
        <v>17</v>
      </c>
      <c r="E1882" t="s">
        <v>18</v>
      </c>
      <c r="F1882">
        <v>2.2650999999999999</v>
      </c>
      <c r="G1882">
        <v>272.690067</v>
      </c>
      <c r="H1882">
        <v>0.40770000000000001</v>
      </c>
      <c r="I1882">
        <v>134</v>
      </c>
    </row>
    <row r="1883" spans="1:9" x14ac:dyDescent="0.2">
      <c r="A1883" s="3">
        <v>2022</v>
      </c>
      <c r="B1883" s="3">
        <v>11</v>
      </c>
      <c r="C1883" t="s">
        <v>9</v>
      </c>
      <c r="D1883" s="4" t="s">
        <v>20</v>
      </c>
      <c r="E1883" t="s">
        <v>22</v>
      </c>
      <c r="F1883">
        <v>3.4700000000000002E-2</v>
      </c>
      <c r="G1883">
        <v>2.1055489999999999</v>
      </c>
      <c r="H1883">
        <v>8.9999999999999993E-3</v>
      </c>
      <c r="I1883">
        <v>5</v>
      </c>
    </row>
    <row r="1884" spans="1:9" x14ac:dyDescent="0.2">
      <c r="A1884" s="3">
        <v>2022</v>
      </c>
      <c r="B1884" s="3">
        <v>11</v>
      </c>
      <c r="C1884" t="s">
        <v>9</v>
      </c>
      <c r="D1884" s="4" t="s">
        <v>20</v>
      </c>
      <c r="E1884" t="s">
        <v>12</v>
      </c>
      <c r="F1884">
        <v>1.9805999999999999</v>
      </c>
      <c r="G1884">
        <v>150.15154799999999</v>
      </c>
      <c r="H1884">
        <v>0.71299999999999997</v>
      </c>
      <c r="I1884">
        <v>158</v>
      </c>
    </row>
    <row r="1885" spans="1:9" x14ac:dyDescent="0.2">
      <c r="A1885" s="3">
        <v>2022</v>
      </c>
      <c r="B1885" s="3">
        <v>11</v>
      </c>
      <c r="C1885" t="s">
        <v>9</v>
      </c>
      <c r="D1885" s="4" t="s">
        <v>55</v>
      </c>
      <c r="E1885" t="s">
        <v>12</v>
      </c>
      <c r="F1885">
        <v>1.1889000000000001</v>
      </c>
      <c r="G1885">
        <v>106.11928</v>
      </c>
      <c r="H1885">
        <v>0.41610000000000003</v>
      </c>
      <c r="I1885">
        <v>114</v>
      </c>
    </row>
    <row r="1886" spans="1:9" x14ac:dyDescent="0.2">
      <c r="A1886" s="3">
        <v>2022</v>
      </c>
      <c r="B1886" s="3">
        <v>11</v>
      </c>
      <c r="C1886" t="s">
        <v>9</v>
      </c>
      <c r="D1886" s="4" t="s">
        <v>56</v>
      </c>
      <c r="E1886" t="s">
        <v>12</v>
      </c>
      <c r="F1886">
        <v>1.0639000000000001</v>
      </c>
      <c r="G1886">
        <v>88.332611</v>
      </c>
      <c r="H1886">
        <v>0.37240000000000001</v>
      </c>
      <c r="I1886">
        <v>76</v>
      </c>
    </row>
    <row r="1887" spans="1:9" x14ac:dyDescent="0.2">
      <c r="A1887" s="3">
        <v>2022</v>
      </c>
      <c r="B1887" s="3">
        <v>11</v>
      </c>
      <c r="C1887" t="s">
        <v>9</v>
      </c>
      <c r="D1887" s="4" t="s">
        <v>19</v>
      </c>
      <c r="E1887" t="s">
        <v>12</v>
      </c>
      <c r="F1887">
        <v>0.38969999999999999</v>
      </c>
      <c r="G1887">
        <v>64.835729999999998</v>
      </c>
      <c r="H1887">
        <v>0.14419999999999999</v>
      </c>
      <c r="I1887">
        <v>22</v>
      </c>
    </row>
    <row r="1888" spans="1:9" x14ac:dyDescent="0.2">
      <c r="A1888" s="3">
        <v>2022</v>
      </c>
      <c r="B1888" s="3">
        <v>11</v>
      </c>
      <c r="C1888" t="s">
        <v>9</v>
      </c>
      <c r="D1888" s="4" t="s">
        <v>53</v>
      </c>
      <c r="E1888" t="s">
        <v>12</v>
      </c>
      <c r="F1888">
        <v>0.53910000000000002</v>
      </c>
      <c r="G1888">
        <v>49.349483999999997</v>
      </c>
      <c r="H1888">
        <v>0.20749999999999999</v>
      </c>
      <c r="I1888">
        <v>139</v>
      </c>
    </row>
    <row r="1889" spans="1:9" x14ac:dyDescent="0.2">
      <c r="A1889" s="3">
        <v>2022</v>
      </c>
      <c r="B1889" s="3">
        <v>11</v>
      </c>
      <c r="C1889" t="s">
        <v>9</v>
      </c>
      <c r="D1889" s="4" t="s">
        <v>59</v>
      </c>
      <c r="E1889" t="s">
        <v>22</v>
      </c>
      <c r="F1889">
        <v>1.3554999999999999</v>
      </c>
      <c r="G1889">
        <v>43.217829999999999</v>
      </c>
      <c r="H1889">
        <v>0.33889999999999998</v>
      </c>
      <c r="I1889">
        <v>0</v>
      </c>
    </row>
    <row r="1890" spans="1:9" x14ac:dyDescent="0.2">
      <c r="A1890" s="3">
        <v>2022</v>
      </c>
      <c r="B1890" s="3">
        <v>11</v>
      </c>
      <c r="C1890" t="s">
        <v>26</v>
      </c>
      <c r="D1890" s="4" t="s">
        <v>10</v>
      </c>
      <c r="E1890" t="s">
        <v>11</v>
      </c>
      <c r="F1890">
        <v>15.3058</v>
      </c>
      <c r="G1890">
        <v>1228.08464</v>
      </c>
      <c r="H1890">
        <v>3.2141999999999999</v>
      </c>
      <c r="I1890">
        <v>2865</v>
      </c>
    </row>
    <row r="1891" spans="1:9" x14ac:dyDescent="0.2">
      <c r="A1891" s="3">
        <v>2022</v>
      </c>
      <c r="B1891" s="3">
        <v>11</v>
      </c>
      <c r="C1891" t="s">
        <v>26</v>
      </c>
      <c r="D1891" s="4" t="s">
        <v>10</v>
      </c>
      <c r="E1891" t="s">
        <v>12</v>
      </c>
      <c r="F1891">
        <v>33.4998</v>
      </c>
      <c r="G1891">
        <v>4286.6524319999999</v>
      </c>
      <c r="H1891">
        <v>11.7249</v>
      </c>
      <c r="I1891">
        <v>8472</v>
      </c>
    </row>
    <row r="1892" spans="1:9" x14ac:dyDescent="0.2">
      <c r="A1892" s="3">
        <v>2022</v>
      </c>
      <c r="B1892" s="3">
        <v>11</v>
      </c>
      <c r="C1892" t="s">
        <v>26</v>
      </c>
      <c r="D1892" s="4" t="s">
        <v>10</v>
      </c>
      <c r="E1892" t="s">
        <v>13</v>
      </c>
      <c r="F1892" t="s">
        <v>61</v>
      </c>
      <c r="G1892">
        <v>1120.3620129999999</v>
      </c>
      <c r="H1892">
        <v>3.94</v>
      </c>
      <c r="I1892">
        <v>3215</v>
      </c>
    </row>
    <row r="1893" spans="1:9" x14ac:dyDescent="0.2">
      <c r="A1893" s="3">
        <v>2022</v>
      </c>
      <c r="B1893" s="3">
        <v>11</v>
      </c>
      <c r="C1893" t="s">
        <v>26</v>
      </c>
      <c r="D1893" s="4" t="s">
        <v>15</v>
      </c>
      <c r="E1893" t="s">
        <v>11</v>
      </c>
      <c r="F1893">
        <v>0.72570000000000001</v>
      </c>
      <c r="G1893">
        <v>88.458725000000001</v>
      </c>
      <c r="H1893">
        <v>0.14510000000000001</v>
      </c>
      <c r="I1893">
        <v>211</v>
      </c>
    </row>
    <row r="1894" spans="1:9" x14ac:dyDescent="0.2">
      <c r="A1894" s="3">
        <v>2022</v>
      </c>
      <c r="B1894" s="3">
        <v>11</v>
      </c>
      <c r="C1894" t="s">
        <v>26</v>
      </c>
      <c r="D1894" s="4" t="s">
        <v>15</v>
      </c>
      <c r="E1894" t="s">
        <v>13</v>
      </c>
      <c r="F1894">
        <v>16.7315</v>
      </c>
      <c r="G1894">
        <v>2785.7551250000001</v>
      </c>
      <c r="H1894">
        <v>6.6925999999999997</v>
      </c>
      <c r="I1894">
        <v>2672</v>
      </c>
    </row>
    <row r="1895" spans="1:9" x14ac:dyDescent="0.2">
      <c r="A1895" s="3">
        <v>2022</v>
      </c>
      <c r="B1895" s="3">
        <v>11</v>
      </c>
      <c r="C1895" t="s">
        <v>26</v>
      </c>
      <c r="D1895" s="4" t="s">
        <v>20</v>
      </c>
      <c r="E1895" t="s">
        <v>22</v>
      </c>
      <c r="F1895">
        <v>0.94530000000000003</v>
      </c>
      <c r="G1895">
        <v>61.275691000000002</v>
      </c>
      <c r="H1895">
        <v>0.2457</v>
      </c>
      <c r="I1895">
        <v>143</v>
      </c>
    </row>
    <row r="1896" spans="1:9" x14ac:dyDescent="0.2">
      <c r="A1896" s="3">
        <v>2022</v>
      </c>
      <c r="B1896" s="3">
        <v>11</v>
      </c>
      <c r="C1896" t="s">
        <v>26</v>
      </c>
      <c r="D1896" s="4" t="s">
        <v>20</v>
      </c>
      <c r="E1896" t="s">
        <v>12</v>
      </c>
      <c r="F1896">
        <v>10.4442</v>
      </c>
      <c r="G1896">
        <v>688.06409299999996</v>
      </c>
      <c r="H1896">
        <v>3.76</v>
      </c>
      <c r="I1896">
        <v>1374</v>
      </c>
    </row>
    <row r="1897" spans="1:9" x14ac:dyDescent="0.2">
      <c r="A1897" s="3">
        <v>2022</v>
      </c>
      <c r="B1897" s="3">
        <v>11</v>
      </c>
      <c r="C1897" t="s">
        <v>26</v>
      </c>
      <c r="D1897" s="4" t="s">
        <v>55</v>
      </c>
      <c r="E1897" t="s">
        <v>12</v>
      </c>
      <c r="F1897">
        <v>2.7107000000000001</v>
      </c>
      <c r="G1897">
        <v>224.93849299999999</v>
      </c>
      <c r="H1897">
        <v>0.94879999999999998</v>
      </c>
      <c r="I1897">
        <v>820</v>
      </c>
    </row>
    <row r="1898" spans="1:9" x14ac:dyDescent="0.2">
      <c r="A1898" s="3">
        <v>2022</v>
      </c>
      <c r="B1898" s="3">
        <v>11</v>
      </c>
      <c r="C1898" t="s">
        <v>26</v>
      </c>
      <c r="D1898" s="4" t="s">
        <v>17</v>
      </c>
      <c r="E1898" t="s">
        <v>18</v>
      </c>
      <c r="F1898">
        <v>2.4805999999999999</v>
      </c>
      <c r="G1898">
        <v>168.139456</v>
      </c>
      <c r="H1898">
        <v>0.44650000000000001</v>
      </c>
      <c r="I1898">
        <v>1008</v>
      </c>
    </row>
    <row r="1899" spans="1:9" x14ac:dyDescent="0.2">
      <c r="A1899" s="3">
        <v>2022</v>
      </c>
      <c r="B1899" s="3">
        <v>11</v>
      </c>
      <c r="C1899" t="s">
        <v>26</v>
      </c>
      <c r="D1899" s="4" t="s">
        <v>19</v>
      </c>
      <c r="E1899" t="s">
        <v>12</v>
      </c>
      <c r="F1899">
        <v>0.65780000000000005</v>
      </c>
      <c r="G1899">
        <v>138.358881</v>
      </c>
      <c r="H1899">
        <v>0.24329999999999999</v>
      </c>
      <c r="I1899">
        <v>0</v>
      </c>
    </row>
    <row r="1900" spans="1:9" x14ac:dyDescent="0.2">
      <c r="A1900" s="3">
        <v>2022</v>
      </c>
      <c r="B1900" s="3">
        <v>11</v>
      </c>
      <c r="C1900" t="s">
        <v>26</v>
      </c>
      <c r="D1900" s="4" t="s">
        <v>21</v>
      </c>
      <c r="E1900" t="s">
        <v>22</v>
      </c>
      <c r="F1900">
        <v>1.4E-3</v>
      </c>
      <c r="G1900">
        <v>0.84991099999999997</v>
      </c>
      <c r="H1900">
        <v>4.0000000000000002E-4</v>
      </c>
      <c r="I1900">
        <v>2</v>
      </c>
    </row>
    <row r="1901" spans="1:9" x14ac:dyDescent="0.2">
      <c r="A1901" s="3">
        <v>2022</v>
      </c>
      <c r="B1901" s="3">
        <v>11</v>
      </c>
      <c r="C1901" t="s">
        <v>26</v>
      </c>
      <c r="D1901" s="4" t="s">
        <v>21</v>
      </c>
      <c r="E1901" t="s">
        <v>27</v>
      </c>
      <c r="F1901">
        <v>6.9999999999999999E-4</v>
      </c>
      <c r="G1901">
        <v>0.22941900000000001</v>
      </c>
      <c r="H1901">
        <v>2.0000000000000001E-4</v>
      </c>
      <c r="I1901">
        <v>1</v>
      </c>
    </row>
    <row r="1902" spans="1:9" x14ac:dyDescent="0.2">
      <c r="A1902" s="3">
        <v>2022</v>
      </c>
      <c r="B1902" s="3">
        <v>11</v>
      </c>
      <c r="C1902" t="s">
        <v>26</v>
      </c>
      <c r="D1902" s="4" t="s">
        <v>21</v>
      </c>
      <c r="E1902" t="s">
        <v>13</v>
      </c>
      <c r="F1902">
        <v>0.434</v>
      </c>
      <c r="G1902">
        <v>106.645087</v>
      </c>
      <c r="H1902">
        <v>0.1736</v>
      </c>
      <c r="I1902">
        <v>174</v>
      </c>
    </row>
    <row r="1903" spans="1:9" x14ac:dyDescent="0.2">
      <c r="A1903" s="3">
        <v>2022</v>
      </c>
      <c r="B1903" s="3">
        <v>11</v>
      </c>
      <c r="C1903" t="s">
        <v>26</v>
      </c>
      <c r="D1903" s="4" t="s">
        <v>60</v>
      </c>
      <c r="E1903" t="s">
        <v>12</v>
      </c>
      <c r="F1903">
        <v>1.3532</v>
      </c>
      <c r="G1903">
        <v>95.727793000000005</v>
      </c>
      <c r="H1903">
        <v>0.48720000000000002</v>
      </c>
      <c r="I1903">
        <v>382</v>
      </c>
    </row>
    <row r="1904" spans="1:9" x14ac:dyDescent="0.2">
      <c r="A1904" s="3">
        <v>2022</v>
      </c>
      <c r="B1904" s="3">
        <v>11</v>
      </c>
      <c r="C1904" t="s">
        <v>26</v>
      </c>
      <c r="D1904" s="4" t="s">
        <v>59</v>
      </c>
      <c r="E1904" t="s">
        <v>22</v>
      </c>
      <c r="F1904">
        <v>1.0662</v>
      </c>
      <c r="G1904">
        <v>94.908581999999996</v>
      </c>
      <c r="H1904">
        <v>0.2666</v>
      </c>
      <c r="I1904">
        <v>624</v>
      </c>
    </row>
    <row r="1905" spans="1:9" x14ac:dyDescent="0.2">
      <c r="A1905" s="3">
        <v>2022</v>
      </c>
      <c r="B1905" s="3">
        <v>11</v>
      </c>
      <c r="C1905" t="s">
        <v>26</v>
      </c>
      <c r="D1905" s="4" t="s">
        <v>52</v>
      </c>
      <c r="E1905" t="s">
        <v>12</v>
      </c>
      <c r="F1905">
        <v>1.5963000000000001</v>
      </c>
      <c r="G1905">
        <v>91.942843999999994</v>
      </c>
      <c r="H1905">
        <v>0.55869999999999997</v>
      </c>
      <c r="I1905">
        <v>782</v>
      </c>
    </row>
    <row r="1906" spans="1:9" x14ac:dyDescent="0.2">
      <c r="A1906" s="3">
        <v>2022</v>
      </c>
      <c r="B1906" s="3">
        <v>11</v>
      </c>
      <c r="C1906" t="s">
        <v>32</v>
      </c>
      <c r="D1906" s="4" t="s">
        <v>10</v>
      </c>
      <c r="E1906" t="s">
        <v>11</v>
      </c>
      <c r="F1906">
        <v>32.9255</v>
      </c>
      <c r="G1906">
        <v>2573.4751900000001</v>
      </c>
      <c r="H1906">
        <v>6.9143999999999997</v>
      </c>
      <c r="I1906">
        <v>4883</v>
      </c>
    </row>
    <row r="1907" spans="1:9" x14ac:dyDescent="0.2">
      <c r="A1907" s="3">
        <v>2022</v>
      </c>
      <c r="B1907" s="3">
        <v>11</v>
      </c>
      <c r="C1907" t="s">
        <v>32</v>
      </c>
      <c r="D1907" s="4" t="s">
        <v>10</v>
      </c>
      <c r="E1907" t="s">
        <v>12</v>
      </c>
      <c r="F1907">
        <v>109.5556</v>
      </c>
      <c r="G1907">
        <v>12847.27447</v>
      </c>
      <c r="H1907">
        <v>38.344499999999996</v>
      </c>
      <c r="I1907">
        <v>17478</v>
      </c>
    </row>
    <row r="1908" spans="1:9" x14ac:dyDescent="0.2">
      <c r="A1908" s="3">
        <v>2022</v>
      </c>
      <c r="B1908" s="3">
        <v>11</v>
      </c>
      <c r="C1908" t="s">
        <v>32</v>
      </c>
      <c r="D1908" s="4" t="s">
        <v>10</v>
      </c>
      <c r="E1908" t="s">
        <v>13</v>
      </c>
      <c r="F1908">
        <v>25.076799999999999</v>
      </c>
      <c r="G1908">
        <v>3373.0182810000001</v>
      </c>
      <c r="H1908">
        <v>12.3856</v>
      </c>
      <c r="I1908">
        <v>5795</v>
      </c>
    </row>
    <row r="1909" spans="1:9" x14ac:dyDescent="0.2">
      <c r="A1909" s="3">
        <v>2022</v>
      </c>
      <c r="B1909" s="3">
        <v>11</v>
      </c>
      <c r="C1909" t="s">
        <v>32</v>
      </c>
      <c r="D1909" s="4" t="s">
        <v>10</v>
      </c>
      <c r="E1909" t="s">
        <v>14</v>
      </c>
      <c r="F1909">
        <v>2.41E-2</v>
      </c>
      <c r="G1909">
        <v>4.9832989999999997</v>
      </c>
      <c r="H1909">
        <v>1.7999999999999999E-2</v>
      </c>
      <c r="I1909">
        <v>6</v>
      </c>
    </row>
    <row r="1910" spans="1:9" x14ac:dyDescent="0.2">
      <c r="A1910" s="3">
        <v>2022</v>
      </c>
      <c r="B1910" s="3">
        <v>11</v>
      </c>
      <c r="C1910" t="s">
        <v>32</v>
      </c>
      <c r="D1910" s="4" t="s">
        <v>15</v>
      </c>
      <c r="E1910" t="s">
        <v>11</v>
      </c>
      <c r="F1910">
        <v>1.3379000000000001</v>
      </c>
      <c r="G1910">
        <v>183.44634400000001</v>
      </c>
      <c r="H1910">
        <v>0.26750000000000002</v>
      </c>
      <c r="I1910">
        <v>343</v>
      </c>
    </row>
    <row r="1911" spans="1:9" x14ac:dyDescent="0.2">
      <c r="A1911" s="3">
        <v>2022</v>
      </c>
      <c r="B1911" s="3">
        <v>11</v>
      </c>
      <c r="C1911" t="s">
        <v>32</v>
      </c>
      <c r="D1911" s="4" t="s">
        <v>15</v>
      </c>
      <c r="E1911" t="s">
        <v>13</v>
      </c>
      <c r="F1911">
        <v>66.876199999999997</v>
      </c>
      <c r="G1911">
        <v>11510.502179999999</v>
      </c>
      <c r="H1911">
        <v>26.750499999999999</v>
      </c>
      <c r="I1911">
        <v>8509</v>
      </c>
    </row>
    <row r="1912" spans="1:9" x14ac:dyDescent="0.2">
      <c r="A1912" s="3">
        <v>2022</v>
      </c>
      <c r="B1912" s="3">
        <v>11</v>
      </c>
      <c r="C1912" t="s">
        <v>32</v>
      </c>
      <c r="D1912" s="4" t="s">
        <v>20</v>
      </c>
      <c r="E1912" t="s">
        <v>22</v>
      </c>
      <c r="F1912">
        <v>2.8355000000000001</v>
      </c>
      <c r="G1912">
        <v>186.03771800000001</v>
      </c>
      <c r="H1912">
        <v>0.73729999999999996</v>
      </c>
      <c r="I1912">
        <v>357</v>
      </c>
    </row>
    <row r="1913" spans="1:9" x14ac:dyDescent="0.2">
      <c r="A1913" s="3">
        <v>2022</v>
      </c>
      <c r="B1913" s="3">
        <v>11</v>
      </c>
      <c r="C1913" t="s">
        <v>32</v>
      </c>
      <c r="D1913" s="4" t="s">
        <v>20</v>
      </c>
      <c r="E1913" t="s">
        <v>12</v>
      </c>
      <c r="F1913">
        <v>21.208300000000001</v>
      </c>
      <c r="G1913">
        <v>1613.6895629999999</v>
      </c>
      <c r="H1913">
        <v>7.6349</v>
      </c>
      <c r="I1913">
        <v>1850</v>
      </c>
    </row>
    <row r="1914" spans="1:9" x14ac:dyDescent="0.2">
      <c r="A1914" s="3">
        <v>2022</v>
      </c>
      <c r="B1914" s="3">
        <v>11</v>
      </c>
      <c r="C1914" t="s">
        <v>32</v>
      </c>
      <c r="D1914" s="4" t="s">
        <v>55</v>
      </c>
      <c r="E1914" t="s">
        <v>12</v>
      </c>
      <c r="F1914">
        <v>16.013500000000001</v>
      </c>
      <c r="G1914">
        <v>1377.6806099999999</v>
      </c>
      <c r="H1914">
        <v>5.6047000000000002</v>
      </c>
      <c r="I1914">
        <v>4305</v>
      </c>
    </row>
    <row r="1915" spans="1:9" x14ac:dyDescent="0.2">
      <c r="A1915" s="3">
        <v>2022</v>
      </c>
      <c r="B1915" s="3">
        <v>11</v>
      </c>
      <c r="C1915" t="s">
        <v>32</v>
      </c>
      <c r="D1915" s="4" t="s">
        <v>21</v>
      </c>
      <c r="E1915" t="s">
        <v>22</v>
      </c>
      <c r="F1915">
        <v>6.0000000000000001E-3</v>
      </c>
      <c r="G1915">
        <v>1.1382099999999999</v>
      </c>
      <c r="H1915">
        <v>1.6999999999999999E-3</v>
      </c>
      <c r="I1915">
        <v>2</v>
      </c>
    </row>
    <row r="1916" spans="1:9" x14ac:dyDescent="0.2">
      <c r="A1916" s="3">
        <v>2022</v>
      </c>
      <c r="B1916" s="3">
        <v>11</v>
      </c>
      <c r="C1916" t="s">
        <v>32</v>
      </c>
      <c r="D1916" s="4" t="s">
        <v>21</v>
      </c>
      <c r="E1916" t="s">
        <v>27</v>
      </c>
      <c r="F1916">
        <v>1.3299999999999999E-2</v>
      </c>
      <c r="G1916">
        <v>3.815782</v>
      </c>
      <c r="H1916">
        <v>4.0000000000000001E-3</v>
      </c>
      <c r="I1916">
        <v>18</v>
      </c>
    </row>
    <row r="1917" spans="1:9" x14ac:dyDescent="0.2">
      <c r="A1917" s="3">
        <v>2022</v>
      </c>
      <c r="B1917" s="3">
        <v>11</v>
      </c>
      <c r="C1917" t="s">
        <v>32</v>
      </c>
      <c r="D1917" s="4" t="s">
        <v>21</v>
      </c>
      <c r="E1917" t="s">
        <v>13</v>
      </c>
      <c r="F1917">
        <v>2.6168</v>
      </c>
      <c r="G1917">
        <v>672.52049199999999</v>
      </c>
      <c r="H1917">
        <v>1.0467</v>
      </c>
      <c r="I1917">
        <v>564</v>
      </c>
    </row>
    <row r="1918" spans="1:9" x14ac:dyDescent="0.2">
      <c r="A1918" s="3">
        <v>2022</v>
      </c>
      <c r="B1918" s="3">
        <v>11</v>
      </c>
      <c r="C1918" t="s">
        <v>32</v>
      </c>
      <c r="D1918" s="4" t="s">
        <v>33</v>
      </c>
      <c r="E1918" t="s">
        <v>18</v>
      </c>
      <c r="F1918">
        <v>1.2791999999999999</v>
      </c>
      <c r="G1918">
        <v>430.25821300000001</v>
      </c>
      <c r="H1918">
        <v>0.24310000000000001</v>
      </c>
      <c r="I1918">
        <v>102</v>
      </c>
    </row>
    <row r="1919" spans="1:9" x14ac:dyDescent="0.2">
      <c r="A1919" s="3">
        <v>2022</v>
      </c>
      <c r="B1919" s="3">
        <v>11</v>
      </c>
      <c r="C1919" t="s">
        <v>32</v>
      </c>
      <c r="D1919" s="4" t="s">
        <v>33</v>
      </c>
      <c r="E1919" t="s">
        <v>12</v>
      </c>
      <c r="F1919">
        <v>1.66E-2</v>
      </c>
      <c r="G1919">
        <v>7.83141</v>
      </c>
      <c r="H1919">
        <v>5.7999999999999996E-3</v>
      </c>
      <c r="I1919">
        <v>6</v>
      </c>
    </row>
    <row r="1920" spans="1:9" x14ac:dyDescent="0.2">
      <c r="A1920" s="3">
        <v>2022</v>
      </c>
      <c r="B1920" s="3">
        <v>11</v>
      </c>
      <c r="C1920" t="s">
        <v>32</v>
      </c>
      <c r="D1920" s="4" t="s">
        <v>33</v>
      </c>
      <c r="E1920" t="s">
        <v>13</v>
      </c>
      <c r="F1920">
        <v>5.4600000000000003E-2</v>
      </c>
      <c r="G1920">
        <v>29.143439000000001</v>
      </c>
      <c r="H1920">
        <v>2.7300000000000001E-2</v>
      </c>
      <c r="I1920">
        <v>42</v>
      </c>
    </row>
    <row r="1921" spans="1:9" x14ac:dyDescent="0.2">
      <c r="A1921" s="3">
        <v>2022</v>
      </c>
      <c r="B1921" s="3">
        <v>11</v>
      </c>
      <c r="C1921" t="s">
        <v>32</v>
      </c>
      <c r="D1921" s="4" t="s">
        <v>17</v>
      </c>
      <c r="E1921" t="s">
        <v>18</v>
      </c>
      <c r="F1921">
        <v>6.0726000000000004</v>
      </c>
      <c r="G1921">
        <v>460.24659100000002</v>
      </c>
      <c r="H1921">
        <v>1.0931</v>
      </c>
      <c r="I1921">
        <v>2059</v>
      </c>
    </row>
    <row r="1922" spans="1:9" x14ac:dyDescent="0.2">
      <c r="A1922" s="3">
        <v>2022</v>
      </c>
      <c r="B1922" s="3">
        <v>11</v>
      </c>
      <c r="C1922" t="s">
        <v>32</v>
      </c>
      <c r="D1922" s="4" t="s">
        <v>35</v>
      </c>
      <c r="E1922" t="s">
        <v>18</v>
      </c>
      <c r="F1922">
        <v>0.2316</v>
      </c>
      <c r="G1922">
        <v>68.187832999999998</v>
      </c>
      <c r="H1922">
        <v>4.1599999999999998E-2</v>
      </c>
      <c r="I1922">
        <v>0</v>
      </c>
    </row>
    <row r="1923" spans="1:9" x14ac:dyDescent="0.2">
      <c r="A1923" s="3">
        <v>2022</v>
      </c>
      <c r="B1923" s="3">
        <v>11</v>
      </c>
      <c r="C1923" t="s">
        <v>32</v>
      </c>
      <c r="D1923" s="4" t="s">
        <v>35</v>
      </c>
      <c r="E1923" t="s">
        <v>12</v>
      </c>
      <c r="F1923">
        <v>0.49890000000000001</v>
      </c>
      <c r="G1923">
        <v>148.325346</v>
      </c>
      <c r="H1923">
        <v>0.17460000000000001</v>
      </c>
      <c r="I1923">
        <v>0</v>
      </c>
    </row>
    <row r="1924" spans="1:9" x14ac:dyDescent="0.2">
      <c r="A1924" s="3">
        <v>2022</v>
      </c>
      <c r="B1924" s="3">
        <v>11</v>
      </c>
      <c r="C1924" t="s">
        <v>32</v>
      </c>
      <c r="D1924" s="4" t="s">
        <v>19</v>
      </c>
      <c r="E1924" t="s">
        <v>12</v>
      </c>
      <c r="F1924">
        <v>0.98860000000000003</v>
      </c>
      <c r="G1924">
        <v>209.659188</v>
      </c>
      <c r="H1924">
        <v>0.36580000000000001</v>
      </c>
      <c r="I1924">
        <v>0</v>
      </c>
    </row>
    <row r="1925" spans="1:9" x14ac:dyDescent="0.2">
      <c r="A1925" s="3">
        <v>2022</v>
      </c>
      <c r="B1925" s="3">
        <v>11</v>
      </c>
      <c r="C1925" t="s">
        <v>32</v>
      </c>
      <c r="D1925" s="4" t="s">
        <v>53</v>
      </c>
      <c r="E1925" t="s">
        <v>12</v>
      </c>
      <c r="F1925">
        <v>2.2503000000000002</v>
      </c>
      <c r="G1925">
        <v>177.459237</v>
      </c>
      <c r="H1925">
        <v>0.86639999999999995</v>
      </c>
      <c r="I1925">
        <v>1080</v>
      </c>
    </row>
    <row r="1926" spans="1:9" x14ac:dyDescent="0.2">
      <c r="A1926" s="3">
        <v>2022</v>
      </c>
      <c r="B1926" s="3">
        <v>11</v>
      </c>
      <c r="C1926" t="s">
        <v>32</v>
      </c>
      <c r="D1926" s="4" t="s">
        <v>53</v>
      </c>
      <c r="E1926" t="s">
        <v>13</v>
      </c>
      <c r="F1926">
        <v>0.1152</v>
      </c>
      <c r="G1926">
        <v>16.475532999999999</v>
      </c>
      <c r="H1926">
        <v>5.6399999999999999E-2</v>
      </c>
      <c r="I1926">
        <v>74</v>
      </c>
    </row>
    <row r="1927" spans="1:9" x14ac:dyDescent="0.2">
      <c r="A1927" s="3">
        <v>2022</v>
      </c>
      <c r="B1927" s="3">
        <v>12</v>
      </c>
      <c r="C1927" t="s">
        <v>9</v>
      </c>
      <c r="D1927" s="4" t="s">
        <v>15</v>
      </c>
      <c r="E1927" t="s">
        <v>11</v>
      </c>
      <c r="F1927">
        <v>9.7199999999999995E-2</v>
      </c>
      <c r="G1927" t="s">
        <v>150</v>
      </c>
      <c r="H1927">
        <v>1.9400000000000001E-2</v>
      </c>
      <c r="I1927">
        <v>14</v>
      </c>
    </row>
    <row r="1928" spans="1:9" x14ac:dyDescent="0.2">
      <c r="A1928" s="3">
        <v>2022</v>
      </c>
      <c r="B1928" s="3">
        <v>12</v>
      </c>
      <c r="C1928" t="s">
        <v>9</v>
      </c>
      <c r="D1928" s="4" t="s">
        <v>15</v>
      </c>
      <c r="E1928" t="s">
        <v>13</v>
      </c>
      <c r="F1928">
        <v>41.707599999999999</v>
      </c>
      <c r="G1928" t="s">
        <v>151</v>
      </c>
      <c r="H1928">
        <v>16.6831</v>
      </c>
      <c r="I1928">
        <v>615</v>
      </c>
    </row>
    <row r="1929" spans="1:9" x14ac:dyDescent="0.2">
      <c r="A1929" s="3">
        <v>2022</v>
      </c>
      <c r="B1929" s="3">
        <v>12</v>
      </c>
      <c r="C1929" t="s">
        <v>9</v>
      </c>
      <c r="D1929" s="4" t="s">
        <v>10</v>
      </c>
      <c r="E1929" t="s">
        <v>11</v>
      </c>
      <c r="F1929">
        <v>5.7782999999999998</v>
      </c>
      <c r="G1929" t="s">
        <v>152</v>
      </c>
      <c r="H1929">
        <v>1.2135</v>
      </c>
      <c r="I1929">
        <v>389</v>
      </c>
    </row>
    <row r="1930" spans="1:9" x14ac:dyDescent="0.2">
      <c r="A1930" s="3">
        <v>2022</v>
      </c>
      <c r="B1930" s="3">
        <v>12</v>
      </c>
      <c r="C1930" t="s">
        <v>9</v>
      </c>
      <c r="D1930" s="4" t="s">
        <v>10</v>
      </c>
      <c r="E1930" t="s">
        <v>12</v>
      </c>
      <c r="F1930">
        <v>26.398</v>
      </c>
      <c r="G1930" t="s">
        <v>153</v>
      </c>
      <c r="H1930">
        <v>9.2393000000000001</v>
      </c>
      <c r="I1930">
        <v>596</v>
      </c>
    </row>
    <row r="1931" spans="1:9" x14ac:dyDescent="0.2">
      <c r="A1931" s="3">
        <v>2022</v>
      </c>
      <c r="B1931" s="3">
        <v>12</v>
      </c>
      <c r="C1931" t="s">
        <v>9</v>
      </c>
      <c r="D1931" s="4" t="s">
        <v>10</v>
      </c>
      <c r="E1931" t="s">
        <v>13</v>
      </c>
      <c r="F1931">
        <v>30.0701</v>
      </c>
      <c r="G1931" t="s">
        <v>154</v>
      </c>
      <c r="H1931">
        <v>15.0265</v>
      </c>
      <c r="I1931">
        <v>501</v>
      </c>
    </row>
    <row r="1932" spans="1:9" x14ac:dyDescent="0.2">
      <c r="A1932" s="3">
        <v>2022</v>
      </c>
      <c r="B1932" s="3">
        <v>12</v>
      </c>
      <c r="C1932" t="s">
        <v>9</v>
      </c>
      <c r="D1932" s="4" t="s">
        <v>17</v>
      </c>
      <c r="E1932" t="s">
        <v>18</v>
      </c>
      <c r="F1932">
        <v>2.4055</v>
      </c>
      <c r="G1932">
        <v>288.65046699999999</v>
      </c>
      <c r="H1932">
        <v>0.433</v>
      </c>
      <c r="I1932">
        <v>119</v>
      </c>
    </row>
    <row r="1933" spans="1:9" x14ac:dyDescent="0.2">
      <c r="A1933" s="3">
        <v>2022</v>
      </c>
      <c r="B1933" s="3">
        <v>12</v>
      </c>
      <c r="C1933" t="s">
        <v>9</v>
      </c>
      <c r="D1933" s="4" t="s">
        <v>21</v>
      </c>
      <c r="E1933" t="s">
        <v>13</v>
      </c>
      <c r="F1933">
        <v>1.4713000000000001</v>
      </c>
      <c r="G1933">
        <v>268.38488000000001</v>
      </c>
      <c r="H1933">
        <v>0.58850000000000002</v>
      </c>
      <c r="I1933">
        <v>113</v>
      </c>
    </row>
    <row r="1934" spans="1:9" x14ac:dyDescent="0.2">
      <c r="A1934" s="3">
        <v>2022</v>
      </c>
      <c r="B1934" s="3">
        <v>12</v>
      </c>
      <c r="C1934" t="s">
        <v>9</v>
      </c>
      <c r="D1934" s="4" t="s">
        <v>20</v>
      </c>
      <c r="E1934" t="s">
        <v>22</v>
      </c>
      <c r="F1934">
        <v>3.5499999999999997E-2</v>
      </c>
      <c r="G1934">
        <v>2.0761090000000002</v>
      </c>
      <c r="H1934">
        <v>9.1999999999999998E-3</v>
      </c>
      <c r="I1934">
        <v>5</v>
      </c>
    </row>
    <row r="1935" spans="1:9" x14ac:dyDescent="0.2">
      <c r="A1935" s="3">
        <v>2022</v>
      </c>
      <c r="B1935" s="3">
        <v>12</v>
      </c>
      <c r="C1935" t="s">
        <v>9</v>
      </c>
      <c r="D1935" s="4" t="s">
        <v>20</v>
      </c>
      <c r="E1935" t="s">
        <v>12</v>
      </c>
      <c r="F1935">
        <v>2.4146999999999998</v>
      </c>
      <c r="G1935">
        <v>179.24161100000001</v>
      </c>
      <c r="H1935">
        <v>0.86929999999999996</v>
      </c>
      <c r="I1935">
        <v>151</v>
      </c>
    </row>
    <row r="1936" spans="1:9" x14ac:dyDescent="0.2">
      <c r="A1936" s="3">
        <v>2022</v>
      </c>
      <c r="B1936" s="3">
        <v>12</v>
      </c>
      <c r="C1936" t="s">
        <v>9</v>
      </c>
      <c r="D1936" s="4" t="s">
        <v>55</v>
      </c>
      <c r="E1936" t="s">
        <v>12</v>
      </c>
      <c r="F1936">
        <v>1.1106</v>
      </c>
      <c r="G1936">
        <v>98.254187000000002</v>
      </c>
      <c r="H1936">
        <v>0.3886</v>
      </c>
      <c r="I1936">
        <v>109</v>
      </c>
    </row>
    <row r="1937" spans="1:9" x14ac:dyDescent="0.2">
      <c r="A1937" s="3">
        <v>2022</v>
      </c>
      <c r="B1937" s="3">
        <v>12</v>
      </c>
      <c r="C1937" t="s">
        <v>9</v>
      </c>
      <c r="D1937" s="4" t="s">
        <v>56</v>
      </c>
      <c r="E1937" t="s">
        <v>12</v>
      </c>
      <c r="F1937">
        <v>0.9899</v>
      </c>
      <c r="G1937">
        <v>81.820758999999995</v>
      </c>
      <c r="H1937">
        <v>0.34639999999999999</v>
      </c>
      <c r="I1937">
        <v>69</v>
      </c>
    </row>
    <row r="1938" spans="1:9" x14ac:dyDescent="0.2">
      <c r="A1938" s="3">
        <v>2022</v>
      </c>
      <c r="B1938" s="3">
        <v>12</v>
      </c>
      <c r="C1938" t="s">
        <v>9</v>
      </c>
      <c r="D1938" s="4" t="s">
        <v>19</v>
      </c>
      <c r="E1938" t="s">
        <v>12</v>
      </c>
      <c r="F1938">
        <v>0.31440000000000001</v>
      </c>
      <c r="G1938">
        <v>53.442689999999999</v>
      </c>
      <c r="H1938">
        <v>0.1163</v>
      </c>
      <c r="I1938">
        <v>0</v>
      </c>
    </row>
    <row r="1939" spans="1:9" x14ac:dyDescent="0.2">
      <c r="A1939" s="3">
        <v>2022</v>
      </c>
      <c r="B1939" s="3">
        <v>12</v>
      </c>
      <c r="C1939" t="s">
        <v>9</v>
      </c>
      <c r="D1939" s="4" t="s">
        <v>53</v>
      </c>
      <c r="E1939" t="s">
        <v>12</v>
      </c>
      <c r="F1939">
        <v>0.40260000000000001</v>
      </c>
      <c r="G1939">
        <v>44.385877999999998</v>
      </c>
      <c r="H1939">
        <v>0.155</v>
      </c>
      <c r="I1939">
        <v>131</v>
      </c>
    </row>
    <row r="1940" spans="1:9" x14ac:dyDescent="0.2">
      <c r="A1940" s="3">
        <v>2022</v>
      </c>
      <c r="B1940" s="3">
        <v>12</v>
      </c>
      <c r="C1940" t="s">
        <v>9</v>
      </c>
      <c r="D1940" s="4" t="s">
        <v>62</v>
      </c>
      <c r="E1940" t="s">
        <v>18</v>
      </c>
      <c r="F1940">
        <v>0.58179999999999998</v>
      </c>
      <c r="G1940">
        <v>34.264124000000002</v>
      </c>
      <c r="H1940">
        <v>6.9800000000000001E-2</v>
      </c>
      <c r="I1940">
        <v>75</v>
      </c>
    </row>
    <row r="1941" spans="1:9" x14ac:dyDescent="0.2">
      <c r="A1941" s="3">
        <v>2022</v>
      </c>
      <c r="B1941" s="3">
        <v>12</v>
      </c>
      <c r="C1941" t="s">
        <v>26</v>
      </c>
      <c r="D1941" s="4" t="s">
        <v>10</v>
      </c>
      <c r="E1941" t="s">
        <v>11</v>
      </c>
      <c r="F1941">
        <v>14.025399999999999</v>
      </c>
      <c r="G1941" t="s">
        <v>155</v>
      </c>
      <c r="H1941">
        <v>2.9453</v>
      </c>
      <c r="I1941">
        <v>2688</v>
      </c>
    </row>
    <row r="1942" spans="1:9" x14ac:dyDescent="0.2">
      <c r="A1942" s="3">
        <v>2022</v>
      </c>
      <c r="B1942" s="3">
        <v>12</v>
      </c>
      <c r="C1942" t="s">
        <v>26</v>
      </c>
      <c r="D1942" s="4" t="s">
        <v>10</v>
      </c>
      <c r="E1942" t="s">
        <v>12</v>
      </c>
      <c r="F1942">
        <v>41.937199999999997</v>
      </c>
      <c r="G1942" t="s">
        <v>156</v>
      </c>
      <c r="H1942">
        <v>14.678000000000001</v>
      </c>
      <c r="I1942">
        <v>7912</v>
      </c>
    </row>
    <row r="1943" spans="1:9" x14ac:dyDescent="0.2">
      <c r="A1943" s="3">
        <v>2022</v>
      </c>
      <c r="B1943" s="3">
        <v>12</v>
      </c>
      <c r="C1943" t="s">
        <v>26</v>
      </c>
      <c r="D1943" s="4" t="s">
        <v>10</v>
      </c>
      <c r="E1943" t="s">
        <v>13</v>
      </c>
      <c r="F1943">
        <v>8.8173999999999992</v>
      </c>
      <c r="G1943" t="s">
        <v>157</v>
      </c>
      <c r="H1943">
        <v>4.3360000000000003</v>
      </c>
      <c r="I1943">
        <v>3076</v>
      </c>
    </row>
    <row r="1944" spans="1:9" x14ac:dyDescent="0.2">
      <c r="A1944" s="3">
        <v>2022</v>
      </c>
      <c r="B1944" s="3">
        <v>12</v>
      </c>
      <c r="C1944" t="s">
        <v>26</v>
      </c>
      <c r="D1944" s="4" t="s">
        <v>15</v>
      </c>
      <c r="E1944" t="s">
        <v>11</v>
      </c>
      <c r="F1944">
        <v>0.55920000000000003</v>
      </c>
      <c r="G1944" t="s">
        <v>158</v>
      </c>
      <c r="H1944">
        <v>0.1119</v>
      </c>
      <c r="I1944">
        <v>229</v>
      </c>
    </row>
    <row r="1945" spans="1:9" x14ac:dyDescent="0.2">
      <c r="A1945" s="3">
        <v>2022</v>
      </c>
      <c r="B1945" s="3">
        <v>12</v>
      </c>
      <c r="C1945" t="s">
        <v>26</v>
      </c>
      <c r="D1945" s="4" t="s">
        <v>15</v>
      </c>
      <c r="E1945" t="s">
        <v>13</v>
      </c>
      <c r="F1945">
        <v>13.1007</v>
      </c>
      <c r="G1945" t="s">
        <v>159</v>
      </c>
      <c r="H1945">
        <v>5.2404000000000002</v>
      </c>
      <c r="I1945">
        <v>2389</v>
      </c>
    </row>
    <row r="1946" spans="1:9" x14ac:dyDescent="0.2">
      <c r="A1946" s="3">
        <v>2022</v>
      </c>
      <c r="B1946" s="3">
        <v>12</v>
      </c>
      <c r="C1946" t="s">
        <v>26</v>
      </c>
      <c r="D1946" s="4" t="s">
        <v>20</v>
      </c>
      <c r="E1946" t="s">
        <v>22</v>
      </c>
      <c r="F1946">
        <v>1.1649</v>
      </c>
      <c r="G1946">
        <v>74.095637999999994</v>
      </c>
      <c r="H1946">
        <v>0.3029</v>
      </c>
      <c r="I1946">
        <v>120</v>
      </c>
    </row>
    <row r="1947" spans="1:9" x14ac:dyDescent="0.2">
      <c r="A1947" s="3">
        <v>2022</v>
      </c>
      <c r="B1947" s="3">
        <v>12</v>
      </c>
      <c r="C1947" t="s">
        <v>26</v>
      </c>
      <c r="D1947" s="4" t="s">
        <v>20</v>
      </c>
      <c r="E1947" t="s">
        <v>12</v>
      </c>
      <c r="F1947">
        <v>9.7878000000000007</v>
      </c>
      <c r="G1947">
        <v>674.81985399999996</v>
      </c>
      <c r="H1947">
        <v>3.5236000000000001</v>
      </c>
      <c r="I1947">
        <v>1357</v>
      </c>
    </row>
    <row r="1948" spans="1:9" x14ac:dyDescent="0.2">
      <c r="A1948" s="3">
        <v>2022</v>
      </c>
      <c r="B1948" s="3">
        <v>12</v>
      </c>
      <c r="C1948" t="s">
        <v>26</v>
      </c>
      <c r="D1948" s="4" t="s">
        <v>52</v>
      </c>
      <c r="E1948" t="s">
        <v>12</v>
      </c>
      <c r="F1948">
        <v>4.9301000000000004</v>
      </c>
      <c r="G1948">
        <v>253.99308199999999</v>
      </c>
      <c r="H1948">
        <v>1.7255</v>
      </c>
      <c r="I1948">
        <v>686</v>
      </c>
    </row>
    <row r="1949" spans="1:9" x14ac:dyDescent="0.2">
      <c r="A1949" s="3">
        <v>2022</v>
      </c>
      <c r="B1949" s="3">
        <v>12</v>
      </c>
      <c r="C1949" t="s">
        <v>26</v>
      </c>
      <c r="D1949" s="4" t="s">
        <v>55</v>
      </c>
      <c r="E1949" t="s">
        <v>12</v>
      </c>
      <c r="F1949">
        <v>2.3782999999999999</v>
      </c>
      <c r="G1949">
        <v>211.17560700000001</v>
      </c>
      <c r="H1949">
        <v>0.83240000000000003</v>
      </c>
      <c r="I1949">
        <v>1073</v>
      </c>
    </row>
    <row r="1950" spans="1:9" x14ac:dyDescent="0.2">
      <c r="A1950" s="3">
        <v>2022</v>
      </c>
      <c r="B1950" s="3">
        <v>12</v>
      </c>
      <c r="C1950" t="s">
        <v>26</v>
      </c>
      <c r="D1950" s="4" t="s">
        <v>19</v>
      </c>
      <c r="E1950" t="s">
        <v>12</v>
      </c>
      <c r="F1950">
        <v>0.63490000000000002</v>
      </c>
      <c r="G1950">
        <v>140.682445</v>
      </c>
      <c r="H1950">
        <v>0.2349</v>
      </c>
      <c r="I1950">
        <v>0</v>
      </c>
    </row>
    <row r="1951" spans="1:9" x14ac:dyDescent="0.2">
      <c r="A1951" s="3">
        <v>2022</v>
      </c>
      <c r="B1951" s="3">
        <v>12</v>
      </c>
      <c r="C1951" t="s">
        <v>26</v>
      </c>
      <c r="D1951" s="4" t="s">
        <v>17</v>
      </c>
      <c r="E1951" t="s">
        <v>18</v>
      </c>
      <c r="F1951">
        <v>1.9166000000000001</v>
      </c>
      <c r="G1951">
        <v>127.604833</v>
      </c>
      <c r="H1951">
        <v>0.34489999999999998</v>
      </c>
      <c r="I1951">
        <v>946</v>
      </c>
    </row>
    <row r="1952" spans="1:9" x14ac:dyDescent="0.2">
      <c r="A1952" s="3">
        <v>2022</v>
      </c>
      <c r="B1952" s="3">
        <v>12</v>
      </c>
      <c r="C1952" t="s">
        <v>26</v>
      </c>
      <c r="D1952" s="4" t="s">
        <v>21</v>
      </c>
      <c r="E1952" t="s">
        <v>13</v>
      </c>
      <c r="F1952">
        <v>0.45610000000000001</v>
      </c>
      <c r="G1952">
        <v>100.668722</v>
      </c>
      <c r="H1952">
        <v>0.18240000000000001</v>
      </c>
      <c r="I1952">
        <v>244</v>
      </c>
    </row>
    <row r="1953" spans="1:9" x14ac:dyDescent="0.2">
      <c r="A1953" s="3">
        <v>2022</v>
      </c>
      <c r="B1953" s="3">
        <v>12</v>
      </c>
      <c r="C1953" t="s">
        <v>26</v>
      </c>
      <c r="D1953" s="4" t="s">
        <v>59</v>
      </c>
      <c r="E1953" t="s">
        <v>22</v>
      </c>
      <c r="F1953">
        <v>0.98160000000000003</v>
      </c>
      <c r="G1953">
        <v>92.915289000000001</v>
      </c>
      <c r="H1953">
        <v>0.24540000000000001</v>
      </c>
      <c r="I1953">
        <v>547</v>
      </c>
    </row>
    <row r="1954" spans="1:9" x14ac:dyDescent="0.2">
      <c r="A1954" s="3">
        <v>2022</v>
      </c>
      <c r="B1954" s="3">
        <v>12</v>
      </c>
      <c r="C1954" t="s">
        <v>26</v>
      </c>
      <c r="D1954" s="4" t="s">
        <v>58</v>
      </c>
      <c r="E1954" t="s">
        <v>13</v>
      </c>
      <c r="F1954">
        <v>0.19450000000000001</v>
      </c>
      <c r="G1954">
        <v>41.641204999999999</v>
      </c>
      <c r="H1954">
        <v>7.7799999999999994E-2</v>
      </c>
      <c r="I1954">
        <v>0</v>
      </c>
    </row>
    <row r="1955" spans="1:9" x14ac:dyDescent="0.2">
      <c r="A1955" s="3">
        <v>2022</v>
      </c>
      <c r="B1955" s="3">
        <v>12</v>
      </c>
      <c r="C1955" t="s">
        <v>32</v>
      </c>
      <c r="D1955" s="4" t="s">
        <v>10</v>
      </c>
      <c r="E1955" t="s">
        <v>11</v>
      </c>
      <c r="F1955">
        <v>27.536799999999999</v>
      </c>
      <c r="G1955" t="s">
        <v>160</v>
      </c>
      <c r="H1955">
        <v>5.7827999999999999</v>
      </c>
      <c r="I1955">
        <v>4364</v>
      </c>
    </row>
    <row r="1956" spans="1:9" x14ac:dyDescent="0.2">
      <c r="A1956" s="3">
        <v>2022</v>
      </c>
      <c r="B1956" s="3">
        <v>12</v>
      </c>
      <c r="C1956" t="s">
        <v>32</v>
      </c>
      <c r="D1956" s="4" t="s">
        <v>10</v>
      </c>
      <c r="E1956" t="s">
        <v>12</v>
      </c>
      <c r="F1956">
        <v>124.5474</v>
      </c>
      <c r="G1956" t="s">
        <v>161</v>
      </c>
      <c r="H1956">
        <v>43.5916</v>
      </c>
      <c r="I1956">
        <v>16029</v>
      </c>
    </row>
    <row r="1957" spans="1:9" x14ac:dyDescent="0.2">
      <c r="A1957" s="3">
        <v>2022</v>
      </c>
      <c r="B1957" s="3">
        <v>12</v>
      </c>
      <c r="C1957" t="s">
        <v>32</v>
      </c>
      <c r="D1957" s="4" t="s">
        <v>10</v>
      </c>
      <c r="E1957" t="s">
        <v>13</v>
      </c>
      <c r="F1957">
        <v>22.1265</v>
      </c>
      <c r="G1957" t="s">
        <v>162</v>
      </c>
      <c r="H1957">
        <v>10.9131</v>
      </c>
      <c r="I1957">
        <v>6072</v>
      </c>
    </row>
    <row r="1958" spans="1:9" x14ac:dyDescent="0.2">
      <c r="A1958" s="3">
        <v>2022</v>
      </c>
      <c r="B1958" s="3">
        <v>12</v>
      </c>
      <c r="C1958" t="s">
        <v>32</v>
      </c>
      <c r="D1958" s="4" t="s">
        <v>10</v>
      </c>
      <c r="E1958" t="s">
        <v>14</v>
      </c>
      <c r="F1958">
        <v>2.4899999999999999E-2</v>
      </c>
      <c r="G1958" t="s">
        <v>147</v>
      </c>
      <c r="H1958">
        <v>1.8700000000000001E-2</v>
      </c>
      <c r="I1958">
        <v>6</v>
      </c>
    </row>
    <row r="1959" spans="1:9" x14ac:dyDescent="0.2">
      <c r="A1959" s="3">
        <v>2022</v>
      </c>
      <c r="B1959" s="3">
        <v>12</v>
      </c>
      <c r="C1959" t="s">
        <v>32</v>
      </c>
      <c r="D1959" s="4" t="s">
        <v>15</v>
      </c>
      <c r="E1959" t="s">
        <v>11</v>
      </c>
      <c r="F1959">
        <v>1.3947000000000001</v>
      </c>
      <c r="G1959" t="s">
        <v>163</v>
      </c>
      <c r="H1959">
        <v>0.27889999999999998</v>
      </c>
      <c r="I1959">
        <v>295</v>
      </c>
    </row>
    <row r="1960" spans="1:9" x14ac:dyDescent="0.2">
      <c r="A1960" s="3">
        <v>2022</v>
      </c>
      <c r="B1960" s="3">
        <v>12</v>
      </c>
      <c r="C1960" t="s">
        <v>32</v>
      </c>
      <c r="D1960" s="4" t="s">
        <v>15</v>
      </c>
      <c r="E1960" t="s">
        <v>13</v>
      </c>
      <c r="F1960">
        <v>50.753999999999998</v>
      </c>
      <c r="G1960" t="s">
        <v>164</v>
      </c>
      <c r="H1960">
        <v>20.301600000000001</v>
      </c>
      <c r="I1960">
        <v>8459</v>
      </c>
    </row>
    <row r="1961" spans="1:9" x14ac:dyDescent="0.2">
      <c r="A1961" s="3">
        <v>2022</v>
      </c>
      <c r="B1961" s="3">
        <v>12</v>
      </c>
      <c r="C1961" t="s">
        <v>32</v>
      </c>
      <c r="D1961" s="4" t="s">
        <v>20</v>
      </c>
      <c r="E1961" t="s">
        <v>22</v>
      </c>
      <c r="F1961">
        <v>3.4786999999999999</v>
      </c>
      <c r="G1961">
        <v>220.70644100000001</v>
      </c>
      <c r="H1961">
        <v>0.90449999999999997</v>
      </c>
      <c r="I1961">
        <v>354</v>
      </c>
    </row>
    <row r="1962" spans="1:9" x14ac:dyDescent="0.2">
      <c r="A1962" s="3">
        <v>2022</v>
      </c>
      <c r="B1962" s="3">
        <v>12</v>
      </c>
      <c r="C1962" t="s">
        <v>32</v>
      </c>
      <c r="D1962" s="4" t="s">
        <v>20</v>
      </c>
      <c r="E1962" t="s">
        <v>12</v>
      </c>
      <c r="F1962">
        <v>24.732500000000002</v>
      </c>
      <c r="G1962">
        <v>1815.368418</v>
      </c>
      <c r="H1962">
        <v>8.9037000000000006</v>
      </c>
      <c r="I1962">
        <v>1841</v>
      </c>
    </row>
    <row r="1963" spans="1:9" x14ac:dyDescent="0.2">
      <c r="A1963" s="3">
        <v>2022</v>
      </c>
      <c r="B1963" s="3">
        <v>12</v>
      </c>
      <c r="C1963" t="s">
        <v>32</v>
      </c>
      <c r="D1963" s="4" t="s">
        <v>55</v>
      </c>
      <c r="E1963" t="s">
        <v>12</v>
      </c>
      <c r="F1963">
        <v>13.8492</v>
      </c>
      <c r="G1963">
        <v>1260.041579</v>
      </c>
      <c r="H1963">
        <v>4.8472</v>
      </c>
      <c r="I1963">
        <v>3776</v>
      </c>
    </row>
    <row r="1964" spans="1:9" x14ac:dyDescent="0.2">
      <c r="A1964" s="3">
        <v>2022</v>
      </c>
      <c r="B1964" s="3">
        <v>12</v>
      </c>
      <c r="C1964" t="s">
        <v>32</v>
      </c>
      <c r="D1964" s="4" t="s">
        <v>21</v>
      </c>
      <c r="E1964" t="s">
        <v>27</v>
      </c>
      <c r="F1964">
        <v>1.55E-2</v>
      </c>
      <c r="G1964">
        <v>4.6194110000000004</v>
      </c>
      <c r="H1964">
        <v>4.5999999999999999E-3</v>
      </c>
      <c r="I1964">
        <v>14</v>
      </c>
    </row>
    <row r="1965" spans="1:9" x14ac:dyDescent="0.2">
      <c r="A1965" s="3">
        <v>2022</v>
      </c>
      <c r="B1965" s="3">
        <v>12</v>
      </c>
      <c r="C1965" t="s">
        <v>32</v>
      </c>
      <c r="D1965" s="4" t="s">
        <v>21</v>
      </c>
      <c r="E1965" t="s">
        <v>13</v>
      </c>
      <c r="F1965">
        <v>3.6888000000000001</v>
      </c>
      <c r="G1965">
        <v>790.26899400000002</v>
      </c>
      <c r="H1965">
        <v>1.4754</v>
      </c>
      <c r="I1965">
        <v>1083</v>
      </c>
    </row>
    <row r="1966" spans="1:9" x14ac:dyDescent="0.2">
      <c r="A1966" s="3">
        <v>2022</v>
      </c>
      <c r="B1966" s="3">
        <v>12</v>
      </c>
      <c r="C1966" t="s">
        <v>32</v>
      </c>
      <c r="D1966" s="4" t="s">
        <v>33</v>
      </c>
      <c r="E1966" t="s">
        <v>18</v>
      </c>
      <c r="F1966">
        <v>1.3492</v>
      </c>
      <c r="G1966">
        <v>434.61664400000001</v>
      </c>
      <c r="H1966">
        <v>0.25629999999999997</v>
      </c>
      <c r="I1966">
        <v>108</v>
      </c>
    </row>
    <row r="1967" spans="1:9" x14ac:dyDescent="0.2">
      <c r="A1967" s="3">
        <v>2022</v>
      </c>
      <c r="B1967" s="3">
        <v>12</v>
      </c>
      <c r="C1967" t="s">
        <v>32</v>
      </c>
      <c r="D1967" s="4" t="s">
        <v>33</v>
      </c>
      <c r="E1967" t="s">
        <v>12</v>
      </c>
      <c r="F1967">
        <v>1.2999999999999999E-2</v>
      </c>
      <c r="G1967">
        <v>6.659516</v>
      </c>
      <c r="H1967">
        <v>4.4999999999999997E-3</v>
      </c>
      <c r="I1967">
        <v>4</v>
      </c>
    </row>
    <row r="1968" spans="1:9" x14ac:dyDescent="0.2">
      <c r="A1968" s="3">
        <v>2022</v>
      </c>
      <c r="B1968" s="3">
        <v>12</v>
      </c>
      <c r="C1968" t="s">
        <v>32</v>
      </c>
      <c r="D1968" s="4" t="s">
        <v>33</v>
      </c>
      <c r="E1968" t="s">
        <v>13</v>
      </c>
      <c r="F1968">
        <v>5.74E-2</v>
      </c>
      <c r="G1968">
        <v>30.069205</v>
      </c>
      <c r="H1968">
        <v>2.87E-2</v>
      </c>
      <c r="I1968">
        <v>43</v>
      </c>
    </row>
    <row r="1969" spans="1:9" x14ac:dyDescent="0.2">
      <c r="A1969" s="3">
        <v>2022</v>
      </c>
      <c r="B1969" s="3">
        <v>12</v>
      </c>
      <c r="C1969" t="s">
        <v>32</v>
      </c>
      <c r="D1969" s="4" t="s">
        <v>17</v>
      </c>
      <c r="E1969" t="s">
        <v>18</v>
      </c>
      <c r="F1969">
        <v>5.3833000000000002</v>
      </c>
      <c r="G1969">
        <v>408.10701399999999</v>
      </c>
      <c r="H1969">
        <v>0.96899999999999997</v>
      </c>
      <c r="I1969">
        <v>1679</v>
      </c>
    </row>
    <row r="1970" spans="1:9" x14ac:dyDescent="0.2">
      <c r="A1970" s="3">
        <v>2022</v>
      </c>
      <c r="B1970" s="3">
        <v>12</v>
      </c>
      <c r="C1970" t="s">
        <v>32</v>
      </c>
      <c r="D1970" s="4" t="s">
        <v>52</v>
      </c>
      <c r="E1970" t="s">
        <v>12</v>
      </c>
      <c r="F1970">
        <v>7.3404999999999996</v>
      </c>
      <c r="G1970">
        <v>308.90372200000002</v>
      </c>
      <c r="H1970">
        <v>2.5691999999999999</v>
      </c>
      <c r="I1970">
        <v>840</v>
      </c>
    </row>
    <row r="1971" spans="1:9" x14ac:dyDescent="0.2">
      <c r="A1971" s="3">
        <v>2022</v>
      </c>
      <c r="B1971" s="3">
        <v>12</v>
      </c>
      <c r="C1971" t="s">
        <v>32</v>
      </c>
      <c r="D1971" s="4" t="s">
        <v>19</v>
      </c>
      <c r="E1971" t="s">
        <v>12</v>
      </c>
      <c r="F1971">
        <v>1.2131000000000001</v>
      </c>
      <c r="G1971">
        <v>257.23418900000001</v>
      </c>
      <c r="H1971">
        <v>0.44879999999999998</v>
      </c>
      <c r="I1971">
        <v>0</v>
      </c>
    </row>
    <row r="1972" spans="1:9" x14ac:dyDescent="0.2">
      <c r="A1972" s="3">
        <v>2022</v>
      </c>
      <c r="B1972" s="3">
        <v>12</v>
      </c>
      <c r="C1972" t="s">
        <v>32</v>
      </c>
      <c r="D1972" s="4" t="s">
        <v>35</v>
      </c>
      <c r="E1972" t="s">
        <v>18</v>
      </c>
      <c r="F1972">
        <v>0.2321</v>
      </c>
      <c r="G1972">
        <v>71.738721999999996</v>
      </c>
      <c r="H1972">
        <v>4.1799999999999997E-2</v>
      </c>
      <c r="I1972">
        <v>0</v>
      </c>
    </row>
    <row r="1973" spans="1:9" x14ac:dyDescent="0.2">
      <c r="A1973" s="3">
        <v>2022</v>
      </c>
      <c r="B1973" s="3">
        <v>12</v>
      </c>
      <c r="C1973" t="s">
        <v>32</v>
      </c>
      <c r="D1973" s="4" t="s">
        <v>35</v>
      </c>
      <c r="E1973" t="s">
        <v>12</v>
      </c>
      <c r="F1973">
        <v>0.41549999999999998</v>
      </c>
      <c r="G1973">
        <v>138.91658200000001</v>
      </c>
      <c r="H1973">
        <v>0.1454</v>
      </c>
      <c r="I1973">
        <v>0</v>
      </c>
    </row>
    <row r="1974" spans="1:9" x14ac:dyDescent="0.2">
      <c r="A1974" s="3">
        <v>2022</v>
      </c>
      <c r="B1974" s="3">
        <v>1</v>
      </c>
      <c r="C1974" t="s">
        <v>9</v>
      </c>
      <c r="D1974" s="4" t="s">
        <v>10</v>
      </c>
      <c r="E1974" t="s">
        <v>48</v>
      </c>
      <c r="F1974">
        <v>10.053699999999999</v>
      </c>
      <c r="G1974">
        <v>732.97979999999995</v>
      </c>
      <c r="H1974">
        <v>2.0106999999999999</v>
      </c>
      <c r="I1974">
        <v>411</v>
      </c>
    </row>
    <row r="1975" spans="1:9" x14ac:dyDescent="0.2">
      <c r="A1975" s="3">
        <v>2022</v>
      </c>
      <c r="B1975" s="3">
        <v>1</v>
      </c>
      <c r="C1975" t="s">
        <v>26</v>
      </c>
      <c r="D1975" s="4" t="s">
        <v>10</v>
      </c>
      <c r="E1975" t="s">
        <v>48</v>
      </c>
      <c r="F1975">
        <v>6.1787999999999998</v>
      </c>
      <c r="G1975">
        <v>460.20650000000001</v>
      </c>
      <c r="H1975">
        <v>1.2358</v>
      </c>
      <c r="I1975">
        <v>1101</v>
      </c>
    </row>
    <row r="1976" spans="1:9" x14ac:dyDescent="0.2">
      <c r="A1976" s="3">
        <v>2022</v>
      </c>
      <c r="B1976" s="3">
        <v>1</v>
      </c>
      <c r="C1976" t="s">
        <v>32</v>
      </c>
      <c r="D1976" s="4" t="s">
        <v>10</v>
      </c>
      <c r="E1976" t="s">
        <v>48</v>
      </c>
      <c r="F1976">
        <v>17.2088</v>
      </c>
      <c r="G1976">
        <v>1310.1595</v>
      </c>
      <c r="H1976">
        <v>3.4417</v>
      </c>
      <c r="I1976">
        <v>1929</v>
      </c>
    </row>
    <row r="1977" spans="1:9" x14ac:dyDescent="0.2">
      <c r="A1977" s="3">
        <v>2022</v>
      </c>
      <c r="B1977" s="3">
        <v>2</v>
      </c>
      <c r="C1977" t="s">
        <v>9</v>
      </c>
      <c r="D1977" s="4" t="s">
        <v>10</v>
      </c>
      <c r="E1977" t="s">
        <v>48</v>
      </c>
      <c r="F1977">
        <v>9.7912999999999997</v>
      </c>
      <c r="G1977" t="s">
        <v>165</v>
      </c>
      <c r="H1977">
        <v>1.9583999999999999</v>
      </c>
      <c r="I1977">
        <v>392</v>
      </c>
    </row>
    <row r="1978" spans="1:9" x14ac:dyDescent="0.2">
      <c r="A1978" s="3">
        <v>2022</v>
      </c>
      <c r="B1978" s="3">
        <v>2</v>
      </c>
      <c r="C1978" t="s">
        <v>26</v>
      </c>
      <c r="D1978" s="4" t="s">
        <v>10</v>
      </c>
      <c r="E1978" t="s">
        <v>48</v>
      </c>
      <c r="F1978">
        <v>4.6616</v>
      </c>
      <c r="G1978" t="s">
        <v>166</v>
      </c>
      <c r="H1978">
        <v>0.93240000000000001</v>
      </c>
      <c r="I1978">
        <v>843</v>
      </c>
    </row>
    <row r="1979" spans="1:9" x14ac:dyDescent="0.2">
      <c r="A1979" s="3">
        <v>2022</v>
      </c>
      <c r="B1979" s="3">
        <v>2</v>
      </c>
      <c r="C1979" t="s">
        <v>32</v>
      </c>
      <c r="D1979" s="4" t="s">
        <v>10</v>
      </c>
      <c r="E1979" t="s">
        <v>48</v>
      </c>
      <c r="F1979">
        <v>12.1234</v>
      </c>
      <c r="G1979" t="s">
        <v>167</v>
      </c>
      <c r="H1979">
        <v>2.4245999999999999</v>
      </c>
      <c r="I1979">
        <v>1624</v>
      </c>
    </row>
    <row r="1980" spans="1:9" x14ac:dyDescent="0.2">
      <c r="A1980" s="3">
        <v>2022</v>
      </c>
      <c r="B1980" s="3">
        <v>3</v>
      </c>
      <c r="C1980" t="s">
        <v>9</v>
      </c>
      <c r="D1980" s="4" t="s">
        <v>10</v>
      </c>
      <c r="E1980" t="s">
        <v>48</v>
      </c>
      <c r="F1980">
        <v>16.243300000000001</v>
      </c>
      <c r="G1980">
        <v>1111.4856</v>
      </c>
      <c r="H1980">
        <v>3.2486000000000002</v>
      </c>
      <c r="I1980">
        <v>339</v>
      </c>
    </row>
    <row r="1981" spans="1:9" x14ac:dyDescent="0.2">
      <c r="A1981" s="3">
        <v>2022</v>
      </c>
      <c r="B1981" s="3">
        <v>3</v>
      </c>
      <c r="C1981" t="s">
        <v>26</v>
      </c>
      <c r="D1981" s="4" t="s">
        <v>10</v>
      </c>
      <c r="E1981" t="s">
        <v>48</v>
      </c>
      <c r="F1981">
        <v>3.9952000000000001</v>
      </c>
      <c r="G1981">
        <v>333.67649999999998</v>
      </c>
      <c r="H1981">
        <v>0.79890000000000005</v>
      </c>
      <c r="I1981">
        <v>791</v>
      </c>
    </row>
    <row r="1982" spans="1:9" x14ac:dyDescent="0.2">
      <c r="A1982" s="3">
        <v>2022</v>
      </c>
      <c r="B1982" s="3">
        <v>3</v>
      </c>
      <c r="C1982" t="s">
        <v>32</v>
      </c>
      <c r="D1982" s="4" t="s">
        <v>10</v>
      </c>
      <c r="E1982" t="s">
        <v>48</v>
      </c>
      <c r="F1982">
        <v>18.528300000000002</v>
      </c>
      <c r="G1982">
        <v>1307.2</v>
      </c>
      <c r="H1982">
        <v>3.7056</v>
      </c>
      <c r="I1982">
        <v>1466</v>
      </c>
    </row>
    <row r="1983" spans="1:9" x14ac:dyDescent="0.2">
      <c r="A1983" s="3">
        <v>2022</v>
      </c>
      <c r="B1983" s="3">
        <v>4</v>
      </c>
      <c r="C1983" t="s">
        <v>9</v>
      </c>
      <c r="D1983" s="4" t="s">
        <v>10</v>
      </c>
      <c r="E1983" t="s">
        <v>48</v>
      </c>
      <c r="F1983">
        <v>7.3804999999999996</v>
      </c>
      <c r="G1983" t="s">
        <v>168</v>
      </c>
      <c r="H1983">
        <v>1.4761</v>
      </c>
      <c r="I1983">
        <v>310</v>
      </c>
    </row>
    <row r="1984" spans="1:9" x14ac:dyDescent="0.2">
      <c r="A1984" s="3">
        <v>2022</v>
      </c>
      <c r="B1984" s="3">
        <v>4</v>
      </c>
      <c r="C1984" t="s">
        <v>26</v>
      </c>
      <c r="D1984" s="4" t="s">
        <v>10</v>
      </c>
      <c r="E1984" t="s">
        <v>48</v>
      </c>
      <c r="F1984">
        <v>4.2591000000000001</v>
      </c>
      <c r="G1984" t="s">
        <v>169</v>
      </c>
      <c r="H1984">
        <v>0.85189999999999999</v>
      </c>
      <c r="I1984">
        <v>778</v>
      </c>
    </row>
    <row r="1985" spans="1:9" x14ac:dyDescent="0.2">
      <c r="A1985" s="3">
        <v>2022</v>
      </c>
      <c r="B1985" s="3">
        <v>4</v>
      </c>
      <c r="C1985" t="s">
        <v>32</v>
      </c>
      <c r="D1985" s="4" t="s">
        <v>10</v>
      </c>
      <c r="E1985" t="s">
        <v>48</v>
      </c>
      <c r="F1985">
        <v>28.006599999999999</v>
      </c>
      <c r="G1985" t="s">
        <v>170</v>
      </c>
      <c r="H1985">
        <v>5.6012000000000004</v>
      </c>
      <c r="I1985">
        <v>1607</v>
      </c>
    </row>
    <row r="1986" spans="1:9" x14ac:dyDescent="0.2">
      <c r="A1986" s="3">
        <v>2022</v>
      </c>
      <c r="B1986" s="3">
        <v>5</v>
      </c>
      <c r="C1986" t="s">
        <v>9</v>
      </c>
      <c r="D1986" s="4" t="s">
        <v>10</v>
      </c>
      <c r="E1986" t="s">
        <v>48</v>
      </c>
      <c r="F1986">
        <v>6.8372999999999999</v>
      </c>
      <c r="G1986">
        <v>551.19290000000001</v>
      </c>
      <c r="H1986">
        <v>1.3674999999999999</v>
      </c>
      <c r="I1986">
        <v>312</v>
      </c>
    </row>
    <row r="1987" spans="1:9" x14ac:dyDescent="0.2">
      <c r="A1987" s="3">
        <v>2022</v>
      </c>
      <c r="B1987" s="3">
        <v>5</v>
      </c>
      <c r="C1987" t="s">
        <v>26</v>
      </c>
      <c r="D1987" s="4" t="s">
        <v>10</v>
      </c>
      <c r="E1987" t="s">
        <v>48</v>
      </c>
      <c r="F1987">
        <v>5.7554999999999996</v>
      </c>
      <c r="G1987">
        <v>467.64339999999999</v>
      </c>
      <c r="H1987">
        <v>1.151</v>
      </c>
      <c r="I1987">
        <v>820</v>
      </c>
    </row>
    <row r="1988" spans="1:9" x14ac:dyDescent="0.2">
      <c r="A1988" s="3">
        <v>2022</v>
      </c>
      <c r="B1988" s="3">
        <v>5</v>
      </c>
      <c r="C1988" t="s">
        <v>32</v>
      </c>
      <c r="D1988" s="4" t="s">
        <v>10</v>
      </c>
      <c r="E1988" t="s">
        <v>48</v>
      </c>
      <c r="F1988">
        <v>14.3789</v>
      </c>
      <c r="G1988">
        <v>1050.2044000000001</v>
      </c>
      <c r="H1988">
        <v>2.8757999999999999</v>
      </c>
      <c r="I1988">
        <v>1236</v>
      </c>
    </row>
    <row r="1989" spans="1:9" x14ac:dyDescent="0.2">
      <c r="A1989" s="3">
        <v>2022</v>
      </c>
      <c r="B1989" s="3">
        <v>6</v>
      </c>
      <c r="C1989" t="s">
        <v>9</v>
      </c>
      <c r="D1989" s="4" t="s">
        <v>10</v>
      </c>
      <c r="E1989" t="s">
        <v>48</v>
      </c>
      <c r="F1989">
        <v>5.7480000000000002</v>
      </c>
      <c r="G1989" t="s">
        <v>171</v>
      </c>
      <c r="H1989">
        <v>1.1496</v>
      </c>
      <c r="I1989">
        <v>315</v>
      </c>
    </row>
    <row r="1990" spans="1:9" x14ac:dyDescent="0.2">
      <c r="A1990" s="3">
        <v>2022</v>
      </c>
      <c r="B1990" s="3">
        <v>6</v>
      </c>
      <c r="C1990" t="s">
        <v>26</v>
      </c>
      <c r="D1990" s="4" t="s">
        <v>10</v>
      </c>
      <c r="E1990" t="s">
        <v>48</v>
      </c>
      <c r="F1990">
        <v>5.8023999999999996</v>
      </c>
      <c r="G1990" t="s">
        <v>172</v>
      </c>
      <c r="H1990">
        <v>1.1605000000000001</v>
      </c>
      <c r="I1990">
        <v>846</v>
      </c>
    </row>
    <row r="1991" spans="1:9" x14ac:dyDescent="0.2">
      <c r="A1991" s="3">
        <v>2022</v>
      </c>
      <c r="B1991" s="3">
        <v>6</v>
      </c>
      <c r="C1991" t="s">
        <v>32</v>
      </c>
      <c r="D1991" s="4" t="s">
        <v>10</v>
      </c>
      <c r="E1991" t="s">
        <v>48</v>
      </c>
      <c r="F1991">
        <v>13.5144</v>
      </c>
      <c r="G1991" t="s">
        <v>173</v>
      </c>
      <c r="H1991">
        <v>2.7029000000000001</v>
      </c>
      <c r="I1991">
        <v>1255</v>
      </c>
    </row>
    <row r="1992" spans="1:9" x14ac:dyDescent="0.2">
      <c r="A1992" s="3">
        <v>2022</v>
      </c>
      <c r="B1992" s="3">
        <v>7</v>
      </c>
      <c r="C1992" t="s">
        <v>9</v>
      </c>
      <c r="D1992" s="4" t="s">
        <v>10</v>
      </c>
      <c r="E1992" t="s">
        <v>48</v>
      </c>
      <c r="F1992">
        <v>5.6314000000000002</v>
      </c>
      <c r="G1992">
        <v>432.37329999999997</v>
      </c>
      <c r="H1992">
        <v>1.1262000000000001</v>
      </c>
      <c r="I1992">
        <v>301</v>
      </c>
    </row>
    <row r="1993" spans="1:9" x14ac:dyDescent="0.2">
      <c r="A1993" s="3">
        <v>2022</v>
      </c>
      <c r="B1993" s="3">
        <v>7</v>
      </c>
      <c r="C1993" t="s">
        <v>26</v>
      </c>
      <c r="D1993" s="4" t="s">
        <v>10</v>
      </c>
      <c r="E1993" t="s">
        <v>48</v>
      </c>
      <c r="F1993">
        <v>3.7073999999999998</v>
      </c>
      <c r="G1993">
        <v>311.91520000000003</v>
      </c>
      <c r="H1993">
        <v>0.74139999999999995</v>
      </c>
      <c r="I1993">
        <v>589</v>
      </c>
    </row>
    <row r="1994" spans="1:9" x14ac:dyDescent="0.2">
      <c r="A1994" s="3">
        <v>2022</v>
      </c>
      <c r="B1994" s="3">
        <v>7</v>
      </c>
      <c r="C1994" t="s">
        <v>32</v>
      </c>
      <c r="D1994" s="4" t="s">
        <v>10</v>
      </c>
      <c r="E1994" t="s">
        <v>48</v>
      </c>
      <c r="F1994">
        <v>11.843500000000001</v>
      </c>
      <c r="G1994">
        <v>894.30610000000001</v>
      </c>
      <c r="H1994">
        <v>2.3685999999999998</v>
      </c>
      <c r="I1994">
        <v>1201</v>
      </c>
    </row>
    <row r="1995" spans="1:9" x14ac:dyDescent="0.2">
      <c r="A1995" s="3">
        <v>2022</v>
      </c>
      <c r="B1995" s="3">
        <v>8</v>
      </c>
      <c r="C1995" t="s">
        <v>9</v>
      </c>
      <c r="D1995" s="4" t="s">
        <v>10</v>
      </c>
      <c r="E1995" t="s">
        <v>48</v>
      </c>
      <c r="F1995">
        <v>4.9946999999999999</v>
      </c>
      <c r="G1995" t="s">
        <v>174</v>
      </c>
      <c r="H1995">
        <v>0.99890000000000001</v>
      </c>
      <c r="I1995">
        <v>295</v>
      </c>
    </row>
    <row r="1996" spans="1:9" x14ac:dyDescent="0.2">
      <c r="A1996" s="3">
        <v>2022</v>
      </c>
      <c r="B1996" s="3">
        <v>8</v>
      </c>
      <c r="C1996" t="s">
        <v>26</v>
      </c>
      <c r="D1996" s="4" t="s">
        <v>10</v>
      </c>
      <c r="E1996" t="s">
        <v>48</v>
      </c>
      <c r="F1996">
        <v>3.7602000000000002</v>
      </c>
      <c r="G1996" t="s">
        <v>175</v>
      </c>
      <c r="H1996">
        <v>0.75190000000000001</v>
      </c>
      <c r="I1996">
        <v>813</v>
      </c>
    </row>
    <row r="1997" spans="1:9" x14ac:dyDescent="0.2">
      <c r="A1997" s="3">
        <v>2022</v>
      </c>
      <c r="B1997" s="3">
        <v>8</v>
      </c>
      <c r="C1997" t="s">
        <v>32</v>
      </c>
      <c r="D1997" s="4" t="s">
        <v>10</v>
      </c>
      <c r="E1997" t="s">
        <v>48</v>
      </c>
      <c r="F1997">
        <v>9.8409999999999993</v>
      </c>
      <c r="G1997" t="s">
        <v>176</v>
      </c>
      <c r="H1997">
        <v>1.9681999999999999</v>
      </c>
      <c r="I1997">
        <v>1201</v>
      </c>
    </row>
    <row r="1998" spans="1:9" x14ac:dyDescent="0.2">
      <c r="A1998" s="3">
        <v>2022</v>
      </c>
      <c r="B1998" s="3">
        <v>9</v>
      </c>
      <c r="C1998" t="s">
        <v>9</v>
      </c>
      <c r="D1998" s="4" t="s">
        <v>10</v>
      </c>
      <c r="E1998" t="s">
        <v>48</v>
      </c>
      <c r="F1998">
        <v>2.8003999999999998</v>
      </c>
      <c r="G1998">
        <v>175.3501</v>
      </c>
      <c r="H1998">
        <v>0.56010000000000004</v>
      </c>
      <c r="I1998">
        <v>154</v>
      </c>
    </row>
    <row r="1999" spans="1:9" x14ac:dyDescent="0.2">
      <c r="A1999" s="3">
        <v>2022</v>
      </c>
      <c r="B1999" s="3">
        <v>9</v>
      </c>
      <c r="C1999" t="s">
        <v>26</v>
      </c>
      <c r="D1999" s="4" t="s">
        <v>10</v>
      </c>
      <c r="E1999" t="s">
        <v>48</v>
      </c>
      <c r="F1999">
        <v>1.9584999999999999</v>
      </c>
      <c r="G1999">
        <v>150.93379999999999</v>
      </c>
      <c r="H1999">
        <v>0.39169999999999999</v>
      </c>
      <c r="I1999">
        <v>311</v>
      </c>
    </row>
    <row r="2000" spans="1:9" x14ac:dyDescent="0.2">
      <c r="A2000" s="3">
        <v>2022</v>
      </c>
      <c r="B2000" s="3">
        <v>9</v>
      </c>
      <c r="C2000" t="s">
        <v>32</v>
      </c>
      <c r="D2000" s="4" t="s">
        <v>10</v>
      </c>
      <c r="E2000" t="s">
        <v>48</v>
      </c>
      <c r="F2000">
        <v>7.5782999999999996</v>
      </c>
      <c r="G2000">
        <v>633.95069999999998</v>
      </c>
      <c r="H2000">
        <v>1.5157</v>
      </c>
      <c r="I2000">
        <v>1050</v>
      </c>
    </row>
    <row r="2001" spans="1:9" x14ac:dyDescent="0.2">
      <c r="A2001" s="3">
        <v>2022</v>
      </c>
      <c r="B2001" s="3">
        <v>10</v>
      </c>
      <c r="C2001" t="s">
        <v>9</v>
      </c>
      <c r="D2001" s="4" t="s">
        <v>10</v>
      </c>
      <c r="E2001" t="s">
        <v>48</v>
      </c>
      <c r="F2001">
        <v>0.5806</v>
      </c>
      <c r="G2001" t="s">
        <v>177</v>
      </c>
      <c r="H2001">
        <v>0.11609999999999999</v>
      </c>
      <c r="I2001">
        <v>46</v>
      </c>
    </row>
    <row r="2002" spans="1:9" x14ac:dyDescent="0.2">
      <c r="A2002" s="3">
        <v>2022</v>
      </c>
      <c r="B2002" s="3">
        <v>10</v>
      </c>
      <c r="C2002" t="s">
        <v>26</v>
      </c>
      <c r="D2002" s="4" t="s">
        <v>10</v>
      </c>
      <c r="E2002" t="s">
        <v>48</v>
      </c>
      <c r="F2002">
        <v>1.4260999999999999</v>
      </c>
      <c r="G2002" t="s">
        <v>178</v>
      </c>
      <c r="H2002">
        <v>0.28520000000000001</v>
      </c>
      <c r="I2002">
        <v>404</v>
      </c>
    </row>
    <row r="2003" spans="1:9" x14ac:dyDescent="0.2">
      <c r="A2003" s="3">
        <v>2022</v>
      </c>
      <c r="B2003" s="3">
        <v>10</v>
      </c>
      <c r="C2003" t="s">
        <v>32</v>
      </c>
      <c r="D2003" s="4" t="s">
        <v>10</v>
      </c>
      <c r="E2003" t="s">
        <v>48</v>
      </c>
      <c r="F2003">
        <v>5.1253000000000002</v>
      </c>
      <c r="G2003" t="s">
        <v>179</v>
      </c>
      <c r="H2003">
        <v>1.0251999999999999</v>
      </c>
      <c r="I2003">
        <v>858</v>
      </c>
    </row>
    <row r="2004" spans="1:9" x14ac:dyDescent="0.2">
      <c r="A2004" s="3">
        <v>2022</v>
      </c>
      <c r="B2004" s="3">
        <v>11</v>
      </c>
      <c r="C2004" t="s">
        <v>9</v>
      </c>
      <c r="D2004" s="4" t="s">
        <v>10</v>
      </c>
      <c r="E2004" t="s">
        <v>48</v>
      </c>
      <c r="F2004">
        <v>0.52729999999999999</v>
      </c>
      <c r="G2004">
        <v>37.752800000000001</v>
      </c>
      <c r="H2004">
        <v>0.10539999999999999</v>
      </c>
      <c r="I2004">
        <v>36</v>
      </c>
    </row>
    <row r="2005" spans="1:9" x14ac:dyDescent="0.2">
      <c r="A2005" s="3">
        <v>2022</v>
      </c>
      <c r="B2005" s="3">
        <v>11</v>
      </c>
      <c r="C2005" t="s">
        <v>26</v>
      </c>
      <c r="D2005" s="4" t="s">
        <v>10</v>
      </c>
      <c r="E2005" t="s">
        <v>48</v>
      </c>
      <c r="F2005">
        <v>1.1739999999999999</v>
      </c>
      <c r="G2005">
        <v>97.2256</v>
      </c>
      <c r="H2005">
        <v>0.23480000000000001</v>
      </c>
      <c r="I2005">
        <v>187</v>
      </c>
    </row>
    <row r="2006" spans="1:9" x14ac:dyDescent="0.2">
      <c r="A2006" s="3">
        <v>2022</v>
      </c>
      <c r="B2006" s="3">
        <v>11</v>
      </c>
      <c r="C2006" t="s">
        <v>32</v>
      </c>
      <c r="D2006" s="4" t="s">
        <v>10</v>
      </c>
      <c r="E2006" t="s">
        <v>48</v>
      </c>
      <c r="F2006">
        <v>4.2365000000000004</v>
      </c>
      <c r="G2006">
        <v>353.291</v>
      </c>
      <c r="H2006">
        <v>0.84730000000000005</v>
      </c>
      <c r="I2006">
        <v>778</v>
      </c>
    </row>
    <row r="2007" spans="1:9" x14ac:dyDescent="0.2">
      <c r="A2007" s="3">
        <v>2022</v>
      </c>
      <c r="B2007" s="3">
        <v>12</v>
      </c>
      <c r="C2007" t="s">
        <v>9</v>
      </c>
      <c r="D2007" s="4" t="s">
        <v>10</v>
      </c>
      <c r="E2007" t="s">
        <v>48</v>
      </c>
      <c r="F2007">
        <v>0.1749</v>
      </c>
      <c r="G2007" t="s">
        <v>180</v>
      </c>
      <c r="H2007">
        <v>3.5000000000000003E-2</v>
      </c>
      <c r="I2007">
        <v>22</v>
      </c>
    </row>
    <row r="2008" spans="1:9" x14ac:dyDescent="0.2">
      <c r="A2008" s="3">
        <v>2022</v>
      </c>
      <c r="B2008" s="3">
        <v>12</v>
      </c>
      <c r="C2008" t="s">
        <v>26</v>
      </c>
      <c r="D2008" s="4" t="s">
        <v>10</v>
      </c>
      <c r="E2008" t="s">
        <v>48</v>
      </c>
      <c r="F2008">
        <v>2.0994999999999999</v>
      </c>
      <c r="G2008" t="s">
        <v>181</v>
      </c>
      <c r="H2008">
        <v>0.42</v>
      </c>
      <c r="I2008">
        <v>200</v>
      </c>
    </row>
    <row r="2009" spans="1:9" x14ac:dyDescent="0.2">
      <c r="A2009" s="3">
        <v>2022</v>
      </c>
      <c r="B2009" s="3">
        <v>12</v>
      </c>
      <c r="C2009" t="s">
        <v>32</v>
      </c>
      <c r="D2009" s="4" t="s">
        <v>10</v>
      </c>
      <c r="E2009" t="s">
        <v>48</v>
      </c>
      <c r="F2009">
        <v>2.5091999999999999</v>
      </c>
      <c r="G2009" t="s">
        <v>182</v>
      </c>
      <c r="H2009">
        <v>0.50180000000000002</v>
      </c>
      <c r="I2009">
        <v>514</v>
      </c>
    </row>
  </sheetData>
  <autoFilter ref="M30:Q30" xr:uid="{55560640-D290-C94D-B89D-C48A8BF3A3A3}"/>
  <mergeCells count="13">
    <mergeCell ref="M40:R41"/>
    <mergeCell ref="W11:Z11"/>
    <mergeCell ref="R11:U11"/>
    <mergeCell ref="M2:S2"/>
    <mergeCell ref="M28:S28"/>
    <mergeCell ref="M19:X19"/>
    <mergeCell ref="M23:W23"/>
    <mergeCell ref="M20:X20"/>
    <mergeCell ref="M21:X21"/>
    <mergeCell ref="M4:P4"/>
    <mergeCell ref="W4:AA4"/>
    <mergeCell ref="R4:U4"/>
    <mergeCell ref="M11:O11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4E83-257F-8A40-952A-B45685A4BB68}">
  <dimension ref="A1:AS1600"/>
  <sheetViews>
    <sheetView topLeftCell="P1" zoomScale="50" zoomScaleNormal="241" workbookViewId="0">
      <selection activeCell="E7" sqref="E7"/>
    </sheetView>
  </sheetViews>
  <sheetFormatPr baseColWidth="10" defaultColWidth="11.5" defaultRowHeight="15" x14ac:dyDescent="0.2"/>
  <cols>
    <col min="1" max="1" width="7.1640625" bestFit="1" customWidth="1"/>
    <col min="2" max="2" width="12" customWidth="1"/>
    <col min="3" max="3" width="14.6640625" customWidth="1"/>
    <col min="4" max="4" width="12.1640625" customWidth="1"/>
    <col min="5" max="5" width="16.6640625" customWidth="1"/>
    <col min="6" max="6" width="17.33203125" customWidth="1"/>
    <col min="7" max="7" width="17.33203125" style="4" customWidth="1"/>
    <col min="8" max="9" width="21.33203125" customWidth="1"/>
    <col min="10" max="11" width="21.83203125" customWidth="1"/>
    <col min="12" max="13" width="21.6640625" customWidth="1"/>
    <col min="14" max="14" width="27.33203125" customWidth="1"/>
    <col min="15" max="15" width="22.6640625" customWidth="1"/>
    <col min="19" max="19" width="10.5" customWidth="1"/>
    <col min="20" max="20" width="13.33203125" customWidth="1"/>
    <col min="21" max="21" width="12.5" customWidth="1"/>
    <col min="22" max="22" width="16.33203125" customWidth="1"/>
    <col min="23" max="23" width="18.33203125" customWidth="1"/>
    <col min="24" max="24" width="15.33203125" customWidth="1"/>
    <col min="31" max="31" width="18.6640625" customWidth="1"/>
    <col min="32" max="32" width="21" customWidth="1"/>
    <col min="33" max="34" width="15.6640625" customWidth="1"/>
    <col min="38" max="38" width="11.66406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219</v>
      </c>
      <c r="H1" t="s">
        <v>6</v>
      </c>
      <c r="I1" t="s">
        <v>221</v>
      </c>
      <c r="J1" t="s">
        <v>7</v>
      </c>
      <c r="K1" t="s">
        <v>222</v>
      </c>
      <c r="L1" t="s">
        <v>8</v>
      </c>
      <c r="M1" t="s">
        <v>220</v>
      </c>
    </row>
    <row r="2" spans="1:45" ht="16" x14ac:dyDescent="0.2">
      <c r="A2">
        <v>2020</v>
      </c>
      <c r="B2">
        <v>1</v>
      </c>
      <c r="C2" t="s">
        <v>9</v>
      </c>
      <c r="D2" t="s">
        <v>10</v>
      </c>
      <c r="E2" t="s">
        <v>11</v>
      </c>
      <c r="F2">
        <v>16.3202</v>
      </c>
      <c r="G2" t="s">
        <v>225</v>
      </c>
      <c r="H2">
        <v>936.80341299999998</v>
      </c>
      <c r="I2" t="s">
        <v>225</v>
      </c>
      <c r="J2">
        <v>3.4272</v>
      </c>
      <c r="K2" t="s">
        <v>225</v>
      </c>
      <c r="L2">
        <v>477</v>
      </c>
      <c r="M2" t="s">
        <v>225</v>
      </c>
      <c r="O2" s="21" t="s">
        <v>227</v>
      </c>
    </row>
    <row r="3" spans="1:45" ht="19" x14ac:dyDescent="0.2">
      <c r="A3">
        <v>2020</v>
      </c>
      <c r="B3">
        <v>1</v>
      </c>
      <c r="C3" t="s">
        <v>9</v>
      </c>
      <c r="D3" t="s">
        <v>10</v>
      </c>
      <c r="E3" t="s">
        <v>14</v>
      </c>
      <c r="F3">
        <v>0.35799999999999998</v>
      </c>
      <c r="G3" t="s">
        <v>225</v>
      </c>
      <c r="H3">
        <v>66.387690000000006</v>
      </c>
      <c r="I3" t="s">
        <v>225</v>
      </c>
      <c r="J3">
        <v>0.26850000000000002</v>
      </c>
      <c r="K3" t="s">
        <v>225</v>
      </c>
      <c r="L3">
        <v>29</v>
      </c>
      <c r="M3" t="s">
        <v>225</v>
      </c>
      <c r="O3" s="20"/>
      <c r="P3" s="20" t="s">
        <v>0</v>
      </c>
      <c r="Q3" s="20" t="s">
        <v>1</v>
      </c>
      <c r="R3" s="20" t="s">
        <v>2</v>
      </c>
      <c r="S3" s="20" t="s">
        <v>3</v>
      </c>
      <c r="T3" s="20" t="s">
        <v>4</v>
      </c>
      <c r="U3" s="20" t="s">
        <v>5</v>
      </c>
      <c r="V3" s="20" t="s">
        <v>6</v>
      </c>
      <c r="W3" s="20" t="s">
        <v>7</v>
      </c>
      <c r="X3" s="20" t="s">
        <v>8</v>
      </c>
      <c r="AE3" s="99" t="s">
        <v>183</v>
      </c>
      <c r="AF3" s="99"/>
      <c r="AG3" s="99"/>
      <c r="AH3" s="99"/>
      <c r="AI3" s="99"/>
      <c r="AJ3" s="99"/>
      <c r="AK3" s="99"/>
    </row>
    <row r="4" spans="1:45" ht="16" x14ac:dyDescent="0.2">
      <c r="A4">
        <v>2020</v>
      </c>
      <c r="B4">
        <v>1</v>
      </c>
      <c r="C4" t="s">
        <v>9</v>
      </c>
      <c r="D4" t="s">
        <v>16</v>
      </c>
      <c r="E4" t="s">
        <v>11</v>
      </c>
      <c r="F4">
        <v>10.0639</v>
      </c>
      <c r="G4" t="s">
        <v>225</v>
      </c>
      <c r="H4">
        <v>573.12875799999995</v>
      </c>
      <c r="I4" t="s">
        <v>225</v>
      </c>
      <c r="J4">
        <v>2.3147000000000002</v>
      </c>
      <c r="K4" t="s">
        <v>225</v>
      </c>
      <c r="L4">
        <v>547</v>
      </c>
      <c r="M4" t="s">
        <v>225</v>
      </c>
      <c r="O4" s="20" t="s">
        <v>205</v>
      </c>
      <c r="P4" s="20">
        <f>ROWS(Добавление3[Year])</f>
        <v>1599</v>
      </c>
      <c r="Q4" s="20">
        <f>ROWS(Добавление3[Month])</f>
        <v>1599</v>
      </c>
      <c r="R4" s="20">
        <f>ROWS(Добавление3[Channel])</f>
        <v>1599</v>
      </c>
      <c r="S4" s="20">
        <f>ROWS(Добавление3[Brand])</f>
        <v>1599</v>
      </c>
      <c r="T4" s="20">
        <f>ROWS(Добавление3[Weight range])</f>
        <v>1599</v>
      </c>
      <c r="U4" s="20">
        <f>ROWS(Добавление3[Units (in 1000)])</f>
        <v>1599</v>
      </c>
      <c r="V4" s="20">
        <f>ROWS(Добавление3[Month])</f>
        <v>1599</v>
      </c>
      <c r="W4" s="20">
        <f>ROWS(Добавление3[Channel])</f>
        <v>1599</v>
      </c>
      <c r="X4" s="20">
        <f>ROWS(Добавление3[Brand])</f>
        <v>1599</v>
      </c>
    </row>
    <row r="5" spans="1:45" ht="16" x14ac:dyDescent="0.2">
      <c r="A5">
        <v>2020</v>
      </c>
      <c r="B5">
        <v>10</v>
      </c>
      <c r="C5" t="s">
        <v>26</v>
      </c>
      <c r="D5" t="s">
        <v>15</v>
      </c>
      <c r="E5" t="s">
        <v>13</v>
      </c>
      <c r="F5">
        <v>9.9452999999999996</v>
      </c>
      <c r="G5" t="s">
        <v>225</v>
      </c>
      <c r="H5">
        <v>2087.8199810000001</v>
      </c>
      <c r="I5" t="s">
        <v>225</v>
      </c>
      <c r="J5">
        <v>3.9780000000000002</v>
      </c>
      <c r="K5" t="s">
        <v>225</v>
      </c>
      <c r="L5">
        <v>1419</v>
      </c>
      <c r="M5" t="s">
        <v>225</v>
      </c>
      <c r="O5" t="s">
        <v>204</v>
      </c>
      <c r="P5">
        <f>COUNTBLANK(A2:A1600)</f>
        <v>0</v>
      </c>
      <c r="Q5">
        <f t="shared" ref="Q5:X5" si="0">COUNTBLANK(B2:B1600)</f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AE5" s="100" t="s">
        <v>184</v>
      </c>
      <c r="AF5" s="100"/>
      <c r="AG5" s="100"/>
      <c r="AH5" s="100"/>
      <c r="AJ5" s="101" t="s">
        <v>192</v>
      </c>
      <c r="AK5" s="101"/>
      <c r="AL5" s="101"/>
      <c r="AM5" s="101"/>
      <c r="AO5" s="100" t="s">
        <v>191</v>
      </c>
      <c r="AP5" s="100"/>
      <c r="AQ5" s="100"/>
      <c r="AR5" s="100"/>
      <c r="AS5" s="100"/>
    </row>
    <row r="6" spans="1:45" ht="16" x14ac:dyDescent="0.2">
      <c r="A6">
        <v>2020</v>
      </c>
      <c r="B6">
        <v>1</v>
      </c>
      <c r="C6" t="s">
        <v>9</v>
      </c>
      <c r="D6" t="s">
        <v>17</v>
      </c>
      <c r="E6" t="s">
        <v>18</v>
      </c>
      <c r="F6">
        <v>3.4855999999999998</v>
      </c>
      <c r="G6" t="s">
        <v>225</v>
      </c>
      <c r="H6">
        <v>328.75562600000001</v>
      </c>
      <c r="I6" t="s">
        <v>225</v>
      </c>
      <c r="J6">
        <v>0.62739999999999996</v>
      </c>
      <c r="K6" t="s">
        <v>225</v>
      </c>
      <c r="L6">
        <v>96</v>
      </c>
      <c r="M6" t="s">
        <v>225</v>
      </c>
      <c r="O6" s="21" t="s">
        <v>203</v>
      </c>
      <c r="AF6" s="10">
        <v>2020</v>
      </c>
      <c r="AG6" s="10">
        <v>2021</v>
      </c>
      <c r="AH6" s="10">
        <v>2022</v>
      </c>
      <c r="AK6" s="10">
        <v>2021</v>
      </c>
      <c r="AL6" s="10">
        <v>2022</v>
      </c>
      <c r="AM6" s="10"/>
      <c r="AN6" s="10"/>
      <c r="AO6" s="10"/>
      <c r="AP6" s="10">
        <v>2021</v>
      </c>
      <c r="AQ6" s="10">
        <v>2022</v>
      </c>
    </row>
    <row r="7" spans="1:45" ht="16" x14ac:dyDescent="0.2">
      <c r="A7">
        <v>2022</v>
      </c>
      <c r="B7">
        <v>9</v>
      </c>
      <c r="C7" t="s">
        <v>26</v>
      </c>
      <c r="D7" t="s">
        <v>15</v>
      </c>
      <c r="E7" t="s">
        <v>13</v>
      </c>
      <c r="F7">
        <v>11.0032</v>
      </c>
      <c r="G7" t="s">
        <v>225</v>
      </c>
      <c r="H7">
        <v>2009.1188569999999</v>
      </c>
      <c r="I7" t="s">
        <v>225</v>
      </c>
      <c r="J7">
        <v>4.4013</v>
      </c>
      <c r="K7" t="s">
        <v>225</v>
      </c>
      <c r="L7">
        <v>1621</v>
      </c>
      <c r="M7" t="s">
        <v>225</v>
      </c>
      <c r="O7" s="20" t="s">
        <v>206</v>
      </c>
      <c r="AE7" s="13" t="s">
        <v>186</v>
      </c>
      <c r="AF7" s="8">
        <f ca="1">SUMIF(Добавление3[[#All],[Year]],2020,Добавление3[Value (in 1000 rub)])</f>
        <v>206938.88331200014</v>
      </c>
      <c r="AG7" s="8">
        <f ca="1">SUMIF(Добавление3[[#All],[Year]],2021,Добавление3[Value (in 1000 rub)])</f>
        <v>107089.30992200019</v>
      </c>
      <c r="AH7" s="8">
        <f ca="1">SUMIF(Добавление3[[#All],[Year]],2022,Добавление3[Value (in 1000 rub)])</f>
        <v>88942.157264000052</v>
      </c>
      <c r="AJ7" s="13" t="s">
        <v>189</v>
      </c>
      <c r="AK7" s="7">
        <f>SUMIFS(H:H,A:A,2021,B:B,10)+SUMIFS(H:H,A:A,2021,B:B,11)+SUMIFS(H:H,A:A,2021,B:B,12)</f>
        <v>33234.216587999996</v>
      </c>
      <c r="AL7" s="7">
        <f>SUMIFS(H:H,A:A,2022,B:B,10)+SUMIFS(H:H,A:A,2022,B:B,11)+SUMIFS(H:H,A:A,2022,B:B,12)</f>
        <v>23467.097677999998</v>
      </c>
      <c r="AO7" s="13" t="s">
        <v>190</v>
      </c>
      <c r="AP7" s="7">
        <f>SUMIFS(H:H,A:A,2021,B:B,12)</f>
        <v>10490.950075000001</v>
      </c>
      <c r="AQ7" s="7">
        <f>SUMIFS(H:H,A:A,2022,B:B,12)</f>
        <v>7655.8286229999994</v>
      </c>
    </row>
    <row r="8" spans="1:45" ht="16" x14ac:dyDescent="0.2">
      <c r="A8">
        <v>2022</v>
      </c>
      <c r="B8">
        <v>7</v>
      </c>
      <c r="C8" t="s">
        <v>26</v>
      </c>
      <c r="D8" t="s">
        <v>15</v>
      </c>
      <c r="E8" t="s">
        <v>13</v>
      </c>
      <c r="F8">
        <v>10.2943</v>
      </c>
      <c r="G8" t="s">
        <v>225</v>
      </c>
      <c r="H8">
        <v>1980.9562169999999</v>
      </c>
      <c r="I8" t="s">
        <v>225</v>
      </c>
      <c r="J8">
        <v>4.1177000000000001</v>
      </c>
      <c r="K8" t="s">
        <v>225</v>
      </c>
      <c r="L8">
        <v>1693</v>
      </c>
      <c r="M8" t="s">
        <v>225</v>
      </c>
      <c r="AE8" s="10" t="s">
        <v>187</v>
      </c>
      <c r="AG8" s="8">
        <f ca="1">AG7-AF7</f>
        <v>-99849.573389999947</v>
      </c>
      <c r="AH8" s="1">
        <f ca="1">AH7-AG7</f>
        <v>-18147.152658000137</v>
      </c>
      <c r="AJ8" s="10" t="s">
        <v>187</v>
      </c>
      <c r="AL8">
        <f>AL7-AK7</f>
        <v>-9767.1189099999974</v>
      </c>
      <c r="AO8" s="10" t="s">
        <v>187</v>
      </c>
      <c r="AQ8" s="2">
        <f>AQ7-AP7</f>
        <v>-2835.1214520000012</v>
      </c>
    </row>
    <row r="9" spans="1:45" ht="16" x14ac:dyDescent="0.2">
      <c r="A9">
        <v>2020</v>
      </c>
      <c r="B9">
        <v>1</v>
      </c>
      <c r="C9" t="s">
        <v>9</v>
      </c>
      <c r="D9" t="s">
        <v>21</v>
      </c>
      <c r="E9" t="s">
        <v>22</v>
      </c>
      <c r="F9">
        <v>6.7999999999999996E-3</v>
      </c>
      <c r="G9" t="s">
        <v>225</v>
      </c>
      <c r="H9">
        <v>2.200698</v>
      </c>
      <c r="I9" t="s">
        <v>225</v>
      </c>
      <c r="J9">
        <v>1.9E-3</v>
      </c>
      <c r="K9" t="s">
        <v>225</v>
      </c>
      <c r="L9">
        <v>4</v>
      </c>
      <c r="M9" t="s">
        <v>225</v>
      </c>
      <c r="AE9" s="10" t="s">
        <v>188</v>
      </c>
      <c r="AG9" s="12">
        <f ca="1">AG8/AF7</f>
        <v>-0.48250754904991694</v>
      </c>
      <c r="AH9" s="11">
        <f ca="1">AH8/AG7</f>
        <v>-0.16945811557864962</v>
      </c>
      <c r="AJ9" s="10" t="s">
        <v>188</v>
      </c>
      <c r="AL9" s="14">
        <f>AL8/AK7</f>
        <v>-0.29388744230326308</v>
      </c>
      <c r="AO9" s="10" t="s">
        <v>188</v>
      </c>
      <c r="AQ9" s="11">
        <f>AQ8/AP7</f>
        <v>-0.27024448993958261</v>
      </c>
    </row>
    <row r="10" spans="1:45" ht="16" x14ac:dyDescent="0.2">
      <c r="A10">
        <v>2020</v>
      </c>
      <c r="B10">
        <v>2</v>
      </c>
      <c r="C10" t="s">
        <v>26</v>
      </c>
      <c r="D10" t="s">
        <v>15</v>
      </c>
      <c r="E10" t="s">
        <v>13</v>
      </c>
      <c r="F10">
        <v>11.616</v>
      </c>
      <c r="G10" t="s">
        <v>225</v>
      </c>
      <c r="H10">
        <v>1969.5568780000001</v>
      </c>
      <c r="I10" t="s">
        <v>225</v>
      </c>
      <c r="J10">
        <v>4.6464999999999996</v>
      </c>
      <c r="K10" t="s">
        <v>225</v>
      </c>
      <c r="L10">
        <v>1919</v>
      </c>
      <c r="M10" t="s">
        <v>225</v>
      </c>
      <c r="O10" s="21" t="s">
        <v>214</v>
      </c>
      <c r="AG10" s="7"/>
    </row>
    <row r="11" spans="1:45" ht="16" x14ac:dyDescent="0.2">
      <c r="A11">
        <v>2020</v>
      </c>
      <c r="B11">
        <v>9</v>
      </c>
      <c r="C11" t="s">
        <v>26</v>
      </c>
      <c r="D11" t="s">
        <v>15</v>
      </c>
      <c r="E11" t="s">
        <v>13</v>
      </c>
      <c r="F11">
        <v>9.4641000000000002</v>
      </c>
      <c r="G11" t="s">
        <v>225</v>
      </c>
      <c r="H11">
        <v>1951.666573</v>
      </c>
      <c r="I11" t="s">
        <v>225</v>
      </c>
      <c r="J11">
        <v>3.7856999999999998</v>
      </c>
      <c r="K11" t="s">
        <v>225</v>
      </c>
      <c r="L11">
        <v>1363</v>
      </c>
      <c r="M11" t="s">
        <v>225</v>
      </c>
      <c r="O11" t="s">
        <v>0</v>
      </c>
      <c r="P11" s="20" t="s">
        <v>1</v>
      </c>
      <c r="Q11" s="20" t="s">
        <v>2</v>
      </c>
      <c r="R11" s="20" t="s">
        <v>3</v>
      </c>
      <c r="S11" s="20" t="s">
        <v>4</v>
      </c>
      <c r="T11" s="20" t="s">
        <v>5</v>
      </c>
      <c r="U11" s="20" t="s">
        <v>6</v>
      </c>
      <c r="V11" s="20" t="s">
        <v>7</v>
      </c>
      <c r="W11" s="20" t="s">
        <v>8</v>
      </c>
    </row>
    <row r="12" spans="1:45" ht="16" x14ac:dyDescent="0.2">
      <c r="A12">
        <v>2020</v>
      </c>
      <c r="B12">
        <v>1</v>
      </c>
      <c r="C12" t="s">
        <v>9</v>
      </c>
      <c r="D12" t="s">
        <v>24</v>
      </c>
      <c r="E12" t="s">
        <v>18</v>
      </c>
      <c r="F12">
        <v>0.37069999999999997</v>
      </c>
      <c r="G12" t="s">
        <v>225</v>
      </c>
      <c r="H12">
        <v>56.153613999999997</v>
      </c>
      <c r="I12" t="s">
        <v>225</v>
      </c>
      <c r="J12">
        <v>7.0400000000000004E-2</v>
      </c>
      <c r="K12" t="s">
        <v>225</v>
      </c>
      <c r="L12">
        <v>0</v>
      </c>
      <c r="M12" t="s">
        <v>225</v>
      </c>
      <c r="O12" t="s">
        <v>208</v>
      </c>
      <c r="P12" t="s">
        <v>208</v>
      </c>
      <c r="Q12" t="s">
        <v>209</v>
      </c>
      <c r="R12" t="s">
        <v>209</v>
      </c>
      <c r="S12" t="s">
        <v>210</v>
      </c>
      <c r="T12" t="s">
        <v>211</v>
      </c>
      <c r="U12" t="s">
        <v>211</v>
      </c>
      <c r="V12" t="s">
        <v>211</v>
      </c>
      <c r="W12" t="s">
        <v>212</v>
      </c>
      <c r="AE12" s="101" t="s">
        <v>185</v>
      </c>
      <c r="AF12" s="101"/>
      <c r="AG12" s="101"/>
      <c r="AH12" s="15"/>
      <c r="AJ12" s="101" t="s">
        <v>193</v>
      </c>
      <c r="AK12" s="101"/>
      <c r="AL12" s="101"/>
      <c r="AM12" s="101"/>
      <c r="AO12" s="100" t="s">
        <v>194</v>
      </c>
      <c r="AP12" s="100"/>
      <c r="AQ12" s="100"/>
      <c r="AR12" s="100"/>
    </row>
    <row r="13" spans="1:45" ht="16" x14ac:dyDescent="0.2">
      <c r="A13">
        <v>2020</v>
      </c>
      <c r="B13">
        <v>3</v>
      </c>
      <c r="C13" t="s">
        <v>26</v>
      </c>
      <c r="D13" t="s">
        <v>15</v>
      </c>
      <c r="E13" t="s">
        <v>13</v>
      </c>
      <c r="F13">
        <v>10.6065</v>
      </c>
      <c r="G13" t="s">
        <v>225</v>
      </c>
      <c r="H13">
        <v>1949.093433</v>
      </c>
      <c r="I13" t="s">
        <v>225</v>
      </c>
      <c r="J13">
        <v>4.2427000000000001</v>
      </c>
      <c r="K13" t="s">
        <v>225</v>
      </c>
      <c r="L13">
        <v>1612</v>
      </c>
      <c r="M13" t="s">
        <v>225</v>
      </c>
      <c r="AF13" s="10">
        <v>2021</v>
      </c>
      <c r="AG13" s="10">
        <v>2022</v>
      </c>
      <c r="AH13" s="10"/>
      <c r="AI13" s="10"/>
      <c r="AJ13" s="10"/>
      <c r="AK13" s="10">
        <v>2021</v>
      </c>
      <c r="AL13" s="10">
        <v>2022</v>
      </c>
      <c r="AM13" s="10"/>
      <c r="AN13" s="10"/>
      <c r="AO13" s="10"/>
      <c r="AP13" s="10">
        <v>2021</v>
      </c>
      <c r="AQ13" s="10">
        <v>2022</v>
      </c>
    </row>
    <row r="14" spans="1:45" ht="16" x14ac:dyDescent="0.2">
      <c r="A14">
        <v>2020</v>
      </c>
      <c r="B14">
        <v>1</v>
      </c>
      <c r="C14" t="s">
        <v>26</v>
      </c>
      <c r="D14" t="s">
        <v>10</v>
      </c>
      <c r="E14" t="s">
        <v>27</v>
      </c>
      <c r="F14">
        <v>1.2999999999999999E-3</v>
      </c>
      <c r="G14" t="s">
        <v>225</v>
      </c>
      <c r="H14">
        <v>0.13499900000000001</v>
      </c>
      <c r="I14" t="s">
        <v>225</v>
      </c>
      <c r="J14">
        <v>4.0000000000000002E-4</v>
      </c>
      <c r="K14" t="s">
        <v>225</v>
      </c>
      <c r="L14">
        <v>1</v>
      </c>
      <c r="M14" t="s">
        <v>225</v>
      </c>
      <c r="O14" t="s">
        <v>207</v>
      </c>
      <c r="P14" t="s">
        <v>3</v>
      </c>
      <c r="R14" t="s">
        <v>213</v>
      </c>
      <c r="AE14" s="13" t="s">
        <v>186</v>
      </c>
      <c r="AF14" s="5">
        <f>SUMIFS(H:H,A:A,2021,D:D,"Green")</f>
        <v>54221.200424999995</v>
      </c>
      <c r="AG14" s="5">
        <f>SUMIFS(H:H,A:A,2022,D:D,"Green")</f>
        <v>42595.198483000029</v>
      </c>
      <c r="AJ14" s="13" t="s">
        <v>189</v>
      </c>
      <c r="AK14" s="5">
        <f>SUMIFS(H:H, A:A, 2021, D:D, "Green", B:B, 12) +
SUMIFS(H:H, A:A, 2021, D:D, "Green", B:B, 11) +
SUMIFS(H:H, A:A, 2021, D:D, "Green", B:B, 10)</f>
        <v>13042.709797</v>
      </c>
      <c r="AL14" s="5">
        <f>SUMIFS(H:H, A:A, 2022, D:D, "Green", B:B, 12) +
SUMIFS(H:H, A:A, 2022, D:D, "Green", B:B, 11) +
SUMIFS(H:H, A:A, 2022, D:D, "Green", B:B, 10)</f>
        <v>5375.2378060000001</v>
      </c>
      <c r="AO14" s="13" t="s">
        <v>190</v>
      </c>
      <c r="AP14">
        <f>SUMIFS(H:H,A:A,2021,B:B,12,D:D,"Green")</f>
        <v>3537.715279</v>
      </c>
      <c r="AQ14">
        <f>SUMIFS(H:H,A:A,2022,B:B,12,D:D,"Green")</f>
        <v>1950.5671649999999</v>
      </c>
    </row>
    <row r="15" spans="1:45" ht="16" x14ac:dyDescent="0.2">
      <c r="A15">
        <v>2022</v>
      </c>
      <c r="B15">
        <v>4</v>
      </c>
      <c r="C15" t="s">
        <v>32</v>
      </c>
      <c r="D15" t="s">
        <v>10</v>
      </c>
      <c r="E15" t="s">
        <v>13</v>
      </c>
      <c r="F15">
        <v>12.196300000000001</v>
      </c>
      <c r="G15" t="s">
        <v>225</v>
      </c>
      <c r="H15">
        <v>1938.3899759999999</v>
      </c>
      <c r="I15" t="s">
        <v>225</v>
      </c>
      <c r="J15">
        <v>6.0980999999999996</v>
      </c>
      <c r="K15" t="s">
        <v>225</v>
      </c>
      <c r="L15">
        <v>971</v>
      </c>
      <c r="M15" t="s">
        <v>225</v>
      </c>
      <c r="O15" t="s">
        <v>9</v>
      </c>
      <c r="P15" t="s">
        <v>16</v>
      </c>
      <c r="R15" t="s">
        <v>228</v>
      </c>
      <c r="AE15" s="10" t="s">
        <v>187</v>
      </c>
      <c r="AF15" s="9"/>
      <c r="AG15" s="7">
        <f>AG14-AF14</f>
        <v>-11626.001941999966</v>
      </c>
      <c r="AH15" s="5"/>
      <c r="AI15" s="6"/>
      <c r="AJ15" s="10" t="s">
        <v>187</v>
      </c>
      <c r="AL15">
        <f>AL14-AK14</f>
        <v>-7667.4719909999994</v>
      </c>
      <c r="AO15" s="10" t="s">
        <v>187</v>
      </c>
      <c r="AQ15">
        <f>AQ14-AP14</f>
        <v>-1587.1481140000001</v>
      </c>
    </row>
    <row r="16" spans="1:45" ht="16" x14ac:dyDescent="0.2">
      <c r="A16">
        <v>2020</v>
      </c>
      <c r="B16">
        <v>1</v>
      </c>
      <c r="C16" t="s">
        <v>26</v>
      </c>
      <c r="D16" t="s">
        <v>10</v>
      </c>
      <c r="E16" t="s">
        <v>14</v>
      </c>
      <c r="F16">
        <v>0.60250000000000004</v>
      </c>
      <c r="G16" t="s">
        <v>225</v>
      </c>
      <c r="H16">
        <v>109.493529</v>
      </c>
      <c r="I16" t="s">
        <v>225</v>
      </c>
      <c r="J16">
        <v>0.45179999999999998</v>
      </c>
      <c r="K16" t="s">
        <v>225</v>
      </c>
      <c r="L16">
        <v>277</v>
      </c>
      <c r="M16" t="s">
        <v>225</v>
      </c>
      <c r="O16" t="s">
        <v>26</v>
      </c>
      <c r="P16" t="s">
        <v>15</v>
      </c>
      <c r="AE16" s="10" t="s">
        <v>188</v>
      </c>
      <c r="AG16" s="11">
        <f>AG15/AF14</f>
        <v>-0.21441801086793197</v>
      </c>
      <c r="AH16" s="5"/>
      <c r="AJ16" s="10" t="s">
        <v>188</v>
      </c>
      <c r="AL16" s="11">
        <f>AL15/AK14</f>
        <v>-0.58787415424696654</v>
      </c>
      <c r="AO16" s="10" t="s">
        <v>188</v>
      </c>
      <c r="AQ16" s="11">
        <f>AQ15/AP14</f>
        <v>-0.44863647547369512</v>
      </c>
    </row>
    <row r="17" spans="1:43" ht="16" x14ac:dyDescent="0.2">
      <c r="A17">
        <v>2020</v>
      </c>
      <c r="B17">
        <v>1</v>
      </c>
      <c r="C17" t="s">
        <v>26</v>
      </c>
      <c r="D17" t="s">
        <v>16</v>
      </c>
      <c r="E17" t="s">
        <v>11</v>
      </c>
      <c r="F17">
        <v>4.3365999999999998</v>
      </c>
      <c r="G17" t="s">
        <v>225</v>
      </c>
      <c r="H17">
        <v>319.95177100000001</v>
      </c>
      <c r="I17" t="s">
        <v>225</v>
      </c>
      <c r="J17">
        <v>0.99739999999999995</v>
      </c>
      <c r="K17" t="s">
        <v>225</v>
      </c>
      <c r="L17">
        <v>1627</v>
      </c>
      <c r="M17" t="s">
        <v>225</v>
      </c>
      <c r="P17" t="s">
        <v>51</v>
      </c>
      <c r="AE17" s="13"/>
      <c r="AH17" s="5"/>
    </row>
    <row r="18" spans="1:43" ht="16" x14ac:dyDescent="0.2">
      <c r="A18">
        <v>2022</v>
      </c>
      <c r="B18">
        <v>6</v>
      </c>
      <c r="C18" t="s">
        <v>26</v>
      </c>
      <c r="D18" t="s">
        <v>15</v>
      </c>
      <c r="E18" t="s">
        <v>13</v>
      </c>
      <c r="F18">
        <v>10.0684</v>
      </c>
      <c r="G18" t="s">
        <v>225</v>
      </c>
      <c r="H18">
        <v>1936.7996920000001</v>
      </c>
      <c r="I18" t="s">
        <v>225</v>
      </c>
      <c r="J18">
        <v>4.0274000000000001</v>
      </c>
      <c r="K18" t="s">
        <v>225</v>
      </c>
      <c r="L18">
        <v>1724</v>
      </c>
      <c r="M18" t="s">
        <v>225</v>
      </c>
      <c r="P18" t="s">
        <v>49</v>
      </c>
      <c r="AE18" s="5"/>
      <c r="AH18" s="5"/>
    </row>
    <row r="19" spans="1:43" ht="17" x14ac:dyDescent="0.2">
      <c r="A19">
        <v>2020</v>
      </c>
      <c r="B19">
        <v>11</v>
      </c>
      <c r="C19" t="s">
        <v>26</v>
      </c>
      <c r="D19" t="s">
        <v>15</v>
      </c>
      <c r="E19" t="s">
        <v>13</v>
      </c>
      <c r="F19">
        <v>9.3493999999999993</v>
      </c>
      <c r="G19" t="s">
        <v>225</v>
      </c>
      <c r="H19">
        <v>1891.763815</v>
      </c>
      <c r="I19" t="s">
        <v>225</v>
      </c>
      <c r="J19">
        <v>3.7399</v>
      </c>
      <c r="K19" t="s">
        <v>225</v>
      </c>
      <c r="L19">
        <v>1070</v>
      </c>
      <c r="M19" t="s">
        <v>225</v>
      </c>
      <c r="P19" t="s">
        <v>60</v>
      </c>
      <c r="AE19" s="23" t="s">
        <v>195</v>
      </c>
      <c r="AF19" s="24"/>
      <c r="AG19" s="24"/>
      <c r="AH19" s="25"/>
      <c r="AI19" s="24"/>
      <c r="AJ19" s="24"/>
      <c r="AK19" s="24"/>
      <c r="AL19" s="24"/>
      <c r="AM19" s="24"/>
      <c r="AN19" s="24"/>
      <c r="AO19" s="24"/>
      <c r="AP19" s="24"/>
    </row>
    <row r="20" spans="1:43" x14ac:dyDescent="0.2">
      <c r="A20">
        <v>2020</v>
      </c>
      <c r="B20">
        <v>1</v>
      </c>
      <c r="C20" t="s">
        <v>26</v>
      </c>
      <c r="D20" t="s">
        <v>17</v>
      </c>
      <c r="E20" t="s">
        <v>18</v>
      </c>
      <c r="F20">
        <v>2.0960999999999999</v>
      </c>
      <c r="G20" t="s">
        <v>225</v>
      </c>
      <c r="H20">
        <v>177.535357</v>
      </c>
      <c r="I20" t="s">
        <v>225</v>
      </c>
      <c r="J20">
        <v>0.37730000000000002</v>
      </c>
      <c r="K20" t="s">
        <v>225</v>
      </c>
      <c r="L20">
        <v>298</v>
      </c>
      <c r="M20" t="s">
        <v>225</v>
      </c>
      <c r="P20" t="s">
        <v>33</v>
      </c>
      <c r="AE20" s="102" t="s">
        <v>245</v>
      </c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</row>
    <row r="21" spans="1:43" x14ac:dyDescent="0.2">
      <c r="A21">
        <v>2020</v>
      </c>
      <c r="B21">
        <v>8</v>
      </c>
      <c r="C21" t="s">
        <v>26</v>
      </c>
      <c r="D21" t="s">
        <v>15</v>
      </c>
      <c r="E21" t="s">
        <v>13</v>
      </c>
      <c r="F21">
        <v>8.3404000000000007</v>
      </c>
      <c r="G21" t="s">
        <v>225</v>
      </c>
      <c r="H21">
        <v>1734.232667</v>
      </c>
      <c r="I21" t="s">
        <v>225</v>
      </c>
      <c r="J21">
        <v>3.3361000000000001</v>
      </c>
      <c r="K21" t="s">
        <v>225</v>
      </c>
      <c r="L21">
        <v>1323</v>
      </c>
      <c r="M21" t="s">
        <v>225</v>
      </c>
      <c r="P21" t="s">
        <v>39</v>
      </c>
      <c r="AE21" s="102" t="s">
        <v>246</v>
      </c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9"/>
    </row>
    <row r="22" spans="1:43" x14ac:dyDescent="0.2">
      <c r="A22">
        <v>2020</v>
      </c>
      <c r="B22">
        <v>1</v>
      </c>
      <c r="C22" t="s">
        <v>26</v>
      </c>
      <c r="D22" t="s">
        <v>29</v>
      </c>
      <c r="E22" t="s">
        <v>18</v>
      </c>
      <c r="F22">
        <v>2.2000000000000001E-3</v>
      </c>
      <c r="G22" t="s">
        <v>225</v>
      </c>
      <c r="H22">
        <v>0.93014200000000002</v>
      </c>
      <c r="I22" t="s">
        <v>225</v>
      </c>
      <c r="J22">
        <v>4.0000000000000002E-4</v>
      </c>
      <c r="K22" t="s">
        <v>225</v>
      </c>
      <c r="L22">
        <v>2</v>
      </c>
      <c r="M22" t="s">
        <v>225</v>
      </c>
      <c r="P22" t="s">
        <v>34</v>
      </c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</row>
    <row r="23" spans="1:43" x14ac:dyDescent="0.2">
      <c r="A23">
        <v>2020</v>
      </c>
      <c r="B23">
        <v>5</v>
      </c>
      <c r="C23" t="s">
        <v>26</v>
      </c>
      <c r="D23" t="s">
        <v>15</v>
      </c>
      <c r="E23" t="s">
        <v>13</v>
      </c>
      <c r="F23">
        <v>9.4710999999999999</v>
      </c>
      <c r="G23" t="s">
        <v>225</v>
      </c>
      <c r="H23">
        <v>1704.141979</v>
      </c>
      <c r="I23" t="s">
        <v>225</v>
      </c>
      <c r="J23">
        <v>3.7885</v>
      </c>
      <c r="K23" t="s">
        <v>225</v>
      </c>
      <c r="L23">
        <v>1342</v>
      </c>
      <c r="M23" t="s">
        <v>225</v>
      </c>
      <c r="P23" t="s">
        <v>38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3" ht="16" x14ac:dyDescent="0.2">
      <c r="A24">
        <v>2020</v>
      </c>
      <c r="B24">
        <v>1</v>
      </c>
      <c r="C24" t="s">
        <v>26</v>
      </c>
      <c r="D24" t="s">
        <v>30</v>
      </c>
      <c r="E24" t="s">
        <v>22</v>
      </c>
      <c r="F24">
        <v>1.0783</v>
      </c>
      <c r="G24" t="s">
        <v>225</v>
      </c>
      <c r="H24">
        <v>51.908766</v>
      </c>
      <c r="I24" t="s">
        <v>225</v>
      </c>
      <c r="J24">
        <v>0.30199999999999999</v>
      </c>
      <c r="K24" t="s">
        <v>225</v>
      </c>
      <c r="L24">
        <v>613</v>
      </c>
      <c r="M24" t="s">
        <v>225</v>
      </c>
      <c r="P24" t="s">
        <v>45</v>
      </c>
      <c r="AE24" s="103" t="s">
        <v>247</v>
      </c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24"/>
    </row>
    <row r="25" spans="1:43" x14ac:dyDescent="0.2">
      <c r="A25">
        <v>2022</v>
      </c>
      <c r="B25">
        <v>8</v>
      </c>
      <c r="C25" t="s">
        <v>26</v>
      </c>
      <c r="D25" t="s">
        <v>15</v>
      </c>
      <c r="E25" t="s">
        <v>13</v>
      </c>
      <c r="F25">
        <v>9.7257999999999996</v>
      </c>
      <c r="G25" t="s">
        <v>225</v>
      </c>
      <c r="H25">
        <v>1693.249683</v>
      </c>
      <c r="I25" t="s">
        <v>225</v>
      </c>
      <c r="J25">
        <v>3.8904000000000001</v>
      </c>
      <c r="K25" t="s">
        <v>225</v>
      </c>
      <c r="L25">
        <v>1743</v>
      </c>
      <c r="M25" t="s">
        <v>225</v>
      </c>
      <c r="P25" t="s">
        <v>10</v>
      </c>
    </row>
    <row r="26" spans="1:43" x14ac:dyDescent="0.2">
      <c r="A26">
        <v>2020</v>
      </c>
      <c r="B26">
        <v>1</v>
      </c>
      <c r="C26" t="s">
        <v>32</v>
      </c>
      <c r="D26" t="s">
        <v>10</v>
      </c>
      <c r="E26" t="s">
        <v>14</v>
      </c>
      <c r="F26">
        <v>8.0699999999999994E-2</v>
      </c>
      <c r="G26" t="s">
        <v>225</v>
      </c>
      <c r="H26">
        <v>15.311662</v>
      </c>
      <c r="I26" t="s">
        <v>225</v>
      </c>
      <c r="J26">
        <v>6.0499999999999998E-2</v>
      </c>
      <c r="K26" t="s">
        <v>225</v>
      </c>
      <c r="L26">
        <v>53</v>
      </c>
      <c r="M26" t="s">
        <v>225</v>
      </c>
      <c r="P26" t="s">
        <v>42</v>
      </c>
    </row>
    <row r="27" spans="1:43" x14ac:dyDescent="0.2">
      <c r="A27">
        <v>2022</v>
      </c>
      <c r="B27">
        <v>5</v>
      </c>
      <c r="C27" t="s">
        <v>32</v>
      </c>
      <c r="D27" t="s">
        <v>10</v>
      </c>
      <c r="E27" t="s">
        <v>13</v>
      </c>
      <c r="F27">
        <v>11.2546</v>
      </c>
      <c r="G27" t="s">
        <v>225</v>
      </c>
      <c r="H27">
        <v>1644.230536</v>
      </c>
      <c r="I27" t="s">
        <v>225</v>
      </c>
      <c r="J27">
        <v>5.6273</v>
      </c>
      <c r="K27" t="s">
        <v>225</v>
      </c>
      <c r="L27">
        <v>891</v>
      </c>
      <c r="M27" t="s">
        <v>225</v>
      </c>
      <c r="P27" t="s">
        <v>31</v>
      </c>
    </row>
    <row r="28" spans="1:43" x14ac:dyDescent="0.2">
      <c r="A28">
        <v>2021</v>
      </c>
      <c r="B28">
        <v>11</v>
      </c>
      <c r="C28" t="s">
        <v>32</v>
      </c>
      <c r="D28" t="s">
        <v>10</v>
      </c>
      <c r="E28" t="s">
        <v>13</v>
      </c>
      <c r="F28">
        <v>13.1242</v>
      </c>
      <c r="G28" t="s">
        <v>225</v>
      </c>
      <c r="H28">
        <v>1613.783187</v>
      </c>
      <c r="I28" t="s">
        <v>225</v>
      </c>
      <c r="J28">
        <v>6.5621</v>
      </c>
      <c r="K28" t="s">
        <v>225</v>
      </c>
      <c r="L28">
        <v>721</v>
      </c>
      <c r="M28" t="s">
        <v>225</v>
      </c>
      <c r="P28" t="s">
        <v>37</v>
      </c>
    </row>
    <row r="29" spans="1:43" x14ac:dyDescent="0.2">
      <c r="A29">
        <v>2020</v>
      </c>
      <c r="B29">
        <v>1</v>
      </c>
      <c r="C29" t="s">
        <v>32</v>
      </c>
      <c r="D29" t="s">
        <v>29</v>
      </c>
      <c r="E29" t="s">
        <v>18</v>
      </c>
      <c r="F29">
        <v>8.8000000000000005E-3</v>
      </c>
      <c r="G29" t="s">
        <v>225</v>
      </c>
      <c r="H29">
        <v>3.021369</v>
      </c>
      <c r="I29" t="s">
        <v>225</v>
      </c>
      <c r="J29">
        <v>1.6999999999999999E-3</v>
      </c>
      <c r="K29" t="s">
        <v>225</v>
      </c>
      <c r="L29">
        <v>10</v>
      </c>
      <c r="M29" t="s">
        <v>225</v>
      </c>
      <c r="P29" t="s">
        <v>21</v>
      </c>
    </row>
    <row r="30" spans="1:43" x14ac:dyDescent="0.2">
      <c r="A30">
        <v>2022</v>
      </c>
      <c r="B30">
        <v>1</v>
      </c>
      <c r="C30" t="s">
        <v>26</v>
      </c>
      <c r="D30" t="s">
        <v>15</v>
      </c>
      <c r="E30" t="s">
        <v>13</v>
      </c>
      <c r="F30">
        <v>8.1112000000000002</v>
      </c>
      <c r="G30" t="s">
        <v>225</v>
      </c>
      <c r="H30">
        <v>1609.072208</v>
      </c>
      <c r="I30" t="s">
        <v>225</v>
      </c>
      <c r="J30">
        <v>3.2444999999999999</v>
      </c>
      <c r="K30" t="s">
        <v>225</v>
      </c>
      <c r="L30">
        <v>1351</v>
      </c>
      <c r="M30" t="s">
        <v>225</v>
      </c>
      <c r="P30" t="s">
        <v>29</v>
      </c>
    </row>
    <row r="31" spans="1:43" x14ac:dyDescent="0.2">
      <c r="A31">
        <v>2020</v>
      </c>
      <c r="B31">
        <v>1</v>
      </c>
      <c r="C31" t="s">
        <v>32</v>
      </c>
      <c r="D31" t="s">
        <v>33</v>
      </c>
      <c r="E31" t="s">
        <v>18</v>
      </c>
      <c r="F31">
        <v>1.3486</v>
      </c>
      <c r="G31" t="s">
        <v>225</v>
      </c>
      <c r="H31">
        <v>387.53728100000001</v>
      </c>
      <c r="I31" t="s">
        <v>225</v>
      </c>
      <c r="J31">
        <v>0.25629999999999997</v>
      </c>
      <c r="K31" t="s">
        <v>225</v>
      </c>
      <c r="L31">
        <v>100</v>
      </c>
      <c r="M31" t="s">
        <v>225</v>
      </c>
      <c r="P31" t="s">
        <v>30</v>
      </c>
    </row>
    <row r="32" spans="1:43" ht="16" x14ac:dyDescent="0.2">
      <c r="A32">
        <v>2022</v>
      </c>
      <c r="B32">
        <v>2</v>
      </c>
      <c r="C32" t="s">
        <v>26</v>
      </c>
      <c r="D32" t="s">
        <v>15</v>
      </c>
      <c r="E32" t="s">
        <v>13</v>
      </c>
      <c r="F32">
        <v>7.6718999999999999</v>
      </c>
      <c r="G32" t="s">
        <v>225</v>
      </c>
      <c r="H32">
        <v>1608.7897439999999</v>
      </c>
      <c r="I32" t="s">
        <v>225</v>
      </c>
      <c r="J32">
        <v>3.0688</v>
      </c>
      <c r="K32" t="s">
        <v>225</v>
      </c>
      <c r="L32">
        <v>1087</v>
      </c>
      <c r="M32" t="s">
        <v>225</v>
      </c>
      <c r="P32" t="s">
        <v>55</v>
      </c>
      <c r="AE32" s="26" t="s">
        <v>230</v>
      </c>
    </row>
    <row r="33" spans="1:33" x14ac:dyDescent="0.2">
      <c r="A33">
        <v>2020</v>
      </c>
      <c r="B33">
        <v>4</v>
      </c>
      <c r="C33" t="s">
        <v>26</v>
      </c>
      <c r="D33" t="s">
        <v>15</v>
      </c>
      <c r="E33" t="s">
        <v>13</v>
      </c>
      <c r="F33">
        <v>8.3434000000000008</v>
      </c>
      <c r="G33" t="s">
        <v>225</v>
      </c>
      <c r="H33">
        <v>1553.383466</v>
      </c>
      <c r="I33" t="s">
        <v>225</v>
      </c>
      <c r="J33">
        <v>3.3374000000000001</v>
      </c>
      <c r="K33" t="s">
        <v>225</v>
      </c>
      <c r="L33">
        <v>1496</v>
      </c>
      <c r="M33" t="s">
        <v>225</v>
      </c>
      <c r="P33" t="s">
        <v>24</v>
      </c>
    </row>
    <row r="34" spans="1:33" x14ac:dyDescent="0.2">
      <c r="A34">
        <v>2020</v>
      </c>
      <c r="B34">
        <v>1</v>
      </c>
      <c r="C34" t="s">
        <v>32</v>
      </c>
      <c r="D34" t="s">
        <v>17</v>
      </c>
      <c r="E34" t="s">
        <v>18</v>
      </c>
      <c r="F34">
        <v>3.1911999999999998</v>
      </c>
      <c r="G34" t="s">
        <v>225</v>
      </c>
      <c r="H34">
        <v>241.683626</v>
      </c>
      <c r="I34" t="s">
        <v>225</v>
      </c>
      <c r="J34">
        <v>0.57440000000000002</v>
      </c>
      <c r="K34" t="s">
        <v>225</v>
      </c>
      <c r="L34">
        <v>179</v>
      </c>
      <c r="M34" t="s">
        <v>225</v>
      </c>
      <c r="P34" t="s">
        <v>62</v>
      </c>
      <c r="AE34" s="27" t="s">
        <v>0</v>
      </c>
      <c r="AF34" s="27">
        <v>2022</v>
      </c>
    </row>
    <row r="35" spans="1:33" x14ac:dyDescent="0.2">
      <c r="A35">
        <v>2021</v>
      </c>
      <c r="B35">
        <v>2</v>
      </c>
      <c r="C35" t="s">
        <v>26</v>
      </c>
      <c r="D35" t="s">
        <v>15</v>
      </c>
      <c r="E35" t="s">
        <v>13</v>
      </c>
      <c r="F35">
        <v>7.3704999999999998</v>
      </c>
      <c r="G35" t="s">
        <v>225</v>
      </c>
      <c r="H35">
        <v>1552.9461769999998</v>
      </c>
      <c r="I35" t="s">
        <v>225</v>
      </c>
      <c r="J35">
        <v>2.9481999999999999</v>
      </c>
      <c r="K35" t="s">
        <v>225</v>
      </c>
      <c r="L35">
        <v>941</v>
      </c>
      <c r="M35" t="s">
        <v>225</v>
      </c>
      <c r="P35" t="s">
        <v>23</v>
      </c>
    </row>
    <row r="36" spans="1:33" x14ac:dyDescent="0.2">
      <c r="A36">
        <v>2020</v>
      </c>
      <c r="B36">
        <v>7</v>
      </c>
      <c r="C36" t="s">
        <v>26</v>
      </c>
      <c r="D36" t="s">
        <v>15</v>
      </c>
      <c r="E36" t="s">
        <v>13</v>
      </c>
      <c r="F36">
        <v>7.2123999999999997</v>
      </c>
      <c r="G36" t="s">
        <v>225</v>
      </c>
      <c r="H36">
        <v>1518.623836</v>
      </c>
      <c r="I36" t="s">
        <v>225</v>
      </c>
      <c r="J36">
        <v>2.8849</v>
      </c>
      <c r="K36" t="s">
        <v>225</v>
      </c>
      <c r="L36">
        <v>1343</v>
      </c>
      <c r="M36" t="s">
        <v>225</v>
      </c>
      <c r="P36" t="s">
        <v>19</v>
      </c>
      <c r="AE36" s="28" t="s">
        <v>232</v>
      </c>
      <c r="AF36" s="28" t="s">
        <v>231</v>
      </c>
    </row>
    <row r="37" spans="1:33" x14ac:dyDescent="0.2">
      <c r="A37">
        <v>2020</v>
      </c>
      <c r="B37">
        <v>1</v>
      </c>
      <c r="C37" t="s">
        <v>32</v>
      </c>
      <c r="D37" t="s">
        <v>35</v>
      </c>
      <c r="E37" t="s">
        <v>18</v>
      </c>
      <c r="F37">
        <v>0.34050000000000002</v>
      </c>
      <c r="G37" t="s">
        <v>225</v>
      </c>
      <c r="H37">
        <v>46.280242000000001</v>
      </c>
      <c r="I37" t="s">
        <v>225</v>
      </c>
      <c r="J37">
        <v>6.13E-2</v>
      </c>
      <c r="K37" t="s">
        <v>225</v>
      </c>
      <c r="L37">
        <v>63</v>
      </c>
      <c r="M37" t="s">
        <v>225</v>
      </c>
      <c r="P37" t="s">
        <v>57</v>
      </c>
      <c r="AE37" s="28" t="s">
        <v>32</v>
      </c>
      <c r="AF37" s="27"/>
    </row>
    <row r="38" spans="1:33" x14ac:dyDescent="0.2">
      <c r="A38">
        <v>2021</v>
      </c>
      <c r="B38">
        <v>10</v>
      </c>
      <c r="C38" t="s">
        <v>26</v>
      </c>
      <c r="D38" t="s">
        <v>15</v>
      </c>
      <c r="E38" t="s">
        <v>13</v>
      </c>
      <c r="F38">
        <v>7.9870000000000001</v>
      </c>
      <c r="G38" t="s">
        <v>225</v>
      </c>
      <c r="H38">
        <v>1451.2743770000002</v>
      </c>
      <c r="I38" t="s">
        <v>225</v>
      </c>
      <c r="J38">
        <v>3.1949000000000001</v>
      </c>
      <c r="K38" t="s">
        <v>225</v>
      </c>
      <c r="L38">
        <v>1257</v>
      </c>
      <c r="M38" t="s">
        <v>225</v>
      </c>
      <c r="P38" t="s">
        <v>53</v>
      </c>
      <c r="AE38" s="27" t="s">
        <v>10</v>
      </c>
      <c r="AF38" s="27">
        <v>18768.452333999998</v>
      </c>
      <c r="AG38" s="11"/>
    </row>
    <row r="39" spans="1:33" x14ac:dyDescent="0.2">
      <c r="A39">
        <v>2020</v>
      </c>
      <c r="B39">
        <v>2</v>
      </c>
      <c r="C39" t="s">
        <v>9</v>
      </c>
      <c r="D39" t="s">
        <v>10</v>
      </c>
      <c r="E39" t="s">
        <v>11</v>
      </c>
      <c r="F39">
        <v>15.4443</v>
      </c>
      <c r="G39" t="s">
        <v>225</v>
      </c>
      <c r="H39">
        <v>902.02130599999998</v>
      </c>
      <c r="I39" t="s">
        <v>225</v>
      </c>
      <c r="J39">
        <v>3.2433000000000001</v>
      </c>
      <c r="K39" t="s">
        <v>225</v>
      </c>
      <c r="L39">
        <v>479</v>
      </c>
      <c r="M39" t="s">
        <v>225</v>
      </c>
      <c r="P39" t="s">
        <v>47</v>
      </c>
      <c r="AE39" s="27" t="s">
        <v>21</v>
      </c>
      <c r="AF39" s="27">
        <v>8740.2883359999978</v>
      </c>
      <c r="AG39" s="11"/>
    </row>
    <row r="40" spans="1:33" x14ac:dyDescent="0.2">
      <c r="A40">
        <v>2020</v>
      </c>
      <c r="B40">
        <v>2</v>
      </c>
      <c r="C40" t="s">
        <v>9</v>
      </c>
      <c r="D40" t="s">
        <v>10</v>
      </c>
      <c r="E40" t="s">
        <v>14</v>
      </c>
      <c r="F40">
        <v>0.32700000000000001</v>
      </c>
      <c r="G40" t="s">
        <v>225</v>
      </c>
      <c r="H40">
        <v>61.337885999999997</v>
      </c>
      <c r="I40" t="s">
        <v>225</v>
      </c>
      <c r="J40">
        <v>0.24529999999999999</v>
      </c>
      <c r="K40" t="s">
        <v>225</v>
      </c>
      <c r="L40">
        <v>23</v>
      </c>
      <c r="M40" t="s">
        <v>225</v>
      </c>
      <c r="P40" t="s">
        <v>43</v>
      </c>
      <c r="AE40" s="27" t="s">
        <v>20</v>
      </c>
      <c r="AF40" s="27">
        <v>6555.3749900000012</v>
      </c>
      <c r="AG40" s="11"/>
    </row>
    <row r="41" spans="1:33" x14ac:dyDescent="0.2">
      <c r="A41">
        <v>2020</v>
      </c>
      <c r="B41">
        <v>2</v>
      </c>
      <c r="C41" t="s">
        <v>9</v>
      </c>
      <c r="D41" t="s">
        <v>16</v>
      </c>
      <c r="E41" t="s">
        <v>11</v>
      </c>
      <c r="F41">
        <v>16.149899999999999</v>
      </c>
      <c r="G41" t="s">
        <v>225</v>
      </c>
      <c r="H41">
        <v>874.32413499999996</v>
      </c>
      <c r="I41" t="s">
        <v>225</v>
      </c>
      <c r="J41">
        <v>3.7145000000000001</v>
      </c>
      <c r="K41" t="s">
        <v>225</v>
      </c>
      <c r="L41">
        <v>525</v>
      </c>
      <c r="M41" t="s">
        <v>225</v>
      </c>
      <c r="P41" t="s">
        <v>35</v>
      </c>
      <c r="AE41" s="27" t="s">
        <v>33</v>
      </c>
      <c r="AF41" s="27">
        <v>5900.4470930000016</v>
      </c>
      <c r="AG41" s="11"/>
    </row>
    <row r="42" spans="1:33" x14ac:dyDescent="0.2">
      <c r="A42">
        <v>2021</v>
      </c>
      <c r="B42">
        <v>2</v>
      </c>
      <c r="C42" t="s">
        <v>32</v>
      </c>
      <c r="D42" t="s">
        <v>20</v>
      </c>
      <c r="E42" t="s">
        <v>12</v>
      </c>
      <c r="F42">
        <v>19.6373</v>
      </c>
      <c r="G42" t="s">
        <v>225</v>
      </c>
      <c r="H42">
        <v>1418.480059</v>
      </c>
      <c r="I42" t="s">
        <v>225</v>
      </c>
      <c r="J42">
        <v>7.0694999999999997</v>
      </c>
      <c r="K42" t="s">
        <v>225</v>
      </c>
      <c r="L42">
        <v>2062</v>
      </c>
      <c r="M42" t="s">
        <v>225</v>
      </c>
      <c r="P42" t="s">
        <v>17</v>
      </c>
      <c r="AE42" s="27" t="s">
        <v>17</v>
      </c>
      <c r="AF42" s="27">
        <v>4686.871278999999</v>
      </c>
      <c r="AG42" s="11"/>
    </row>
    <row r="43" spans="1:33" x14ac:dyDescent="0.2">
      <c r="A43">
        <v>2020</v>
      </c>
      <c r="B43">
        <v>2</v>
      </c>
      <c r="C43" t="s">
        <v>9</v>
      </c>
      <c r="D43" t="s">
        <v>17</v>
      </c>
      <c r="E43" t="s">
        <v>18</v>
      </c>
      <c r="F43">
        <v>3.1436000000000002</v>
      </c>
      <c r="G43" t="s">
        <v>225</v>
      </c>
      <c r="H43">
        <v>306.87880100000001</v>
      </c>
      <c r="I43" t="s">
        <v>225</v>
      </c>
      <c r="J43">
        <v>0.56589999999999996</v>
      </c>
      <c r="K43" t="s">
        <v>225</v>
      </c>
      <c r="L43">
        <v>89</v>
      </c>
      <c r="M43" t="s">
        <v>225</v>
      </c>
      <c r="P43" t="s">
        <v>20</v>
      </c>
      <c r="AE43" s="28" t="s">
        <v>26</v>
      </c>
      <c r="AF43" s="27"/>
    </row>
    <row r="44" spans="1:33" x14ac:dyDescent="0.2">
      <c r="A44">
        <v>2021</v>
      </c>
      <c r="B44">
        <v>11</v>
      </c>
      <c r="C44" t="s">
        <v>26</v>
      </c>
      <c r="D44" t="s">
        <v>15</v>
      </c>
      <c r="E44" t="s">
        <v>13</v>
      </c>
      <c r="F44">
        <v>8.1548999999999996</v>
      </c>
      <c r="G44" t="s">
        <v>225</v>
      </c>
      <c r="H44">
        <v>1411.3826569999999</v>
      </c>
      <c r="I44" t="s">
        <v>225</v>
      </c>
      <c r="J44">
        <v>3.2618999999999998</v>
      </c>
      <c r="K44" t="s">
        <v>225</v>
      </c>
      <c r="L44">
        <v>1619</v>
      </c>
      <c r="M44" t="s">
        <v>225</v>
      </c>
      <c r="AE44" s="27" t="s">
        <v>15</v>
      </c>
      <c r="AF44" s="27">
        <v>11648.758357999999</v>
      </c>
    </row>
    <row r="45" spans="1:33" x14ac:dyDescent="0.2">
      <c r="A45">
        <v>2020</v>
      </c>
      <c r="B45">
        <v>7</v>
      </c>
      <c r="C45" t="s">
        <v>32</v>
      </c>
      <c r="D45" t="s">
        <v>10</v>
      </c>
      <c r="E45" t="s">
        <v>13</v>
      </c>
      <c r="F45">
        <v>11.1159</v>
      </c>
      <c r="G45" t="s">
        <v>225</v>
      </c>
      <c r="H45">
        <v>1411.1791639999999</v>
      </c>
      <c r="I45" t="s">
        <v>225</v>
      </c>
      <c r="J45">
        <v>5.5579999999999998</v>
      </c>
      <c r="K45" t="s">
        <v>225</v>
      </c>
      <c r="L45">
        <v>1569</v>
      </c>
      <c r="M45" t="s">
        <v>225</v>
      </c>
      <c r="AE45" s="27" t="s">
        <v>10</v>
      </c>
      <c r="AF45" s="27">
        <v>10730.977142000002</v>
      </c>
    </row>
    <row r="46" spans="1:33" x14ac:dyDescent="0.2">
      <c r="A46">
        <v>2020</v>
      </c>
      <c r="B46">
        <v>2</v>
      </c>
      <c r="C46" t="s">
        <v>9</v>
      </c>
      <c r="D46" t="s">
        <v>21</v>
      </c>
      <c r="E46" t="s">
        <v>22</v>
      </c>
      <c r="F46">
        <v>6.1999999999999998E-3</v>
      </c>
      <c r="G46" t="s">
        <v>225</v>
      </c>
      <c r="H46">
        <v>2.0046979999999999</v>
      </c>
      <c r="I46" t="s">
        <v>225</v>
      </c>
      <c r="J46">
        <v>1.6999999999999999E-3</v>
      </c>
      <c r="K46" t="s">
        <v>225</v>
      </c>
      <c r="L46">
        <v>4</v>
      </c>
      <c r="M46" t="s">
        <v>225</v>
      </c>
      <c r="AE46" s="27" t="s">
        <v>20</v>
      </c>
      <c r="AF46" s="27">
        <v>7788.6439049999999</v>
      </c>
    </row>
    <row r="47" spans="1:33" x14ac:dyDescent="0.2">
      <c r="A47">
        <v>2021</v>
      </c>
      <c r="B47">
        <v>1</v>
      </c>
      <c r="C47" t="s">
        <v>26</v>
      </c>
      <c r="D47" t="s">
        <v>15</v>
      </c>
      <c r="E47" t="s">
        <v>13</v>
      </c>
      <c r="F47">
        <v>6.601</v>
      </c>
      <c r="G47" t="s">
        <v>225</v>
      </c>
      <c r="H47">
        <v>1395.983538</v>
      </c>
      <c r="I47" t="s">
        <v>225</v>
      </c>
      <c r="J47">
        <v>2.6402999999999999</v>
      </c>
      <c r="K47" t="s">
        <v>225</v>
      </c>
      <c r="L47">
        <v>704</v>
      </c>
      <c r="M47" t="s">
        <v>225</v>
      </c>
      <c r="AE47" s="27" t="s">
        <v>17</v>
      </c>
      <c r="AF47" s="27">
        <v>3724.1898679999995</v>
      </c>
    </row>
    <row r="48" spans="1:33" ht="16" x14ac:dyDescent="0.2">
      <c r="A48">
        <v>2020</v>
      </c>
      <c r="B48">
        <v>12</v>
      </c>
      <c r="C48" t="s">
        <v>26</v>
      </c>
      <c r="D48" t="s">
        <v>15</v>
      </c>
      <c r="E48" t="s">
        <v>13</v>
      </c>
      <c r="F48">
        <v>6.5758000000000001</v>
      </c>
      <c r="G48" t="s">
        <v>225</v>
      </c>
      <c r="H48">
        <v>1391.7110399999999</v>
      </c>
      <c r="I48" t="s">
        <v>225</v>
      </c>
      <c r="J48">
        <v>2.6303000000000001</v>
      </c>
      <c r="K48" t="s">
        <v>225</v>
      </c>
      <c r="L48">
        <v>939</v>
      </c>
      <c r="M48" t="s">
        <v>225</v>
      </c>
      <c r="O48" s="21" t="s">
        <v>215</v>
      </c>
      <c r="AE48" s="27" t="s">
        <v>21</v>
      </c>
      <c r="AF48" s="27">
        <v>1750.111846</v>
      </c>
    </row>
    <row r="49" spans="1:36" ht="16" x14ac:dyDescent="0.2">
      <c r="A49">
        <v>2020</v>
      </c>
      <c r="B49">
        <v>2</v>
      </c>
      <c r="C49" t="s">
        <v>9</v>
      </c>
      <c r="D49" t="s">
        <v>24</v>
      </c>
      <c r="E49" t="s">
        <v>18</v>
      </c>
      <c r="F49">
        <v>0.33189999999999997</v>
      </c>
      <c r="G49" t="s">
        <v>225</v>
      </c>
      <c r="H49">
        <v>50.762267000000001</v>
      </c>
      <c r="I49" t="s">
        <v>225</v>
      </c>
      <c r="J49">
        <v>6.3100000000000003E-2</v>
      </c>
      <c r="K49" t="s">
        <v>225</v>
      </c>
      <c r="L49">
        <v>0</v>
      </c>
      <c r="M49" t="s">
        <v>225</v>
      </c>
      <c r="P49" s="21" t="s">
        <v>0</v>
      </c>
      <c r="Q49" s="21" t="s">
        <v>1</v>
      </c>
      <c r="R49" s="21" t="s">
        <v>2</v>
      </c>
      <c r="S49" s="21" t="s">
        <v>3</v>
      </c>
      <c r="T49" s="21" t="s">
        <v>4</v>
      </c>
      <c r="U49" s="21" t="s">
        <v>5</v>
      </c>
      <c r="V49" s="21" t="s">
        <v>6</v>
      </c>
      <c r="W49" s="21" t="s">
        <v>7</v>
      </c>
      <c r="X49" s="21" t="s">
        <v>8</v>
      </c>
      <c r="AE49" s="28" t="s">
        <v>9</v>
      </c>
      <c r="AF49" s="27"/>
    </row>
    <row r="50" spans="1:36" x14ac:dyDescent="0.2">
      <c r="A50">
        <v>2021</v>
      </c>
      <c r="B50">
        <v>3</v>
      </c>
      <c r="C50" t="s">
        <v>32</v>
      </c>
      <c r="D50" t="s">
        <v>10</v>
      </c>
      <c r="E50" t="s">
        <v>13</v>
      </c>
      <c r="F50">
        <v>10.489800000000001</v>
      </c>
      <c r="G50" t="s">
        <v>225</v>
      </c>
      <c r="H50">
        <v>1390.0422490000001</v>
      </c>
      <c r="I50" t="s">
        <v>225</v>
      </c>
      <c r="J50">
        <v>5.2449000000000003</v>
      </c>
      <c r="K50" t="s">
        <v>225</v>
      </c>
      <c r="L50">
        <v>762</v>
      </c>
      <c r="M50" t="s">
        <v>225</v>
      </c>
      <c r="O50" s="22" t="s">
        <v>216</v>
      </c>
      <c r="P50">
        <v>2020</v>
      </c>
      <c r="Q50">
        <v>3</v>
      </c>
      <c r="R50" t="e">
        <v>#NUM!</v>
      </c>
      <c r="S50" t="e">
        <v>#NUM!</v>
      </c>
      <c r="T50" t="e">
        <v>#NUM!</v>
      </c>
      <c r="U50">
        <v>0.28970000000000001</v>
      </c>
      <c r="V50">
        <v>46.865592249999999</v>
      </c>
      <c r="W50">
        <v>9.9824999999999997E-2</v>
      </c>
      <c r="X50">
        <v>22.75</v>
      </c>
      <c r="AE50" s="27" t="s">
        <v>10</v>
      </c>
      <c r="AF50" s="27">
        <v>13095.769007000003</v>
      </c>
    </row>
    <row r="51" spans="1:36" x14ac:dyDescent="0.2">
      <c r="A51">
        <v>2020</v>
      </c>
      <c r="B51">
        <v>2</v>
      </c>
      <c r="C51" t="s">
        <v>26</v>
      </c>
      <c r="D51" t="s">
        <v>10</v>
      </c>
      <c r="E51" t="s">
        <v>27</v>
      </c>
      <c r="F51">
        <v>3.2599999999999997E-2</v>
      </c>
      <c r="G51" t="s">
        <v>225</v>
      </c>
      <c r="H51">
        <v>2.7249140000000001</v>
      </c>
      <c r="I51" t="s">
        <v>225</v>
      </c>
      <c r="J51">
        <v>1.04E-2</v>
      </c>
      <c r="K51" t="s">
        <v>225</v>
      </c>
      <c r="L51">
        <v>16</v>
      </c>
      <c r="M51" t="s">
        <v>225</v>
      </c>
      <c r="O51" s="22" t="s">
        <v>217</v>
      </c>
      <c r="P51">
        <v>2</v>
      </c>
      <c r="Q51">
        <v>7</v>
      </c>
      <c r="R51" t="e">
        <v>#NUM!</v>
      </c>
      <c r="S51" t="e">
        <v>#NUM!</v>
      </c>
      <c r="T51" t="e">
        <v>#NUM!</v>
      </c>
      <c r="U51">
        <v>9.1187499999999986</v>
      </c>
      <c r="V51">
        <v>821.27911675000007</v>
      </c>
      <c r="W51">
        <v>2.9038499999999998</v>
      </c>
      <c r="X51">
        <v>1066.5</v>
      </c>
      <c r="AE51" s="27" t="s">
        <v>21</v>
      </c>
      <c r="AF51" s="27">
        <v>4990.2211380000008</v>
      </c>
    </row>
    <row r="52" spans="1:36" x14ac:dyDescent="0.2">
      <c r="A52">
        <v>2020</v>
      </c>
      <c r="B52">
        <v>2</v>
      </c>
      <c r="C52" t="s">
        <v>32</v>
      </c>
      <c r="D52" t="s">
        <v>19</v>
      </c>
      <c r="E52" t="s">
        <v>12</v>
      </c>
      <c r="F52">
        <v>10.983700000000001</v>
      </c>
      <c r="G52" t="s">
        <v>225</v>
      </c>
      <c r="H52">
        <v>1386.7354989999999</v>
      </c>
      <c r="I52" t="s">
        <v>225</v>
      </c>
      <c r="J52">
        <v>4.0640000000000001</v>
      </c>
      <c r="K52" t="s">
        <v>225</v>
      </c>
      <c r="L52">
        <v>919</v>
      </c>
      <c r="M52" t="s">
        <v>225</v>
      </c>
      <c r="O52" s="22" t="s">
        <v>218</v>
      </c>
      <c r="P52">
        <v>2025</v>
      </c>
      <c r="Q52">
        <v>20.5</v>
      </c>
      <c r="R52" t="e">
        <v>#NUM!</v>
      </c>
      <c r="S52" t="e">
        <v>#NUM!</v>
      </c>
      <c r="T52" t="e">
        <v>#NUM!</v>
      </c>
      <c r="U52">
        <v>23.086574999999996</v>
      </c>
      <c r="V52">
        <v>2100.0633841250001</v>
      </c>
      <c r="W52">
        <v>7.3594499999999989</v>
      </c>
      <c r="X52">
        <v>2689</v>
      </c>
      <c r="AE52" s="27" t="s">
        <v>17</v>
      </c>
      <c r="AF52" s="27">
        <v>3412.6708350000004</v>
      </c>
    </row>
    <row r="53" spans="1:36" x14ac:dyDescent="0.2">
      <c r="A53">
        <v>2020</v>
      </c>
      <c r="B53">
        <v>2</v>
      </c>
      <c r="C53" t="s">
        <v>26</v>
      </c>
      <c r="D53" t="s">
        <v>10</v>
      </c>
      <c r="E53" t="s">
        <v>14</v>
      </c>
      <c r="F53">
        <v>0.43280000000000002</v>
      </c>
      <c r="G53" t="s">
        <v>225</v>
      </c>
      <c r="H53">
        <v>79.266847999999996</v>
      </c>
      <c r="I53" t="s">
        <v>225</v>
      </c>
      <c r="J53">
        <v>0.3246</v>
      </c>
      <c r="K53" t="s">
        <v>225</v>
      </c>
      <c r="L53">
        <v>279</v>
      </c>
      <c r="M53" t="s">
        <v>225</v>
      </c>
      <c r="O53" s="22" t="s">
        <v>223</v>
      </c>
      <c r="U53">
        <v>305</v>
      </c>
      <c r="V53">
        <v>309</v>
      </c>
      <c r="W53">
        <v>314</v>
      </c>
      <c r="X53">
        <v>236</v>
      </c>
      <c r="AE53" s="27" t="s">
        <v>20</v>
      </c>
      <c r="AF53" s="27">
        <v>2041.4898110000004</v>
      </c>
    </row>
    <row r="54" spans="1:36" x14ac:dyDescent="0.2">
      <c r="A54">
        <v>2020</v>
      </c>
      <c r="B54">
        <v>11</v>
      </c>
      <c r="C54" t="s">
        <v>32</v>
      </c>
      <c r="D54" t="s">
        <v>20</v>
      </c>
      <c r="E54" t="s">
        <v>12</v>
      </c>
      <c r="F54">
        <v>18.704899999999999</v>
      </c>
      <c r="G54" t="s">
        <v>225</v>
      </c>
      <c r="H54">
        <v>1373.5066429999999</v>
      </c>
      <c r="I54" t="s">
        <v>225</v>
      </c>
      <c r="J54">
        <v>6.7337999999999996</v>
      </c>
      <c r="K54" t="s">
        <v>225</v>
      </c>
      <c r="L54">
        <v>2071</v>
      </c>
      <c r="M54" t="s">
        <v>225</v>
      </c>
      <c r="AE54" s="27" t="s">
        <v>15</v>
      </c>
      <c r="AF54" s="27">
        <v>1171.279835</v>
      </c>
    </row>
    <row r="55" spans="1:36" x14ac:dyDescent="0.2">
      <c r="A55">
        <v>2020</v>
      </c>
      <c r="B55">
        <v>2</v>
      </c>
      <c r="C55" t="s">
        <v>26</v>
      </c>
      <c r="D55" t="s">
        <v>16</v>
      </c>
      <c r="E55" t="s">
        <v>11</v>
      </c>
      <c r="F55">
        <v>2.6972</v>
      </c>
      <c r="G55" t="s">
        <v>225</v>
      </c>
      <c r="H55">
        <v>195.33986200000001</v>
      </c>
      <c r="I55" t="s">
        <v>225</v>
      </c>
      <c r="J55">
        <v>0.62039999999999995</v>
      </c>
      <c r="K55" t="s">
        <v>225</v>
      </c>
      <c r="L55">
        <v>1549</v>
      </c>
      <c r="M55" t="s">
        <v>225</v>
      </c>
      <c r="O55" s="22" t="s">
        <v>224</v>
      </c>
    </row>
    <row r="56" spans="1:36" x14ac:dyDescent="0.2">
      <c r="A56">
        <v>2020</v>
      </c>
      <c r="B56">
        <v>12</v>
      </c>
      <c r="C56" t="s">
        <v>32</v>
      </c>
      <c r="D56" t="s">
        <v>20</v>
      </c>
      <c r="E56" t="s">
        <v>12</v>
      </c>
      <c r="F56">
        <v>18.111799999999999</v>
      </c>
      <c r="G56" t="s">
        <v>225</v>
      </c>
      <c r="H56">
        <v>1362.937588</v>
      </c>
      <c r="I56" t="s">
        <v>225</v>
      </c>
      <c r="J56">
        <v>6.5202999999999998</v>
      </c>
      <c r="K56" t="s">
        <v>225</v>
      </c>
      <c r="L56">
        <v>2078</v>
      </c>
      <c r="M56" t="s">
        <v>225</v>
      </c>
      <c r="O56" s="98" t="s">
        <v>226</v>
      </c>
      <c r="P56" s="98"/>
      <c r="Q56">
        <v>1599</v>
      </c>
    </row>
    <row r="57" spans="1:36" x14ac:dyDescent="0.2">
      <c r="A57">
        <v>2021</v>
      </c>
      <c r="B57">
        <v>12</v>
      </c>
      <c r="C57" t="s">
        <v>32</v>
      </c>
      <c r="D57" t="s">
        <v>20</v>
      </c>
      <c r="E57" t="s">
        <v>12</v>
      </c>
      <c r="F57">
        <v>19.925000000000001</v>
      </c>
      <c r="G57" t="s">
        <v>225</v>
      </c>
      <c r="H57">
        <v>1349.5445580000001</v>
      </c>
      <c r="I57" t="s">
        <v>225</v>
      </c>
      <c r="J57">
        <v>7.173</v>
      </c>
      <c r="K57" t="s">
        <v>225</v>
      </c>
      <c r="L57">
        <v>1769</v>
      </c>
      <c r="M57" t="s">
        <v>225</v>
      </c>
    </row>
    <row r="58" spans="1:36" ht="34" customHeight="1" x14ac:dyDescent="0.2">
      <c r="A58">
        <v>2020</v>
      </c>
      <c r="B58">
        <v>2</v>
      </c>
      <c r="C58" t="s">
        <v>26</v>
      </c>
      <c r="D58" t="s">
        <v>29</v>
      </c>
      <c r="E58" t="s">
        <v>18</v>
      </c>
      <c r="F58">
        <v>6.7000000000000004E-2</v>
      </c>
      <c r="G58" t="s">
        <v>225</v>
      </c>
      <c r="H58">
        <v>22.854507999999999</v>
      </c>
      <c r="I58" t="s">
        <v>225</v>
      </c>
      <c r="J58">
        <v>1.2699999999999999E-2</v>
      </c>
      <c r="K58" t="s">
        <v>225</v>
      </c>
      <c r="L58">
        <v>51</v>
      </c>
      <c r="M58" t="s">
        <v>225</v>
      </c>
      <c r="AE58" s="81" t="s">
        <v>233</v>
      </c>
      <c r="AF58" s="81"/>
      <c r="AG58" s="81"/>
      <c r="AH58" s="81"/>
    </row>
    <row r="59" spans="1:36" x14ac:dyDescent="0.2">
      <c r="A59">
        <v>2021</v>
      </c>
      <c r="B59">
        <v>9</v>
      </c>
      <c r="C59" t="s">
        <v>32</v>
      </c>
      <c r="D59" t="s">
        <v>10</v>
      </c>
      <c r="E59" t="s">
        <v>13</v>
      </c>
      <c r="F59">
        <v>10.1737</v>
      </c>
      <c r="G59" t="s">
        <v>225</v>
      </c>
      <c r="H59">
        <v>1340.4343700000002</v>
      </c>
      <c r="I59" t="s">
        <v>225</v>
      </c>
      <c r="J59">
        <v>5.0869</v>
      </c>
      <c r="K59" t="s">
        <v>225</v>
      </c>
      <c r="L59">
        <v>701</v>
      </c>
      <c r="M59" t="s">
        <v>225</v>
      </c>
      <c r="AE59" s="11">
        <f ca="1">(SUMIFS(H:H,A:A,2022,C:C,"Supermarkets",E:E,"350-399G")+SUMIFS(H:H,A:A,2022,C:C,"Supermarkets",E:E,"400-599G"))/AH7</f>
        <v>0.3784794733624619</v>
      </c>
    </row>
    <row r="60" spans="1:36" x14ac:dyDescent="0.2">
      <c r="A60">
        <v>2020</v>
      </c>
      <c r="B60">
        <v>2</v>
      </c>
      <c r="C60" t="s">
        <v>26</v>
      </c>
      <c r="D60" t="s">
        <v>17</v>
      </c>
      <c r="E60" t="s">
        <v>18</v>
      </c>
      <c r="F60">
        <v>1.0259</v>
      </c>
      <c r="G60" t="s">
        <v>225</v>
      </c>
      <c r="H60">
        <v>91.413190999999998</v>
      </c>
      <c r="I60" t="s">
        <v>225</v>
      </c>
      <c r="J60">
        <v>0.1847</v>
      </c>
      <c r="K60" t="s">
        <v>225</v>
      </c>
      <c r="L60">
        <v>233</v>
      </c>
      <c r="M60" t="s">
        <v>225</v>
      </c>
    </row>
    <row r="61" spans="1:36" ht="30" customHeight="1" x14ac:dyDescent="0.2">
      <c r="A61">
        <v>2022</v>
      </c>
      <c r="B61">
        <v>1</v>
      </c>
      <c r="C61" t="s">
        <v>32</v>
      </c>
      <c r="D61" t="s">
        <v>20</v>
      </c>
      <c r="E61" t="s">
        <v>12</v>
      </c>
      <c r="F61">
        <v>19.016200000000001</v>
      </c>
      <c r="G61" t="s">
        <v>225</v>
      </c>
      <c r="H61">
        <v>1335.5663770000001</v>
      </c>
      <c r="I61" t="s">
        <v>225</v>
      </c>
      <c r="J61">
        <v>6.8459000000000003</v>
      </c>
      <c r="K61" t="s">
        <v>225</v>
      </c>
      <c r="L61">
        <v>1751</v>
      </c>
      <c r="M61" t="s">
        <v>225</v>
      </c>
      <c r="AE61" s="85" t="s">
        <v>235</v>
      </c>
      <c r="AF61" s="85"/>
      <c r="AG61" s="85"/>
      <c r="AH61" s="85"/>
      <c r="AI61" s="85"/>
      <c r="AJ61" s="85"/>
    </row>
    <row r="62" spans="1:36" x14ac:dyDescent="0.2">
      <c r="A62">
        <v>2020</v>
      </c>
      <c r="B62">
        <v>2</v>
      </c>
      <c r="C62" t="s">
        <v>26</v>
      </c>
      <c r="D62" t="s">
        <v>35</v>
      </c>
      <c r="E62" t="s">
        <v>18</v>
      </c>
      <c r="F62">
        <v>2.2700000000000001E-2</v>
      </c>
      <c r="G62" t="s">
        <v>225</v>
      </c>
      <c r="H62">
        <v>3.238388</v>
      </c>
      <c r="I62" t="s">
        <v>225</v>
      </c>
      <c r="J62">
        <v>4.1000000000000003E-3</v>
      </c>
      <c r="K62" t="s">
        <v>225</v>
      </c>
      <c r="L62">
        <v>0</v>
      </c>
      <c r="M62" t="s">
        <v>225</v>
      </c>
    </row>
    <row r="63" spans="1:36" ht="16" x14ac:dyDescent="0.2">
      <c r="A63">
        <v>2022</v>
      </c>
      <c r="B63">
        <v>1</v>
      </c>
      <c r="C63" t="s">
        <v>32</v>
      </c>
      <c r="D63" t="s">
        <v>10</v>
      </c>
      <c r="E63" t="s">
        <v>13</v>
      </c>
      <c r="F63">
        <v>9.9210999999999991</v>
      </c>
      <c r="G63" t="s">
        <v>225</v>
      </c>
      <c r="H63">
        <v>1323.619549</v>
      </c>
      <c r="I63" t="s">
        <v>225</v>
      </c>
      <c r="J63">
        <v>4.9606000000000003</v>
      </c>
      <c r="K63" t="s">
        <v>225</v>
      </c>
      <c r="L63">
        <v>729</v>
      </c>
      <c r="M63" t="s">
        <v>225</v>
      </c>
      <c r="AE63" s="30" t="s">
        <v>234</v>
      </c>
      <c r="AF63" s="30" t="s">
        <v>10</v>
      </c>
      <c r="AG63" s="30" t="s">
        <v>21</v>
      </c>
      <c r="AH63" s="30" t="s">
        <v>19</v>
      </c>
      <c r="AI63" s="30" t="s">
        <v>53</v>
      </c>
      <c r="AJ63" s="30" t="s">
        <v>20</v>
      </c>
    </row>
    <row r="64" spans="1:36" ht="16" x14ac:dyDescent="0.2">
      <c r="A64">
        <v>2020</v>
      </c>
      <c r="B64">
        <v>2</v>
      </c>
      <c r="C64" t="s">
        <v>26</v>
      </c>
      <c r="D64" t="s">
        <v>36</v>
      </c>
      <c r="E64" t="s">
        <v>27</v>
      </c>
      <c r="F64">
        <v>0.1532</v>
      </c>
      <c r="G64" t="s">
        <v>225</v>
      </c>
      <c r="H64">
        <v>27.976054999999999</v>
      </c>
      <c r="I64" t="s">
        <v>225</v>
      </c>
      <c r="J64">
        <v>4.9099999999999998E-2</v>
      </c>
      <c r="K64" t="s">
        <v>225</v>
      </c>
      <c r="L64">
        <v>0</v>
      </c>
      <c r="M64" t="s">
        <v>225</v>
      </c>
      <c r="AE64" s="30">
        <v>1</v>
      </c>
      <c r="AF64" s="29">
        <f>AF80/AF96</f>
        <v>0.10570965845934614</v>
      </c>
      <c r="AG64" s="29">
        <f>AG80/AF96</f>
        <v>1.115410689709838E-2</v>
      </c>
      <c r="AH64" s="29">
        <f>AH80/AF96</f>
        <v>2.6632686277423687E-2</v>
      </c>
      <c r="AI64" s="29">
        <f>AI80/AF96</f>
        <v>1.8713266129507022E-2</v>
      </c>
      <c r="AJ64" s="29">
        <f>AJ80/AF96</f>
        <v>5.7008351235089585E-2</v>
      </c>
    </row>
    <row r="65" spans="1:36" ht="16" x14ac:dyDescent="0.2">
      <c r="A65">
        <v>2021</v>
      </c>
      <c r="B65">
        <v>12</v>
      </c>
      <c r="C65" t="s">
        <v>26</v>
      </c>
      <c r="D65" t="s">
        <v>15</v>
      </c>
      <c r="E65" t="s">
        <v>13</v>
      </c>
      <c r="F65">
        <v>7.1891999999999996</v>
      </c>
      <c r="G65" t="s">
        <v>225</v>
      </c>
      <c r="H65">
        <v>1308.7819750000001</v>
      </c>
      <c r="I65" t="s">
        <v>225</v>
      </c>
      <c r="J65">
        <v>2.8757000000000001</v>
      </c>
      <c r="K65" t="s">
        <v>225</v>
      </c>
      <c r="L65">
        <v>1638</v>
      </c>
      <c r="M65" t="s">
        <v>225</v>
      </c>
      <c r="AE65" s="30">
        <v>2</v>
      </c>
      <c r="AF65" s="29">
        <f>AF81/AF97</f>
        <v>8.7822079233714809E-2</v>
      </c>
      <c r="AG65" s="29">
        <f>AG81/AF97</f>
        <v>3.2863558823677697E-2</v>
      </c>
      <c r="AH65" s="29">
        <f t="shared" ref="AH65:AH75" si="1">AH81/AF97</f>
        <v>2.111560595276776E-2</v>
      </c>
      <c r="AI65" s="29">
        <f t="shared" ref="AI65:AI75" si="2">AI81/AF97</f>
        <v>1.6117627903942215E-2</v>
      </c>
      <c r="AJ65" s="29">
        <f t="shared" ref="AJ65:AJ75" si="3">AJ81/AF97</f>
        <v>6.1618306916865935E-2</v>
      </c>
    </row>
    <row r="66" spans="1:36" ht="16" x14ac:dyDescent="0.2">
      <c r="A66">
        <v>2020</v>
      </c>
      <c r="B66">
        <v>2</v>
      </c>
      <c r="C66" t="s">
        <v>32</v>
      </c>
      <c r="D66" t="s">
        <v>10</v>
      </c>
      <c r="E66" t="s">
        <v>14</v>
      </c>
      <c r="F66">
        <v>8.43E-2</v>
      </c>
      <c r="G66" t="s">
        <v>225</v>
      </c>
      <c r="H66">
        <v>16.051770999999999</v>
      </c>
      <c r="I66" t="s">
        <v>225</v>
      </c>
      <c r="J66">
        <v>6.3299999999999995E-2</v>
      </c>
      <c r="K66" t="s">
        <v>225</v>
      </c>
      <c r="L66">
        <v>53</v>
      </c>
      <c r="M66" t="s">
        <v>225</v>
      </c>
      <c r="AE66" s="30">
        <v>3</v>
      </c>
      <c r="AF66" s="29">
        <f t="shared" ref="AF66:AF75" si="4">AF82/AF98</f>
        <v>5.7178801269280419E-2</v>
      </c>
      <c r="AG66" s="29">
        <f t="shared" ref="AG66:AG75" si="5">AG82/AF98</f>
        <v>4.4124388864922294E-2</v>
      </c>
      <c r="AH66" s="29">
        <f t="shared" si="1"/>
        <v>1.9814700164960918E-2</v>
      </c>
      <c r="AI66" s="29">
        <f t="shared" si="2"/>
        <v>1.7314636483081056E-2</v>
      </c>
      <c r="AJ66" s="29">
        <f t="shared" si="3"/>
        <v>0</v>
      </c>
    </row>
    <row r="67" spans="1:36" ht="16" x14ac:dyDescent="0.2">
      <c r="A67">
        <v>2020</v>
      </c>
      <c r="B67">
        <v>2</v>
      </c>
      <c r="C67" t="s">
        <v>32</v>
      </c>
      <c r="D67" t="s">
        <v>16</v>
      </c>
      <c r="E67" t="s">
        <v>11</v>
      </c>
      <c r="F67">
        <v>9.44</v>
      </c>
      <c r="G67" t="s">
        <v>225</v>
      </c>
      <c r="H67">
        <v>564.161924</v>
      </c>
      <c r="I67" t="s">
        <v>225</v>
      </c>
      <c r="J67">
        <v>2.1711999999999998</v>
      </c>
      <c r="K67" t="s">
        <v>225</v>
      </c>
      <c r="L67">
        <v>2546</v>
      </c>
      <c r="M67" t="s">
        <v>225</v>
      </c>
      <c r="AE67" s="30">
        <v>4</v>
      </c>
      <c r="AF67" s="29">
        <f t="shared" si="4"/>
        <v>0.12239180938070182</v>
      </c>
      <c r="AG67" s="29">
        <f t="shared" si="5"/>
        <v>4.7026200741044973E-2</v>
      </c>
      <c r="AH67" s="29">
        <f t="shared" si="1"/>
        <v>3.4736690516261541E-2</v>
      </c>
      <c r="AI67" s="29">
        <f t="shared" si="2"/>
        <v>1.7337373744889271E-2</v>
      </c>
      <c r="AJ67" s="29">
        <f t="shared" si="3"/>
        <v>0</v>
      </c>
    </row>
    <row r="68" spans="1:36" ht="16" x14ac:dyDescent="0.2">
      <c r="A68">
        <v>2020</v>
      </c>
      <c r="B68">
        <v>11</v>
      </c>
      <c r="C68" t="s">
        <v>32</v>
      </c>
      <c r="D68" t="s">
        <v>10</v>
      </c>
      <c r="E68" t="s">
        <v>13</v>
      </c>
      <c r="F68">
        <v>11.558</v>
      </c>
      <c r="G68" t="s">
        <v>225</v>
      </c>
      <c r="H68">
        <v>1290.956385</v>
      </c>
      <c r="I68" t="s">
        <v>225</v>
      </c>
      <c r="J68">
        <v>5.7789999999999999</v>
      </c>
      <c r="K68" t="s">
        <v>225</v>
      </c>
      <c r="L68">
        <v>1071</v>
      </c>
      <c r="M68" t="s">
        <v>225</v>
      </c>
      <c r="AE68" s="30">
        <v>5</v>
      </c>
      <c r="AF68" s="29">
        <f t="shared" si="4"/>
        <v>0.10885062345559247</v>
      </c>
      <c r="AG68" s="29">
        <f t="shared" si="5"/>
        <v>4.3361125972355939E-2</v>
      </c>
      <c r="AH68" s="29">
        <f t="shared" si="1"/>
        <v>1.2820881713323535E-2</v>
      </c>
      <c r="AI68" s="29">
        <f t="shared" si="2"/>
        <v>1.3959764932170297E-2</v>
      </c>
      <c r="AJ68" s="29">
        <f t="shared" si="3"/>
        <v>0</v>
      </c>
    </row>
    <row r="69" spans="1:36" ht="16" x14ac:dyDescent="0.2">
      <c r="A69">
        <v>2022</v>
      </c>
      <c r="B69">
        <v>8</v>
      </c>
      <c r="C69" t="s">
        <v>32</v>
      </c>
      <c r="D69" t="s">
        <v>10</v>
      </c>
      <c r="E69" t="s">
        <v>13</v>
      </c>
      <c r="F69">
        <v>8.7719000000000005</v>
      </c>
      <c r="G69" t="s">
        <v>225</v>
      </c>
      <c r="H69">
        <v>1290.3116910000001</v>
      </c>
      <c r="I69" t="s">
        <v>225</v>
      </c>
      <c r="J69">
        <v>4.3630000000000004</v>
      </c>
      <c r="K69" t="s">
        <v>225</v>
      </c>
      <c r="L69">
        <v>2403</v>
      </c>
      <c r="M69" t="s">
        <v>225</v>
      </c>
      <c r="AE69" s="30">
        <v>6</v>
      </c>
      <c r="AF69" s="29">
        <f t="shared" si="4"/>
        <v>7.9257967235512802E-2</v>
      </c>
      <c r="AG69" s="29">
        <f t="shared" si="5"/>
        <v>2.3569288058992988E-2</v>
      </c>
      <c r="AH69" s="29">
        <f t="shared" si="1"/>
        <v>2.3408626394554401E-2</v>
      </c>
      <c r="AI69" s="29">
        <f t="shared" si="2"/>
        <v>1.6961435999258125E-2</v>
      </c>
      <c r="AJ69" s="29">
        <f t="shared" si="3"/>
        <v>9.0622278734340311E-2</v>
      </c>
    </row>
    <row r="70" spans="1:36" ht="16" x14ac:dyDescent="0.2">
      <c r="A70">
        <v>2020</v>
      </c>
      <c r="B70">
        <v>2</v>
      </c>
      <c r="C70" t="s">
        <v>32</v>
      </c>
      <c r="D70" t="s">
        <v>29</v>
      </c>
      <c r="E70" t="s">
        <v>18</v>
      </c>
      <c r="F70">
        <v>1.7500000000000002E-2</v>
      </c>
      <c r="G70" t="s">
        <v>225</v>
      </c>
      <c r="H70">
        <v>6.4333460000000002</v>
      </c>
      <c r="I70" t="s">
        <v>225</v>
      </c>
      <c r="J70">
        <v>3.3E-3</v>
      </c>
      <c r="K70" t="s">
        <v>225</v>
      </c>
      <c r="L70">
        <v>13</v>
      </c>
      <c r="M70" t="s">
        <v>225</v>
      </c>
      <c r="AE70" s="30">
        <v>7</v>
      </c>
      <c r="AF70" s="29">
        <f t="shared" si="4"/>
        <v>0.10999065374407255</v>
      </c>
      <c r="AG70" s="29">
        <f t="shared" si="5"/>
        <v>2.9547435680198839E-2</v>
      </c>
      <c r="AH70" s="29">
        <f t="shared" si="1"/>
        <v>1.113201990946735E-2</v>
      </c>
      <c r="AI70" s="29">
        <f t="shared" si="2"/>
        <v>1.7092573689922272E-2</v>
      </c>
      <c r="AJ70" s="29">
        <f t="shared" si="3"/>
        <v>0</v>
      </c>
    </row>
    <row r="71" spans="1:36" ht="16" x14ac:dyDescent="0.2">
      <c r="A71">
        <v>2021</v>
      </c>
      <c r="B71">
        <v>12</v>
      </c>
      <c r="C71" t="s">
        <v>32</v>
      </c>
      <c r="D71" t="s">
        <v>10</v>
      </c>
      <c r="E71" t="s">
        <v>13</v>
      </c>
      <c r="F71">
        <v>9.2022999999999993</v>
      </c>
      <c r="G71" t="s">
        <v>225</v>
      </c>
      <c r="H71">
        <v>1260.9091939999998</v>
      </c>
      <c r="I71" t="s">
        <v>225</v>
      </c>
      <c r="J71">
        <v>4.6012000000000004</v>
      </c>
      <c r="K71" t="s">
        <v>225</v>
      </c>
      <c r="L71">
        <v>714</v>
      </c>
      <c r="M71" t="s">
        <v>225</v>
      </c>
      <c r="AE71" s="30">
        <v>8</v>
      </c>
      <c r="AF71" s="29">
        <f t="shared" si="4"/>
        <v>0.10304709211596316</v>
      </c>
      <c r="AG71" s="29">
        <f t="shared" si="5"/>
        <v>2.2953078110805148E-2</v>
      </c>
      <c r="AH71" s="29">
        <f t="shared" si="1"/>
        <v>1.1821426303902871E-2</v>
      </c>
      <c r="AI71" s="29">
        <f t="shared" si="2"/>
        <v>1.0548504460673958E-2</v>
      </c>
      <c r="AJ71" s="29">
        <f t="shared" si="3"/>
        <v>0.10408463889406168</v>
      </c>
    </row>
    <row r="72" spans="1:36" ht="16" x14ac:dyDescent="0.2">
      <c r="A72">
        <v>2020</v>
      </c>
      <c r="B72">
        <v>2</v>
      </c>
      <c r="C72" t="s">
        <v>32</v>
      </c>
      <c r="D72" t="s">
        <v>33</v>
      </c>
      <c r="E72" t="s">
        <v>18</v>
      </c>
      <c r="F72">
        <v>1.7384999999999999</v>
      </c>
      <c r="G72" t="s">
        <v>225</v>
      </c>
      <c r="H72">
        <v>457.74386800000002</v>
      </c>
      <c r="I72" t="s">
        <v>225</v>
      </c>
      <c r="J72">
        <v>0.33029999999999998</v>
      </c>
      <c r="K72" t="s">
        <v>225</v>
      </c>
      <c r="L72">
        <v>108</v>
      </c>
      <c r="M72" t="s">
        <v>225</v>
      </c>
      <c r="AE72" s="30">
        <v>9</v>
      </c>
      <c r="AF72" s="29">
        <f t="shared" si="4"/>
        <v>6.3512922254280166E-2</v>
      </c>
      <c r="AG72" s="29">
        <f t="shared" si="5"/>
        <v>2.2634523918122391E-2</v>
      </c>
      <c r="AH72" s="29">
        <f t="shared" si="1"/>
        <v>2.8502697805219836E-2</v>
      </c>
      <c r="AI72" s="29">
        <f t="shared" si="2"/>
        <v>1.7860736473710632E-2</v>
      </c>
      <c r="AJ72" s="29">
        <f t="shared" si="3"/>
        <v>0</v>
      </c>
    </row>
    <row r="73" spans="1:36" ht="16" x14ac:dyDescent="0.2">
      <c r="A73">
        <v>2021</v>
      </c>
      <c r="B73">
        <v>3</v>
      </c>
      <c r="C73" t="s">
        <v>26</v>
      </c>
      <c r="D73" t="s">
        <v>15</v>
      </c>
      <c r="E73" t="s">
        <v>13</v>
      </c>
      <c r="F73">
        <v>5.984</v>
      </c>
      <c r="G73" t="s">
        <v>225</v>
      </c>
      <c r="H73">
        <v>1257.1860419999998</v>
      </c>
      <c r="I73" t="s">
        <v>225</v>
      </c>
      <c r="J73">
        <v>2.3936000000000002</v>
      </c>
      <c r="K73" t="s">
        <v>225</v>
      </c>
      <c r="L73">
        <v>874</v>
      </c>
      <c r="M73" t="s">
        <v>225</v>
      </c>
      <c r="AE73" s="30">
        <v>10</v>
      </c>
      <c r="AF73" s="29">
        <f t="shared" si="4"/>
        <v>5.1549473206316518E-2</v>
      </c>
      <c r="AG73" s="29">
        <f t="shared" si="5"/>
        <v>3.551662023474278E-2</v>
      </c>
      <c r="AH73" s="29">
        <f t="shared" si="1"/>
        <v>3.393554036817889E-2</v>
      </c>
      <c r="AI73" s="29">
        <f t="shared" si="2"/>
        <v>2.7415249174436829E-2</v>
      </c>
      <c r="AJ73" s="29">
        <f t="shared" si="3"/>
        <v>0.11711180161226763</v>
      </c>
    </row>
    <row r="74" spans="1:36" ht="16" x14ac:dyDescent="0.2">
      <c r="A74">
        <v>2022</v>
      </c>
      <c r="B74">
        <v>7</v>
      </c>
      <c r="C74" t="s">
        <v>32</v>
      </c>
      <c r="D74" t="s">
        <v>10</v>
      </c>
      <c r="E74" t="s">
        <v>13</v>
      </c>
      <c r="F74">
        <v>8.9411000000000005</v>
      </c>
      <c r="G74" t="s">
        <v>225</v>
      </c>
      <c r="H74">
        <v>1254.763085</v>
      </c>
      <c r="I74" t="s">
        <v>225</v>
      </c>
      <c r="J74">
        <v>4.4703999999999997</v>
      </c>
      <c r="K74" t="s">
        <v>225</v>
      </c>
      <c r="L74">
        <v>724</v>
      </c>
      <c r="M74" t="s">
        <v>225</v>
      </c>
      <c r="AE74" s="30">
        <v>11</v>
      </c>
      <c r="AF74" s="29">
        <f t="shared" si="4"/>
        <v>8.8908997812229495E-2</v>
      </c>
      <c r="AG74" s="29">
        <f t="shared" si="5"/>
        <v>4.5334449234382457E-2</v>
      </c>
      <c r="AH74" s="29">
        <f t="shared" si="1"/>
        <v>3.239674465812134E-2</v>
      </c>
      <c r="AI74" s="29">
        <f t="shared" si="2"/>
        <v>4.3706032240630278E-2</v>
      </c>
      <c r="AJ74" s="29">
        <f t="shared" si="3"/>
        <v>0</v>
      </c>
    </row>
    <row r="75" spans="1:36" ht="16" x14ac:dyDescent="0.2">
      <c r="A75">
        <v>2020</v>
      </c>
      <c r="B75">
        <v>2</v>
      </c>
      <c r="C75" t="s">
        <v>32</v>
      </c>
      <c r="D75" t="s">
        <v>37</v>
      </c>
      <c r="E75" t="s">
        <v>18</v>
      </c>
      <c r="F75">
        <v>1.6000000000000001E-3</v>
      </c>
      <c r="G75" t="s">
        <v>225</v>
      </c>
      <c r="H75">
        <v>0.21092</v>
      </c>
      <c r="I75" t="s">
        <v>225</v>
      </c>
      <c r="J75">
        <v>2.9999999999999997E-4</v>
      </c>
      <c r="K75" t="s">
        <v>225</v>
      </c>
      <c r="L75">
        <v>4</v>
      </c>
      <c r="M75" t="s">
        <v>225</v>
      </c>
      <c r="AE75" s="30">
        <v>12</v>
      </c>
      <c r="AF75" s="29">
        <f t="shared" si="4"/>
        <v>6.9483913094667726E-2</v>
      </c>
      <c r="AG75" s="29">
        <f t="shared" si="5"/>
        <v>5.3119520827475494E-2</v>
      </c>
      <c r="AH75" s="29">
        <f t="shared" si="1"/>
        <v>2.8858745935867798E-2</v>
      </c>
      <c r="AI75" s="29">
        <f t="shared" si="2"/>
        <v>1.9209840313885548E-2</v>
      </c>
      <c r="AJ75" s="29">
        <f t="shared" si="3"/>
        <v>7.4368271110769435E-2</v>
      </c>
    </row>
    <row r="76" spans="1:36" x14ac:dyDescent="0.2">
      <c r="A76">
        <v>2020</v>
      </c>
      <c r="B76">
        <v>12</v>
      </c>
      <c r="C76" t="s">
        <v>32</v>
      </c>
      <c r="D76" t="s">
        <v>10</v>
      </c>
      <c r="E76" t="s">
        <v>13</v>
      </c>
      <c r="F76">
        <v>9.7353000000000005</v>
      </c>
      <c r="G76" t="s">
        <v>225</v>
      </c>
      <c r="H76">
        <v>1248.6311000000001</v>
      </c>
      <c r="I76" t="s">
        <v>225</v>
      </c>
      <c r="J76">
        <v>4.8674999999999997</v>
      </c>
      <c r="K76" t="s">
        <v>225</v>
      </c>
      <c r="L76">
        <v>1006</v>
      </c>
      <c r="M76" t="s">
        <v>225</v>
      </c>
    </row>
    <row r="77" spans="1:36" x14ac:dyDescent="0.2">
      <c r="A77">
        <v>2022</v>
      </c>
      <c r="B77">
        <v>10</v>
      </c>
      <c r="C77" t="s">
        <v>32</v>
      </c>
      <c r="D77" t="s">
        <v>20</v>
      </c>
      <c r="E77" t="s">
        <v>12</v>
      </c>
      <c r="F77">
        <v>16.1191</v>
      </c>
      <c r="G77" t="s">
        <v>225</v>
      </c>
      <c r="H77">
        <v>1233.1125629999999</v>
      </c>
      <c r="I77" t="s">
        <v>225</v>
      </c>
      <c r="J77">
        <v>5.8029000000000002</v>
      </c>
      <c r="K77" t="s">
        <v>225</v>
      </c>
      <c r="L77">
        <v>1747</v>
      </c>
      <c r="M77" t="s">
        <v>225</v>
      </c>
      <c r="AE77" s="22" t="s">
        <v>236</v>
      </c>
    </row>
    <row r="78" spans="1:36" x14ac:dyDescent="0.2">
      <c r="A78">
        <v>2021</v>
      </c>
      <c r="B78">
        <v>8</v>
      </c>
      <c r="C78" t="s">
        <v>32</v>
      </c>
      <c r="D78" t="s">
        <v>20</v>
      </c>
      <c r="E78" t="s">
        <v>12</v>
      </c>
      <c r="F78">
        <v>16.896799999999999</v>
      </c>
      <c r="G78" t="s">
        <v>225</v>
      </c>
      <c r="H78">
        <v>1229.762913</v>
      </c>
      <c r="I78" t="s">
        <v>225</v>
      </c>
      <c r="J78">
        <v>6.0829000000000004</v>
      </c>
      <c r="K78" t="s">
        <v>225</v>
      </c>
      <c r="L78">
        <v>1873</v>
      </c>
      <c r="M78" t="s">
        <v>225</v>
      </c>
      <c r="AE78" s="27" t="s">
        <v>229</v>
      </c>
      <c r="AF78" s="27" t="s">
        <v>3</v>
      </c>
      <c r="AG78" s="27"/>
      <c r="AH78" s="27"/>
      <c r="AI78" s="27"/>
      <c r="AJ78" s="27"/>
    </row>
    <row r="79" spans="1:36" x14ac:dyDescent="0.2">
      <c r="A79">
        <v>2020</v>
      </c>
      <c r="B79">
        <v>2</v>
      </c>
      <c r="C79" t="s">
        <v>32</v>
      </c>
      <c r="D79" t="s">
        <v>38</v>
      </c>
      <c r="E79" t="s">
        <v>27</v>
      </c>
      <c r="F79">
        <v>0.1842</v>
      </c>
      <c r="G79" t="s">
        <v>225</v>
      </c>
      <c r="H79">
        <v>34.832101999999999</v>
      </c>
      <c r="I79" t="s">
        <v>225</v>
      </c>
      <c r="J79">
        <v>6.08E-2</v>
      </c>
      <c r="K79" t="s">
        <v>225</v>
      </c>
      <c r="L79">
        <v>0</v>
      </c>
      <c r="M79" t="s">
        <v>225</v>
      </c>
      <c r="AE79" s="27" t="s">
        <v>234</v>
      </c>
      <c r="AF79" s="27" t="s">
        <v>10</v>
      </c>
      <c r="AG79" s="27" t="s">
        <v>21</v>
      </c>
      <c r="AH79" s="27" t="s">
        <v>19</v>
      </c>
      <c r="AI79" s="27" t="s">
        <v>53</v>
      </c>
      <c r="AJ79" s="27" t="s">
        <v>20</v>
      </c>
    </row>
    <row r="80" spans="1:36" x14ac:dyDescent="0.2">
      <c r="A80">
        <v>2021</v>
      </c>
      <c r="B80">
        <v>7</v>
      </c>
      <c r="C80" t="s">
        <v>26</v>
      </c>
      <c r="D80" t="s">
        <v>15</v>
      </c>
      <c r="E80" t="s">
        <v>13</v>
      </c>
      <c r="F80">
        <v>6.2702999999999998</v>
      </c>
      <c r="G80" t="s">
        <v>225</v>
      </c>
      <c r="H80">
        <v>1229.6147190000002</v>
      </c>
      <c r="I80" t="s">
        <v>225</v>
      </c>
      <c r="J80">
        <v>2.508</v>
      </c>
      <c r="K80" t="s">
        <v>225</v>
      </c>
      <c r="L80">
        <v>914</v>
      </c>
      <c r="M80" t="s">
        <v>225</v>
      </c>
      <c r="AE80" s="27">
        <v>1</v>
      </c>
      <c r="AF80" s="27">
        <v>2476.51901</v>
      </c>
      <c r="AG80" s="27">
        <v>261.31347099999999</v>
      </c>
      <c r="AH80" s="27">
        <v>623.93876599999999</v>
      </c>
      <c r="AI80" s="27">
        <v>438.40610199999998</v>
      </c>
      <c r="AJ80" s="27">
        <v>1335.5663770000001</v>
      </c>
    </row>
    <row r="81" spans="1:36" x14ac:dyDescent="0.2">
      <c r="A81">
        <v>2020</v>
      </c>
      <c r="B81">
        <v>3</v>
      </c>
      <c r="C81" t="s">
        <v>9</v>
      </c>
      <c r="D81" t="s">
        <v>10</v>
      </c>
      <c r="E81" t="s">
        <v>11</v>
      </c>
      <c r="F81">
        <v>15.7516</v>
      </c>
      <c r="G81" t="s">
        <v>225</v>
      </c>
      <c r="H81">
        <v>928.92665</v>
      </c>
      <c r="I81" t="s">
        <v>225</v>
      </c>
      <c r="J81">
        <v>3.3079000000000001</v>
      </c>
      <c r="K81" t="s">
        <v>225</v>
      </c>
      <c r="L81">
        <v>480</v>
      </c>
      <c r="M81" t="s">
        <v>225</v>
      </c>
      <c r="AE81" s="27">
        <v>2</v>
      </c>
      <c r="AF81" s="27">
        <v>2021.7022240000001</v>
      </c>
      <c r="AG81" s="27">
        <v>756.53332899999998</v>
      </c>
      <c r="AH81" s="27">
        <v>486.09037599999999</v>
      </c>
      <c r="AI81" s="27">
        <v>371.034761</v>
      </c>
      <c r="AJ81" s="27">
        <v>1418.480059</v>
      </c>
    </row>
    <row r="82" spans="1:36" x14ac:dyDescent="0.2">
      <c r="A82">
        <v>2020</v>
      </c>
      <c r="B82">
        <v>3</v>
      </c>
      <c r="C82" t="s">
        <v>9</v>
      </c>
      <c r="D82" t="s">
        <v>10</v>
      </c>
      <c r="E82" t="s">
        <v>14</v>
      </c>
      <c r="F82">
        <v>0.30759999999999998</v>
      </c>
      <c r="G82" t="s">
        <v>225</v>
      </c>
      <c r="H82">
        <v>58.307366999999999</v>
      </c>
      <c r="I82" t="s">
        <v>225</v>
      </c>
      <c r="J82">
        <v>0.23069999999999999</v>
      </c>
      <c r="K82" t="s">
        <v>225</v>
      </c>
      <c r="L82">
        <v>23</v>
      </c>
      <c r="M82" t="s">
        <v>225</v>
      </c>
      <c r="AE82" s="27">
        <v>3</v>
      </c>
      <c r="AF82" s="27">
        <v>1390.0422490000001</v>
      </c>
      <c r="AG82" s="27">
        <v>1072.6836410000001</v>
      </c>
      <c r="AH82" s="27">
        <v>481.704229</v>
      </c>
      <c r="AI82" s="27">
        <v>420.92656199999999</v>
      </c>
      <c r="AJ82" s="27"/>
    </row>
    <row r="83" spans="1:36" x14ac:dyDescent="0.2">
      <c r="A83">
        <v>2020</v>
      </c>
      <c r="B83">
        <v>3</v>
      </c>
      <c r="C83" t="s">
        <v>9</v>
      </c>
      <c r="D83" t="s">
        <v>16</v>
      </c>
      <c r="E83" t="s">
        <v>11</v>
      </c>
      <c r="F83">
        <v>11.618499999999999</v>
      </c>
      <c r="G83" t="s">
        <v>225</v>
      </c>
      <c r="H83">
        <v>677.017966</v>
      </c>
      <c r="I83" t="s">
        <v>225</v>
      </c>
      <c r="J83">
        <v>2.6722999999999999</v>
      </c>
      <c r="K83" t="s">
        <v>225</v>
      </c>
      <c r="L83">
        <v>503</v>
      </c>
      <c r="M83" t="s">
        <v>225</v>
      </c>
      <c r="AE83" s="27">
        <v>4</v>
      </c>
      <c r="AF83" s="27">
        <v>2860.1374699999997</v>
      </c>
      <c r="AG83" s="27">
        <v>1098.9411749999999</v>
      </c>
      <c r="AH83" s="27">
        <v>811.75129799999991</v>
      </c>
      <c r="AI83" s="27">
        <v>405.15188499999999</v>
      </c>
      <c r="AJ83" s="27"/>
    </row>
    <row r="84" spans="1:36" x14ac:dyDescent="0.2">
      <c r="A84">
        <v>2020</v>
      </c>
      <c r="B84">
        <v>3</v>
      </c>
      <c r="C84" t="s">
        <v>9</v>
      </c>
      <c r="D84" t="s">
        <v>16</v>
      </c>
      <c r="E84" t="s">
        <v>27</v>
      </c>
      <c r="F84">
        <v>5.9999999999999995E-4</v>
      </c>
      <c r="G84" t="s">
        <v>225</v>
      </c>
      <c r="H84">
        <v>4.2303E-2</v>
      </c>
      <c r="I84" t="s">
        <v>225</v>
      </c>
      <c r="J84">
        <v>2.0000000000000001E-4</v>
      </c>
      <c r="K84" t="s">
        <v>225</v>
      </c>
      <c r="L84">
        <v>2</v>
      </c>
      <c r="M84" t="s">
        <v>225</v>
      </c>
      <c r="AE84" s="27">
        <v>5</v>
      </c>
      <c r="AF84" s="27">
        <v>2686.2275300000001</v>
      </c>
      <c r="AG84" s="27">
        <v>1070.0705849999999</v>
      </c>
      <c r="AH84" s="27">
        <v>316.39511399999998</v>
      </c>
      <c r="AI84" s="27">
        <v>344.50059800000002</v>
      </c>
      <c r="AJ84" s="27"/>
    </row>
    <row r="85" spans="1:36" x14ac:dyDescent="0.2">
      <c r="A85">
        <v>2020</v>
      </c>
      <c r="B85">
        <v>8</v>
      </c>
      <c r="C85" t="s">
        <v>32</v>
      </c>
      <c r="D85" t="s">
        <v>10</v>
      </c>
      <c r="E85" t="s">
        <v>13</v>
      </c>
      <c r="F85">
        <v>9.9844000000000008</v>
      </c>
      <c r="G85" t="s">
        <v>225</v>
      </c>
      <c r="H85">
        <v>1220.2290290000001</v>
      </c>
      <c r="I85" t="s">
        <v>225</v>
      </c>
      <c r="J85">
        <v>4.9923000000000002</v>
      </c>
      <c r="K85" t="s">
        <v>225</v>
      </c>
      <c r="L85">
        <v>1230</v>
      </c>
      <c r="M85" t="s">
        <v>225</v>
      </c>
      <c r="AE85" s="27">
        <v>6</v>
      </c>
      <c r="AF85" s="27">
        <v>1916.8863220000001</v>
      </c>
      <c r="AG85" s="27">
        <v>570.03286200000002</v>
      </c>
      <c r="AH85" s="27">
        <v>566.14719400000001</v>
      </c>
      <c r="AI85" s="27">
        <v>410.21925999999996</v>
      </c>
      <c r="AJ85" s="27">
        <v>2191.7368390000001</v>
      </c>
    </row>
    <row r="86" spans="1:36" x14ac:dyDescent="0.2">
      <c r="A86">
        <v>2020</v>
      </c>
      <c r="B86">
        <v>3</v>
      </c>
      <c r="C86" t="s">
        <v>9</v>
      </c>
      <c r="D86" t="s">
        <v>16</v>
      </c>
      <c r="E86" t="s">
        <v>14</v>
      </c>
      <c r="F86">
        <v>5.9999999999999995E-4</v>
      </c>
      <c r="G86" t="s">
        <v>225</v>
      </c>
      <c r="H86">
        <v>9.6673999999999996E-2</v>
      </c>
      <c r="I86" t="s">
        <v>225</v>
      </c>
      <c r="J86">
        <v>2.9999999999999997E-4</v>
      </c>
      <c r="K86" t="s">
        <v>225</v>
      </c>
      <c r="L86">
        <v>1</v>
      </c>
      <c r="M86" t="s">
        <v>225</v>
      </c>
      <c r="AE86" s="27">
        <v>7</v>
      </c>
      <c r="AF86" s="27">
        <v>2223.7630010000003</v>
      </c>
      <c r="AG86" s="27">
        <v>597.38252299999999</v>
      </c>
      <c r="AH86" s="27">
        <v>225.06434099999998</v>
      </c>
      <c r="AI86" s="27">
        <v>345.57329800000002</v>
      </c>
      <c r="AJ86" s="27"/>
    </row>
    <row r="87" spans="1:36" x14ac:dyDescent="0.2">
      <c r="A87">
        <v>2020</v>
      </c>
      <c r="B87">
        <v>3</v>
      </c>
      <c r="C87" t="s">
        <v>9</v>
      </c>
      <c r="D87" t="s">
        <v>17</v>
      </c>
      <c r="E87" t="s">
        <v>18</v>
      </c>
      <c r="F87">
        <v>3.3967999999999998</v>
      </c>
      <c r="G87" t="s">
        <v>225</v>
      </c>
      <c r="H87">
        <v>329.87308200000001</v>
      </c>
      <c r="I87" t="s">
        <v>225</v>
      </c>
      <c r="J87">
        <v>0.61140000000000005</v>
      </c>
      <c r="K87" t="s">
        <v>225</v>
      </c>
      <c r="L87">
        <v>93</v>
      </c>
      <c r="M87" t="s">
        <v>225</v>
      </c>
      <c r="AE87" s="27">
        <v>8</v>
      </c>
      <c r="AF87" s="27">
        <v>2307.9608990000002</v>
      </c>
      <c r="AG87" s="27">
        <v>514.08347100000003</v>
      </c>
      <c r="AH87" s="27">
        <v>264.76622600000002</v>
      </c>
      <c r="AI87" s="27">
        <v>236.25640800000002</v>
      </c>
      <c r="AJ87" s="27">
        <v>2331.1989869999998</v>
      </c>
    </row>
    <row r="88" spans="1:36" x14ac:dyDescent="0.2">
      <c r="A88">
        <v>2020</v>
      </c>
      <c r="B88">
        <v>6</v>
      </c>
      <c r="C88" t="s">
        <v>32</v>
      </c>
      <c r="D88" t="s">
        <v>19</v>
      </c>
      <c r="E88" t="s">
        <v>12</v>
      </c>
      <c r="F88">
        <v>8.0562000000000005</v>
      </c>
      <c r="G88" t="s">
        <v>225</v>
      </c>
      <c r="H88">
        <v>1209.3945510000001</v>
      </c>
      <c r="I88" t="s">
        <v>225</v>
      </c>
      <c r="J88">
        <v>2.9807999999999999</v>
      </c>
      <c r="K88" t="s">
        <v>225</v>
      </c>
      <c r="L88">
        <v>630</v>
      </c>
      <c r="M88" t="s">
        <v>225</v>
      </c>
      <c r="AE88" s="27">
        <v>9</v>
      </c>
      <c r="AF88" s="27">
        <v>1340.4343700000002</v>
      </c>
      <c r="AG88" s="27">
        <v>477.69954100000001</v>
      </c>
      <c r="AH88" s="27">
        <v>601.54680999999994</v>
      </c>
      <c r="AI88" s="27">
        <v>376.94919699999997</v>
      </c>
      <c r="AJ88" s="27"/>
    </row>
    <row r="89" spans="1:36" x14ac:dyDescent="0.2">
      <c r="A89">
        <v>2021</v>
      </c>
      <c r="B89">
        <v>6</v>
      </c>
      <c r="C89" t="s">
        <v>32</v>
      </c>
      <c r="D89" t="s">
        <v>20</v>
      </c>
      <c r="E89" t="s">
        <v>12</v>
      </c>
      <c r="F89">
        <v>17.858899999999998</v>
      </c>
      <c r="G89" t="s">
        <v>225</v>
      </c>
      <c r="H89">
        <v>1193.7135639999999</v>
      </c>
      <c r="I89" t="s">
        <v>225</v>
      </c>
      <c r="J89">
        <v>6.4291999999999998</v>
      </c>
      <c r="K89" t="s">
        <v>225</v>
      </c>
      <c r="L89">
        <v>1676</v>
      </c>
      <c r="M89" t="s">
        <v>225</v>
      </c>
      <c r="AE89" s="27">
        <v>10</v>
      </c>
      <c r="AF89" s="27">
        <v>1051.793848</v>
      </c>
      <c r="AG89" s="27">
        <v>724.66623500000003</v>
      </c>
      <c r="AH89" s="27">
        <v>692.40654399999994</v>
      </c>
      <c r="AI89" s="27">
        <v>559.36925500000007</v>
      </c>
      <c r="AJ89" s="27">
        <v>2389.500121</v>
      </c>
    </row>
    <row r="90" spans="1:36" x14ac:dyDescent="0.2">
      <c r="A90">
        <v>2020</v>
      </c>
      <c r="B90">
        <v>3</v>
      </c>
      <c r="C90" t="s">
        <v>9</v>
      </c>
      <c r="D90" t="s">
        <v>21</v>
      </c>
      <c r="E90" t="s">
        <v>22</v>
      </c>
      <c r="F90">
        <v>9.9000000000000008E-3</v>
      </c>
      <c r="G90" t="s">
        <v>225</v>
      </c>
      <c r="H90">
        <v>3.2036440000000002</v>
      </c>
      <c r="I90" t="s">
        <v>225</v>
      </c>
      <c r="J90">
        <v>2.7000000000000001E-3</v>
      </c>
      <c r="K90" t="s">
        <v>225</v>
      </c>
      <c r="L90">
        <v>2</v>
      </c>
      <c r="M90" t="s">
        <v>225</v>
      </c>
      <c r="AE90" s="27">
        <v>11</v>
      </c>
      <c r="AF90" s="27">
        <v>1613.783187</v>
      </c>
      <c r="AG90" s="27">
        <v>822.86353199999996</v>
      </c>
      <c r="AH90" s="27">
        <v>588.03184299999998</v>
      </c>
      <c r="AI90" s="27">
        <v>793.30620900000008</v>
      </c>
      <c r="AJ90" s="27"/>
    </row>
    <row r="91" spans="1:36" x14ac:dyDescent="0.2">
      <c r="A91">
        <v>2020</v>
      </c>
      <c r="B91">
        <v>4</v>
      </c>
      <c r="C91" t="s">
        <v>32</v>
      </c>
      <c r="D91" t="s">
        <v>20</v>
      </c>
      <c r="E91" t="s">
        <v>12</v>
      </c>
      <c r="F91">
        <v>18.3218</v>
      </c>
      <c r="G91" t="s">
        <v>225</v>
      </c>
      <c r="H91">
        <v>1168.5843609999999</v>
      </c>
      <c r="I91" t="s">
        <v>225</v>
      </c>
      <c r="J91">
        <v>6.5957999999999997</v>
      </c>
      <c r="K91" t="s">
        <v>225</v>
      </c>
      <c r="L91">
        <v>2651</v>
      </c>
      <c r="M91" t="s">
        <v>225</v>
      </c>
      <c r="AE91" s="27">
        <v>12</v>
      </c>
      <c r="AF91" s="27">
        <v>1260.9091939999998</v>
      </c>
      <c r="AG91" s="27">
        <v>963.94818899999996</v>
      </c>
      <c r="AH91" s="27">
        <v>523.69327599999997</v>
      </c>
      <c r="AI91" s="27">
        <v>348.596721</v>
      </c>
      <c r="AJ91" s="27">
        <v>1349.5445580000001</v>
      </c>
    </row>
    <row r="92" spans="1:36" x14ac:dyDescent="0.2">
      <c r="A92">
        <v>2022</v>
      </c>
      <c r="B92">
        <v>10</v>
      </c>
      <c r="C92" t="s">
        <v>26</v>
      </c>
      <c r="D92" t="s">
        <v>10</v>
      </c>
      <c r="E92" t="s">
        <v>13</v>
      </c>
      <c r="F92">
        <v>8.8827999999999996</v>
      </c>
      <c r="G92" t="s">
        <v>225</v>
      </c>
      <c r="H92">
        <v>1161.74794</v>
      </c>
      <c r="I92" t="s">
        <v>225</v>
      </c>
      <c r="J92">
        <v>4.3691000000000004</v>
      </c>
      <c r="K92" t="s">
        <v>225</v>
      </c>
      <c r="L92">
        <v>2423</v>
      </c>
      <c r="M92" t="s">
        <v>225</v>
      </c>
    </row>
    <row r="93" spans="1:36" x14ac:dyDescent="0.2">
      <c r="A93">
        <v>2020</v>
      </c>
      <c r="B93">
        <v>3</v>
      </c>
      <c r="C93" t="s">
        <v>9</v>
      </c>
      <c r="D93" t="s">
        <v>24</v>
      </c>
      <c r="E93" t="s">
        <v>18</v>
      </c>
      <c r="F93">
        <v>0.3775</v>
      </c>
      <c r="G93" t="s">
        <v>225</v>
      </c>
      <c r="H93">
        <v>58.161957999999998</v>
      </c>
      <c r="I93" t="s">
        <v>225</v>
      </c>
      <c r="J93">
        <v>7.17E-2</v>
      </c>
      <c r="K93" t="s">
        <v>225</v>
      </c>
      <c r="L93">
        <v>0</v>
      </c>
      <c r="M93" t="s">
        <v>225</v>
      </c>
    </row>
    <row r="94" spans="1:36" x14ac:dyDescent="0.2">
      <c r="A94">
        <v>2020</v>
      </c>
      <c r="B94">
        <v>6</v>
      </c>
      <c r="C94" t="s">
        <v>26</v>
      </c>
      <c r="D94" t="s">
        <v>15</v>
      </c>
      <c r="E94" t="s">
        <v>13</v>
      </c>
      <c r="F94">
        <v>5.8056000000000001</v>
      </c>
      <c r="G94" t="s">
        <v>225</v>
      </c>
      <c r="H94">
        <v>1161.256081</v>
      </c>
      <c r="I94" t="s">
        <v>225</v>
      </c>
      <c r="J94">
        <v>2.3222</v>
      </c>
      <c r="K94" t="s">
        <v>225</v>
      </c>
      <c r="L94">
        <v>1295</v>
      </c>
      <c r="M94" t="s">
        <v>225</v>
      </c>
      <c r="AE94" s="22" t="s">
        <v>237</v>
      </c>
    </row>
    <row r="95" spans="1:36" ht="32" x14ac:dyDescent="0.2">
      <c r="A95">
        <v>2021</v>
      </c>
      <c r="B95">
        <v>10</v>
      </c>
      <c r="C95" t="s">
        <v>32</v>
      </c>
      <c r="D95" t="s">
        <v>20</v>
      </c>
      <c r="E95" t="s">
        <v>12</v>
      </c>
      <c r="F95">
        <v>14.6753</v>
      </c>
      <c r="G95" t="s">
        <v>225</v>
      </c>
      <c r="H95">
        <v>1156.3875579999999</v>
      </c>
      <c r="I95" t="s">
        <v>225</v>
      </c>
      <c r="J95">
        <v>5.2831000000000001</v>
      </c>
      <c r="K95" t="s">
        <v>225</v>
      </c>
      <c r="L95">
        <v>1877</v>
      </c>
      <c r="M95" t="s">
        <v>225</v>
      </c>
      <c r="AE95" s="27" t="s">
        <v>234</v>
      </c>
      <c r="AF95" s="31" t="s">
        <v>229</v>
      </c>
    </row>
    <row r="96" spans="1:36" x14ac:dyDescent="0.2">
      <c r="A96">
        <v>2020</v>
      </c>
      <c r="B96">
        <v>3</v>
      </c>
      <c r="C96" t="s">
        <v>26</v>
      </c>
      <c r="D96" t="s">
        <v>10</v>
      </c>
      <c r="E96" t="s">
        <v>27</v>
      </c>
      <c r="F96">
        <v>2.5000000000000001E-3</v>
      </c>
      <c r="G96" t="s">
        <v>225</v>
      </c>
      <c r="H96">
        <v>0.239033</v>
      </c>
      <c r="I96" t="s">
        <v>225</v>
      </c>
      <c r="J96">
        <v>8.0000000000000004E-4</v>
      </c>
      <c r="K96" t="s">
        <v>225</v>
      </c>
      <c r="L96">
        <v>3</v>
      </c>
      <c r="M96" t="s">
        <v>225</v>
      </c>
      <c r="AE96" s="27">
        <v>1</v>
      </c>
      <c r="AF96" s="27">
        <v>23427.556630999999</v>
      </c>
    </row>
    <row r="97" spans="1:36" x14ac:dyDescent="0.2">
      <c r="A97">
        <v>2021</v>
      </c>
      <c r="B97">
        <v>5</v>
      </c>
      <c r="C97" t="s">
        <v>26</v>
      </c>
      <c r="D97" t="s">
        <v>15</v>
      </c>
      <c r="E97" t="s">
        <v>13</v>
      </c>
      <c r="F97">
        <v>5.9218999999999999</v>
      </c>
      <c r="G97" t="s">
        <v>225</v>
      </c>
      <c r="H97">
        <v>1154.483978</v>
      </c>
      <c r="I97" t="s">
        <v>225</v>
      </c>
      <c r="J97">
        <v>2.3687</v>
      </c>
      <c r="K97" t="s">
        <v>225</v>
      </c>
      <c r="L97">
        <v>904</v>
      </c>
      <c r="M97" t="s">
        <v>225</v>
      </c>
      <c r="AE97" s="27">
        <v>2</v>
      </c>
      <c r="AF97" s="27">
        <v>23020.432238000016</v>
      </c>
    </row>
    <row r="98" spans="1:36" x14ac:dyDescent="0.2">
      <c r="A98">
        <v>2020</v>
      </c>
      <c r="B98">
        <v>3</v>
      </c>
      <c r="C98" t="s">
        <v>26</v>
      </c>
      <c r="D98" t="s">
        <v>10</v>
      </c>
      <c r="E98" t="s">
        <v>14</v>
      </c>
      <c r="F98">
        <v>0.36559999999999998</v>
      </c>
      <c r="G98" t="s">
        <v>225</v>
      </c>
      <c r="H98">
        <v>62.655918</v>
      </c>
      <c r="I98" t="s">
        <v>225</v>
      </c>
      <c r="J98">
        <v>0.2742</v>
      </c>
      <c r="K98" t="s">
        <v>225</v>
      </c>
      <c r="L98">
        <v>283</v>
      </c>
      <c r="M98" t="s">
        <v>225</v>
      </c>
      <c r="AE98" s="27">
        <v>3</v>
      </c>
      <c r="AF98" s="27">
        <v>24310.447546000003</v>
      </c>
    </row>
    <row r="99" spans="1:36" x14ac:dyDescent="0.2">
      <c r="A99">
        <v>2021</v>
      </c>
      <c r="B99">
        <v>1</v>
      </c>
      <c r="C99" t="s">
        <v>32</v>
      </c>
      <c r="D99" t="s">
        <v>10</v>
      </c>
      <c r="E99" t="s">
        <v>13</v>
      </c>
      <c r="F99">
        <v>9.3524999999999991</v>
      </c>
      <c r="G99" t="s">
        <v>225</v>
      </c>
      <c r="H99">
        <v>1152.899461</v>
      </c>
      <c r="I99" t="s">
        <v>225</v>
      </c>
      <c r="J99">
        <v>4.6763000000000003</v>
      </c>
      <c r="K99" t="s">
        <v>225</v>
      </c>
      <c r="L99">
        <v>796</v>
      </c>
      <c r="M99" t="s">
        <v>225</v>
      </c>
      <c r="AE99" s="27">
        <v>4</v>
      </c>
      <c r="AF99" s="27">
        <v>23368.699951999999</v>
      </c>
    </row>
    <row r="100" spans="1:36" x14ac:dyDescent="0.2">
      <c r="A100">
        <v>2020</v>
      </c>
      <c r="B100">
        <v>3</v>
      </c>
      <c r="C100" t="s">
        <v>26</v>
      </c>
      <c r="D100" t="s">
        <v>16</v>
      </c>
      <c r="E100" t="s">
        <v>11</v>
      </c>
      <c r="F100">
        <v>4.2058</v>
      </c>
      <c r="G100" t="s">
        <v>225</v>
      </c>
      <c r="H100">
        <v>285.33204799999999</v>
      </c>
      <c r="I100" t="s">
        <v>225</v>
      </c>
      <c r="J100">
        <v>0.96730000000000005</v>
      </c>
      <c r="K100" t="s">
        <v>225</v>
      </c>
      <c r="L100">
        <v>1440</v>
      </c>
      <c r="M100" t="s">
        <v>225</v>
      </c>
      <c r="AE100" s="27">
        <v>5</v>
      </c>
      <c r="AF100" s="27">
        <v>24678.108812999992</v>
      </c>
    </row>
    <row r="101" spans="1:36" x14ac:dyDescent="0.2">
      <c r="A101">
        <v>2020</v>
      </c>
      <c r="B101">
        <v>9</v>
      </c>
      <c r="C101" t="s">
        <v>32</v>
      </c>
      <c r="D101" t="s">
        <v>10</v>
      </c>
      <c r="E101" t="s">
        <v>13</v>
      </c>
      <c r="F101">
        <v>9.1911000000000005</v>
      </c>
      <c r="G101" t="s">
        <v>225</v>
      </c>
      <c r="H101">
        <v>1138.4475239999999</v>
      </c>
      <c r="I101" t="s">
        <v>225</v>
      </c>
      <c r="J101">
        <v>4.5955000000000004</v>
      </c>
      <c r="K101" t="s">
        <v>225</v>
      </c>
      <c r="L101">
        <v>1076</v>
      </c>
      <c r="M101" t="s">
        <v>225</v>
      </c>
      <c r="AE101" s="27">
        <v>6</v>
      </c>
      <c r="AF101" s="27">
        <v>24185.408595000004</v>
      </c>
    </row>
    <row r="102" spans="1:36" x14ac:dyDescent="0.2">
      <c r="A102">
        <v>2021</v>
      </c>
      <c r="B102">
        <v>4</v>
      </c>
      <c r="C102" t="s">
        <v>26</v>
      </c>
      <c r="D102" t="s">
        <v>15</v>
      </c>
      <c r="E102" t="s">
        <v>13</v>
      </c>
      <c r="F102">
        <v>5.9627999999999997</v>
      </c>
      <c r="G102" t="s">
        <v>225</v>
      </c>
      <c r="H102">
        <v>1136.3852720000002</v>
      </c>
      <c r="I102" t="s">
        <v>225</v>
      </c>
      <c r="J102">
        <v>2.3852000000000002</v>
      </c>
      <c r="K102" t="s">
        <v>225</v>
      </c>
      <c r="L102">
        <v>846</v>
      </c>
      <c r="M102" t="s">
        <v>225</v>
      </c>
      <c r="AE102" s="27">
        <v>7</v>
      </c>
      <c r="AF102" s="27">
        <v>20217.745101999997</v>
      </c>
    </row>
    <row r="103" spans="1:36" x14ac:dyDescent="0.2">
      <c r="A103">
        <v>2022</v>
      </c>
      <c r="B103">
        <v>6</v>
      </c>
      <c r="C103" t="s">
        <v>32</v>
      </c>
      <c r="D103" t="s">
        <v>10</v>
      </c>
      <c r="E103" t="s">
        <v>13</v>
      </c>
      <c r="F103">
        <v>7.0644</v>
      </c>
      <c r="G103" t="s">
        <v>225</v>
      </c>
      <c r="H103">
        <v>1132.8631600000001</v>
      </c>
      <c r="I103" t="s">
        <v>225</v>
      </c>
      <c r="J103">
        <v>3.5320999999999998</v>
      </c>
      <c r="K103" t="s">
        <v>225</v>
      </c>
      <c r="L103">
        <v>824</v>
      </c>
      <c r="M103" t="s">
        <v>225</v>
      </c>
      <c r="AE103" s="27">
        <v>8</v>
      </c>
      <c r="AF103" s="27">
        <v>22397.147280999994</v>
      </c>
    </row>
    <row r="104" spans="1:36" x14ac:dyDescent="0.2">
      <c r="A104">
        <v>2020</v>
      </c>
      <c r="B104">
        <v>3</v>
      </c>
      <c r="C104" t="s">
        <v>32</v>
      </c>
      <c r="D104" t="s">
        <v>19</v>
      </c>
      <c r="E104" t="s">
        <v>12</v>
      </c>
      <c r="F104">
        <v>8.5074000000000005</v>
      </c>
      <c r="G104" t="s">
        <v>225</v>
      </c>
      <c r="H104">
        <v>1124.5899529999999</v>
      </c>
      <c r="I104" t="s">
        <v>225</v>
      </c>
      <c r="J104">
        <v>3.1476999999999999</v>
      </c>
      <c r="K104" t="s">
        <v>225</v>
      </c>
      <c r="L104">
        <v>869</v>
      </c>
      <c r="M104" t="s">
        <v>225</v>
      </c>
      <c r="AE104" s="27">
        <v>9</v>
      </c>
      <c r="AF104" s="27">
        <v>21104.907827000003</v>
      </c>
    </row>
    <row r="105" spans="1:36" x14ac:dyDescent="0.2">
      <c r="A105">
        <v>2020</v>
      </c>
      <c r="B105">
        <v>3</v>
      </c>
      <c r="C105" t="s">
        <v>26</v>
      </c>
      <c r="D105" t="s">
        <v>17</v>
      </c>
      <c r="E105" t="s">
        <v>18</v>
      </c>
      <c r="F105">
        <v>1.1978</v>
      </c>
      <c r="G105" t="s">
        <v>225</v>
      </c>
      <c r="H105">
        <v>108.865611</v>
      </c>
      <c r="I105" t="s">
        <v>225</v>
      </c>
      <c r="J105">
        <v>0.21560000000000001</v>
      </c>
      <c r="K105" t="s">
        <v>225</v>
      </c>
      <c r="L105">
        <v>239</v>
      </c>
      <c r="M105" t="s">
        <v>225</v>
      </c>
      <c r="AE105" s="27">
        <v>10</v>
      </c>
      <c r="AF105" s="27">
        <v>20403.580920999993</v>
      </c>
    </row>
    <row r="106" spans="1:36" x14ac:dyDescent="0.2">
      <c r="A106">
        <v>2020</v>
      </c>
      <c r="B106">
        <v>3</v>
      </c>
      <c r="C106" t="s">
        <v>26</v>
      </c>
      <c r="D106" t="s">
        <v>29</v>
      </c>
      <c r="E106" t="s">
        <v>18</v>
      </c>
      <c r="F106">
        <v>5.7999999999999996E-3</v>
      </c>
      <c r="G106" t="s">
        <v>225</v>
      </c>
      <c r="H106">
        <v>1.6053360000000001</v>
      </c>
      <c r="I106" t="s">
        <v>225</v>
      </c>
      <c r="J106">
        <v>1.1000000000000001E-3</v>
      </c>
      <c r="K106" t="s">
        <v>225</v>
      </c>
      <c r="L106">
        <v>0</v>
      </c>
      <c r="M106" t="s">
        <v>225</v>
      </c>
      <c r="AE106" s="27">
        <v>11</v>
      </c>
      <c r="AF106" s="27">
        <v>18150.954647000002</v>
      </c>
    </row>
    <row r="107" spans="1:36" x14ac:dyDescent="0.2">
      <c r="A107">
        <v>2022</v>
      </c>
      <c r="B107">
        <v>2</v>
      </c>
      <c r="C107" t="s">
        <v>32</v>
      </c>
      <c r="D107" t="s">
        <v>10</v>
      </c>
      <c r="E107" t="s">
        <v>13</v>
      </c>
      <c r="F107">
        <v>7.3784999999999998</v>
      </c>
      <c r="G107" t="s">
        <v>225</v>
      </c>
      <c r="H107">
        <v>1108.9610170000001</v>
      </c>
      <c r="I107" t="s">
        <v>225</v>
      </c>
      <c r="J107">
        <v>3.6892999999999998</v>
      </c>
      <c r="K107" t="s">
        <v>225</v>
      </c>
      <c r="L107">
        <v>690</v>
      </c>
      <c r="M107" t="s">
        <v>225</v>
      </c>
      <c r="AE107" s="27">
        <v>12</v>
      </c>
      <c r="AF107" s="27">
        <v>18146.778698000006</v>
      </c>
    </row>
    <row r="108" spans="1:36" x14ac:dyDescent="0.2">
      <c r="A108">
        <v>2022</v>
      </c>
      <c r="B108">
        <v>8</v>
      </c>
      <c r="C108" t="s">
        <v>32</v>
      </c>
      <c r="D108" t="s">
        <v>20</v>
      </c>
      <c r="E108" t="s">
        <v>12</v>
      </c>
      <c r="F108">
        <v>13.5756</v>
      </c>
      <c r="G108" t="s">
        <v>225</v>
      </c>
      <c r="H108">
        <v>1101.436074</v>
      </c>
      <c r="I108" t="s">
        <v>225</v>
      </c>
      <c r="J108">
        <v>4.8872</v>
      </c>
      <c r="K108" t="s">
        <v>225</v>
      </c>
      <c r="L108">
        <v>1795</v>
      </c>
      <c r="M108" t="s">
        <v>225</v>
      </c>
    </row>
    <row r="109" spans="1:36" x14ac:dyDescent="0.2">
      <c r="A109">
        <v>2020</v>
      </c>
      <c r="B109">
        <v>3</v>
      </c>
      <c r="C109" t="s">
        <v>32</v>
      </c>
      <c r="D109" t="s">
        <v>10</v>
      </c>
      <c r="E109" t="s">
        <v>14</v>
      </c>
      <c r="F109">
        <v>8.4400000000000003E-2</v>
      </c>
      <c r="G109" t="s">
        <v>225</v>
      </c>
      <c r="H109">
        <v>13.352451</v>
      </c>
      <c r="I109" t="s">
        <v>225</v>
      </c>
      <c r="J109">
        <v>6.3299999999999995E-2</v>
      </c>
      <c r="K109" t="s">
        <v>225</v>
      </c>
      <c r="L109">
        <v>65</v>
      </c>
      <c r="M109" t="s">
        <v>225</v>
      </c>
    </row>
    <row r="110" spans="1:36" x14ac:dyDescent="0.2">
      <c r="A110">
        <v>2020</v>
      </c>
      <c r="B110">
        <v>3</v>
      </c>
      <c r="C110" t="s">
        <v>32</v>
      </c>
      <c r="D110" t="s">
        <v>16</v>
      </c>
      <c r="E110" t="s">
        <v>11</v>
      </c>
      <c r="F110">
        <v>8.6386000000000003</v>
      </c>
      <c r="G110" t="s">
        <v>225</v>
      </c>
      <c r="H110">
        <v>518.47326399999997</v>
      </c>
      <c r="I110" t="s">
        <v>225</v>
      </c>
      <c r="J110">
        <v>1.9869000000000001</v>
      </c>
      <c r="K110" t="s">
        <v>225</v>
      </c>
      <c r="L110">
        <v>1801</v>
      </c>
      <c r="M110" t="s">
        <v>225</v>
      </c>
    </row>
    <row r="111" spans="1:36" x14ac:dyDescent="0.2">
      <c r="A111">
        <v>2022</v>
      </c>
      <c r="B111">
        <v>4</v>
      </c>
      <c r="C111" t="s">
        <v>32</v>
      </c>
      <c r="D111" t="s">
        <v>21</v>
      </c>
      <c r="E111" t="s">
        <v>13</v>
      </c>
      <c r="F111">
        <v>4.3506999999999998</v>
      </c>
      <c r="G111" t="s">
        <v>225</v>
      </c>
      <c r="H111">
        <v>1098.9411749999999</v>
      </c>
      <c r="I111" t="s">
        <v>225</v>
      </c>
      <c r="J111">
        <v>1.7402</v>
      </c>
      <c r="K111" t="s">
        <v>225</v>
      </c>
      <c r="L111">
        <v>426</v>
      </c>
      <c r="M111" t="s">
        <v>225</v>
      </c>
    </row>
    <row r="112" spans="1:36" ht="16" customHeight="1" x14ac:dyDescent="0.2">
      <c r="A112">
        <v>2020</v>
      </c>
      <c r="B112">
        <v>3</v>
      </c>
      <c r="C112" t="s">
        <v>26</v>
      </c>
      <c r="D112" t="s">
        <v>10</v>
      </c>
      <c r="E112" t="s">
        <v>13</v>
      </c>
      <c r="F112">
        <v>8.2565000000000008</v>
      </c>
      <c r="G112" t="s">
        <v>225</v>
      </c>
      <c r="H112">
        <v>1088.4688610000001</v>
      </c>
      <c r="I112" t="s">
        <v>225</v>
      </c>
      <c r="J112">
        <v>4.1283000000000003</v>
      </c>
      <c r="K112" t="s">
        <v>225</v>
      </c>
      <c r="L112">
        <v>1297</v>
      </c>
      <c r="M112" t="s">
        <v>225</v>
      </c>
      <c r="AE112" s="81" t="s">
        <v>240</v>
      </c>
      <c r="AF112" s="81"/>
      <c r="AG112" s="81"/>
      <c r="AH112" s="81"/>
      <c r="AI112" s="81"/>
      <c r="AJ112" s="81"/>
    </row>
    <row r="113" spans="1:37" x14ac:dyDescent="0.2">
      <c r="A113">
        <v>2020</v>
      </c>
      <c r="B113">
        <v>1</v>
      </c>
      <c r="C113" t="s">
        <v>26</v>
      </c>
      <c r="D113" t="s">
        <v>10</v>
      </c>
      <c r="E113" t="s">
        <v>13</v>
      </c>
      <c r="F113">
        <v>7.8609999999999998</v>
      </c>
      <c r="G113" t="s">
        <v>225</v>
      </c>
      <c r="H113">
        <v>1087.9695099999999</v>
      </c>
      <c r="I113" t="s">
        <v>225</v>
      </c>
      <c r="J113">
        <v>3.9304000000000001</v>
      </c>
      <c r="K113" t="s">
        <v>225</v>
      </c>
      <c r="L113">
        <v>1426</v>
      </c>
      <c r="M113" t="s">
        <v>225</v>
      </c>
      <c r="AE113" s="88"/>
      <c r="AF113" s="88"/>
      <c r="AG113" s="88"/>
      <c r="AH113" s="88"/>
      <c r="AI113" s="88"/>
      <c r="AJ113" s="88"/>
    </row>
    <row r="114" spans="1:37" ht="16" x14ac:dyDescent="0.2">
      <c r="A114">
        <v>2020</v>
      </c>
      <c r="B114">
        <v>3</v>
      </c>
      <c r="C114" t="s">
        <v>32</v>
      </c>
      <c r="D114" t="s">
        <v>33</v>
      </c>
      <c r="E114" t="s">
        <v>18</v>
      </c>
      <c r="F114">
        <v>2.5575999999999999</v>
      </c>
      <c r="G114" t="s">
        <v>225</v>
      </c>
      <c r="H114">
        <v>700.96811600000001</v>
      </c>
      <c r="I114" t="s">
        <v>225</v>
      </c>
      <c r="J114">
        <v>0.4859</v>
      </c>
      <c r="K114" t="s">
        <v>225</v>
      </c>
      <c r="L114">
        <v>111</v>
      </c>
      <c r="M114" t="s">
        <v>225</v>
      </c>
      <c r="AE114" s="91" t="s">
        <v>2</v>
      </c>
      <c r="AF114" s="93" t="s">
        <v>0</v>
      </c>
      <c r="AG114" s="93"/>
      <c r="AH114" s="94" t="s">
        <v>187</v>
      </c>
      <c r="AI114" s="96" t="s">
        <v>188</v>
      </c>
      <c r="AJ114" s="86" t="s">
        <v>238</v>
      </c>
      <c r="AK114" s="89" t="s">
        <v>239</v>
      </c>
    </row>
    <row r="115" spans="1:37" ht="35" customHeight="1" x14ac:dyDescent="0.2">
      <c r="A115">
        <v>2020</v>
      </c>
      <c r="B115">
        <v>4</v>
      </c>
      <c r="C115" t="s">
        <v>26</v>
      </c>
      <c r="D115" t="s">
        <v>20</v>
      </c>
      <c r="E115" t="s">
        <v>12</v>
      </c>
      <c r="F115">
        <v>17.1067</v>
      </c>
      <c r="G115" t="s">
        <v>225</v>
      </c>
      <c r="H115">
        <v>1076.4419350000001</v>
      </c>
      <c r="I115" t="s">
        <v>225</v>
      </c>
      <c r="J115">
        <v>6.1584000000000003</v>
      </c>
      <c r="K115" t="s">
        <v>225</v>
      </c>
      <c r="L115">
        <v>2626</v>
      </c>
      <c r="M115" t="s">
        <v>225</v>
      </c>
      <c r="AE115" s="92"/>
      <c r="AF115" s="38">
        <v>2021</v>
      </c>
      <c r="AG115" s="38">
        <v>2022</v>
      </c>
      <c r="AH115" s="95"/>
      <c r="AI115" s="97"/>
      <c r="AJ115" s="87"/>
      <c r="AK115" s="90"/>
    </row>
    <row r="116" spans="1:37" x14ac:dyDescent="0.2">
      <c r="A116">
        <v>2022</v>
      </c>
      <c r="B116">
        <v>3</v>
      </c>
      <c r="C116" t="s">
        <v>32</v>
      </c>
      <c r="D116" t="s">
        <v>21</v>
      </c>
      <c r="E116" t="s">
        <v>13</v>
      </c>
      <c r="F116">
        <v>4.5225</v>
      </c>
      <c r="G116" t="s">
        <v>225</v>
      </c>
      <c r="H116">
        <v>1072.6836410000001</v>
      </c>
      <c r="I116" t="s">
        <v>225</v>
      </c>
      <c r="J116">
        <v>1.8089999999999999</v>
      </c>
      <c r="K116" t="s">
        <v>225</v>
      </c>
      <c r="L116">
        <v>470</v>
      </c>
      <c r="M116" t="s">
        <v>225</v>
      </c>
      <c r="AE116" s="35" t="s">
        <v>9</v>
      </c>
      <c r="AF116" s="36">
        <v>32111.796470000001</v>
      </c>
      <c r="AG116" s="36">
        <v>29314.788420000001</v>
      </c>
      <c r="AH116" s="36">
        <v>-2797.0080499999999</v>
      </c>
      <c r="AI116" s="37">
        <v>-0.09</v>
      </c>
      <c r="AJ116" s="37">
        <v>0.24</v>
      </c>
      <c r="AK116" s="37">
        <v>0.22</v>
      </c>
    </row>
    <row r="117" spans="1:37" x14ac:dyDescent="0.2">
      <c r="A117">
        <v>2020</v>
      </c>
      <c r="B117">
        <v>3</v>
      </c>
      <c r="C117" t="s">
        <v>32</v>
      </c>
      <c r="D117" t="s">
        <v>29</v>
      </c>
      <c r="E117" t="s">
        <v>18</v>
      </c>
      <c r="F117">
        <v>3.2199999999999999E-2</v>
      </c>
      <c r="G117" t="s">
        <v>225</v>
      </c>
      <c r="H117">
        <v>7.8845869999999998</v>
      </c>
      <c r="I117" t="s">
        <v>225</v>
      </c>
      <c r="J117">
        <v>6.1000000000000004E-3</v>
      </c>
      <c r="K117" t="s">
        <v>225</v>
      </c>
      <c r="L117">
        <v>21</v>
      </c>
      <c r="M117" t="s">
        <v>225</v>
      </c>
      <c r="AE117" s="33" t="s">
        <v>26</v>
      </c>
      <c r="AF117" s="32">
        <v>54217.818399999996</v>
      </c>
      <c r="AG117" s="32">
        <v>43594.052250000001</v>
      </c>
      <c r="AH117" s="32">
        <v>-10623.7662</v>
      </c>
      <c r="AI117" s="34">
        <v>-0.2</v>
      </c>
      <c r="AJ117" s="34">
        <v>0.41</v>
      </c>
      <c r="AK117" s="34">
        <v>0.33</v>
      </c>
    </row>
    <row r="118" spans="1:37" x14ac:dyDescent="0.2">
      <c r="A118">
        <v>2022</v>
      </c>
      <c r="B118">
        <v>5</v>
      </c>
      <c r="C118" t="s">
        <v>32</v>
      </c>
      <c r="D118" t="s">
        <v>21</v>
      </c>
      <c r="E118" t="s">
        <v>13</v>
      </c>
      <c r="F118">
        <v>4.6614000000000004</v>
      </c>
      <c r="G118" t="s">
        <v>225</v>
      </c>
      <c r="H118">
        <v>1070.0705849999999</v>
      </c>
      <c r="I118" t="s">
        <v>225</v>
      </c>
      <c r="J118">
        <v>1.8646</v>
      </c>
      <c r="K118" t="s">
        <v>225</v>
      </c>
      <c r="L118">
        <v>447</v>
      </c>
      <c r="M118" t="s">
        <v>225</v>
      </c>
      <c r="AE118" s="33" t="s">
        <v>32</v>
      </c>
      <c r="AF118" s="32">
        <v>46385.266810000001</v>
      </c>
      <c r="AG118" s="32">
        <v>57788.045899999997</v>
      </c>
      <c r="AH118" s="32">
        <v>11402.77909</v>
      </c>
      <c r="AI118" s="34">
        <v>0.25</v>
      </c>
      <c r="AJ118" s="34">
        <v>0.35</v>
      </c>
      <c r="AK118" s="34">
        <v>0.44</v>
      </c>
    </row>
    <row r="119" spans="1:37" x14ac:dyDescent="0.2">
      <c r="A119">
        <v>2021</v>
      </c>
      <c r="B119">
        <v>6</v>
      </c>
      <c r="C119" t="s">
        <v>26</v>
      </c>
      <c r="D119" t="s">
        <v>15</v>
      </c>
      <c r="E119" t="s">
        <v>13</v>
      </c>
      <c r="F119">
        <v>5.1814</v>
      </c>
      <c r="G119" t="s">
        <v>225</v>
      </c>
      <c r="H119">
        <v>1062.609031</v>
      </c>
      <c r="I119" t="s">
        <v>225</v>
      </c>
      <c r="J119">
        <v>2.0726</v>
      </c>
      <c r="K119" t="s">
        <v>225</v>
      </c>
      <c r="L119">
        <v>803</v>
      </c>
      <c r="M119" t="s">
        <v>225</v>
      </c>
    </row>
    <row r="120" spans="1:37" x14ac:dyDescent="0.2">
      <c r="A120">
        <v>2021</v>
      </c>
      <c r="B120">
        <v>10</v>
      </c>
      <c r="C120" t="s">
        <v>32</v>
      </c>
      <c r="D120" t="s">
        <v>10</v>
      </c>
      <c r="E120" t="s">
        <v>13</v>
      </c>
      <c r="F120">
        <v>7.1569000000000003</v>
      </c>
      <c r="G120" t="s">
        <v>225</v>
      </c>
      <c r="H120">
        <v>1051.793848</v>
      </c>
      <c r="I120" t="s">
        <v>225</v>
      </c>
      <c r="J120">
        <v>3.5785</v>
      </c>
      <c r="K120" t="s">
        <v>225</v>
      </c>
      <c r="L120">
        <v>680</v>
      </c>
      <c r="M120" t="s">
        <v>225</v>
      </c>
    </row>
    <row r="121" spans="1:37" x14ac:dyDescent="0.2">
      <c r="A121">
        <v>2020</v>
      </c>
      <c r="B121">
        <v>3</v>
      </c>
      <c r="C121" t="s">
        <v>32</v>
      </c>
      <c r="D121" t="s">
        <v>37</v>
      </c>
      <c r="E121" t="s">
        <v>18</v>
      </c>
      <c r="F121">
        <v>4.0000000000000002E-4</v>
      </c>
      <c r="G121" t="s">
        <v>225</v>
      </c>
      <c r="H121">
        <v>4.9662999999999999E-2</v>
      </c>
      <c r="I121" t="s">
        <v>225</v>
      </c>
      <c r="J121">
        <v>1E-4</v>
      </c>
      <c r="K121" t="s">
        <v>225</v>
      </c>
      <c r="L121">
        <v>1</v>
      </c>
      <c r="M121" t="s">
        <v>225</v>
      </c>
    </row>
    <row r="122" spans="1:37" x14ac:dyDescent="0.2">
      <c r="A122">
        <v>2020</v>
      </c>
      <c r="B122">
        <v>10</v>
      </c>
      <c r="C122" t="s">
        <v>26</v>
      </c>
      <c r="D122" t="s">
        <v>10</v>
      </c>
      <c r="E122" t="s">
        <v>13</v>
      </c>
      <c r="F122">
        <v>7.1943000000000001</v>
      </c>
      <c r="G122" t="s">
        <v>225</v>
      </c>
      <c r="H122">
        <v>1051.5509030000001</v>
      </c>
      <c r="I122" t="s">
        <v>225</v>
      </c>
      <c r="J122">
        <v>3.5971000000000002</v>
      </c>
      <c r="K122" t="s">
        <v>225</v>
      </c>
      <c r="L122">
        <v>1303</v>
      </c>
      <c r="M122" t="s">
        <v>225</v>
      </c>
    </row>
    <row r="123" spans="1:37" x14ac:dyDescent="0.2">
      <c r="A123">
        <v>2020</v>
      </c>
      <c r="B123">
        <v>4</v>
      </c>
      <c r="C123" t="s">
        <v>9</v>
      </c>
      <c r="D123" t="s">
        <v>10</v>
      </c>
      <c r="E123" t="s">
        <v>11</v>
      </c>
      <c r="F123">
        <v>13.180899999999999</v>
      </c>
      <c r="G123" t="s">
        <v>225</v>
      </c>
      <c r="H123">
        <v>819.69867699999998</v>
      </c>
      <c r="I123" t="s">
        <v>225</v>
      </c>
      <c r="J123">
        <v>2.7679999999999998</v>
      </c>
      <c r="K123" t="s">
        <v>225</v>
      </c>
      <c r="L123">
        <v>478</v>
      </c>
      <c r="M123" t="s">
        <v>225</v>
      </c>
      <c r="AE123" s="81" t="s">
        <v>241</v>
      </c>
      <c r="AF123" s="81"/>
      <c r="AG123" s="81"/>
      <c r="AH123" s="81"/>
      <c r="AI123" s="81"/>
      <c r="AJ123" s="81"/>
    </row>
    <row r="124" spans="1:37" ht="20" customHeight="1" x14ac:dyDescent="0.2">
      <c r="A124">
        <v>2020</v>
      </c>
      <c r="B124">
        <v>4</v>
      </c>
      <c r="C124" t="s">
        <v>9</v>
      </c>
      <c r="D124" t="s">
        <v>10</v>
      </c>
      <c r="E124" t="s">
        <v>14</v>
      </c>
      <c r="F124">
        <v>1.0820000000000001</v>
      </c>
      <c r="G124" t="s">
        <v>225</v>
      </c>
      <c r="H124">
        <v>129.17522600000001</v>
      </c>
      <c r="I124" t="s">
        <v>225</v>
      </c>
      <c r="J124">
        <v>0.8115</v>
      </c>
      <c r="K124" t="s">
        <v>225</v>
      </c>
      <c r="L124">
        <v>23</v>
      </c>
      <c r="M124" t="s">
        <v>225</v>
      </c>
      <c r="AE124" s="81"/>
      <c r="AF124" s="81"/>
      <c r="AG124" s="81"/>
      <c r="AH124" s="81"/>
      <c r="AI124" s="81"/>
      <c r="AJ124" s="81"/>
    </row>
    <row r="125" spans="1:37" x14ac:dyDescent="0.2">
      <c r="A125">
        <v>2020</v>
      </c>
      <c r="B125">
        <v>4</v>
      </c>
      <c r="C125" t="s">
        <v>9</v>
      </c>
      <c r="D125" t="s">
        <v>16</v>
      </c>
      <c r="E125" t="s">
        <v>11</v>
      </c>
      <c r="F125">
        <v>10.8278</v>
      </c>
      <c r="G125" t="s">
        <v>225</v>
      </c>
      <c r="H125">
        <v>634.09897699999999</v>
      </c>
      <c r="I125" t="s">
        <v>225</v>
      </c>
      <c r="J125">
        <v>2.4904000000000002</v>
      </c>
      <c r="K125" t="s">
        <v>225</v>
      </c>
      <c r="L125">
        <v>482</v>
      </c>
      <c r="M125" t="s">
        <v>225</v>
      </c>
    </row>
    <row r="126" spans="1:37" x14ac:dyDescent="0.2">
      <c r="A126">
        <v>2021</v>
      </c>
      <c r="B126">
        <v>5</v>
      </c>
      <c r="C126" t="s">
        <v>32</v>
      </c>
      <c r="D126" t="s">
        <v>10</v>
      </c>
      <c r="E126" t="s">
        <v>13</v>
      </c>
      <c r="F126">
        <v>7.8155000000000001</v>
      </c>
      <c r="G126" t="s">
        <v>225</v>
      </c>
      <c r="H126">
        <v>1041.9969939999999</v>
      </c>
      <c r="I126" t="s">
        <v>225</v>
      </c>
      <c r="J126">
        <v>3.9077000000000002</v>
      </c>
      <c r="K126" t="s">
        <v>225</v>
      </c>
      <c r="L126">
        <v>585</v>
      </c>
      <c r="M126" t="s">
        <v>225</v>
      </c>
      <c r="AE126" t="s">
        <v>4</v>
      </c>
      <c r="AF126" t="s">
        <v>243</v>
      </c>
    </row>
    <row r="127" spans="1:37" x14ac:dyDescent="0.2">
      <c r="A127">
        <v>2020</v>
      </c>
      <c r="B127">
        <v>4</v>
      </c>
      <c r="C127" t="s">
        <v>9</v>
      </c>
      <c r="D127" t="s">
        <v>16</v>
      </c>
      <c r="E127" t="s">
        <v>14</v>
      </c>
      <c r="F127">
        <v>1E-4</v>
      </c>
      <c r="G127" t="s">
        <v>225</v>
      </c>
      <c r="H127">
        <v>1.6112000000000001E-2</v>
      </c>
      <c r="I127" t="s">
        <v>225</v>
      </c>
      <c r="J127">
        <v>1E-4</v>
      </c>
      <c r="K127" t="s">
        <v>225</v>
      </c>
      <c r="L127">
        <v>2</v>
      </c>
      <c r="M127" t="s">
        <v>225</v>
      </c>
      <c r="AE127" t="s">
        <v>0</v>
      </c>
      <c r="AF127">
        <v>2022</v>
      </c>
    </row>
    <row r="128" spans="1:37" x14ac:dyDescent="0.2">
      <c r="A128">
        <v>2020</v>
      </c>
      <c r="B128">
        <v>4</v>
      </c>
      <c r="C128" t="s">
        <v>9</v>
      </c>
      <c r="D128" t="s">
        <v>17</v>
      </c>
      <c r="E128" t="s">
        <v>18</v>
      </c>
      <c r="F128">
        <v>2.9287999999999998</v>
      </c>
      <c r="G128" t="s">
        <v>225</v>
      </c>
      <c r="H128">
        <v>285.83133199999997</v>
      </c>
      <c r="I128" t="s">
        <v>225</v>
      </c>
      <c r="J128">
        <v>0.5272</v>
      </c>
      <c r="K128" t="s">
        <v>225</v>
      </c>
      <c r="L128">
        <v>94</v>
      </c>
      <c r="M128" t="s">
        <v>225</v>
      </c>
    </row>
    <row r="129" spans="1:34" x14ac:dyDescent="0.2">
      <c r="A129">
        <v>2021</v>
      </c>
      <c r="B129">
        <v>9</v>
      </c>
      <c r="C129" t="s">
        <v>26</v>
      </c>
      <c r="D129" t="s">
        <v>15</v>
      </c>
      <c r="E129" t="s">
        <v>13</v>
      </c>
      <c r="F129">
        <v>5.4635999999999996</v>
      </c>
      <c r="G129" t="s">
        <v>225</v>
      </c>
      <c r="H129">
        <v>1037.09187</v>
      </c>
      <c r="I129" t="s">
        <v>225</v>
      </c>
      <c r="J129">
        <v>2.1854</v>
      </c>
      <c r="K129" t="s">
        <v>225</v>
      </c>
      <c r="L129">
        <v>810</v>
      </c>
      <c r="M129" t="s">
        <v>225</v>
      </c>
      <c r="AE129" s="22"/>
      <c r="AF129" s="82" t="s">
        <v>3</v>
      </c>
      <c r="AG129" s="83"/>
      <c r="AH129" s="84"/>
    </row>
    <row r="130" spans="1:34" x14ac:dyDescent="0.2">
      <c r="A130">
        <v>2021</v>
      </c>
      <c r="B130">
        <v>8</v>
      </c>
      <c r="C130" t="s">
        <v>32</v>
      </c>
      <c r="D130" t="s">
        <v>10</v>
      </c>
      <c r="E130" t="s">
        <v>13</v>
      </c>
      <c r="F130">
        <v>7.1943000000000001</v>
      </c>
      <c r="G130" t="s">
        <v>225</v>
      </c>
      <c r="H130">
        <v>1017.6492079999999</v>
      </c>
      <c r="I130" t="s">
        <v>225</v>
      </c>
      <c r="J130">
        <v>3.5971000000000002</v>
      </c>
      <c r="K130" t="s">
        <v>225</v>
      </c>
      <c r="L130">
        <v>688</v>
      </c>
      <c r="M130" t="s">
        <v>225</v>
      </c>
      <c r="AE130" s="22"/>
      <c r="AF130" s="28" t="s">
        <v>15</v>
      </c>
      <c r="AG130" s="82" t="s">
        <v>10</v>
      </c>
      <c r="AH130" s="84"/>
    </row>
    <row r="131" spans="1:34" x14ac:dyDescent="0.2">
      <c r="A131">
        <v>2020</v>
      </c>
      <c r="B131">
        <v>4</v>
      </c>
      <c r="C131" t="s">
        <v>9</v>
      </c>
      <c r="D131" t="s">
        <v>21</v>
      </c>
      <c r="E131" t="s">
        <v>22</v>
      </c>
      <c r="F131">
        <v>1.11E-2</v>
      </c>
      <c r="G131" t="s">
        <v>225</v>
      </c>
      <c r="H131">
        <v>3.6488230000000001</v>
      </c>
      <c r="I131" t="s">
        <v>225</v>
      </c>
      <c r="J131">
        <v>3.0999999999999999E-3</v>
      </c>
      <c r="K131" t="s">
        <v>225</v>
      </c>
      <c r="L131">
        <v>4</v>
      </c>
      <c r="M131" t="s">
        <v>225</v>
      </c>
      <c r="AE131" s="28" t="s">
        <v>1</v>
      </c>
      <c r="AF131" s="28" t="s">
        <v>26</v>
      </c>
      <c r="AG131" s="28" t="s">
        <v>26</v>
      </c>
      <c r="AH131" s="28" t="s">
        <v>32</v>
      </c>
    </row>
    <row r="132" spans="1:34" x14ac:dyDescent="0.2">
      <c r="A132">
        <v>2020</v>
      </c>
      <c r="B132">
        <v>6</v>
      </c>
      <c r="C132" t="s">
        <v>26</v>
      </c>
      <c r="D132" t="s">
        <v>20</v>
      </c>
      <c r="E132" t="s">
        <v>12</v>
      </c>
      <c r="F132">
        <v>18.790299999999998</v>
      </c>
      <c r="G132" t="s">
        <v>225</v>
      </c>
      <c r="H132">
        <v>1016.720657</v>
      </c>
      <c r="I132" t="s">
        <v>225</v>
      </c>
      <c r="J132">
        <v>6.7645</v>
      </c>
      <c r="K132" t="s">
        <v>225</v>
      </c>
      <c r="L132">
        <v>2074</v>
      </c>
      <c r="M132" t="s">
        <v>225</v>
      </c>
      <c r="AE132" s="28">
        <v>1</v>
      </c>
      <c r="AF132" s="27">
        <v>6.003849000740193E-3</v>
      </c>
      <c r="AG132" s="27">
        <v>3.9306518723994455E-3</v>
      </c>
      <c r="AH132" s="27">
        <v>1.3609190672153633E-2</v>
      </c>
    </row>
    <row r="133" spans="1:34" x14ac:dyDescent="0.2">
      <c r="A133">
        <v>2022</v>
      </c>
      <c r="B133">
        <v>6</v>
      </c>
      <c r="C133" t="s">
        <v>32</v>
      </c>
      <c r="D133" t="s">
        <v>20</v>
      </c>
      <c r="E133" t="s">
        <v>12</v>
      </c>
      <c r="F133">
        <v>11.8421</v>
      </c>
      <c r="G133" t="s">
        <v>225</v>
      </c>
      <c r="H133">
        <v>998.02327500000001</v>
      </c>
      <c r="I133" t="s">
        <v>225</v>
      </c>
      <c r="J133">
        <v>4.2630999999999997</v>
      </c>
      <c r="K133" t="s">
        <v>225</v>
      </c>
      <c r="L133">
        <v>1694</v>
      </c>
      <c r="M133" t="s">
        <v>225</v>
      </c>
      <c r="AE133" s="28">
        <v>2</v>
      </c>
      <c r="AF133" s="27">
        <v>7.057865685372585E-3</v>
      </c>
      <c r="AG133" s="27">
        <v>4.6279369627507169E-3</v>
      </c>
      <c r="AH133" s="27">
        <v>1.0693478260869565E-2</v>
      </c>
    </row>
    <row r="134" spans="1:34" x14ac:dyDescent="0.2">
      <c r="A134">
        <v>2020</v>
      </c>
      <c r="B134">
        <v>4</v>
      </c>
      <c r="C134" t="s">
        <v>9</v>
      </c>
      <c r="D134" t="s">
        <v>24</v>
      </c>
      <c r="E134" t="s">
        <v>18</v>
      </c>
      <c r="F134">
        <v>0.2712</v>
      </c>
      <c r="G134" t="s">
        <v>225</v>
      </c>
      <c r="H134">
        <v>41.763936999999999</v>
      </c>
      <c r="I134" t="s">
        <v>225</v>
      </c>
      <c r="J134">
        <v>5.1499999999999997E-2</v>
      </c>
      <c r="K134" t="s">
        <v>225</v>
      </c>
      <c r="L134">
        <v>0</v>
      </c>
      <c r="M134" t="s">
        <v>225</v>
      </c>
      <c r="AE134" s="28">
        <v>3</v>
      </c>
      <c r="AF134" s="27"/>
      <c r="AG134" s="27">
        <v>4.5942748091603054E-3</v>
      </c>
      <c r="AH134" s="27"/>
    </row>
    <row r="135" spans="1:34" x14ac:dyDescent="0.2">
      <c r="A135">
        <v>2021</v>
      </c>
      <c r="B135">
        <v>4</v>
      </c>
      <c r="C135" t="s">
        <v>26</v>
      </c>
      <c r="D135" t="s">
        <v>20</v>
      </c>
      <c r="E135" t="s">
        <v>12</v>
      </c>
      <c r="F135">
        <v>16.905999999999999</v>
      </c>
      <c r="G135" t="s">
        <v>225</v>
      </c>
      <c r="H135">
        <v>993.90619800000002</v>
      </c>
      <c r="I135" t="s">
        <v>225</v>
      </c>
      <c r="J135">
        <v>6.0861999999999998</v>
      </c>
      <c r="K135" t="s">
        <v>225</v>
      </c>
      <c r="L135">
        <v>1853</v>
      </c>
      <c r="M135" t="s">
        <v>225</v>
      </c>
      <c r="AE135" s="28">
        <v>4</v>
      </c>
      <c r="AF135" s="27"/>
      <c r="AG135" s="27">
        <v>6.066525423728813E-3</v>
      </c>
      <c r="AH135" s="27">
        <v>1.2560556127703399E-2</v>
      </c>
    </row>
    <row r="136" spans="1:34" x14ac:dyDescent="0.2">
      <c r="A136">
        <v>2020</v>
      </c>
      <c r="B136">
        <v>4</v>
      </c>
      <c r="C136" t="s">
        <v>26</v>
      </c>
      <c r="D136" t="s">
        <v>10</v>
      </c>
      <c r="E136" t="s">
        <v>27</v>
      </c>
      <c r="F136">
        <v>1.5E-3</v>
      </c>
      <c r="G136" t="s">
        <v>225</v>
      </c>
      <c r="H136">
        <v>0.17146700000000001</v>
      </c>
      <c r="I136" t="s">
        <v>225</v>
      </c>
      <c r="J136">
        <v>5.0000000000000001E-4</v>
      </c>
      <c r="K136" t="s">
        <v>225</v>
      </c>
      <c r="L136">
        <v>2</v>
      </c>
      <c r="M136" t="s">
        <v>225</v>
      </c>
      <c r="AE136" s="28">
        <v>5</v>
      </c>
      <c r="AF136" s="27"/>
      <c r="AG136" s="27">
        <v>6.5333333333333337E-3</v>
      </c>
      <c r="AH136" s="27">
        <v>1.2631425364758699E-2</v>
      </c>
    </row>
    <row r="137" spans="1:34" x14ac:dyDescent="0.2">
      <c r="A137">
        <v>2020</v>
      </c>
      <c r="B137">
        <v>10</v>
      </c>
      <c r="C137" t="s">
        <v>26</v>
      </c>
      <c r="D137" t="s">
        <v>20</v>
      </c>
      <c r="E137" t="s">
        <v>12</v>
      </c>
      <c r="F137">
        <v>18.396799999999999</v>
      </c>
      <c r="G137" t="s">
        <v>225</v>
      </c>
      <c r="H137">
        <v>987.11645699999997</v>
      </c>
      <c r="I137" t="s">
        <v>225</v>
      </c>
      <c r="J137">
        <v>6.6227999999999998</v>
      </c>
      <c r="K137" t="s">
        <v>225</v>
      </c>
      <c r="L137">
        <v>1872</v>
      </c>
      <c r="M137" t="s">
        <v>225</v>
      </c>
      <c r="AE137" s="28">
        <v>6</v>
      </c>
      <c r="AF137" s="27">
        <v>5.8401392111368912E-3</v>
      </c>
      <c r="AG137" s="27">
        <v>4.1587654320987648E-3</v>
      </c>
      <c r="AH137" s="27">
        <v>8.5733009708737866E-3</v>
      </c>
    </row>
    <row r="138" spans="1:34" x14ac:dyDescent="0.2">
      <c r="A138">
        <v>2020</v>
      </c>
      <c r="B138">
        <v>4</v>
      </c>
      <c r="C138" t="s">
        <v>26</v>
      </c>
      <c r="D138" t="s">
        <v>10</v>
      </c>
      <c r="E138" t="s">
        <v>14</v>
      </c>
      <c r="F138">
        <v>0.50439999999999996</v>
      </c>
      <c r="G138" t="s">
        <v>225</v>
      </c>
      <c r="H138">
        <v>80.219931000000003</v>
      </c>
      <c r="I138" t="s">
        <v>225</v>
      </c>
      <c r="J138">
        <v>0.37830000000000003</v>
      </c>
      <c r="K138" t="s">
        <v>225</v>
      </c>
      <c r="L138">
        <v>323</v>
      </c>
      <c r="M138" t="s">
        <v>225</v>
      </c>
      <c r="AE138" s="28">
        <v>7</v>
      </c>
      <c r="AF138" s="27">
        <v>6.0805079740106323E-3</v>
      </c>
      <c r="AG138" s="27">
        <v>4.1456018518518517E-3</v>
      </c>
      <c r="AH138" s="27">
        <v>1.2349585635359117E-2</v>
      </c>
    </row>
    <row r="139" spans="1:34" x14ac:dyDescent="0.2">
      <c r="A139">
        <v>2020</v>
      </c>
      <c r="B139">
        <v>5</v>
      </c>
      <c r="C139" t="s">
        <v>32</v>
      </c>
      <c r="D139" t="s">
        <v>20</v>
      </c>
      <c r="E139" t="s">
        <v>12</v>
      </c>
      <c r="F139">
        <v>16.150099999999998</v>
      </c>
      <c r="G139" t="s">
        <v>225</v>
      </c>
      <c r="H139">
        <v>985.10154799999998</v>
      </c>
      <c r="I139" t="s">
        <v>225</v>
      </c>
      <c r="J139">
        <v>5.8140000000000001</v>
      </c>
      <c r="K139" t="s">
        <v>225</v>
      </c>
      <c r="L139">
        <v>2207</v>
      </c>
      <c r="M139" t="s">
        <v>225</v>
      </c>
      <c r="AE139" s="28">
        <v>8</v>
      </c>
      <c r="AF139" s="27">
        <v>5.5799196787148595E-3</v>
      </c>
      <c r="AG139" s="27">
        <v>3.0096219931271479E-3</v>
      </c>
      <c r="AH139" s="27">
        <v>3.6503953391593845E-3</v>
      </c>
    </row>
    <row r="140" spans="1:34" x14ac:dyDescent="0.2">
      <c r="A140">
        <v>2020</v>
      </c>
      <c r="B140">
        <v>5</v>
      </c>
      <c r="C140" t="s">
        <v>26</v>
      </c>
      <c r="D140" t="s">
        <v>10</v>
      </c>
      <c r="E140" t="s">
        <v>13</v>
      </c>
      <c r="F140">
        <v>7.0789999999999997</v>
      </c>
      <c r="G140" t="s">
        <v>225</v>
      </c>
      <c r="H140">
        <v>978.03047000000004</v>
      </c>
      <c r="I140" t="s">
        <v>225</v>
      </c>
      <c r="J140">
        <v>3.5394000000000001</v>
      </c>
      <c r="K140" t="s">
        <v>225</v>
      </c>
      <c r="L140">
        <v>1256</v>
      </c>
      <c r="M140" t="s">
        <v>225</v>
      </c>
      <c r="AE140" s="28">
        <v>9</v>
      </c>
      <c r="AF140" s="27">
        <v>6.7879086983343613E-3</v>
      </c>
      <c r="AG140" s="27">
        <v>3.4468854282536151E-3</v>
      </c>
      <c r="AH140" s="27"/>
    </row>
    <row r="141" spans="1:34" x14ac:dyDescent="0.2">
      <c r="A141">
        <v>2020</v>
      </c>
      <c r="B141">
        <v>4</v>
      </c>
      <c r="C141" t="s">
        <v>26</v>
      </c>
      <c r="D141" t="s">
        <v>16</v>
      </c>
      <c r="E141" t="s">
        <v>11</v>
      </c>
      <c r="F141">
        <v>3.1583999999999999</v>
      </c>
      <c r="G141" t="s">
        <v>225</v>
      </c>
      <c r="H141">
        <v>225.61309</v>
      </c>
      <c r="I141" t="s">
        <v>225</v>
      </c>
      <c r="J141">
        <v>0.72640000000000005</v>
      </c>
      <c r="K141" t="s">
        <v>225</v>
      </c>
      <c r="L141">
        <v>1774</v>
      </c>
      <c r="M141" t="s">
        <v>225</v>
      </c>
      <c r="AE141" s="28">
        <v>10</v>
      </c>
      <c r="AF141" s="27"/>
      <c r="AG141" s="27">
        <v>3.6660338423442013E-3</v>
      </c>
      <c r="AH141" s="27"/>
    </row>
    <row r="142" spans="1:34" x14ac:dyDescent="0.2">
      <c r="A142">
        <v>2021</v>
      </c>
      <c r="B142">
        <v>7</v>
      </c>
      <c r="C142" t="s">
        <v>32</v>
      </c>
      <c r="D142" t="s">
        <v>10</v>
      </c>
      <c r="E142" t="s">
        <v>13</v>
      </c>
      <c r="F142">
        <v>6.9093</v>
      </c>
      <c r="G142" t="s">
        <v>225</v>
      </c>
      <c r="H142">
        <v>968.99991599999998</v>
      </c>
      <c r="I142" t="s">
        <v>225</v>
      </c>
      <c r="J142">
        <v>3.4546000000000001</v>
      </c>
      <c r="K142" t="s">
        <v>225</v>
      </c>
      <c r="L142">
        <v>693</v>
      </c>
      <c r="M142" t="s">
        <v>225</v>
      </c>
    </row>
    <row r="143" spans="1:34" x14ac:dyDescent="0.2">
      <c r="A143">
        <v>2021</v>
      </c>
      <c r="B143">
        <v>3</v>
      </c>
      <c r="C143" t="s">
        <v>26</v>
      </c>
      <c r="D143" t="s">
        <v>20</v>
      </c>
      <c r="E143" t="s">
        <v>12</v>
      </c>
      <c r="F143">
        <v>16.7714</v>
      </c>
      <c r="G143" t="s">
        <v>225</v>
      </c>
      <c r="H143">
        <v>957.65010699999993</v>
      </c>
      <c r="I143" t="s">
        <v>225</v>
      </c>
      <c r="J143">
        <v>6.0377000000000001</v>
      </c>
      <c r="K143" t="s">
        <v>225</v>
      </c>
      <c r="L143">
        <v>1817</v>
      </c>
      <c r="M143" t="s">
        <v>225</v>
      </c>
    </row>
    <row r="144" spans="1:34" x14ac:dyDescent="0.2">
      <c r="A144">
        <v>2020</v>
      </c>
      <c r="B144">
        <v>12</v>
      </c>
      <c r="C144" t="s">
        <v>32</v>
      </c>
      <c r="D144" t="s">
        <v>16</v>
      </c>
      <c r="E144" t="s">
        <v>13</v>
      </c>
      <c r="F144">
        <v>6.2070999999999996</v>
      </c>
      <c r="G144" t="s">
        <v>225</v>
      </c>
      <c r="H144">
        <v>923.40991899999995</v>
      </c>
      <c r="I144" t="s">
        <v>225</v>
      </c>
      <c r="J144">
        <v>2.7930999999999999</v>
      </c>
      <c r="K144" t="s">
        <v>225</v>
      </c>
      <c r="L144">
        <v>2067</v>
      </c>
      <c r="M144" t="s">
        <v>225</v>
      </c>
    </row>
    <row r="145" spans="1:42" x14ac:dyDescent="0.2">
      <c r="A145">
        <v>2020</v>
      </c>
      <c r="B145">
        <v>4</v>
      </c>
      <c r="C145" t="s">
        <v>26</v>
      </c>
      <c r="D145" t="s">
        <v>17</v>
      </c>
      <c r="E145" t="s">
        <v>18</v>
      </c>
      <c r="F145">
        <v>1.1104000000000001</v>
      </c>
      <c r="G145" t="s">
        <v>225</v>
      </c>
      <c r="H145">
        <v>98.750619999999998</v>
      </c>
      <c r="I145" t="s">
        <v>225</v>
      </c>
      <c r="J145">
        <v>0.19989999999999999</v>
      </c>
      <c r="K145" t="s">
        <v>225</v>
      </c>
      <c r="L145">
        <v>243</v>
      </c>
      <c r="M145" t="s">
        <v>225</v>
      </c>
    </row>
    <row r="146" spans="1:42" x14ac:dyDescent="0.2">
      <c r="A146">
        <v>2021</v>
      </c>
      <c r="B146">
        <v>4</v>
      </c>
      <c r="C146" t="s">
        <v>32</v>
      </c>
      <c r="D146" t="s">
        <v>10</v>
      </c>
      <c r="E146" t="s">
        <v>13</v>
      </c>
      <c r="F146">
        <v>6.1444999999999999</v>
      </c>
      <c r="G146" t="s">
        <v>225</v>
      </c>
      <c r="H146">
        <v>921.74749399999996</v>
      </c>
      <c r="I146" t="s">
        <v>225</v>
      </c>
      <c r="J146">
        <v>3.0722</v>
      </c>
      <c r="K146" t="s">
        <v>225</v>
      </c>
      <c r="L146">
        <v>644</v>
      </c>
      <c r="M146" t="s">
        <v>225</v>
      </c>
    </row>
    <row r="147" spans="1:42" x14ac:dyDescent="0.2">
      <c r="A147">
        <v>2020</v>
      </c>
      <c r="B147">
        <v>1</v>
      </c>
      <c r="C147" t="s">
        <v>32</v>
      </c>
      <c r="D147" t="s">
        <v>16</v>
      </c>
      <c r="E147" t="s">
        <v>13</v>
      </c>
      <c r="F147">
        <v>7.0743</v>
      </c>
      <c r="G147" t="s">
        <v>225</v>
      </c>
      <c r="H147">
        <v>918.30978900000002</v>
      </c>
      <c r="I147" t="s">
        <v>225</v>
      </c>
      <c r="J147">
        <v>3.1833999999999998</v>
      </c>
      <c r="K147" t="s">
        <v>225</v>
      </c>
      <c r="L147">
        <v>1018</v>
      </c>
      <c r="M147" t="s">
        <v>225</v>
      </c>
    </row>
    <row r="148" spans="1:42" x14ac:dyDescent="0.2">
      <c r="A148">
        <v>2020</v>
      </c>
      <c r="B148">
        <v>4</v>
      </c>
      <c r="C148" t="s">
        <v>26</v>
      </c>
      <c r="D148" t="s">
        <v>21</v>
      </c>
      <c r="E148" t="s">
        <v>22</v>
      </c>
      <c r="F148">
        <v>6.9999999999999999E-4</v>
      </c>
      <c r="G148" t="s">
        <v>225</v>
      </c>
      <c r="H148">
        <v>0.25945600000000002</v>
      </c>
      <c r="I148" t="s">
        <v>225</v>
      </c>
      <c r="J148">
        <v>2.0000000000000001E-4</v>
      </c>
      <c r="K148" t="s">
        <v>225</v>
      </c>
      <c r="L148">
        <v>2</v>
      </c>
      <c r="M148" t="s">
        <v>225</v>
      </c>
      <c r="AE148" s="81" t="s">
        <v>242</v>
      </c>
      <c r="AF148" s="81"/>
      <c r="AG148" s="81"/>
      <c r="AH148" s="81"/>
      <c r="AI148" s="81"/>
      <c r="AJ148" s="81"/>
    </row>
    <row r="149" spans="1:42" x14ac:dyDescent="0.2">
      <c r="A149">
        <v>2021</v>
      </c>
      <c r="B149">
        <v>2</v>
      </c>
      <c r="C149" t="s">
        <v>32</v>
      </c>
      <c r="D149" t="s">
        <v>10</v>
      </c>
      <c r="E149" t="s">
        <v>13</v>
      </c>
      <c r="F149">
        <v>6.4025999999999996</v>
      </c>
      <c r="G149" t="s">
        <v>225</v>
      </c>
      <c r="H149">
        <v>912.74120700000003</v>
      </c>
      <c r="I149" t="s">
        <v>225</v>
      </c>
      <c r="J149">
        <v>3.2012999999999998</v>
      </c>
      <c r="K149" t="s">
        <v>225</v>
      </c>
      <c r="L149">
        <v>780</v>
      </c>
      <c r="M149" t="s">
        <v>225</v>
      </c>
      <c r="AE149" s="81"/>
      <c r="AF149" s="81"/>
      <c r="AG149" s="81"/>
      <c r="AH149" s="81"/>
      <c r="AI149" s="81"/>
      <c r="AJ149" s="81"/>
    </row>
    <row r="150" spans="1:42" x14ac:dyDescent="0.2">
      <c r="A150">
        <v>2020</v>
      </c>
      <c r="B150">
        <v>4</v>
      </c>
      <c r="C150" t="s">
        <v>32</v>
      </c>
      <c r="D150" t="s">
        <v>10</v>
      </c>
      <c r="E150" t="s">
        <v>14</v>
      </c>
      <c r="F150">
        <v>0.2203</v>
      </c>
      <c r="G150" t="s">
        <v>225</v>
      </c>
      <c r="H150">
        <v>33.022278</v>
      </c>
      <c r="I150" t="s">
        <v>225</v>
      </c>
      <c r="J150">
        <v>0.1653</v>
      </c>
      <c r="K150" t="s">
        <v>225</v>
      </c>
      <c r="L150">
        <v>65</v>
      </c>
      <c r="M150" t="s">
        <v>225</v>
      </c>
    </row>
    <row r="151" spans="1:42" x14ac:dyDescent="0.2">
      <c r="A151">
        <v>2020</v>
      </c>
      <c r="B151">
        <v>7</v>
      </c>
      <c r="C151" t="s">
        <v>26</v>
      </c>
      <c r="D151" t="s">
        <v>10</v>
      </c>
      <c r="E151" t="s">
        <v>13</v>
      </c>
      <c r="F151">
        <v>6.4630000000000001</v>
      </c>
      <c r="G151" t="s">
        <v>225</v>
      </c>
      <c r="H151">
        <v>909.79536099999996</v>
      </c>
      <c r="I151" t="s">
        <v>225</v>
      </c>
      <c r="J151">
        <v>3.2315999999999998</v>
      </c>
      <c r="K151" t="s">
        <v>225</v>
      </c>
      <c r="L151">
        <v>1457</v>
      </c>
      <c r="M151" t="s">
        <v>225</v>
      </c>
      <c r="AE151" t="s">
        <v>0</v>
      </c>
      <c r="AF151">
        <v>2022</v>
      </c>
    </row>
    <row r="152" spans="1:42" x14ac:dyDescent="0.2">
      <c r="A152">
        <v>2020</v>
      </c>
      <c r="B152">
        <v>4</v>
      </c>
      <c r="C152" t="s">
        <v>32</v>
      </c>
      <c r="D152" t="s">
        <v>16</v>
      </c>
      <c r="E152" t="s">
        <v>11</v>
      </c>
      <c r="F152">
        <v>4.8246000000000002</v>
      </c>
      <c r="G152" t="s">
        <v>225</v>
      </c>
      <c r="H152">
        <v>343.43048499999998</v>
      </c>
      <c r="I152" t="s">
        <v>225</v>
      </c>
      <c r="J152">
        <v>1.1095999999999999</v>
      </c>
      <c r="K152" t="s">
        <v>225</v>
      </c>
      <c r="L152">
        <v>1399</v>
      </c>
      <c r="M152" t="s">
        <v>225</v>
      </c>
      <c r="AE152" t="s">
        <v>2</v>
      </c>
      <c r="AF152" t="s">
        <v>9</v>
      </c>
    </row>
    <row r="153" spans="1:42" x14ac:dyDescent="0.2">
      <c r="A153">
        <v>2021</v>
      </c>
      <c r="B153">
        <v>8</v>
      </c>
      <c r="C153" t="s">
        <v>26</v>
      </c>
      <c r="D153" t="s">
        <v>15</v>
      </c>
      <c r="E153" t="s">
        <v>13</v>
      </c>
      <c r="F153">
        <v>4.3940999999999999</v>
      </c>
      <c r="G153" t="s">
        <v>225</v>
      </c>
      <c r="H153">
        <v>891.77874299999996</v>
      </c>
      <c r="I153" t="s">
        <v>225</v>
      </c>
      <c r="J153">
        <v>1.7577</v>
      </c>
      <c r="K153" t="s">
        <v>225</v>
      </c>
      <c r="L153">
        <v>710</v>
      </c>
      <c r="M153" t="s">
        <v>225</v>
      </c>
      <c r="AE153" t="s">
        <v>4</v>
      </c>
      <c r="AF153" t="s">
        <v>243</v>
      </c>
    </row>
    <row r="154" spans="1:42" x14ac:dyDescent="0.2">
      <c r="A154">
        <v>2020</v>
      </c>
      <c r="B154">
        <v>5</v>
      </c>
      <c r="C154" t="s">
        <v>26</v>
      </c>
      <c r="D154" t="s">
        <v>20</v>
      </c>
      <c r="E154" t="s">
        <v>12</v>
      </c>
      <c r="F154">
        <v>14.6881</v>
      </c>
      <c r="G154" t="s">
        <v>225</v>
      </c>
      <c r="H154">
        <v>881.70830999999998</v>
      </c>
      <c r="I154" t="s">
        <v>225</v>
      </c>
      <c r="J154">
        <v>5.2877999999999998</v>
      </c>
      <c r="K154" t="s">
        <v>225</v>
      </c>
      <c r="L154">
        <v>2350</v>
      </c>
      <c r="M154" t="s">
        <v>225</v>
      </c>
    </row>
    <row r="155" spans="1:42" x14ac:dyDescent="0.2">
      <c r="A155">
        <v>2020</v>
      </c>
      <c r="B155">
        <v>4</v>
      </c>
      <c r="C155" t="s">
        <v>26</v>
      </c>
      <c r="D155" t="s">
        <v>10</v>
      </c>
      <c r="E155" t="s">
        <v>13</v>
      </c>
      <c r="F155">
        <v>6.1917999999999997</v>
      </c>
      <c r="G155" t="s">
        <v>225</v>
      </c>
      <c r="H155">
        <v>880.14063499999997</v>
      </c>
      <c r="I155" t="s">
        <v>225</v>
      </c>
      <c r="J155">
        <v>3.0958999999999999</v>
      </c>
      <c r="K155" t="s">
        <v>225</v>
      </c>
      <c r="L155">
        <v>1462</v>
      </c>
      <c r="M155" t="s">
        <v>225</v>
      </c>
      <c r="AE155" t="s">
        <v>244</v>
      </c>
      <c r="AF155" t="s">
        <v>3</v>
      </c>
    </row>
    <row r="156" spans="1:42" x14ac:dyDescent="0.2">
      <c r="A156">
        <v>2020</v>
      </c>
      <c r="B156">
        <v>4</v>
      </c>
      <c r="C156" t="s">
        <v>32</v>
      </c>
      <c r="D156" t="s">
        <v>33</v>
      </c>
      <c r="E156" t="s">
        <v>18</v>
      </c>
      <c r="F156">
        <v>1.6919999999999999</v>
      </c>
      <c r="G156" t="s">
        <v>225</v>
      </c>
      <c r="H156">
        <v>457.457559</v>
      </c>
      <c r="I156" t="s">
        <v>225</v>
      </c>
      <c r="J156">
        <v>0.32150000000000001</v>
      </c>
      <c r="K156" t="s">
        <v>225</v>
      </c>
      <c r="L156">
        <v>115</v>
      </c>
      <c r="M156" t="s">
        <v>225</v>
      </c>
      <c r="AE156" t="s">
        <v>1</v>
      </c>
    </row>
    <row r="157" spans="1:42" x14ac:dyDescent="0.2">
      <c r="A157">
        <v>2020</v>
      </c>
      <c r="B157">
        <v>5</v>
      </c>
      <c r="C157" t="s">
        <v>32</v>
      </c>
      <c r="D157" t="s">
        <v>19</v>
      </c>
      <c r="E157" t="s">
        <v>12</v>
      </c>
      <c r="F157">
        <v>6.3243</v>
      </c>
      <c r="G157" t="s">
        <v>225</v>
      </c>
      <c r="H157">
        <v>868.844336</v>
      </c>
      <c r="I157" t="s">
        <v>225</v>
      </c>
      <c r="J157">
        <v>2.34</v>
      </c>
      <c r="K157" t="s">
        <v>225</v>
      </c>
      <c r="L157">
        <v>827</v>
      </c>
      <c r="M157" t="s">
        <v>225</v>
      </c>
    </row>
    <row r="158" spans="1:42" x14ac:dyDescent="0.2">
      <c r="A158">
        <v>2020</v>
      </c>
      <c r="B158">
        <v>3</v>
      </c>
      <c r="C158" t="s">
        <v>32</v>
      </c>
      <c r="D158" t="s">
        <v>16</v>
      </c>
      <c r="E158" t="s">
        <v>13</v>
      </c>
      <c r="F158">
        <v>4.9756999999999998</v>
      </c>
      <c r="G158" t="s">
        <v>225</v>
      </c>
      <c r="H158">
        <v>855.17175999999995</v>
      </c>
      <c r="I158" t="s">
        <v>225</v>
      </c>
      <c r="J158">
        <v>2.2391000000000001</v>
      </c>
      <c r="K158" t="s">
        <v>225</v>
      </c>
      <c r="L158">
        <v>1471</v>
      </c>
      <c r="M158" t="s">
        <v>225</v>
      </c>
    </row>
    <row r="159" spans="1:42" x14ac:dyDescent="0.2">
      <c r="A159">
        <v>2020</v>
      </c>
      <c r="B159">
        <v>4</v>
      </c>
      <c r="C159" t="s">
        <v>32</v>
      </c>
      <c r="D159" t="s">
        <v>29</v>
      </c>
      <c r="E159" t="s">
        <v>18</v>
      </c>
      <c r="F159">
        <v>8.77E-2</v>
      </c>
      <c r="G159" t="s">
        <v>225</v>
      </c>
      <c r="H159">
        <v>10.945539999999999</v>
      </c>
      <c r="I159" t="s">
        <v>225</v>
      </c>
      <c r="J159">
        <v>1.66E-2</v>
      </c>
      <c r="K159" t="s">
        <v>225</v>
      </c>
      <c r="L159">
        <v>28</v>
      </c>
      <c r="M159" t="s">
        <v>225</v>
      </c>
    </row>
    <row r="160" spans="1:42" ht="17" x14ac:dyDescent="0.2">
      <c r="A160">
        <v>2020</v>
      </c>
      <c r="B160">
        <v>2</v>
      </c>
      <c r="C160" t="s">
        <v>26</v>
      </c>
      <c r="D160" t="s">
        <v>10</v>
      </c>
      <c r="E160" t="s">
        <v>13</v>
      </c>
      <c r="F160">
        <v>6.0307000000000004</v>
      </c>
      <c r="G160" t="s">
        <v>225</v>
      </c>
      <c r="H160">
        <v>839.26486799999998</v>
      </c>
      <c r="I160" t="s">
        <v>225</v>
      </c>
      <c r="J160">
        <v>3.0152999999999999</v>
      </c>
      <c r="K160" t="s">
        <v>225</v>
      </c>
      <c r="L160">
        <v>1291</v>
      </c>
      <c r="M160" t="s">
        <v>225</v>
      </c>
      <c r="AE160" s="23" t="s">
        <v>195</v>
      </c>
      <c r="AF160" s="24"/>
      <c r="AG160" s="24"/>
      <c r="AH160" s="25"/>
      <c r="AI160" s="24"/>
      <c r="AJ160" s="24"/>
      <c r="AK160" s="24"/>
      <c r="AL160" s="24"/>
      <c r="AM160" s="24"/>
      <c r="AN160" s="24"/>
      <c r="AO160" s="24"/>
      <c r="AP160" s="24"/>
    </row>
    <row r="161" spans="1:42" ht="59" customHeight="1" x14ac:dyDescent="0.2">
      <c r="A161">
        <v>2020</v>
      </c>
      <c r="B161">
        <v>8</v>
      </c>
      <c r="C161" t="s">
        <v>26</v>
      </c>
      <c r="D161" t="s">
        <v>10</v>
      </c>
      <c r="E161" t="s">
        <v>13</v>
      </c>
      <c r="F161">
        <v>5.8792999999999997</v>
      </c>
      <c r="G161" t="s">
        <v>225</v>
      </c>
      <c r="H161">
        <v>836.63046199999997</v>
      </c>
      <c r="I161" t="s">
        <v>225</v>
      </c>
      <c r="J161">
        <v>2.9397000000000002</v>
      </c>
      <c r="K161" t="s">
        <v>225</v>
      </c>
      <c r="L161">
        <v>1318</v>
      </c>
      <c r="M161" t="s">
        <v>225</v>
      </c>
      <c r="AE161" s="104" t="s">
        <v>252</v>
      </c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</row>
    <row r="162" spans="1:42" ht="40" customHeight="1" x14ac:dyDescent="0.2">
      <c r="A162">
        <v>2020</v>
      </c>
      <c r="B162">
        <v>9</v>
      </c>
      <c r="C162" t="s">
        <v>26</v>
      </c>
      <c r="D162" t="s">
        <v>10</v>
      </c>
      <c r="E162" t="s">
        <v>13</v>
      </c>
      <c r="F162">
        <v>5.7031999999999998</v>
      </c>
      <c r="G162" t="s">
        <v>225</v>
      </c>
      <c r="H162">
        <v>825.61218299999996</v>
      </c>
      <c r="I162" t="s">
        <v>225</v>
      </c>
      <c r="J162">
        <v>2.8515999999999999</v>
      </c>
      <c r="K162" t="s">
        <v>225</v>
      </c>
      <c r="L162">
        <v>1288</v>
      </c>
      <c r="M162" t="s">
        <v>225</v>
      </c>
      <c r="AE162" s="106" t="s">
        <v>248</v>
      </c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</row>
    <row r="163" spans="1:42" ht="52" customHeight="1" x14ac:dyDescent="0.2">
      <c r="A163">
        <v>2020</v>
      </c>
      <c r="B163">
        <v>2</v>
      </c>
      <c r="C163" t="s">
        <v>32</v>
      </c>
      <c r="D163" t="s">
        <v>16</v>
      </c>
      <c r="E163" t="s">
        <v>13</v>
      </c>
      <c r="F163">
        <v>5.2153</v>
      </c>
      <c r="G163" t="s">
        <v>225</v>
      </c>
      <c r="H163">
        <v>824.08276799999999</v>
      </c>
      <c r="I163" t="s">
        <v>225</v>
      </c>
      <c r="J163">
        <v>2.3468</v>
      </c>
      <c r="K163" t="s">
        <v>225</v>
      </c>
      <c r="L163">
        <v>1093</v>
      </c>
      <c r="M163" t="s">
        <v>225</v>
      </c>
      <c r="AE163" s="104" t="s">
        <v>249</v>
      </c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</row>
    <row r="164" spans="1:42" ht="71" customHeight="1" x14ac:dyDescent="0.2">
      <c r="A164">
        <v>2020</v>
      </c>
      <c r="B164">
        <v>4</v>
      </c>
      <c r="C164" t="s">
        <v>32</v>
      </c>
      <c r="D164" t="s">
        <v>35</v>
      </c>
      <c r="E164" t="s">
        <v>18</v>
      </c>
      <c r="F164">
        <v>0.35120000000000001</v>
      </c>
      <c r="G164" t="s">
        <v>225</v>
      </c>
      <c r="H164">
        <v>54.916409000000002</v>
      </c>
      <c r="I164" t="s">
        <v>225</v>
      </c>
      <c r="J164">
        <v>6.3200000000000006E-2</v>
      </c>
      <c r="K164" t="s">
        <v>225</v>
      </c>
      <c r="L164">
        <v>0</v>
      </c>
      <c r="M164" t="s">
        <v>225</v>
      </c>
      <c r="AE164" s="106" t="s">
        <v>250</v>
      </c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</row>
    <row r="165" spans="1:42" ht="51" customHeight="1" x14ac:dyDescent="0.2">
      <c r="A165">
        <v>2020</v>
      </c>
      <c r="B165">
        <v>6</v>
      </c>
      <c r="C165" t="s">
        <v>26</v>
      </c>
      <c r="D165" t="s">
        <v>10</v>
      </c>
      <c r="E165" t="s">
        <v>13</v>
      </c>
      <c r="F165">
        <v>5.9657999999999998</v>
      </c>
      <c r="G165" t="s">
        <v>225</v>
      </c>
      <c r="H165">
        <v>822.03046200000006</v>
      </c>
      <c r="I165" t="s">
        <v>225</v>
      </c>
      <c r="J165">
        <v>2.9828999999999999</v>
      </c>
      <c r="K165" t="s">
        <v>225</v>
      </c>
      <c r="L165">
        <v>1480</v>
      </c>
      <c r="M165" t="s">
        <v>225</v>
      </c>
      <c r="AE165" s="105" t="s">
        <v>251</v>
      </c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39"/>
    </row>
    <row r="166" spans="1:42" x14ac:dyDescent="0.2">
      <c r="A166">
        <v>2020</v>
      </c>
      <c r="B166">
        <v>5</v>
      </c>
      <c r="C166" t="s">
        <v>9</v>
      </c>
      <c r="D166" t="s">
        <v>10</v>
      </c>
      <c r="E166" t="s">
        <v>11</v>
      </c>
      <c r="F166">
        <v>22.357600000000001</v>
      </c>
      <c r="G166" t="s">
        <v>225</v>
      </c>
      <c r="H166">
        <v>1261.464109</v>
      </c>
      <c r="I166" t="s">
        <v>225</v>
      </c>
      <c r="J166">
        <v>4.6951000000000001</v>
      </c>
      <c r="K166" t="s">
        <v>225</v>
      </c>
      <c r="L166">
        <v>572</v>
      </c>
      <c r="M166" t="s">
        <v>225</v>
      </c>
    </row>
    <row r="167" spans="1:42" x14ac:dyDescent="0.2">
      <c r="A167">
        <v>2020</v>
      </c>
      <c r="B167">
        <v>5</v>
      </c>
      <c r="C167" t="s">
        <v>9</v>
      </c>
      <c r="D167" t="s">
        <v>10</v>
      </c>
      <c r="E167" t="s">
        <v>14</v>
      </c>
      <c r="F167">
        <v>0.35449999999999998</v>
      </c>
      <c r="G167" t="s">
        <v>225</v>
      </c>
      <c r="H167">
        <v>67.328507000000002</v>
      </c>
      <c r="I167" t="s">
        <v>225</v>
      </c>
      <c r="J167">
        <v>0.26579999999999998</v>
      </c>
      <c r="K167" t="s">
        <v>225</v>
      </c>
      <c r="L167">
        <v>22</v>
      </c>
      <c r="M167" t="s">
        <v>225</v>
      </c>
    </row>
    <row r="168" spans="1:42" x14ac:dyDescent="0.2">
      <c r="A168">
        <v>2020</v>
      </c>
      <c r="B168">
        <v>5</v>
      </c>
      <c r="C168" t="s">
        <v>9</v>
      </c>
      <c r="D168" t="s">
        <v>16</v>
      </c>
      <c r="E168" t="s">
        <v>11</v>
      </c>
      <c r="F168">
        <v>12.0351</v>
      </c>
      <c r="G168" t="s">
        <v>225</v>
      </c>
      <c r="H168">
        <v>665.216812</v>
      </c>
      <c r="I168" t="s">
        <v>225</v>
      </c>
      <c r="J168">
        <v>2.7681</v>
      </c>
      <c r="K168" t="s">
        <v>225</v>
      </c>
      <c r="L168">
        <v>478</v>
      </c>
      <c r="M168" t="s">
        <v>225</v>
      </c>
    </row>
    <row r="169" spans="1:42" x14ac:dyDescent="0.2">
      <c r="A169">
        <v>2022</v>
      </c>
      <c r="B169">
        <v>9</v>
      </c>
      <c r="C169" t="s">
        <v>26</v>
      </c>
      <c r="D169" t="s">
        <v>10</v>
      </c>
      <c r="E169" t="s">
        <v>13</v>
      </c>
      <c r="F169">
        <v>6.1974999999999998</v>
      </c>
      <c r="G169" t="s">
        <v>225</v>
      </c>
      <c r="H169">
        <v>813.65182900000002</v>
      </c>
      <c r="I169" t="s">
        <v>225</v>
      </c>
      <c r="J169">
        <v>3.0510999999999999</v>
      </c>
      <c r="K169" t="s">
        <v>225</v>
      </c>
      <c r="L169">
        <v>1798</v>
      </c>
      <c r="M169" t="s">
        <v>225</v>
      </c>
    </row>
    <row r="170" spans="1:42" x14ac:dyDescent="0.2">
      <c r="A170">
        <v>2020</v>
      </c>
      <c r="B170">
        <v>1</v>
      </c>
      <c r="C170" t="s">
        <v>32</v>
      </c>
      <c r="D170" t="s">
        <v>19</v>
      </c>
      <c r="E170" t="s">
        <v>12</v>
      </c>
      <c r="F170">
        <v>5.5746000000000002</v>
      </c>
      <c r="G170" t="s">
        <v>225</v>
      </c>
      <c r="H170">
        <v>811.85141999999996</v>
      </c>
      <c r="I170" t="s">
        <v>225</v>
      </c>
      <c r="J170">
        <v>2.0626000000000002</v>
      </c>
      <c r="K170" t="s">
        <v>225</v>
      </c>
      <c r="L170">
        <v>709</v>
      </c>
      <c r="M170" t="s">
        <v>225</v>
      </c>
    </row>
    <row r="171" spans="1:42" x14ac:dyDescent="0.2">
      <c r="A171">
        <v>2020</v>
      </c>
      <c r="B171">
        <v>5</v>
      </c>
      <c r="C171" t="s">
        <v>9</v>
      </c>
      <c r="D171" t="s">
        <v>17</v>
      </c>
      <c r="E171" t="s">
        <v>18</v>
      </c>
      <c r="F171">
        <v>3.2212999999999998</v>
      </c>
      <c r="G171" t="s">
        <v>225</v>
      </c>
      <c r="H171">
        <v>305.89853199999999</v>
      </c>
      <c r="I171" t="s">
        <v>225</v>
      </c>
      <c r="J171">
        <v>0.57979999999999998</v>
      </c>
      <c r="K171" t="s">
        <v>225</v>
      </c>
      <c r="L171">
        <v>95</v>
      </c>
      <c r="M171" t="s">
        <v>225</v>
      </c>
    </row>
    <row r="172" spans="1:42" x14ac:dyDescent="0.2">
      <c r="A172">
        <v>2020</v>
      </c>
      <c r="B172">
        <v>3</v>
      </c>
      <c r="C172" t="s">
        <v>32</v>
      </c>
      <c r="D172" t="s">
        <v>39</v>
      </c>
      <c r="E172" t="s">
        <v>13</v>
      </c>
      <c r="F172">
        <v>6.3936999999999999</v>
      </c>
      <c r="G172" t="s">
        <v>225</v>
      </c>
      <c r="H172">
        <v>811.186105</v>
      </c>
      <c r="I172" t="s">
        <v>225</v>
      </c>
      <c r="J172">
        <v>3.1968999999999999</v>
      </c>
      <c r="K172" t="s">
        <v>225</v>
      </c>
      <c r="L172">
        <v>2485</v>
      </c>
      <c r="M172" t="s">
        <v>225</v>
      </c>
    </row>
    <row r="173" spans="1:42" x14ac:dyDescent="0.2">
      <c r="A173">
        <v>2021</v>
      </c>
      <c r="B173">
        <v>1</v>
      </c>
      <c r="C173" t="s">
        <v>32</v>
      </c>
      <c r="D173" t="s">
        <v>16</v>
      </c>
      <c r="E173" t="s">
        <v>13</v>
      </c>
      <c r="F173">
        <v>5.3559000000000001</v>
      </c>
      <c r="G173" t="s">
        <v>225</v>
      </c>
      <c r="H173">
        <v>807.00975100000005</v>
      </c>
      <c r="I173" t="s">
        <v>225</v>
      </c>
      <c r="J173">
        <v>2.4102000000000001</v>
      </c>
      <c r="K173" t="s">
        <v>225</v>
      </c>
      <c r="L173">
        <v>1879</v>
      </c>
      <c r="M173" t="s">
        <v>225</v>
      </c>
    </row>
    <row r="174" spans="1:42" x14ac:dyDescent="0.2">
      <c r="A174">
        <v>2020</v>
      </c>
      <c r="B174">
        <v>5</v>
      </c>
      <c r="C174" t="s">
        <v>9</v>
      </c>
      <c r="D174" t="s">
        <v>21</v>
      </c>
      <c r="E174" t="s">
        <v>22</v>
      </c>
      <c r="F174">
        <v>8.0999999999999996E-3</v>
      </c>
      <c r="G174" t="s">
        <v>225</v>
      </c>
      <c r="H174">
        <v>2.6134539999999999</v>
      </c>
      <c r="I174" t="s">
        <v>225</v>
      </c>
      <c r="J174">
        <v>2.3E-3</v>
      </c>
      <c r="K174" t="s">
        <v>225</v>
      </c>
      <c r="L174">
        <v>3</v>
      </c>
      <c r="M174" t="s">
        <v>225</v>
      </c>
    </row>
    <row r="175" spans="1:42" x14ac:dyDescent="0.2">
      <c r="A175">
        <v>2020</v>
      </c>
      <c r="B175">
        <v>8</v>
      </c>
      <c r="C175" t="s">
        <v>26</v>
      </c>
      <c r="D175" t="s">
        <v>20</v>
      </c>
      <c r="E175" t="s">
        <v>12</v>
      </c>
      <c r="F175">
        <v>14.2728</v>
      </c>
      <c r="G175" t="s">
        <v>225</v>
      </c>
      <c r="H175">
        <v>797.20818899999995</v>
      </c>
      <c r="I175" t="s">
        <v>225</v>
      </c>
      <c r="J175">
        <v>5.1383000000000001</v>
      </c>
      <c r="K175" t="s">
        <v>225</v>
      </c>
      <c r="L175">
        <v>2058</v>
      </c>
      <c r="M175" t="s">
        <v>225</v>
      </c>
    </row>
    <row r="176" spans="1:42" x14ac:dyDescent="0.2">
      <c r="A176">
        <v>2020</v>
      </c>
      <c r="B176">
        <v>5</v>
      </c>
      <c r="C176" t="s">
        <v>9</v>
      </c>
      <c r="D176" t="s">
        <v>24</v>
      </c>
      <c r="E176" t="s">
        <v>18</v>
      </c>
      <c r="F176">
        <v>0.23960000000000001</v>
      </c>
      <c r="G176" t="s">
        <v>225</v>
      </c>
      <c r="H176">
        <v>37.023186000000003</v>
      </c>
      <c r="I176" t="s">
        <v>225</v>
      </c>
      <c r="J176">
        <v>4.5499999999999999E-2</v>
      </c>
      <c r="K176" t="s">
        <v>225</v>
      </c>
      <c r="L176">
        <v>0</v>
      </c>
      <c r="M176" t="s">
        <v>225</v>
      </c>
    </row>
    <row r="177" spans="1:13" x14ac:dyDescent="0.2">
      <c r="A177">
        <v>2022</v>
      </c>
      <c r="B177">
        <v>12</v>
      </c>
      <c r="C177" t="s">
        <v>32</v>
      </c>
      <c r="D177" t="s">
        <v>21</v>
      </c>
      <c r="E177" t="s">
        <v>13</v>
      </c>
      <c r="F177">
        <v>3.6888000000000001</v>
      </c>
      <c r="G177" t="s">
        <v>225</v>
      </c>
      <c r="H177">
        <v>790.26899400000002</v>
      </c>
      <c r="I177" t="s">
        <v>225</v>
      </c>
      <c r="J177">
        <v>1.4754</v>
      </c>
      <c r="K177" t="s">
        <v>225</v>
      </c>
      <c r="L177">
        <v>1083</v>
      </c>
      <c r="M177" t="s">
        <v>225</v>
      </c>
    </row>
    <row r="178" spans="1:13" x14ac:dyDescent="0.2">
      <c r="A178">
        <v>2021</v>
      </c>
      <c r="B178">
        <v>6</v>
      </c>
      <c r="C178" t="s">
        <v>32</v>
      </c>
      <c r="D178" t="s">
        <v>10</v>
      </c>
      <c r="E178" t="s">
        <v>13</v>
      </c>
      <c r="F178">
        <v>5.2129000000000003</v>
      </c>
      <c r="G178" t="s">
        <v>225</v>
      </c>
      <c r="H178">
        <v>784.02316199999996</v>
      </c>
      <c r="I178" t="s">
        <v>225</v>
      </c>
      <c r="J178">
        <v>2.6065999999999998</v>
      </c>
      <c r="K178" t="s">
        <v>225</v>
      </c>
      <c r="L178">
        <v>641</v>
      </c>
      <c r="M178" t="s">
        <v>225</v>
      </c>
    </row>
    <row r="179" spans="1:13" x14ac:dyDescent="0.2">
      <c r="A179">
        <v>2020</v>
      </c>
      <c r="B179">
        <v>5</v>
      </c>
      <c r="C179" t="s">
        <v>26</v>
      </c>
      <c r="D179" t="s">
        <v>10</v>
      </c>
      <c r="E179" t="s">
        <v>27</v>
      </c>
      <c r="F179">
        <v>6.9999999999999999E-4</v>
      </c>
      <c r="G179" t="s">
        <v>225</v>
      </c>
      <c r="H179">
        <v>7.6649999999999996E-2</v>
      </c>
      <c r="I179" t="s">
        <v>225</v>
      </c>
      <c r="J179">
        <v>2.0000000000000001E-4</v>
      </c>
      <c r="K179" t="s">
        <v>225</v>
      </c>
      <c r="L179">
        <v>1</v>
      </c>
      <c r="M179" t="s">
        <v>225</v>
      </c>
    </row>
    <row r="180" spans="1:13" x14ac:dyDescent="0.2">
      <c r="A180">
        <v>2022</v>
      </c>
      <c r="B180">
        <v>9</v>
      </c>
      <c r="C180" t="s">
        <v>26</v>
      </c>
      <c r="D180" t="s">
        <v>20</v>
      </c>
      <c r="E180" t="s">
        <v>12</v>
      </c>
      <c r="F180">
        <v>14.0677</v>
      </c>
      <c r="G180" t="s">
        <v>225</v>
      </c>
      <c r="H180">
        <v>770.71858399999996</v>
      </c>
      <c r="I180" t="s">
        <v>225</v>
      </c>
      <c r="J180">
        <v>5.0643000000000002</v>
      </c>
      <c r="K180" t="s">
        <v>225</v>
      </c>
      <c r="L180">
        <v>1386</v>
      </c>
      <c r="M180" t="s">
        <v>225</v>
      </c>
    </row>
    <row r="181" spans="1:13" x14ac:dyDescent="0.2">
      <c r="A181">
        <v>2020</v>
      </c>
      <c r="B181">
        <v>5</v>
      </c>
      <c r="C181" t="s">
        <v>26</v>
      </c>
      <c r="D181" t="s">
        <v>10</v>
      </c>
      <c r="E181" t="s">
        <v>14</v>
      </c>
      <c r="F181">
        <v>0.41880000000000001</v>
      </c>
      <c r="G181" t="s">
        <v>225</v>
      </c>
      <c r="H181">
        <v>71.137856999999997</v>
      </c>
      <c r="I181" t="s">
        <v>225</v>
      </c>
      <c r="J181">
        <v>0.31409999999999999</v>
      </c>
      <c r="K181" t="s">
        <v>225</v>
      </c>
      <c r="L181">
        <v>337</v>
      </c>
      <c r="M181" t="s">
        <v>225</v>
      </c>
    </row>
    <row r="182" spans="1:13" x14ac:dyDescent="0.2">
      <c r="A182">
        <v>2020</v>
      </c>
      <c r="B182">
        <v>12</v>
      </c>
      <c r="C182" t="s">
        <v>26</v>
      </c>
      <c r="D182" t="s">
        <v>10</v>
      </c>
      <c r="E182" t="s">
        <v>13</v>
      </c>
      <c r="F182">
        <v>5.0658000000000003</v>
      </c>
      <c r="G182" t="s">
        <v>225</v>
      </c>
      <c r="H182">
        <v>764.22907699999996</v>
      </c>
      <c r="I182" t="s">
        <v>225</v>
      </c>
      <c r="J182">
        <v>2.5329999999999999</v>
      </c>
      <c r="K182" t="s">
        <v>225</v>
      </c>
      <c r="L182">
        <v>869</v>
      </c>
      <c r="M182" t="s">
        <v>225</v>
      </c>
    </row>
    <row r="183" spans="1:13" x14ac:dyDescent="0.2">
      <c r="A183">
        <v>2022</v>
      </c>
      <c r="B183">
        <v>3</v>
      </c>
      <c r="C183" t="s">
        <v>26</v>
      </c>
      <c r="D183" t="s">
        <v>20</v>
      </c>
      <c r="E183" t="s">
        <v>12</v>
      </c>
      <c r="F183">
        <v>11.5989</v>
      </c>
      <c r="G183" t="s">
        <v>225</v>
      </c>
      <c r="H183">
        <v>762.579249</v>
      </c>
      <c r="I183" t="s">
        <v>225</v>
      </c>
      <c r="J183">
        <v>4.1756000000000002</v>
      </c>
      <c r="K183" t="s">
        <v>225</v>
      </c>
      <c r="L183">
        <v>1371</v>
      </c>
      <c r="M183" t="s">
        <v>225</v>
      </c>
    </row>
    <row r="184" spans="1:13" x14ac:dyDescent="0.2">
      <c r="A184">
        <v>2020</v>
      </c>
      <c r="B184">
        <v>5</v>
      </c>
      <c r="C184" t="s">
        <v>26</v>
      </c>
      <c r="D184" t="s">
        <v>16</v>
      </c>
      <c r="E184" t="s">
        <v>11</v>
      </c>
      <c r="F184">
        <v>3.7982</v>
      </c>
      <c r="G184" t="s">
        <v>225</v>
      </c>
      <c r="H184">
        <v>283.98974800000002</v>
      </c>
      <c r="I184" t="s">
        <v>225</v>
      </c>
      <c r="J184">
        <v>0.87360000000000004</v>
      </c>
      <c r="K184" t="s">
        <v>225</v>
      </c>
      <c r="L184">
        <v>1569</v>
      </c>
      <c r="M184" t="s">
        <v>225</v>
      </c>
    </row>
    <row r="185" spans="1:13" x14ac:dyDescent="0.2">
      <c r="A185">
        <v>2022</v>
      </c>
      <c r="B185">
        <v>5</v>
      </c>
      <c r="C185" t="s">
        <v>9</v>
      </c>
      <c r="D185" t="s">
        <v>21</v>
      </c>
      <c r="E185" t="s">
        <v>13</v>
      </c>
      <c r="F185">
        <v>4.3141999999999996</v>
      </c>
      <c r="G185" t="s">
        <v>225</v>
      </c>
      <c r="H185">
        <v>760.29407700000002</v>
      </c>
      <c r="I185" t="s">
        <v>225</v>
      </c>
      <c r="J185">
        <v>1.7256</v>
      </c>
      <c r="K185" t="s">
        <v>225</v>
      </c>
      <c r="L185">
        <v>166</v>
      </c>
      <c r="M185" t="s">
        <v>225</v>
      </c>
    </row>
    <row r="186" spans="1:13" x14ac:dyDescent="0.2">
      <c r="A186">
        <v>2022</v>
      </c>
      <c r="B186">
        <v>2</v>
      </c>
      <c r="C186" t="s">
        <v>32</v>
      </c>
      <c r="D186" t="s">
        <v>21</v>
      </c>
      <c r="E186" t="s">
        <v>13</v>
      </c>
      <c r="F186">
        <v>3.7361</v>
      </c>
      <c r="G186" t="s">
        <v>225</v>
      </c>
      <c r="H186">
        <v>756.53332899999998</v>
      </c>
      <c r="I186" t="s">
        <v>225</v>
      </c>
      <c r="J186">
        <v>1.4944999999999999</v>
      </c>
      <c r="K186" t="s">
        <v>225</v>
      </c>
      <c r="L186">
        <v>411</v>
      </c>
      <c r="M186" t="s">
        <v>225</v>
      </c>
    </row>
    <row r="187" spans="1:13" x14ac:dyDescent="0.2">
      <c r="A187">
        <v>2021</v>
      </c>
      <c r="B187">
        <v>3</v>
      </c>
      <c r="C187" t="s">
        <v>26</v>
      </c>
      <c r="D187" t="s">
        <v>10</v>
      </c>
      <c r="E187" t="s">
        <v>13</v>
      </c>
      <c r="F187">
        <v>5.0972999999999997</v>
      </c>
      <c r="G187" t="s">
        <v>225</v>
      </c>
      <c r="H187">
        <v>751.42935299999999</v>
      </c>
      <c r="I187" t="s">
        <v>225</v>
      </c>
      <c r="J187">
        <v>2.5487000000000002</v>
      </c>
      <c r="K187" t="s">
        <v>225</v>
      </c>
      <c r="L187">
        <v>568</v>
      </c>
      <c r="M187" t="s">
        <v>225</v>
      </c>
    </row>
    <row r="188" spans="1:13" x14ac:dyDescent="0.2">
      <c r="A188">
        <v>2020</v>
      </c>
      <c r="B188">
        <v>5</v>
      </c>
      <c r="C188" t="s">
        <v>26</v>
      </c>
      <c r="D188" t="s">
        <v>17</v>
      </c>
      <c r="E188" t="s">
        <v>18</v>
      </c>
      <c r="F188">
        <v>1.3652</v>
      </c>
      <c r="G188" t="s">
        <v>225</v>
      </c>
      <c r="H188">
        <v>128.12374399999999</v>
      </c>
      <c r="I188" t="s">
        <v>225</v>
      </c>
      <c r="J188">
        <v>0.2457</v>
      </c>
      <c r="K188" t="s">
        <v>225</v>
      </c>
      <c r="L188">
        <v>245</v>
      </c>
      <c r="M188" t="s">
        <v>225</v>
      </c>
    </row>
    <row r="189" spans="1:13" x14ac:dyDescent="0.2">
      <c r="A189">
        <v>2020</v>
      </c>
      <c r="B189">
        <v>5</v>
      </c>
      <c r="C189" t="s">
        <v>26</v>
      </c>
      <c r="D189" t="s">
        <v>21</v>
      </c>
      <c r="E189" t="s">
        <v>22</v>
      </c>
      <c r="F189">
        <v>1.2999999999999999E-3</v>
      </c>
      <c r="G189" t="s">
        <v>225</v>
      </c>
      <c r="H189">
        <v>0.42992900000000001</v>
      </c>
      <c r="I189" t="s">
        <v>225</v>
      </c>
      <c r="J189">
        <v>2.9999999999999997E-4</v>
      </c>
      <c r="K189" t="s">
        <v>225</v>
      </c>
      <c r="L189">
        <v>2</v>
      </c>
      <c r="M189" t="s">
        <v>225</v>
      </c>
    </row>
    <row r="190" spans="1:13" x14ac:dyDescent="0.2">
      <c r="A190">
        <v>2021</v>
      </c>
      <c r="B190">
        <v>9</v>
      </c>
      <c r="C190" t="s">
        <v>26</v>
      </c>
      <c r="D190" t="s">
        <v>20</v>
      </c>
      <c r="E190" t="s">
        <v>12</v>
      </c>
      <c r="F190">
        <v>14.327400000000001</v>
      </c>
      <c r="G190" t="s">
        <v>225</v>
      </c>
      <c r="H190">
        <v>736.02492900000004</v>
      </c>
      <c r="I190" t="s">
        <v>225</v>
      </c>
      <c r="J190">
        <v>5.1578999999999997</v>
      </c>
      <c r="K190" t="s">
        <v>225</v>
      </c>
      <c r="L190">
        <v>1442</v>
      </c>
      <c r="M190" t="s">
        <v>225</v>
      </c>
    </row>
    <row r="191" spans="1:13" x14ac:dyDescent="0.2">
      <c r="A191">
        <v>2021</v>
      </c>
      <c r="B191">
        <v>2</v>
      </c>
      <c r="C191" t="s">
        <v>26</v>
      </c>
      <c r="D191" t="s">
        <v>10</v>
      </c>
      <c r="E191" t="s">
        <v>13</v>
      </c>
      <c r="F191">
        <v>4.9295</v>
      </c>
      <c r="G191" t="s">
        <v>225</v>
      </c>
      <c r="H191">
        <v>735.41033800000002</v>
      </c>
      <c r="I191" t="s">
        <v>225</v>
      </c>
      <c r="J191">
        <v>2.4647000000000001</v>
      </c>
      <c r="K191" t="s">
        <v>225</v>
      </c>
      <c r="L191">
        <v>777</v>
      </c>
      <c r="M191" t="s">
        <v>225</v>
      </c>
    </row>
    <row r="192" spans="1:13" x14ac:dyDescent="0.2">
      <c r="A192">
        <v>2021</v>
      </c>
      <c r="B192">
        <v>5</v>
      </c>
      <c r="C192" t="s">
        <v>26</v>
      </c>
      <c r="D192" t="s">
        <v>20</v>
      </c>
      <c r="E192" t="s">
        <v>12</v>
      </c>
      <c r="F192">
        <v>11.3992</v>
      </c>
      <c r="G192" t="s">
        <v>225</v>
      </c>
      <c r="H192">
        <v>729.85568000000001</v>
      </c>
      <c r="I192" t="s">
        <v>225</v>
      </c>
      <c r="J192">
        <v>4.1036999999999999</v>
      </c>
      <c r="K192" t="s">
        <v>225</v>
      </c>
      <c r="L192">
        <v>1552</v>
      </c>
      <c r="M192" t="s">
        <v>225</v>
      </c>
    </row>
    <row r="193" spans="1:13" x14ac:dyDescent="0.2">
      <c r="A193">
        <v>2020</v>
      </c>
      <c r="B193">
        <v>5</v>
      </c>
      <c r="C193" t="s">
        <v>32</v>
      </c>
      <c r="D193" t="s">
        <v>10</v>
      </c>
      <c r="E193" t="s">
        <v>14</v>
      </c>
      <c r="F193">
        <v>7.5399999999999995E-2</v>
      </c>
      <c r="G193" t="s">
        <v>225</v>
      </c>
      <c r="H193">
        <v>10.340630000000001</v>
      </c>
      <c r="I193" t="s">
        <v>225</v>
      </c>
      <c r="J193">
        <v>5.6599999999999998E-2</v>
      </c>
      <c r="K193" t="s">
        <v>225</v>
      </c>
      <c r="L193">
        <v>34</v>
      </c>
      <c r="M193" t="s">
        <v>225</v>
      </c>
    </row>
    <row r="194" spans="1:13" x14ac:dyDescent="0.2">
      <c r="A194">
        <v>2020</v>
      </c>
      <c r="B194">
        <v>5</v>
      </c>
      <c r="C194" t="s">
        <v>32</v>
      </c>
      <c r="D194" t="s">
        <v>16</v>
      </c>
      <c r="E194" t="s">
        <v>11</v>
      </c>
      <c r="F194">
        <v>8.3301999999999996</v>
      </c>
      <c r="G194" t="s">
        <v>225</v>
      </c>
      <c r="H194">
        <v>493.35294499999998</v>
      </c>
      <c r="I194" t="s">
        <v>225</v>
      </c>
      <c r="J194">
        <v>1.9158999999999999</v>
      </c>
      <c r="K194" t="s">
        <v>225</v>
      </c>
      <c r="L194">
        <v>1621</v>
      </c>
      <c r="M194" t="s">
        <v>225</v>
      </c>
    </row>
    <row r="195" spans="1:13" x14ac:dyDescent="0.2">
      <c r="A195">
        <v>2022</v>
      </c>
      <c r="B195">
        <v>10</v>
      </c>
      <c r="C195" t="s">
        <v>32</v>
      </c>
      <c r="D195" t="s">
        <v>21</v>
      </c>
      <c r="E195" t="s">
        <v>13</v>
      </c>
      <c r="F195">
        <v>2.9449000000000001</v>
      </c>
      <c r="G195" t="s">
        <v>225</v>
      </c>
      <c r="H195">
        <v>724.66623500000003</v>
      </c>
      <c r="I195" t="s">
        <v>225</v>
      </c>
      <c r="J195">
        <v>1.1778999999999999</v>
      </c>
      <c r="K195" t="s">
        <v>225</v>
      </c>
      <c r="L195">
        <v>459</v>
      </c>
      <c r="M195" t="s">
        <v>225</v>
      </c>
    </row>
    <row r="196" spans="1:13" x14ac:dyDescent="0.2">
      <c r="A196">
        <v>2020</v>
      </c>
      <c r="B196">
        <v>4</v>
      </c>
      <c r="C196" t="s">
        <v>32</v>
      </c>
      <c r="D196" t="s">
        <v>19</v>
      </c>
      <c r="E196" t="s">
        <v>12</v>
      </c>
      <c r="F196">
        <v>4.6311</v>
      </c>
      <c r="G196" t="s">
        <v>225</v>
      </c>
      <c r="H196">
        <v>722.76364899999999</v>
      </c>
      <c r="I196" t="s">
        <v>225</v>
      </c>
      <c r="J196">
        <v>1.7135</v>
      </c>
      <c r="K196" t="s">
        <v>225</v>
      </c>
      <c r="L196">
        <v>743</v>
      </c>
      <c r="M196" t="s">
        <v>225</v>
      </c>
    </row>
    <row r="197" spans="1:13" x14ac:dyDescent="0.2">
      <c r="A197">
        <v>2020</v>
      </c>
      <c r="B197">
        <v>11</v>
      </c>
      <c r="C197" t="s">
        <v>26</v>
      </c>
      <c r="D197" t="s">
        <v>10</v>
      </c>
      <c r="E197" t="s">
        <v>13</v>
      </c>
      <c r="F197">
        <v>4.9462000000000002</v>
      </c>
      <c r="G197" t="s">
        <v>225</v>
      </c>
      <c r="H197">
        <v>718.49784799999998</v>
      </c>
      <c r="I197" t="s">
        <v>225</v>
      </c>
      <c r="J197">
        <v>2.4733000000000001</v>
      </c>
      <c r="K197" t="s">
        <v>225</v>
      </c>
      <c r="L197">
        <v>1295</v>
      </c>
      <c r="M197" t="s">
        <v>225</v>
      </c>
    </row>
    <row r="198" spans="1:13" x14ac:dyDescent="0.2">
      <c r="A198">
        <v>2020</v>
      </c>
      <c r="B198">
        <v>5</v>
      </c>
      <c r="C198" t="s">
        <v>32</v>
      </c>
      <c r="D198" t="s">
        <v>33</v>
      </c>
      <c r="E198" t="s">
        <v>18</v>
      </c>
      <c r="F198">
        <v>1.4770000000000001</v>
      </c>
      <c r="G198" t="s">
        <v>225</v>
      </c>
      <c r="H198">
        <v>390.84283699999997</v>
      </c>
      <c r="I198" t="s">
        <v>225</v>
      </c>
      <c r="J198">
        <v>0.28050000000000003</v>
      </c>
      <c r="K198" t="s">
        <v>225</v>
      </c>
      <c r="L198">
        <v>106</v>
      </c>
      <c r="M198" t="s">
        <v>225</v>
      </c>
    </row>
    <row r="199" spans="1:13" x14ac:dyDescent="0.2">
      <c r="A199">
        <v>2021</v>
      </c>
      <c r="B199">
        <v>11</v>
      </c>
      <c r="C199" t="s">
        <v>26</v>
      </c>
      <c r="D199" t="s">
        <v>20</v>
      </c>
      <c r="E199" t="s">
        <v>12</v>
      </c>
      <c r="F199">
        <v>12.0641</v>
      </c>
      <c r="G199" t="s">
        <v>225</v>
      </c>
      <c r="H199">
        <v>709.76295200000004</v>
      </c>
      <c r="I199" t="s">
        <v>225</v>
      </c>
      <c r="J199">
        <v>4.343</v>
      </c>
      <c r="K199" t="s">
        <v>225</v>
      </c>
      <c r="L199">
        <v>1420</v>
      </c>
      <c r="M199" t="s">
        <v>225</v>
      </c>
    </row>
    <row r="200" spans="1:13" x14ac:dyDescent="0.2">
      <c r="A200">
        <v>2022</v>
      </c>
      <c r="B200">
        <v>1</v>
      </c>
      <c r="C200" t="s">
        <v>26</v>
      </c>
      <c r="D200" t="s">
        <v>20</v>
      </c>
      <c r="E200" t="s">
        <v>12</v>
      </c>
      <c r="F200">
        <v>11.9015</v>
      </c>
      <c r="G200" t="s">
        <v>225</v>
      </c>
      <c r="H200">
        <v>701.60339399999998</v>
      </c>
      <c r="I200" t="s">
        <v>225</v>
      </c>
      <c r="J200">
        <v>4.2846000000000002</v>
      </c>
      <c r="K200" t="s">
        <v>225</v>
      </c>
      <c r="L200">
        <v>1386</v>
      </c>
      <c r="M200" t="s">
        <v>225</v>
      </c>
    </row>
    <row r="201" spans="1:13" x14ac:dyDescent="0.2">
      <c r="A201">
        <v>2020</v>
      </c>
      <c r="B201">
        <v>5</v>
      </c>
      <c r="C201" t="s">
        <v>32</v>
      </c>
      <c r="D201" t="s">
        <v>29</v>
      </c>
      <c r="E201" t="s">
        <v>18</v>
      </c>
      <c r="F201">
        <v>3.5700000000000003E-2</v>
      </c>
      <c r="G201" t="s">
        <v>225</v>
      </c>
      <c r="H201">
        <v>5.7183679999999999</v>
      </c>
      <c r="I201" t="s">
        <v>225</v>
      </c>
      <c r="J201">
        <v>6.7999999999999996E-3</v>
      </c>
      <c r="K201" t="s">
        <v>225</v>
      </c>
      <c r="L201">
        <v>14</v>
      </c>
      <c r="M201" t="s">
        <v>225</v>
      </c>
    </row>
    <row r="202" spans="1:13" x14ac:dyDescent="0.2">
      <c r="A202">
        <v>2021</v>
      </c>
      <c r="B202">
        <v>1</v>
      </c>
      <c r="C202" t="s">
        <v>26</v>
      </c>
      <c r="D202" t="s">
        <v>10</v>
      </c>
      <c r="E202" t="s">
        <v>13</v>
      </c>
      <c r="F202">
        <v>4.7236000000000002</v>
      </c>
      <c r="G202" t="s">
        <v>225</v>
      </c>
      <c r="H202">
        <v>698.28802399999995</v>
      </c>
      <c r="I202" t="s">
        <v>225</v>
      </c>
      <c r="J202">
        <v>2.3618000000000001</v>
      </c>
      <c r="K202" t="s">
        <v>225</v>
      </c>
      <c r="L202">
        <v>791</v>
      </c>
      <c r="M202" t="s">
        <v>225</v>
      </c>
    </row>
    <row r="203" spans="1:13" x14ac:dyDescent="0.2">
      <c r="A203">
        <v>2022</v>
      </c>
      <c r="B203">
        <v>11</v>
      </c>
      <c r="C203" t="s">
        <v>26</v>
      </c>
      <c r="D203" t="s">
        <v>20</v>
      </c>
      <c r="E203" t="s">
        <v>12</v>
      </c>
      <c r="F203">
        <v>10.4442</v>
      </c>
      <c r="G203" t="s">
        <v>225</v>
      </c>
      <c r="H203">
        <v>688.06409299999996</v>
      </c>
      <c r="I203" t="s">
        <v>225</v>
      </c>
      <c r="J203">
        <v>3.76</v>
      </c>
      <c r="K203" t="s">
        <v>225</v>
      </c>
      <c r="L203">
        <v>1374</v>
      </c>
      <c r="M203" t="s">
        <v>225</v>
      </c>
    </row>
    <row r="204" spans="1:13" x14ac:dyDescent="0.2">
      <c r="A204">
        <v>2020</v>
      </c>
      <c r="B204">
        <v>5</v>
      </c>
      <c r="C204" t="s">
        <v>32</v>
      </c>
      <c r="D204" t="s">
        <v>38</v>
      </c>
      <c r="E204" t="s">
        <v>27</v>
      </c>
      <c r="F204">
        <v>0.24979999999999999</v>
      </c>
      <c r="G204" t="s">
        <v>225</v>
      </c>
      <c r="H204">
        <v>46.870564999999999</v>
      </c>
      <c r="I204" t="s">
        <v>225</v>
      </c>
      <c r="J204">
        <v>8.2500000000000004E-2</v>
      </c>
      <c r="K204" t="s">
        <v>225</v>
      </c>
      <c r="L204">
        <v>0</v>
      </c>
      <c r="M204" t="s">
        <v>225</v>
      </c>
    </row>
    <row r="205" spans="1:13" x14ac:dyDescent="0.2">
      <c r="A205">
        <v>2021</v>
      </c>
      <c r="B205">
        <v>6</v>
      </c>
      <c r="C205" t="s">
        <v>26</v>
      </c>
      <c r="D205" t="s">
        <v>20</v>
      </c>
      <c r="E205" t="s">
        <v>12</v>
      </c>
      <c r="F205">
        <v>12.1151</v>
      </c>
      <c r="G205" t="s">
        <v>225</v>
      </c>
      <c r="H205">
        <v>684.56963100000007</v>
      </c>
      <c r="I205" t="s">
        <v>225</v>
      </c>
      <c r="J205">
        <v>4.3615000000000004</v>
      </c>
      <c r="K205" t="s">
        <v>225</v>
      </c>
      <c r="L205">
        <v>1387</v>
      </c>
      <c r="M205" t="s">
        <v>225</v>
      </c>
    </row>
    <row r="206" spans="1:13" x14ac:dyDescent="0.2">
      <c r="A206">
        <v>2022</v>
      </c>
      <c r="B206">
        <v>12</v>
      </c>
      <c r="C206" t="s">
        <v>26</v>
      </c>
      <c r="D206" t="s">
        <v>20</v>
      </c>
      <c r="E206" t="s">
        <v>12</v>
      </c>
      <c r="F206">
        <v>9.7878000000000007</v>
      </c>
      <c r="G206" t="s">
        <v>225</v>
      </c>
      <c r="H206">
        <v>674.81985399999996</v>
      </c>
      <c r="I206" t="s">
        <v>225</v>
      </c>
      <c r="J206">
        <v>3.5236000000000001</v>
      </c>
      <c r="K206" t="s">
        <v>225</v>
      </c>
      <c r="L206">
        <v>1357</v>
      </c>
      <c r="M206" t="s">
        <v>225</v>
      </c>
    </row>
    <row r="207" spans="1:13" x14ac:dyDescent="0.2">
      <c r="A207">
        <v>2022</v>
      </c>
      <c r="B207">
        <v>11</v>
      </c>
      <c r="C207" t="s">
        <v>32</v>
      </c>
      <c r="D207" t="s">
        <v>21</v>
      </c>
      <c r="E207" t="s">
        <v>13</v>
      </c>
      <c r="F207">
        <v>2.6168</v>
      </c>
      <c r="G207" t="s">
        <v>225</v>
      </c>
      <c r="H207">
        <v>672.52049199999999</v>
      </c>
      <c r="I207" t="s">
        <v>225</v>
      </c>
      <c r="J207">
        <v>1.0467</v>
      </c>
      <c r="K207" t="s">
        <v>225</v>
      </c>
      <c r="L207">
        <v>564</v>
      </c>
      <c r="M207" t="s">
        <v>225</v>
      </c>
    </row>
    <row r="208" spans="1:13" x14ac:dyDescent="0.2">
      <c r="A208">
        <v>2020</v>
      </c>
      <c r="B208">
        <v>6</v>
      </c>
      <c r="C208" t="s">
        <v>9</v>
      </c>
      <c r="D208" t="s">
        <v>10</v>
      </c>
      <c r="E208" t="s">
        <v>11</v>
      </c>
      <c r="F208">
        <v>17.445499999999999</v>
      </c>
      <c r="G208" t="s">
        <v>225</v>
      </c>
      <c r="H208">
        <v>1029.598821</v>
      </c>
      <c r="I208" t="s">
        <v>225</v>
      </c>
      <c r="J208">
        <v>3.6635</v>
      </c>
      <c r="K208" t="s">
        <v>225</v>
      </c>
      <c r="L208">
        <v>598</v>
      </c>
      <c r="M208" t="s">
        <v>225</v>
      </c>
    </row>
    <row r="209" spans="1:13" x14ac:dyDescent="0.2">
      <c r="A209">
        <v>2020</v>
      </c>
      <c r="B209">
        <v>6</v>
      </c>
      <c r="C209" t="s">
        <v>9</v>
      </c>
      <c r="D209" t="s">
        <v>10</v>
      </c>
      <c r="E209" t="s">
        <v>14</v>
      </c>
      <c r="F209">
        <v>2.0630000000000002</v>
      </c>
      <c r="G209" t="s">
        <v>225</v>
      </c>
      <c r="H209">
        <v>213.29415299999999</v>
      </c>
      <c r="I209" t="s">
        <v>225</v>
      </c>
      <c r="J209">
        <v>1.5472999999999999</v>
      </c>
      <c r="K209" t="s">
        <v>225</v>
      </c>
      <c r="L209">
        <v>22</v>
      </c>
      <c r="M209" t="s">
        <v>225</v>
      </c>
    </row>
    <row r="210" spans="1:13" x14ac:dyDescent="0.2">
      <c r="A210">
        <v>2020</v>
      </c>
      <c r="B210">
        <v>6</v>
      </c>
      <c r="C210" t="s">
        <v>9</v>
      </c>
      <c r="D210" t="s">
        <v>16</v>
      </c>
      <c r="E210" t="s">
        <v>11</v>
      </c>
      <c r="F210">
        <v>10.7218</v>
      </c>
      <c r="G210" t="s">
        <v>225</v>
      </c>
      <c r="H210">
        <v>622.22899800000005</v>
      </c>
      <c r="I210" t="s">
        <v>225</v>
      </c>
      <c r="J210">
        <v>2.4661</v>
      </c>
      <c r="K210" t="s">
        <v>225</v>
      </c>
      <c r="L210">
        <v>490</v>
      </c>
      <c r="M210" t="s">
        <v>225</v>
      </c>
    </row>
    <row r="211" spans="1:13" x14ac:dyDescent="0.2">
      <c r="A211">
        <v>2020</v>
      </c>
      <c r="B211">
        <v>5</v>
      </c>
      <c r="C211" t="s">
        <v>32</v>
      </c>
      <c r="D211" t="s">
        <v>16</v>
      </c>
      <c r="E211" t="s">
        <v>13</v>
      </c>
      <c r="F211">
        <v>3.6335999999999999</v>
      </c>
      <c r="G211" t="s">
        <v>225</v>
      </c>
      <c r="H211">
        <v>655.26460299999997</v>
      </c>
      <c r="I211" t="s">
        <v>225</v>
      </c>
      <c r="J211">
        <v>1.6351</v>
      </c>
      <c r="K211" t="s">
        <v>225</v>
      </c>
      <c r="L211">
        <v>1225</v>
      </c>
      <c r="M211" t="s">
        <v>225</v>
      </c>
    </row>
    <row r="212" spans="1:13" x14ac:dyDescent="0.2">
      <c r="A212">
        <v>2020</v>
      </c>
      <c r="B212">
        <v>4</v>
      </c>
      <c r="C212" t="s">
        <v>32</v>
      </c>
      <c r="D212" t="s">
        <v>16</v>
      </c>
      <c r="E212" t="s">
        <v>13</v>
      </c>
      <c r="F212">
        <v>3.4998</v>
      </c>
      <c r="G212" t="s">
        <v>225</v>
      </c>
      <c r="H212">
        <v>654.63754700000004</v>
      </c>
      <c r="I212" t="s">
        <v>225</v>
      </c>
      <c r="J212">
        <v>1.5748</v>
      </c>
      <c r="K212" t="s">
        <v>225</v>
      </c>
      <c r="L212">
        <v>1473</v>
      </c>
      <c r="M212" t="s">
        <v>225</v>
      </c>
    </row>
    <row r="213" spans="1:13" x14ac:dyDescent="0.2">
      <c r="A213">
        <v>2020</v>
      </c>
      <c r="B213">
        <v>6</v>
      </c>
      <c r="C213" t="s">
        <v>9</v>
      </c>
      <c r="D213" t="s">
        <v>17</v>
      </c>
      <c r="E213" t="s">
        <v>18</v>
      </c>
      <c r="F213">
        <v>3.9369999999999998</v>
      </c>
      <c r="G213" t="s">
        <v>225</v>
      </c>
      <c r="H213">
        <v>360.47724399999998</v>
      </c>
      <c r="I213" t="s">
        <v>225</v>
      </c>
      <c r="J213">
        <v>0.7087</v>
      </c>
      <c r="K213" t="s">
        <v>225</v>
      </c>
      <c r="L213">
        <v>98</v>
      </c>
      <c r="M213" t="s">
        <v>225</v>
      </c>
    </row>
    <row r="214" spans="1:13" x14ac:dyDescent="0.2">
      <c r="A214">
        <v>2020</v>
      </c>
      <c r="B214">
        <v>4</v>
      </c>
      <c r="C214" t="s">
        <v>32</v>
      </c>
      <c r="D214" t="s">
        <v>39</v>
      </c>
      <c r="E214" t="s">
        <v>13</v>
      </c>
      <c r="F214">
        <v>5.7053000000000003</v>
      </c>
      <c r="G214" t="s">
        <v>225</v>
      </c>
      <c r="H214">
        <v>649.04098299999998</v>
      </c>
      <c r="I214" t="s">
        <v>225</v>
      </c>
      <c r="J214">
        <v>2.8527</v>
      </c>
      <c r="K214" t="s">
        <v>225</v>
      </c>
      <c r="L214">
        <v>2566</v>
      </c>
      <c r="M214" t="s">
        <v>225</v>
      </c>
    </row>
    <row r="215" spans="1:13" x14ac:dyDescent="0.2">
      <c r="A215">
        <v>2022</v>
      </c>
      <c r="B215">
        <v>10</v>
      </c>
      <c r="C215" t="s">
        <v>26</v>
      </c>
      <c r="D215" t="s">
        <v>20</v>
      </c>
      <c r="E215" t="s">
        <v>12</v>
      </c>
      <c r="F215">
        <v>10.3903</v>
      </c>
      <c r="G215" t="s">
        <v>225</v>
      </c>
      <c r="H215">
        <v>648.87627899999995</v>
      </c>
      <c r="I215" t="s">
        <v>225</v>
      </c>
      <c r="J215">
        <v>3.7404999999999999</v>
      </c>
      <c r="K215" t="s">
        <v>225</v>
      </c>
      <c r="L215">
        <v>1361</v>
      </c>
      <c r="M215" t="s">
        <v>225</v>
      </c>
    </row>
    <row r="216" spans="1:13" x14ac:dyDescent="0.2">
      <c r="A216">
        <v>2020</v>
      </c>
      <c r="B216">
        <v>6</v>
      </c>
      <c r="C216" t="s">
        <v>9</v>
      </c>
      <c r="D216" t="s">
        <v>21</v>
      </c>
      <c r="E216" t="s">
        <v>22</v>
      </c>
      <c r="F216">
        <v>4.7999999999999996E-3</v>
      </c>
      <c r="G216" t="s">
        <v>225</v>
      </c>
      <c r="H216">
        <v>1.560646</v>
      </c>
      <c r="I216" t="s">
        <v>225</v>
      </c>
      <c r="J216">
        <v>1.4E-3</v>
      </c>
      <c r="K216" t="s">
        <v>225</v>
      </c>
      <c r="L216">
        <v>4</v>
      </c>
      <c r="M216" t="s">
        <v>225</v>
      </c>
    </row>
    <row r="217" spans="1:13" x14ac:dyDescent="0.2">
      <c r="A217">
        <v>2020</v>
      </c>
      <c r="B217">
        <v>11</v>
      </c>
      <c r="C217" t="s">
        <v>26</v>
      </c>
      <c r="D217" t="s">
        <v>20</v>
      </c>
      <c r="E217" t="s">
        <v>12</v>
      </c>
      <c r="F217">
        <v>8.8801000000000005</v>
      </c>
      <c r="G217" t="s">
        <v>225</v>
      </c>
      <c r="H217">
        <v>646.05694500000004</v>
      </c>
      <c r="I217" t="s">
        <v>225</v>
      </c>
      <c r="J217">
        <v>3.1968000000000001</v>
      </c>
      <c r="K217" t="s">
        <v>225</v>
      </c>
      <c r="L217">
        <v>1860</v>
      </c>
      <c r="M217" t="s">
        <v>225</v>
      </c>
    </row>
    <row r="218" spans="1:13" x14ac:dyDescent="0.2">
      <c r="A218">
        <v>2020</v>
      </c>
      <c r="B218">
        <v>6</v>
      </c>
      <c r="C218" t="s">
        <v>9</v>
      </c>
      <c r="D218" t="s">
        <v>33</v>
      </c>
      <c r="E218" t="s">
        <v>18</v>
      </c>
      <c r="F218">
        <v>1.1305000000000001</v>
      </c>
      <c r="G218" t="s">
        <v>225</v>
      </c>
      <c r="H218">
        <v>55.474507000000003</v>
      </c>
      <c r="I218" t="s">
        <v>225</v>
      </c>
      <c r="J218">
        <v>0.21479999999999999</v>
      </c>
      <c r="K218" t="s">
        <v>225</v>
      </c>
      <c r="L218">
        <v>82</v>
      </c>
      <c r="M218" t="s">
        <v>225</v>
      </c>
    </row>
    <row r="219" spans="1:13" x14ac:dyDescent="0.2">
      <c r="A219">
        <v>2022</v>
      </c>
      <c r="B219">
        <v>4</v>
      </c>
      <c r="C219" t="s">
        <v>26</v>
      </c>
      <c r="D219" t="s">
        <v>20</v>
      </c>
      <c r="E219" t="s">
        <v>12</v>
      </c>
      <c r="F219">
        <v>10.1778</v>
      </c>
      <c r="G219" t="s">
        <v>225</v>
      </c>
      <c r="H219">
        <v>634.86123199999997</v>
      </c>
      <c r="I219" t="s">
        <v>225</v>
      </c>
      <c r="J219">
        <v>3.6640999999999999</v>
      </c>
      <c r="K219" t="s">
        <v>225</v>
      </c>
      <c r="L219">
        <v>1409</v>
      </c>
      <c r="M219" t="s">
        <v>225</v>
      </c>
    </row>
    <row r="220" spans="1:13" x14ac:dyDescent="0.2">
      <c r="A220">
        <v>2021</v>
      </c>
      <c r="B220">
        <v>7</v>
      </c>
      <c r="C220" t="s">
        <v>26</v>
      </c>
      <c r="D220" t="s">
        <v>20</v>
      </c>
      <c r="E220" t="s">
        <v>12</v>
      </c>
      <c r="F220">
        <v>11.1022</v>
      </c>
      <c r="G220" t="s">
        <v>225</v>
      </c>
      <c r="H220">
        <v>627.35438999999997</v>
      </c>
      <c r="I220" t="s">
        <v>225</v>
      </c>
      <c r="J220">
        <v>3.9967999999999999</v>
      </c>
      <c r="K220" t="s">
        <v>225</v>
      </c>
      <c r="L220">
        <v>1374</v>
      </c>
      <c r="M220" t="s">
        <v>225</v>
      </c>
    </row>
    <row r="221" spans="1:13" x14ac:dyDescent="0.2">
      <c r="A221">
        <v>2020</v>
      </c>
      <c r="B221">
        <v>6</v>
      </c>
      <c r="C221" t="s">
        <v>26</v>
      </c>
      <c r="D221" t="s">
        <v>10</v>
      </c>
      <c r="E221" t="s">
        <v>27</v>
      </c>
      <c r="F221">
        <v>1.2999999999999999E-3</v>
      </c>
      <c r="G221" t="s">
        <v>225</v>
      </c>
      <c r="H221">
        <v>0.142293</v>
      </c>
      <c r="I221" t="s">
        <v>225</v>
      </c>
      <c r="J221">
        <v>4.0000000000000002E-4</v>
      </c>
      <c r="K221" t="s">
        <v>225</v>
      </c>
      <c r="L221">
        <v>2</v>
      </c>
      <c r="M221" t="s">
        <v>225</v>
      </c>
    </row>
    <row r="222" spans="1:13" x14ac:dyDescent="0.2">
      <c r="A222">
        <v>2021</v>
      </c>
      <c r="B222">
        <v>5</v>
      </c>
      <c r="C222" t="s">
        <v>26</v>
      </c>
      <c r="D222" t="s">
        <v>10</v>
      </c>
      <c r="E222" t="s">
        <v>13</v>
      </c>
      <c r="F222">
        <v>4.3446999999999996</v>
      </c>
      <c r="G222" t="s">
        <v>225</v>
      </c>
      <c r="H222">
        <v>627.31473899999992</v>
      </c>
      <c r="I222" t="s">
        <v>225</v>
      </c>
      <c r="J222">
        <v>2.1724000000000001</v>
      </c>
      <c r="K222" t="s">
        <v>225</v>
      </c>
      <c r="L222">
        <v>566</v>
      </c>
      <c r="M222" t="s">
        <v>225</v>
      </c>
    </row>
    <row r="223" spans="1:13" x14ac:dyDescent="0.2">
      <c r="A223">
        <v>2020</v>
      </c>
      <c r="B223">
        <v>6</v>
      </c>
      <c r="C223" t="s">
        <v>26</v>
      </c>
      <c r="D223" t="s">
        <v>10</v>
      </c>
      <c r="E223" t="s">
        <v>14</v>
      </c>
      <c r="F223">
        <v>0.41570000000000001</v>
      </c>
      <c r="G223" t="s">
        <v>225</v>
      </c>
      <c r="H223">
        <v>66.629109999999997</v>
      </c>
      <c r="I223" t="s">
        <v>225</v>
      </c>
      <c r="J223">
        <v>0.31180000000000002</v>
      </c>
      <c r="K223" t="s">
        <v>225</v>
      </c>
      <c r="L223">
        <v>308</v>
      </c>
      <c r="M223" t="s">
        <v>225</v>
      </c>
    </row>
    <row r="224" spans="1:13" x14ac:dyDescent="0.2">
      <c r="A224">
        <v>2021</v>
      </c>
      <c r="B224">
        <v>5</v>
      </c>
      <c r="C224" t="s">
        <v>26</v>
      </c>
      <c r="D224" t="s">
        <v>53</v>
      </c>
      <c r="E224" t="s">
        <v>12</v>
      </c>
      <c r="F224">
        <v>9.2888000000000002</v>
      </c>
      <c r="G224" t="s">
        <v>225</v>
      </c>
      <c r="H224">
        <v>616.157152</v>
      </c>
      <c r="I224" t="s">
        <v>225</v>
      </c>
      <c r="J224">
        <v>3.5762</v>
      </c>
      <c r="K224" t="s">
        <v>225</v>
      </c>
      <c r="L224">
        <v>2250</v>
      </c>
      <c r="M224" t="s">
        <v>225</v>
      </c>
    </row>
    <row r="225" spans="1:13" x14ac:dyDescent="0.2">
      <c r="A225">
        <v>2020</v>
      </c>
      <c r="B225">
        <v>7</v>
      </c>
      <c r="C225" t="s">
        <v>26</v>
      </c>
      <c r="D225" t="s">
        <v>20</v>
      </c>
      <c r="E225" t="s">
        <v>12</v>
      </c>
      <c r="F225">
        <v>8.89</v>
      </c>
      <c r="G225" t="s">
        <v>225</v>
      </c>
      <c r="H225">
        <v>612.199476</v>
      </c>
      <c r="I225" t="s">
        <v>225</v>
      </c>
      <c r="J225">
        <v>3.2004000000000001</v>
      </c>
      <c r="K225" t="s">
        <v>225</v>
      </c>
      <c r="L225">
        <v>1973</v>
      </c>
      <c r="M225" t="s">
        <v>225</v>
      </c>
    </row>
    <row r="226" spans="1:13" x14ac:dyDescent="0.2">
      <c r="A226">
        <v>2020</v>
      </c>
      <c r="B226">
        <v>6</v>
      </c>
      <c r="C226" t="s">
        <v>26</v>
      </c>
      <c r="D226" t="s">
        <v>16</v>
      </c>
      <c r="E226" t="s">
        <v>11</v>
      </c>
      <c r="F226">
        <v>3.3243999999999998</v>
      </c>
      <c r="G226" t="s">
        <v>225</v>
      </c>
      <c r="H226">
        <v>262.77419300000003</v>
      </c>
      <c r="I226" t="s">
        <v>225</v>
      </c>
      <c r="J226">
        <v>0.76459999999999995</v>
      </c>
      <c r="K226" t="s">
        <v>225</v>
      </c>
      <c r="L226">
        <v>1783</v>
      </c>
      <c r="M226" t="s">
        <v>225</v>
      </c>
    </row>
    <row r="227" spans="1:13" x14ac:dyDescent="0.2">
      <c r="A227">
        <v>2021</v>
      </c>
      <c r="B227">
        <v>12</v>
      </c>
      <c r="C227" t="s">
        <v>26</v>
      </c>
      <c r="D227" t="s">
        <v>20</v>
      </c>
      <c r="E227" t="s">
        <v>12</v>
      </c>
      <c r="F227">
        <v>10.0487</v>
      </c>
      <c r="G227" t="s">
        <v>225</v>
      </c>
      <c r="H227">
        <v>606.25328000000002</v>
      </c>
      <c r="I227" t="s">
        <v>225</v>
      </c>
      <c r="J227">
        <v>3.6175000000000002</v>
      </c>
      <c r="K227" t="s">
        <v>225</v>
      </c>
      <c r="L227">
        <v>1359</v>
      </c>
      <c r="M227" t="s">
        <v>225</v>
      </c>
    </row>
    <row r="228" spans="1:13" x14ac:dyDescent="0.2">
      <c r="A228">
        <v>2020</v>
      </c>
      <c r="B228">
        <v>3</v>
      </c>
      <c r="C228" t="s">
        <v>32</v>
      </c>
      <c r="D228" t="s">
        <v>29</v>
      </c>
      <c r="E228" t="s">
        <v>13</v>
      </c>
      <c r="F228">
        <v>2.1444999999999999</v>
      </c>
      <c r="G228" t="s">
        <v>225</v>
      </c>
      <c r="H228">
        <v>603.62510699999996</v>
      </c>
      <c r="I228" t="s">
        <v>225</v>
      </c>
      <c r="J228">
        <v>0.85770000000000002</v>
      </c>
      <c r="K228" t="s">
        <v>225</v>
      </c>
      <c r="L228">
        <v>257</v>
      </c>
      <c r="M228" t="s">
        <v>225</v>
      </c>
    </row>
    <row r="229" spans="1:13" x14ac:dyDescent="0.2">
      <c r="A229">
        <v>2020</v>
      </c>
      <c r="B229">
        <v>6</v>
      </c>
      <c r="C229" t="s">
        <v>26</v>
      </c>
      <c r="D229" t="s">
        <v>17</v>
      </c>
      <c r="E229" t="s">
        <v>18</v>
      </c>
      <c r="F229">
        <v>1.34</v>
      </c>
      <c r="G229" t="s">
        <v>225</v>
      </c>
      <c r="H229">
        <v>120.12206</v>
      </c>
      <c r="I229" t="s">
        <v>225</v>
      </c>
      <c r="J229">
        <v>0.2412</v>
      </c>
      <c r="K229" t="s">
        <v>225</v>
      </c>
      <c r="L229">
        <v>367</v>
      </c>
      <c r="M229" t="s">
        <v>225</v>
      </c>
    </row>
    <row r="230" spans="1:13" x14ac:dyDescent="0.2">
      <c r="A230">
        <v>2022</v>
      </c>
      <c r="B230">
        <v>3</v>
      </c>
      <c r="C230" t="s">
        <v>26</v>
      </c>
      <c r="D230" t="s">
        <v>10</v>
      </c>
      <c r="E230" t="s">
        <v>13</v>
      </c>
      <c r="F230">
        <v>3.6111</v>
      </c>
      <c r="G230" t="s">
        <v>225</v>
      </c>
      <c r="H230">
        <v>602.11737300000004</v>
      </c>
      <c r="I230" t="s">
        <v>225</v>
      </c>
      <c r="J230">
        <v>1.8055000000000001</v>
      </c>
      <c r="K230" t="s">
        <v>225</v>
      </c>
      <c r="L230">
        <v>786</v>
      </c>
      <c r="M230" t="s">
        <v>225</v>
      </c>
    </row>
    <row r="231" spans="1:13" x14ac:dyDescent="0.2">
      <c r="A231">
        <v>2020</v>
      </c>
      <c r="B231">
        <v>6</v>
      </c>
      <c r="C231" t="s">
        <v>26</v>
      </c>
      <c r="D231" t="s">
        <v>21</v>
      </c>
      <c r="E231" t="s">
        <v>22</v>
      </c>
      <c r="F231">
        <v>2.7000000000000001E-3</v>
      </c>
      <c r="G231" t="s">
        <v>225</v>
      </c>
      <c r="H231">
        <v>1.081717</v>
      </c>
      <c r="I231" t="s">
        <v>225</v>
      </c>
      <c r="J231">
        <v>6.9999999999999999E-4</v>
      </c>
      <c r="K231" t="s">
        <v>225</v>
      </c>
      <c r="L231">
        <v>2</v>
      </c>
      <c r="M231" t="s">
        <v>225</v>
      </c>
    </row>
    <row r="232" spans="1:13" x14ac:dyDescent="0.2">
      <c r="A232">
        <v>2020</v>
      </c>
      <c r="B232">
        <v>9</v>
      </c>
      <c r="C232" t="s">
        <v>26</v>
      </c>
      <c r="D232" t="s">
        <v>20</v>
      </c>
      <c r="E232" t="s">
        <v>12</v>
      </c>
      <c r="F232">
        <v>8.1877999999999993</v>
      </c>
      <c r="G232" t="s">
        <v>225</v>
      </c>
      <c r="H232">
        <v>600.12229000000002</v>
      </c>
      <c r="I232" t="s">
        <v>225</v>
      </c>
      <c r="J232">
        <v>2.9476</v>
      </c>
      <c r="K232" t="s">
        <v>225</v>
      </c>
      <c r="L232">
        <v>1787</v>
      </c>
      <c r="M232" t="s">
        <v>225</v>
      </c>
    </row>
    <row r="233" spans="1:13" x14ac:dyDescent="0.2">
      <c r="A233">
        <v>2020</v>
      </c>
      <c r="B233">
        <v>6</v>
      </c>
      <c r="C233" t="s">
        <v>26</v>
      </c>
      <c r="D233" t="s">
        <v>30</v>
      </c>
      <c r="E233" t="s">
        <v>22</v>
      </c>
      <c r="F233">
        <v>1.0837000000000001</v>
      </c>
      <c r="G233" t="s">
        <v>225</v>
      </c>
      <c r="H233">
        <v>49.519426000000003</v>
      </c>
      <c r="I233" t="s">
        <v>225</v>
      </c>
      <c r="J233">
        <v>0.3034</v>
      </c>
      <c r="K233" t="s">
        <v>225</v>
      </c>
      <c r="L233">
        <v>701</v>
      </c>
      <c r="M233" t="s">
        <v>225</v>
      </c>
    </row>
    <row r="234" spans="1:13" x14ac:dyDescent="0.2">
      <c r="A234">
        <v>2022</v>
      </c>
      <c r="B234">
        <v>7</v>
      </c>
      <c r="C234" t="s">
        <v>32</v>
      </c>
      <c r="D234" t="s">
        <v>21</v>
      </c>
      <c r="E234" t="s">
        <v>13</v>
      </c>
      <c r="F234">
        <v>2.3618000000000001</v>
      </c>
      <c r="G234" t="s">
        <v>225</v>
      </c>
      <c r="H234">
        <v>597.38252299999999</v>
      </c>
      <c r="I234" t="s">
        <v>225</v>
      </c>
      <c r="J234">
        <v>0.94469999999999998</v>
      </c>
      <c r="K234" t="s">
        <v>225</v>
      </c>
      <c r="L234">
        <v>406</v>
      </c>
      <c r="M234" t="s">
        <v>225</v>
      </c>
    </row>
    <row r="235" spans="1:13" x14ac:dyDescent="0.2">
      <c r="A235">
        <v>2020</v>
      </c>
      <c r="B235">
        <v>6</v>
      </c>
      <c r="C235" t="s">
        <v>32</v>
      </c>
      <c r="D235" t="s">
        <v>10</v>
      </c>
      <c r="E235" t="s">
        <v>14</v>
      </c>
      <c r="F235">
        <v>0.1094</v>
      </c>
      <c r="G235" t="s">
        <v>225</v>
      </c>
      <c r="H235">
        <v>15.912793000000001</v>
      </c>
      <c r="I235" t="s">
        <v>225</v>
      </c>
      <c r="J235">
        <v>8.2000000000000003E-2</v>
      </c>
      <c r="K235" t="s">
        <v>225</v>
      </c>
      <c r="L235">
        <v>71</v>
      </c>
      <c r="M235" t="s">
        <v>225</v>
      </c>
    </row>
    <row r="236" spans="1:13" x14ac:dyDescent="0.2">
      <c r="A236">
        <v>2021</v>
      </c>
      <c r="B236">
        <v>4</v>
      </c>
      <c r="C236" t="s">
        <v>26</v>
      </c>
      <c r="D236" t="s">
        <v>10</v>
      </c>
      <c r="E236" t="s">
        <v>13</v>
      </c>
      <c r="F236">
        <v>4.0119999999999996</v>
      </c>
      <c r="G236" t="s">
        <v>225</v>
      </c>
      <c r="H236">
        <v>594.28795300000002</v>
      </c>
      <c r="I236" t="s">
        <v>225</v>
      </c>
      <c r="J236">
        <v>2.0057999999999998</v>
      </c>
      <c r="K236" t="s">
        <v>225</v>
      </c>
      <c r="L236">
        <v>625</v>
      </c>
      <c r="M236" t="s">
        <v>225</v>
      </c>
    </row>
    <row r="237" spans="1:13" x14ac:dyDescent="0.2">
      <c r="A237">
        <v>2020</v>
      </c>
      <c r="B237">
        <v>6</v>
      </c>
      <c r="C237" t="s">
        <v>32</v>
      </c>
      <c r="D237" t="s">
        <v>16</v>
      </c>
      <c r="E237" t="s">
        <v>11</v>
      </c>
      <c r="F237">
        <v>4.3128000000000002</v>
      </c>
      <c r="G237" t="s">
        <v>225</v>
      </c>
      <c r="H237">
        <v>302.101449</v>
      </c>
      <c r="I237" t="s">
        <v>225</v>
      </c>
      <c r="J237">
        <v>0.9919</v>
      </c>
      <c r="K237" t="s">
        <v>225</v>
      </c>
      <c r="L237">
        <v>1587</v>
      </c>
      <c r="M237" t="s">
        <v>225</v>
      </c>
    </row>
    <row r="238" spans="1:13" x14ac:dyDescent="0.2">
      <c r="A238">
        <v>2022</v>
      </c>
      <c r="B238">
        <v>9</v>
      </c>
      <c r="C238" t="s">
        <v>9</v>
      </c>
      <c r="D238" t="s">
        <v>21</v>
      </c>
      <c r="E238" t="s">
        <v>13</v>
      </c>
      <c r="F238">
        <v>3.7585999999999999</v>
      </c>
      <c r="G238" t="s">
        <v>225</v>
      </c>
      <c r="H238">
        <v>578.31913099999997</v>
      </c>
      <c r="I238" t="s">
        <v>225</v>
      </c>
      <c r="J238">
        <v>1.5034000000000001</v>
      </c>
      <c r="K238" t="s">
        <v>225</v>
      </c>
      <c r="L238">
        <v>164</v>
      </c>
      <c r="M238" t="s">
        <v>225</v>
      </c>
    </row>
    <row r="239" spans="1:13" x14ac:dyDescent="0.2">
      <c r="A239">
        <v>2020</v>
      </c>
      <c r="B239">
        <v>6</v>
      </c>
      <c r="C239" t="s">
        <v>32</v>
      </c>
      <c r="D239" t="s">
        <v>33</v>
      </c>
      <c r="E239" t="s">
        <v>18</v>
      </c>
      <c r="F239">
        <v>1.7588999999999999</v>
      </c>
      <c r="G239" t="s">
        <v>225</v>
      </c>
      <c r="H239">
        <v>476.18338699999998</v>
      </c>
      <c r="I239" t="s">
        <v>225</v>
      </c>
      <c r="J239">
        <v>0.3342</v>
      </c>
      <c r="K239" t="s">
        <v>225</v>
      </c>
      <c r="L239">
        <v>97</v>
      </c>
      <c r="M239" t="s">
        <v>225</v>
      </c>
    </row>
    <row r="240" spans="1:13" x14ac:dyDescent="0.2">
      <c r="A240">
        <v>2020</v>
      </c>
      <c r="B240">
        <v>12</v>
      </c>
      <c r="C240" t="s">
        <v>26</v>
      </c>
      <c r="D240" t="s">
        <v>20</v>
      </c>
      <c r="E240" t="s">
        <v>12</v>
      </c>
      <c r="F240">
        <v>7.5570000000000004</v>
      </c>
      <c r="G240" t="s">
        <v>225</v>
      </c>
      <c r="H240">
        <v>574.50500699999998</v>
      </c>
      <c r="I240" t="s">
        <v>225</v>
      </c>
      <c r="J240">
        <v>2.7206000000000001</v>
      </c>
      <c r="K240" t="s">
        <v>225</v>
      </c>
      <c r="L240">
        <v>1595</v>
      </c>
      <c r="M240" t="s">
        <v>225</v>
      </c>
    </row>
    <row r="241" spans="1:13" x14ac:dyDescent="0.2">
      <c r="A241">
        <v>2022</v>
      </c>
      <c r="B241">
        <v>6</v>
      </c>
      <c r="C241" t="s">
        <v>32</v>
      </c>
      <c r="D241" t="s">
        <v>21</v>
      </c>
      <c r="E241" t="s">
        <v>13</v>
      </c>
      <c r="F241">
        <v>2.0888</v>
      </c>
      <c r="G241" t="s">
        <v>225</v>
      </c>
      <c r="H241">
        <v>570.03286200000002</v>
      </c>
      <c r="I241" t="s">
        <v>225</v>
      </c>
      <c r="J241">
        <v>0.83550000000000002</v>
      </c>
      <c r="K241" t="s">
        <v>225</v>
      </c>
      <c r="L241">
        <v>353</v>
      </c>
      <c r="M241" t="s">
        <v>225</v>
      </c>
    </row>
    <row r="242" spans="1:13" x14ac:dyDescent="0.2">
      <c r="A242">
        <v>2020</v>
      </c>
      <c r="B242">
        <v>6</v>
      </c>
      <c r="C242" t="s">
        <v>32</v>
      </c>
      <c r="D242" t="s">
        <v>29</v>
      </c>
      <c r="E242" t="s">
        <v>18</v>
      </c>
      <c r="F242">
        <v>1.35E-2</v>
      </c>
      <c r="G242" t="s">
        <v>225</v>
      </c>
      <c r="H242">
        <v>3.2805589999999998</v>
      </c>
      <c r="I242" t="s">
        <v>225</v>
      </c>
      <c r="J242">
        <v>2.5999999999999999E-3</v>
      </c>
      <c r="K242" t="s">
        <v>225</v>
      </c>
      <c r="L242">
        <v>7</v>
      </c>
      <c r="M242" t="s">
        <v>225</v>
      </c>
    </row>
    <row r="243" spans="1:13" x14ac:dyDescent="0.2">
      <c r="A243">
        <v>2020</v>
      </c>
      <c r="B243">
        <v>6</v>
      </c>
      <c r="C243" t="s">
        <v>32</v>
      </c>
      <c r="D243" t="s">
        <v>16</v>
      </c>
      <c r="E243" t="s">
        <v>13</v>
      </c>
      <c r="F243">
        <v>3.1105</v>
      </c>
      <c r="G243" t="s">
        <v>225</v>
      </c>
      <c r="H243">
        <v>565.05665799999997</v>
      </c>
      <c r="I243" t="s">
        <v>225</v>
      </c>
      <c r="J243">
        <v>1.3996999999999999</v>
      </c>
      <c r="K243" t="s">
        <v>225</v>
      </c>
      <c r="L243">
        <v>1088</v>
      </c>
      <c r="M243" t="s">
        <v>225</v>
      </c>
    </row>
    <row r="244" spans="1:13" x14ac:dyDescent="0.2">
      <c r="A244">
        <v>2020</v>
      </c>
      <c r="B244">
        <v>1</v>
      </c>
      <c r="C244" t="s">
        <v>9</v>
      </c>
      <c r="D244" t="s">
        <v>16</v>
      </c>
      <c r="E244" t="s">
        <v>13</v>
      </c>
      <c r="F244">
        <v>5.1222000000000003</v>
      </c>
      <c r="G244" t="s">
        <v>225</v>
      </c>
      <c r="H244">
        <v>559.44437900000003</v>
      </c>
      <c r="I244" t="s">
        <v>225</v>
      </c>
      <c r="J244">
        <v>2.3050000000000002</v>
      </c>
      <c r="K244" t="s">
        <v>225</v>
      </c>
      <c r="L244">
        <v>325</v>
      </c>
      <c r="M244" t="s">
        <v>225</v>
      </c>
    </row>
    <row r="245" spans="1:13" x14ac:dyDescent="0.2">
      <c r="A245">
        <v>2020</v>
      </c>
      <c r="B245">
        <v>6</v>
      </c>
      <c r="C245" t="s">
        <v>32</v>
      </c>
      <c r="D245" t="s">
        <v>35</v>
      </c>
      <c r="E245" t="s">
        <v>18</v>
      </c>
      <c r="F245">
        <v>0.39269999999999999</v>
      </c>
      <c r="G245" t="s">
        <v>225</v>
      </c>
      <c r="H245">
        <v>60.613095000000001</v>
      </c>
      <c r="I245" t="s">
        <v>225</v>
      </c>
      <c r="J245">
        <v>7.0699999999999999E-2</v>
      </c>
      <c r="K245" t="s">
        <v>225</v>
      </c>
      <c r="L245">
        <v>0</v>
      </c>
      <c r="M245" t="s">
        <v>225</v>
      </c>
    </row>
    <row r="246" spans="1:13" x14ac:dyDescent="0.2">
      <c r="A246">
        <v>2022</v>
      </c>
      <c r="B246">
        <v>2</v>
      </c>
      <c r="C246" t="s">
        <v>26</v>
      </c>
      <c r="D246" t="s">
        <v>10</v>
      </c>
      <c r="E246" t="s">
        <v>13</v>
      </c>
      <c r="F246">
        <v>3.2303000000000002</v>
      </c>
      <c r="G246" t="s">
        <v>225</v>
      </c>
      <c r="H246">
        <v>555.28155200000003</v>
      </c>
      <c r="I246" t="s">
        <v>225</v>
      </c>
      <c r="J246">
        <v>1.6151</v>
      </c>
      <c r="K246" t="s">
        <v>225</v>
      </c>
      <c r="L246">
        <v>698</v>
      </c>
      <c r="M246" t="s">
        <v>225</v>
      </c>
    </row>
    <row r="247" spans="1:13" x14ac:dyDescent="0.2">
      <c r="A247">
        <v>2020</v>
      </c>
      <c r="B247">
        <v>6</v>
      </c>
      <c r="C247" t="s">
        <v>32</v>
      </c>
      <c r="D247" t="s">
        <v>38</v>
      </c>
      <c r="E247" t="s">
        <v>27</v>
      </c>
      <c r="F247">
        <v>0.12820000000000001</v>
      </c>
      <c r="G247" t="s">
        <v>225</v>
      </c>
      <c r="H247">
        <v>24.489549</v>
      </c>
      <c r="I247" t="s">
        <v>225</v>
      </c>
      <c r="J247">
        <v>4.2299999999999997E-2</v>
      </c>
      <c r="K247" t="s">
        <v>225</v>
      </c>
      <c r="L247">
        <v>0</v>
      </c>
      <c r="M247" t="s">
        <v>225</v>
      </c>
    </row>
    <row r="248" spans="1:13" x14ac:dyDescent="0.2">
      <c r="A248">
        <v>2021</v>
      </c>
      <c r="B248">
        <v>2</v>
      </c>
      <c r="C248" t="s">
        <v>26</v>
      </c>
      <c r="D248" t="s">
        <v>20</v>
      </c>
      <c r="E248" t="s">
        <v>12</v>
      </c>
      <c r="F248">
        <v>7.6459999999999999</v>
      </c>
      <c r="G248" t="s">
        <v>225</v>
      </c>
      <c r="H248">
        <v>547.56286299999999</v>
      </c>
      <c r="I248" t="s">
        <v>225</v>
      </c>
      <c r="J248">
        <v>2.7526000000000002</v>
      </c>
      <c r="K248" t="s">
        <v>225</v>
      </c>
      <c r="L248">
        <v>1592</v>
      </c>
      <c r="M248" t="s">
        <v>225</v>
      </c>
    </row>
    <row r="249" spans="1:13" x14ac:dyDescent="0.2">
      <c r="A249">
        <v>2020</v>
      </c>
      <c r="B249">
        <v>7</v>
      </c>
      <c r="C249" t="s">
        <v>9</v>
      </c>
      <c r="D249" t="s">
        <v>10</v>
      </c>
      <c r="E249" t="s">
        <v>11</v>
      </c>
      <c r="F249">
        <v>15.116899999999999</v>
      </c>
      <c r="G249" t="s">
        <v>225</v>
      </c>
      <c r="H249">
        <v>870.32508299999995</v>
      </c>
      <c r="I249" t="s">
        <v>225</v>
      </c>
      <c r="J249">
        <v>3.1745999999999999</v>
      </c>
      <c r="K249" t="s">
        <v>225</v>
      </c>
      <c r="L249">
        <v>608</v>
      </c>
      <c r="M249" t="s">
        <v>225</v>
      </c>
    </row>
    <row r="250" spans="1:13" x14ac:dyDescent="0.2">
      <c r="A250">
        <v>2020</v>
      </c>
      <c r="B250">
        <v>7</v>
      </c>
      <c r="C250" t="s">
        <v>9</v>
      </c>
      <c r="D250" t="s">
        <v>10</v>
      </c>
      <c r="E250" t="s">
        <v>14</v>
      </c>
      <c r="F250">
        <v>3.56E-2</v>
      </c>
      <c r="G250" t="s">
        <v>225</v>
      </c>
      <c r="H250">
        <v>6.2832290000000004</v>
      </c>
      <c r="I250" t="s">
        <v>225</v>
      </c>
      <c r="J250">
        <v>2.6700000000000002E-2</v>
      </c>
      <c r="K250" t="s">
        <v>225</v>
      </c>
      <c r="L250">
        <v>10</v>
      </c>
      <c r="M250" t="s">
        <v>225</v>
      </c>
    </row>
    <row r="251" spans="1:13" x14ac:dyDescent="0.2">
      <c r="A251">
        <v>2020</v>
      </c>
      <c r="B251">
        <v>7</v>
      </c>
      <c r="C251" t="s">
        <v>9</v>
      </c>
      <c r="D251" t="s">
        <v>16</v>
      </c>
      <c r="E251" t="s">
        <v>11</v>
      </c>
      <c r="F251">
        <v>7.9988000000000001</v>
      </c>
      <c r="G251" t="s">
        <v>225</v>
      </c>
      <c r="H251">
        <v>472.15317099999999</v>
      </c>
      <c r="I251" t="s">
        <v>225</v>
      </c>
      <c r="J251">
        <v>1.8396999999999999</v>
      </c>
      <c r="K251" t="s">
        <v>225</v>
      </c>
      <c r="L251">
        <v>475</v>
      </c>
      <c r="M251" t="s">
        <v>225</v>
      </c>
    </row>
    <row r="252" spans="1:13" x14ac:dyDescent="0.2">
      <c r="A252">
        <v>2020</v>
      </c>
      <c r="B252">
        <v>11</v>
      </c>
      <c r="C252" t="s">
        <v>32</v>
      </c>
      <c r="D252" t="s">
        <v>16</v>
      </c>
      <c r="E252" t="s">
        <v>13</v>
      </c>
      <c r="F252">
        <v>3.2635999999999998</v>
      </c>
      <c r="G252" t="s">
        <v>225</v>
      </c>
      <c r="H252">
        <v>537.94231600000001</v>
      </c>
      <c r="I252" t="s">
        <v>225</v>
      </c>
      <c r="J252">
        <v>1.4685999999999999</v>
      </c>
      <c r="K252" t="s">
        <v>225</v>
      </c>
      <c r="L252">
        <v>1914</v>
      </c>
      <c r="M252" t="s">
        <v>225</v>
      </c>
    </row>
    <row r="253" spans="1:13" x14ac:dyDescent="0.2">
      <c r="A253">
        <v>2022</v>
      </c>
      <c r="B253">
        <v>6</v>
      </c>
      <c r="C253" t="s">
        <v>9</v>
      </c>
      <c r="D253" t="s">
        <v>21</v>
      </c>
      <c r="E253" t="s">
        <v>13</v>
      </c>
      <c r="F253">
        <v>3.1193</v>
      </c>
      <c r="G253" t="s">
        <v>225</v>
      </c>
      <c r="H253">
        <v>536.89680199999998</v>
      </c>
      <c r="I253" t="s">
        <v>225</v>
      </c>
      <c r="J253">
        <v>1.2478</v>
      </c>
      <c r="K253" t="s">
        <v>225</v>
      </c>
      <c r="L253">
        <v>166</v>
      </c>
      <c r="M253" t="s">
        <v>225</v>
      </c>
    </row>
    <row r="254" spans="1:13" x14ac:dyDescent="0.2">
      <c r="A254">
        <v>2020</v>
      </c>
      <c r="B254">
        <v>7</v>
      </c>
      <c r="C254" t="s">
        <v>9</v>
      </c>
      <c r="D254" t="s">
        <v>17</v>
      </c>
      <c r="E254" t="s">
        <v>18</v>
      </c>
      <c r="F254">
        <v>3.0070999999999999</v>
      </c>
      <c r="G254" t="s">
        <v>225</v>
      </c>
      <c r="H254">
        <v>290.43078500000001</v>
      </c>
      <c r="I254" t="s">
        <v>225</v>
      </c>
      <c r="J254">
        <v>0.5413</v>
      </c>
      <c r="K254" t="s">
        <v>225</v>
      </c>
      <c r="L254">
        <v>97</v>
      </c>
      <c r="M254" t="s">
        <v>225</v>
      </c>
    </row>
    <row r="255" spans="1:13" x14ac:dyDescent="0.2">
      <c r="A255">
        <v>2022</v>
      </c>
      <c r="B255">
        <v>2</v>
      </c>
      <c r="C255" t="s">
        <v>26</v>
      </c>
      <c r="D255" t="s">
        <v>20</v>
      </c>
      <c r="E255" t="s">
        <v>12</v>
      </c>
      <c r="F255">
        <v>7.0537999999999998</v>
      </c>
      <c r="G255" t="s">
        <v>225</v>
      </c>
      <c r="H255">
        <v>530.28847399999995</v>
      </c>
      <c r="I255" t="s">
        <v>225</v>
      </c>
      <c r="J255">
        <v>2.5392999999999999</v>
      </c>
      <c r="K255" t="s">
        <v>225</v>
      </c>
      <c r="L255">
        <v>1340</v>
      </c>
      <c r="M255" t="s">
        <v>225</v>
      </c>
    </row>
    <row r="256" spans="1:13" x14ac:dyDescent="0.2">
      <c r="A256">
        <v>2022</v>
      </c>
      <c r="B256">
        <v>4</v>
      </c>
      <c r="C256" t="s">
        <v>32</v>
      </c>
      <c r="D256" t="s">
        <v>19</v>
      </c>
      <c r="E256" t="s">
        <v>12</v>
      </c>
      <c r="F256">
        <v>2.4323999999999999</v>
      </c>
      <c r="G256" t="s">
        <v>225</v>
      </c>
      <c r="H256">
        <v>528.57777799999997</v>
      </c>
      <c r="I256" t="s">
        <v>225</v>
      </c>
      <c r="J256">
        <v>0.9</v>
      </c>
      <c r="K256" t="s">
        <v>225</v>
      </c>
      <c r="L256">
        <v>0</v>
      </c>
      <c r="M256" t="s">
        <v>225</v>
      </c>
    </row>
    <row r="257" spans="1:13" x14ac:dyDescent="0.2">
      <c r="A257">
        <v>2020</v>
      </c>
      <c r="B257">
        <v>7</v>
      </c>
      <c r="C257" t="s">
        <v>9</v>
      </c>
      <c r="D257" t="s">
        <v>21</v>
      </c>
      <c r="E257" t="s">
        <v>22</v>
      </c>
      <c r="F257">
        <v>6.1999999999999998E-3</v>
      </c>
      <c r="G257" t="s">
        <v>225</v>
      </c>
      <c r="H257">
        <v>1.9862649999999999</v>
      </c>
      <c r="I257" t="s">
        <v>225</v>
      </c>
      <c r="J257">
        <v>1.6999999999999999E-3</v>
      </c>
      <c r="K257" t="s">
        <v>225</v>
      </c>
      <c r="L257">
        <v>3</v>
      </c>
      <c r="M257" t="s">
        <v>225</v>
      </c>
    </row>
    <row r="258" spans="1:13" x14ac:dyDescent="0.2">
      <c r="A258">
        <v>2022</v>
      </c>
      <c r="B258">
        <v>4</v>
      </c>
      <c r="C258" t="s">
        <v>26</v>
      </c>
      <c r="D258" t="s">
        <v>10</v>
      </c>
      <c r="E258" t="s">
        <v>13</v>
      </c>
      <c r="F258">
        <v>2.8633999999999999</v>
      </c>
      <c r="G258" t="s">
        <v>225</v>
      </c>
      <c r="H258">
        <v>525.96028000000001</v>
      </c>
      <c r="I258" t="s">
        <v>225</v>
      </c>
      <c r="J258">
        <v>1.4317</v>
      </c>
      <c r="K258" t="s">
        <v>225</v>
      </c>
      <c r="L258">
        <v>472</v>
      </c>
      <c r="M258" t="s">
        <v>225</v>
      </c>
    </row>
    <row r="259" spans="1:13" x14ac:dyDescent="0.2">
      <c r="A259">
        <v>2022</v>
      </c>
      <c r="B259">
        <v>5</v>
      </c>
      <c r="C259" t="s">
        <v>26</v>
      </c>
      <c r="D259" t="s">
        <v>10</v>
      </c>
      <c r="E259" t="s">
        <v>13</v>
      </c>
      <c r="F259">
        <v>2.8616000000000001</v>
      </c>
      <c r="G259" t="s">
        <v>225</v>
      </c>
      <c r="H259">
        <v>523.02981699999998</v>
      </c>
      <c r="I259" t="s">
        <v>225</v>
      </c>
      <c r="J259">
        <v>1.4308000000000001</v>
      </c>
      <c r="K259" t="s">
        <v>225</v>
      </c>
      <c r="L259">
        <v>438</v>
      </c>
      <c r="M259" t="s">
        <v>225</v>
      </c>
    </row>
    <row r="260" spans="1:13" x14ac:dyDescent="0.2">
      <c r="A260">
        <v>2020</v>
      </c>
      <c r="B260">
        <v>7</v>
      </c>
      <c r="C260" t="s">
        <v>9</v>
      </c>
      <c r="D260" t="s">
        <v>24</v>
      </c>
      <c r="E260" t="s">
        <v>18</v>
      </c>
      <c r="F260">
        <v>0.2089</v>
      </c>
      <c r="G260" t="s">
        <v>225</v>
      </c>
      <c r="H260">
        <v>35.509419000000001</v>
      </c>
      <c r="I260" t="s">
        <v>225</v>
      </c>
      <c r="J260">
        <v>3.9699999999999999E-2</v>
      </c>
      <c r="K260" t="s">
        <v>225</v>
      </c>
      <c r="L260">
        <v>0</v>
      </c>
      <c r="M260" t="s">
        <v>225</v>
      </c>
    </row>
    <row r="261" spans="1:13" x14ac:dyDescent="0.2">
      <c r="A261">
        <v>2021</v>
      </c>
      <c r="B261">
        <v>8</v>
      </c>
      <c r="C261" t="s">
        <v>26</v>
      </c>
      <c r="D261" t="s">
        <v>20</v>
      </c>
      <c r="E261" t="s">
        <v>12</v>
      </c>
      <c r="F261">
        <v>8.2988999999999997</v>
      </c>
      <c r="G261" t="s">
        <v>225</v>
      </c>
      <c r="H261">
        <v>520.89913799999999</v>
      </c>
      <c r="I261" t="s">
        <v>225</v>
      </c>
      <c r="J261">
        <v>2.9876999999999998</v>
      </c>
      <c r="K261" t="s">
        <v>225</v>
      </c>
      <c r="L261">
        <v>1386</v>
      </c>
      <c r="M261" t="s">
        <v>225</v>
      </c>
    </row>
    <row r="262" spans="1:13" x14ac:dyDescent="0.2">
      <c r="A262">
        <v>2020</v>
      </c>
      <c r="B262">
        <v>2</v>
      </c>
      <c r="C262" t="s">
        <v>32</v>
      </c>
      <c r="D262" t="s">
        <v>29</v>
      </c>
      <c r="E262" t="s">
        <v>13</v>
      </c>
      <c r="F262">
        <v>1.8029999999999999</v>
      </c>
      <c r="G262" t="s">
        <v>225</v>
      </c>
      <c r="H262">
        <v>520.28328699999997</v>
      </c>
      <c r="I262" t="s">
        <v>225</v>
      </c>
      <c r="J262">
        <v>0.72109999999999996</v>
      </c>
      <c r="K262" t="s">
        <v>225</v>
      </c>
      <c r="L262">
        <v>238</v>
      </c>
      <c r="M262" t="s">
        <v>225</v>
      </c>
    </row>
    <row r="263" spans="1:13" x14ac:dyDescent="0.2">
      <c r="A263">
        <v>2020</v>
      </c>
      <c r="B263">
        <v>7</v>
      </c>
      <c r="C263" t="s">
        <v>26</v>
      </c>
      <c r="D263" t="s">
        <v>10</v>
      </c>
      <c r="E263" t="s">
        <v>14</v>
      </c>
      <c r="F263">
        <v>0.46260000000000001</v>
      </c>
      <c r="G263" t="s">
        <v>225</v>
      </c>
      <c r="H263">
        <v>79.825210999999996</v>
      </c>
      <c r="I263" t="s">
        <v>225</v>
      </c>
      <c r="J263">
        <v>0.34699999999999998</v>
      </c>
      <c r="K263" t="s">
        <v>225</v>
      </c>
      <c r="L263">
        <v>307</v>
      </c>
      <c r="M263" t="s">
        <v>225</v>
      </c>
    </row>
    <row r="264" spans="1:13" x14ac:dyDescent="0.2">
      <c r="A264">
        <v>2022</v>
      </c>
      <c r="B264">
        <v>8</v>
      </c>
      <c r="C264" t="s">
        <v>32</v>
      </c>
      <c r="D264" t="s">
        <v>21</v>
      </c>
      <c r="E264" t="s">
        <v>13</v>
      </c>
      <c r="F264">
        <v>1.9689000000000001</v>
      </c>
      <c r="G264" t="s">
        <v>225</v>
      </c>
      <c r="H264">
        <v>514.08347100000003</v>
      </c>
      <c r="I264" t="s">
        <v>225</v>
      </c>
      <c r="J264">
        <v>0.78759999999999997</v>
      </c>
      <c r="K264" t="s">
        <v>225</v>
      </c>
      <c r="L264">
        <v>413</v>
      </c>
      <c r="M264" t="s">
        <v>225</v>
      </c>
    </row>
    <row r="265" spans="1:13" x14ac:dyDescent="0.2">
      <c r="A265">
        <v>2021</v>
      </c>
      <c r="B265">
        <v>2</v>
      </c>
      <c r="C265" t="s">
        <v>32</v>
      </c>
      <c r="D265" t="s">
        <v>16</v>
      </c>
      <c r="E265" t="s">
        <v>13</v>
      </c>
      <c r="F265">
        <v>3.2412000000000001</v>
      </c>
      <c r="G265" t="s">
        <v>225</v>
      </c>
      <c r="H265">
        <v>503.77652399999999</v>
      </c>
      <c r="I265" t="s">
        <v>225</v>
      </c>
      <c r="J265">
        <v>1.4584999999999999</v>
      </c>
      <c r="K265" t="s">
        <v>225</v>
      </c>
      <c r="L265">
        <v>2043</v>
      </c>
      <c r="M265" t="s">
        <v>225</v>
      </c>
    </row>
    <row r="266" spans="1:13" x14ac:dyDescent="0.2">
      <c r="A266">
        <v>2020</v>
      </c>
      <c r="B266">
        <v>7</v>
      </c>
      <c r="C266" t="s">
        <v>26</v>
      </c>
      <c r="D266" t="s">
        <v>16</v>
      </c>
      <c r="E266" t="s">
        <v>11</v>
      </c>
      <c r="F266">
        <v>2.8536999999999999</v>
      </c>
      <c r="G266" t="s">
        <v>225</v>
      </c>
      <c r="H266">
        <v>235.936746</v>
      </c>
      <c r="I266" t="s">
        <v>225</v>
      </c>
      <c r="J266">
        <v>0.65639999999999998</v>
      </c>
      <c r="K266" t="s">
        <v>225</v>
      </c>
      <c r="L266">
        <v>1216</v>
      </c>
      <c r="M266" t="s">
        <v>225</v>
      </c>
    </row>
    <row r="267" spans="1:13" x14ac:dyDescent="0.2">
      <c r="A267">
        <v>2020</v>
      </c>
      <c r="B267">
        <v>7</v>
      </c>
      <c r="C267" t="s">
        <v>32</v>
      </c>
      <c r="D267" t="s">
        <v>16</v>
      </c>
      <c r="E267" t="s">
        <v>13</v>
      </c>
      <c r="F267">
        <v>2.7616999999999998</v>
      </c>
      <c r="G267" t="s">
        <v>225</v>
      </c>
      <c r="H267">
        <v>499.18323700000002</v>
      </c>
      <c r="I267" t="s">
        <v>225</v>
      </c>
      <c r="J267">
        <v>1.2427999999999999</v>
      </c>
      <c r="K267" t="s">
        <v>225</v>
      </c>
      <c r="L267">
        <v>1130</v>
      </c>
      <c r="M267" t="s">
        <v>225</v>
      </c>
    </row>
    <row r="268" spans="1:13" x14ac:dyDescent="0.2">
      <c r="A268">
        <v>2020</v>
      </c>
      <c r="B268">
        <v>9</v>
      </c>
      <c r="C268" t="s">
        <v>32</v>
      </c>
      <c r="D268" t="s">
        <v>19</v>
      </c>
      <c r="E268" t="s">
        <v>12</v>
      </c>
      <c r="F268">
        <v>2.9929000000000001</v>
      </c>
      <c r="G268" t="s">
        <v>225</v>
      </c>
      <c r="H268">
        <v>496.05571300000003</v>
      </c>
      <c r="I268" t="s">
        <v>225</v>
      </c>
      <c r="J268">
        <v>1.1073999999999999</v>
      </c>
      <c r="K268" t="s">
        <v>225</v>
      </c>
      <c r="L268">
        <v>574</v>
      </c>
      <c r="M268" t="s">
        <v>225</v>
      </c>
    </row>
    <row r="269" spans="1:13" x14ac:dyDescent="0.2">
      <c r="A269">
        <v>2020</v>
      </c>
      <c r="B269">
        <v>7</v>
      </c>
      <c r="C269" t="s">
        <v>26</v>
      </c>
      <c r="D269" t="s">
        <v>17</v>
      </c>
      <c r="E269" t="s">
        <v>18</v>
      </c>
      <c r="F269">
        <v>1.3448</v>
      </c>
      <c r="G269" t="s">
        <v>225</v>
      </c>
      <c r="H269">
        <v>119.129525</v>
      </c>
      <c r="I269" t="s">
        <v>225</v>
      </c>
      <c r="J269">
        <v>0.24199999999999999</v>
      </c>
      <c r="K269" t="s">
        <v>225</v>
      </c>
      <c r="L269">
        <v>394</v>
      </c>
      <c r="M269" t="s">
        <v>225</v>
      </c>
    </row>
    <row r="270" spans="1:13" x14ac:dyDescent="0.2">
      <c r="A270">
        <v>2020</v>
      </c>
      <c r="B270">
        <v>1</v>
      </c>
      <c r="C270" t="s">
        <v>32</v>
      </c>
      <c r="D270" t="s">
        <v>29</v>
      </c>
      <c r="E270" t="s">
        <v>13</v>
      </c>
      <c r="F270">
        <v>1.7346999999999999</v>
      </c>
      <c r="G270" t="s">
        <v>225</v>
      </c>
      <c r="H270">
        <v>489.01997599999999</v>
      </c>
      <c r="I270" t="s">
        <v>225</v>
      </c>
      <c r="J270">
        <v>0.69379999999999997</v>
      </c>
      <c r="K270" t="s">
        <v>225</v>
      </c>
      <c r="L270">
        <v>223</v>
      </c>
      <c r="M270" t="s">
        <v>225</v>
      </c>
    </row>
    <row r="271" spans="1:13" x14ac:dyDescent="0.2">
      <c r="A271">
        <v>2020</v>
      </c>
      <c r="B271">
        <v>7</v>
      </c>
      <c r="C271" t="s">
        <v>26</v>
      </c>
      <c r="D271" t="s">
        <v>21</v>
      </c>
      <c r="E271" t="s">
        <v>22</v>
      </c>
      <c r="F271">
        <v>5.3E-3</v>
      </c>
      <c r="G271" t="s">
        <v>225</v>
      </c>
      <c r="H271">
        <v>1.9222790000000001</v>
      </c>
      <c r="I271" t="s">
        <v>225</v>
      </c>
      <c r="J271">
        <v>1.5E-3</v>
      </c>
      <c r="K271" t="s">
        <v>225</v>
      </c>
      <c r="L271">
        <v>2</v>
      </c>
      <c r="M271" t="s">
        <v>225</v>
      </c>
    </row>
    <row r="272" spans="1:13" x14ac:dyDescent="0.2">
      <c r="A272">
        <v>2022</v>
      </c>
      <c r="B272">
        <v>1</v>
      </c>
      <c r="C272" t="s">
        <v>26</v>
      </c>
      <c r="D272" t="s">
        <v>10</v>
      </c>
      <c r="E272" t="s">
        <v>13</v>
      </c>
      <c r="F272">
        <v>2.8340000000000001</v>
      </c>
      <c r="G272" t="s">
        <v>225</v>
      </c>
      <c r="H272">
        <v>485.82223299999998</v>
      </c>
      <c r="I272" t="s">
        <v>225</v>
      </c>
      <c r="J272">
        <v>1.4171</v>
      </c>
      <c r="K272" t="s">
        <v>225</v>
      </c>
      <c r="L272">
        <v>721</v>
      </c>
      <c r="M272" t="s">
        <v>225</v>
      </c>
    </row>
    <row r="273" spans="1:13" x14ac:dyDescent="0.2">
      <c r="A273">
        <v>2020</v>
      </c>
      <c r="B273">
        <v>7</v>
      </c>
      <c r="C273" t="s">
        <v>26</v>
      </c>
      <c r="D273" t="s">
        <v>29</v>
      </c>
      <c r="E273" t="s">
        <v>18</v>
      </c>
      <c r="F273">
        <v>2.9899999999999999E-2</v>
      </c>
      <c r="G273" t="s">
        <v>225</v>
      </c>
      <c r="H273">
        <v>10.112935</v>
      </c>
      <c r="I273" t="s">
        <v>225</v>
      </c>
      <c r="J273">
        <v>5.7000000000000002E-3</v>
      </c>
      <c r="K273" t="s">
        <v>225</v>
      </c>
      <c r="L273">
        <v>0</v>
      </c>
      <c r="M273" t="s">
        <v>225</v>
      </c>
    </row>
    <row r="274" spans="1:13" x14ac:dyDescent="0.2">
      <c r="A274">
        <v>2021</v>
      </c>
      <c r="B274">
        <v>3</v>
      </c>
      <c r="C274" t="s">
        <v>32</v>
      </c>
      <c r="D274" t="s">
        <v>19</v>
      </c>
      <c r="E274" t="s">
        <v>12</v>
      </c>
      <c r="F274">
        <v>2.7406000000000001</v>
      </c>
      <c r="G274" t="s">
        <v>225</v>
      </c>
      <c r="H274">
        <v>481.704229</v>
      </c>
      <c r="I274" t="s">
        <v>225</v>
      </c>
      <c r="J274">
        <v>1.014</v>
      </c>
      <c r="K274" t="s">
        <v>225</v>
      </c>
      <c r="L274">
        <v>353</v>
      </c>
      <c r="M274" t="s">
        <v>225</v>
      </c>
    </row>
    <row r="275" spans="1:13" x14ac:dyDescent="0.2">
      <c r="A275">
        <v>2021</v>
      </c>
      <c r="B275">
        <v>11</v>
      </c>
      <c r="C275" t="s">
        <v>32</v>
      </c>
      <c r="D275" t="s">
        <v>53</v>
      </c>
      <c r="E275" t="s">
        <v>12</v>
      </c>
      <c r="F275">
        <v>8.0768000000000004</v>
      </c>
      <c r="G275" t="s">
        <v>225</v>
      </c>
      <c r="H275">
        <v>479.585418</v>
      </c>
      <c r="I275" t="s">
        <v>225</v>
      </c>
      <c r="J275">
        <v>3.1095999999999999</v>
      </c>
      <c r="K275" t="s">
        <v>225</v>
      </c>
      <c r="L275">
        <v>2321</v>
      </c>
      <c r="M275" t="s">
        <v>225</v>
      </c>
    </row>
    <row r="276" spans="1:13" x14ac:dyDescent="0.2">
      <c r="A276">
        <v>2022</v>
      </c>
      <c r="B276">
        <v>8</v>
      </c>
      <c r="C276" t="s">
        <v>26</v>
      </c>
      <c r="D276" t="s">
        <v>20</v>
      </c>
      <c r="E276" t="s">
        <v>12</v>
      </c>
      <c r="F276">
        <v>6.7550999999999997</v>
      </c>
      <c r="G276" t="s">
        <v>225</v>
      </c>
      <c r="H276">
        <v>479.08673099999999</v>
      </c>
      <c r="I276" t="s">
        <v>225</v>
      </c>
      <c r="J276">
        <v>2.4318</v>
      </c>
      <c r="K276" t="s">
        <v>225</v>
      </c>
      <c r="L276">
        <v>1405</v>
      </c>
      <c r="M276" t="s">
        <v>225</v>
      </c>
    </row>
    <row r="277" spans="1:13" x14ac:dyDescent="0.2">
      <c r="A277">
        <v>2020</v>
      </c>
      <c r="B277">
        <v>7</v>
      </c>
      <c r="C277" t="s">
        <v>32</v>
      </c>
      <c r="D277" t="s">
        <v>10</v>
      </c>
      <c r="E277" t="s">
        <v>14</v>
      </c>
      <c r="F277">
        <v>1.0494000000000001</v>
      </c>
      <c r="G277" t="s">
        <v>225</v>
      </c>
      <c r="H277">
        <v>147.30012199999999</v>
      </c>
      <c r="I277" t="s">
        <v>225</v>
      </c>
      <c r="J277">
        <v>0.78710000000000002</v>
      </c>
      <c r="K277" t="s">
        <v>225</v>
      </c>
      <c r="L277">
        <v>117</v>
      </c>
      <c r="M277" t="s">
        <v>225</v>
      </c>
    </row>
    <row r="278" spans="1:13" x14ac:dyDescent="0.2">
      <c r="A278">
        <v>2020</v>
      </c>
      <c r="B278">
        <v>7</v>
      </c>
      <c r="C278" t="s">
        <v>32</v>
      </c>
      <c r="D278" t="s">
        <v>16</v>
      </c>
      <c r="E278" t="s">
        <v>11</v>
      </c>
      <c r="F278">
        <v>8.3302999999999994</v>
      </c>
      <c r="G278" t="s">
        <v>225</v>
      </c>
      <c r="H278">
        <v>521.91700200000002</v>
      </c>
      <c r="I278" t="s">
        <v>225</v>
      </c>
      <c r="J278">
        <v>1.9159999999999999</v>
      </c>
      <c r="K278" t="s">
        <v>225</v>
      </c>
      <c r="L278">
        <v>1689</v>
      </c>
      <c r="M278" t="s">
        <v>225</v>
      </c>
    </row>
    <row r="279" spans="1:13" x14ac:dyDescent="0.2">
      <c r="A279">
        <v>2022</v>
      </c>
      <c r="B279">
        <v>9</v>
      </c>
      <c r="C279" t="s">
        <v>32</v>
      </c>
      <c r="D279" t="s">
        <v>21</v>
      </c>
      <c r="E279" t="s">
        <v>13</v>
      </c>
      <c r="F279">
        <v>1.7531000000000001</v>
      </c>
      <c r="G279" t="s">
        <v>225</v>
      </c>
      <c r="H279">
        <v>477.69954100000001</v>
      </c>
      <c r="I279" t="s">
        <v>225</v>
      </c>
      <c r="J279">
        <v>0.70130000000000003</v>
      </c>
      <c r="K279" t="s">
        <v>225</v>
      </c>
      <c r="L279">
        <v>375</v>
      </c>
      <c r="M279" t="s">
        <v>225</v>
      </c>
    </row>
    <row r="280" spans="1:13" x14ac:dyDescent="0.2">
      <c r="A280">
        <v>2022</v>
      </c>
      <c r="B280">
        <v>4</v>
      </c>
      <c r="C280" t="s">
        <v>9</v>
      </c>
      <c r="D280" t="s">
        <v>21</v>
      </c>
      <c r="E280" t="s">
        <v>13</v>
      </c>
      <c r="F280">
        <v>2.839</v>
      </c>
      <c r="G280" t="s">
        <v>225</v>
      </c>
      <c r="H280">
        <v>475.48093999999998</v>
      </c>
      <c r="I280" t="s">
        <v>225</v>
      </c>
      <c r="J280">
        <v>1.1355999999999999</v>
      </c>
      <c r="K280" t="s">
        <v>225</v>
      </c>
      <c r="L280">
        <v>163</v>
      </c>
      <c r="M280" t="s">
        <v>225</v>
      </c>
    </row>
    <row r="281" spans="1:13" x14ac:dyDescent="0.2">
      <c r="A281">
        <v>2020</v>
      </c>
      <c r="B281">
        <v>7</v>
      </c>
      <c r="C281" t="s">
        <v>32</v>
      </c>
      <c r="D281" t="s">
        <v>29</v>
      </c>
      <c r="E281" t="s">
        <v>18</v>
      </c>
      <c r="F281">
        <v>0.02</v>
      </c>
      <c r="G281" t="s">
        <v>225</v>
      </c>
      <c r="H281">
        <v>3.3484560000000001</v>
      </c>
      <c r="I281" t="s">
        <v>225</v>
      </c>
      <c r="J281">
        <v>3.8E-3</v>
      </c>
      <c r="K281" t="s">
        <v>225</v>
      </c>
      <c r="L281">
        <v>7</v>
      </c>
      <c r="M281" t="s">
        <v>225</v>
      </c>
    </row>
    <row r="282" spans="1:13" x14ac:dyDescent="0.2">
      <c r="A282">
        <v>2020</v>
      </c>
      <c r="B282">
        <v>10</v>
      </c>
      <c r="C282" t="s">
        <v>9</v>
      </c>
      <c r="D282" t="s">
        <v>20</v>
      </c>
      <c r="E282" t="s">
        <v>12</v>
      </c>
      <c r="F282">
        <v>9.4437999999999995</v>
      </c>
      <c r="G282" t="s">
        <v>225</v>
      </c>
      <c r="H282">
        <v>458.54192799999998</v>
      </c>
      <c r="I282" t="s">
        <v>225</v>
      </c>
      <c r="J282">
        <v>3.3997000000000002</v>
      </c>
      <c r="K282" t="s">
        <v>225</v>
      </c>
      <c r="L282">
        <v>171</v>
      </c>
      <c r="M282" t="s">
        <v>225</v>
      </c>
    </row>
    <row r="283" spans="1:13" x14ac:dyDescent="0.2">
      <c r="A283">
        <v>2020</v>
      </c>
      <c r="B283">
        <v>4</v>
      </c>
      <c r="C283" t="s">
        <v>32</v>
      </c>
      <c r="D283" t="s">
        <v>29</v>
      </c>
      <c r="E283" t="s">
        <v>13</v>
      </c>
      <c r="F283">
        <v>1.7914000000000001</v>
      </c>
      <c r="G283" t="s">
        <v>225</v>
      </c>
      <c r="H283">
        <v>455.09659900000003</v>
      </c>
      <c r="I283" t="s">
        <v>225</v>
      </c>
      <c r="J283">
        <v>0.71660000000000001</v>
      </c>
      <c r="K283" t="s">
        <v>225</v>
      </c>
      <c r="L283">
        <v>262</v>
      </c>
      <c r="M283" t="s">
        <v>225</v>
      </c>
    </row>
    <row r="284" spans="1:13" x14ac:dyDescent="0.2">
      <c r="A284">
        <v>2020</v>
      </c>
      <c r="B284">
        <v>7</v>
      </c>
      <c r="C284" t="s">
        <v>32</v>
      </c>
      <c r="D284" t="s">
        <v>33</v>
      </c>
      <c r="E284" t="s">
        <v>18</v>
      </c>
      <c r="F284">
        <v>1.0443</v>
      </c>
      <c r="G284" t="s">
        <v>225</v>
      </c>
      <c r="H284">
        <v>298.57960200000002</v>
      </c>
      <c r="I284" t="s">
        <v>225</v>
      </c>
      <c r="J284">
        <v>0.19839999999999999</v>
      </c>
      <c r="K284" t="s">
        <v>225</v>
      </c>
      <c r="L284">
        <v>96</v>
      </c>
      <c r="M284" t="s">
        <v>225</v>
      </c>
    </row>
    <row r="285" spans="1:13" x14ac:dyDescent="0.2">
      <c r="A285">
        <v>2021</v>
      </c>
      <c r="B285">
        <v>10</v>
      </c>
      <c r="C285" t="s">
        <v>32</v>
      </c>
      <c r="D285" t="s">
        <v>19</v>
      </c>
      <c r="E285" t="s">
        <v>12</v>
      </c>
      <c r="F285">
        <v>2.1044</v>
      </c>
      <c r="G285" t="s">
        <v>225</v>
      </c>
      <c r="H285">
        <v>449.28334699999999</v>
      </c>
      <c r="I285" t="s">
        <v>225</v>
      </c>
      <c r="J285">
        <v>0.77859999999999996</v>
      </c>
      <c r="K285" t="s">
        <v>225</v>
      </c>
      <c r="L285">
        <v>0</v>
      </c>
      <c r="M285" t="s">
        <v>225</v>
      </c>
    </row>
    <row r="286" spans="1:13" x14ac:dyDescent="0.2">
      <c r="A286">
        <v>2022</v>
      </c>
      <c r="B286">
        <v>10</v>
      </c>
      <c r="C286" t="s">
        <v>9</v>
      </c>
      <c r="D286" t="s">
        <v>21</v>
      </c>
      <c r="E286" t="s">
        <v>13</v>
      </c>
      <c r="F286">
        <v>2.8843999999999999</v>
      </c>
      <c r="G286" t="s">
        <v>225</v>
      </c>
      <c r="H286">
        <v>443.89737100000002</v>
      </c>
      <c r="I286" t="s">
        <v>225</v>
      </c>
      <c r="J286">
        <v>1.1536999999999999</v>
      </c>
      <c r="K286" t="s">
        <v>225</v>
      </c>
      <c r="L286">
        <v>162</v>
      </c>
      <c r="M286" t="s">
        <v>225</v>
      </c>
    </row>
    <row r="287" spans="1:13" x14ac:dyDescent="0.2">
      <c r="A287">
        <v>2020</v>
      </c>
      <c r="B287">
        <v>7</v>
      </c>
      <c r="C287" t="s">
        <v>32</v>
      </c>
      <c r="D287" t="s">
        <v>35</v>
      </c>
      <c r="E287" t="s">
        <v>18</v>
      </c>
      <c r="F287">
        <v>0.29099999999999998</v>
      </c>
      <c r="G287" t="s">
        <v>225</v>
      </c>
      <c r="H287">
        <v>49.084923000000003</v>
      </c>
      <c r="I287" t="s">
        <v>225</v>
      </c>
      <c r="J287">
        <v>5.2400000000000002E-2</v>
      </c>
      <c r="K287" t="s">
        <v>225</v>
      </c>
      <c r="L287">
        <v>0</v>
      </c>
      <c r="M287" t="s">
        <v>225</v>
      </c>
    </row>
    <row r="288" spans="1:13" x14ac:dyDescent="0.2">
      <c r="A288">
        <v>2020</v>
      </c>
      <c r="B288">
        <v>2</v>
      </c>
      <c r="C288" t="s">
        <v>9</v>
      </c>
      <c r="D288" t="s">
        <v>16</v>
      </c>
      <c r="E288" t="s">
        <v>13</v>
      </c>
      <c r="F288">
        <v>3.4373999999999998</v>
      </c>
      <c r="G288" t="s">
        <v>225</v>
      </c>
      <c r="H288">
        <v>443.55682300000001</v>
      </c>
      <c r="I288" t="s">
        <v>225</v>
      </c>
      <c r="J288">
        <v>1.5468</v>
      </c>
      <c r="K288" t="s">
        <v>225</v>
      </c>
      <c r="L288">
        <v>319</v>
      </c>
      <c r="M288" t="s">
        <v>225</v>
      </c>
    </row>
    <row r="289" spans="1:13" x14ac:dyDescent="0.2">
      <c r="A289">
        <v>2020</v>
      </c>
      <c r="B289">
        <v>7</v>
      </c>
      <c r="C289" t="s">
        <v>32</v>
      </c>
      <c r="D289" t="s">
        <v>34</v>
      </c>
      <c r="E289" t="s">
        <v>18</v>
      </c>
      <c r="F289">
        <v>8.9999999999999998E-4</v>
      </c>
      <c r="G289" t="s">
        <v>225</v>
      </c>
      <c r="H289">
        <v>0.42455799999999999</v>
      </c>
      <c r="I289" t="s">
        <v>225</v>
      </c>
      <c r="J289">
        <v>1E-4</v>
      </c>
      <c r="K289" t="s">
        <v>225</v>
      </c>
      <c r="L289">
        <v>0</v>
      </c>
      <c r="M289" t="s">
        <v>225</v>
      </c>
    </row>
    <row r="290" spans="1:13" x14ac:dyDescent="0.2">
      <c r="A290">
        <v>2022</v>
      </c>
      <c r="B290">
        <v>7</v>
      </c>
      <c r="C290" t="s">
        <v>26</v>
      </c>
      <c r="D290" t="s">
        <v>20</v>
      </c>
      <c r="E290" t="s">
        <v>12</v>
      </c>
      <c r="F290">
        <v>6.6272000000000002</v>
      </c>
      <c r="G290" t="s">
        <v>225</v>
      </c>
      <c r="H290">
        <v>438.45218399999999</v>
      </c>
      <c r="I290" t="s">
        <v>225</v>
      </c>
      <c r="J290">
        <v>2.3858000000000001</v>
      </c>
      <c r="K290" t="s">
        <v>225</v>
      </c>
      <c r="L290">
        <v>1430</v>
      </c>
      <c r="M290" t="s">
        <v>225</v>
      </c>
    </row>
    <row r="291" spans="1:13" x14ac:dyDescent="0.2">
      <c r="A291">
        <v>2020</v>
      </c>
      <c r="B291">
        <v>8</v>
      </c>
      <c r="C291" t="s">
        <v>32</v>
      </c>
      <c r="D291" t="s">
        <v>16</v>
      </c>
      <c r="E291" t="s">
        <v>13</v>
      </c>
      <c r="F291">
        <v>3.9685000000000001</v>
      </c>
      <c r="G291" t="s">
        <v>225</v>
      </c>
      <c r="H291">
        <v>436.58911699999999</v>
      </c>
      <c r="I291" t="s">
        <v>225</v>
      </c>
      <c r="J291">
        <v>1.7858000000000001</v>
      </c>
      <c r="K291" t="s">
        <v>225</v>
      </c>
      <c r="L291">
        <v>872</v>
      </c>
      <c r="M291" t="s">
        <v>225</v>
      </c>
    </row>
    <row r="292" spans="1:13" x14ac:dyDescent="0.2">
      <c r="A292">
        <v>2020</v>
      </c>
      <c r="B292">
        <v>7</v>
      </c>
      <c r="C292" t="s">
        <v>32</v>
      </c>
      <c r="D292" t="s">
        <v>17</v>
      </c>
      <c r="E292" t="s">
        <v>18</v>
      </c>
      <c r="F292">
        <v>1.5679000000000001</v>
      </c>
      <c r="G292" t="s">
        <v>225</v>
      </c>
      <c r="H292">
        <v>154.4753</v>
      </c>
      <c r="I292" t="s">
        <v>225</v>
      </c>
      <c r="J292">
        <v>0.28220000000000001</v>
      </c>
      <c r="K292" t="s">
        <v>225</v>
      </c>
      <c r="L292">
        <v>201</v>
      </c>
      <c r="M292" t="s">
        <v>225</v>
      </c>
    </row>
    <row r="293" spans="1:13" x14ac:dyDescent="0.2">
      <c r="A293">
        <v>2020</v>
      </c>
      <c r="B293">
        <v>8</v>
      </c>
      <c r="C293" t="s">
        <v>9</v>
      </c>
      <c r="D293" t="s">
        <v>10</v>
      </c>
      <c r="E293" t="s">
        <v>11</v>
      </c>
      <c r="F293">
        <v>14.498900000000001</v>
      </c>
      <c r="G293" t="s">
        <v>225</v>
      </c>
      <c r="H293">
        <v>839.67503699999997</v>
      </c>
      <c r="I293" t="s">
        <v>225</v>
      </c>
      <c r="J293">
        <v>3.0448</v>
      </c>
      <c r="K293" t="s">
        <v>225</v>
      </c>
      <c r="L293">
        <v>529</v>
      </c>
      <c r="M293" t="s">
        <v>225</v>
      </c>
    </row>
    <row r="294" spans="1:13" x14ac:dyDescent="0.2">
      <c r="A294">
        <v>2020</v>
      </c>
      <c r="B294">
        <v>8</v>
      </c>
      <c r="C294" t="s">
        <v>9</v>
      </c>
      <c r="D294" t="s">
        <v>10</v>
      </c>
      <c r="E294" t="s">
        <v>14</v>
      </c>
      <c r="F294">
        <v>1.0999999999999999E-2</v>
      </c>
      <c r="G294" t="s">
        <v>225</v>
      </c>
      <c r="H294">
        <v>2.3439860000000001</v>
      </c>
      <c r="I294" t="s">
        <v>225</v>
      </c>
      <c r="J294">
        <v>8.2000000000000007E-3</v>
      </c>
      <c r="K294" t="s">
        <v>225</v>
      </c>
      <c r="L294">
        <v>5</v>
      </c>
      <c r="M294" t="s">
        <v>225</v>
      </c>
    </row>
    <row r="295" spans="1:13" x14ac:dyDescent="0.2">
      <c r="A295">
        <v>2020</v>
      </c>
      <c r="B295">
        <v>8</v>
      </c>
      <c r="C295" t="s">
        <v>9</v>
      </c>
      <c r="D295" t="s">
        <v>16</v>
      </c>
      <c r="E295" t="s">
        <v>11</v>
      </c>
      <c r="F295">
        <v>6.5110000000000001</v>
      </c>
      <c r="G295" t="s">
        <v>225</v>
      </c>
      <c r="H295">
        <v>386.054146</v>
      </c>
      <c r="I295" t="s">
        <v>225</v>
      </c>
      <c r="J295">
        <v>1.4975000000000001</v>
      </c>
      <c r="K295" t="s">
        <v>225</v>
      </c>
      <c r="L295">
        <v>461</v>
      </c>
      <c r="M295" t="s">
        <v>225</v>
      </c>
    </row>
    <row r="296" spans="1:13" x14ac:dyDescent="0.2">
      <c r="A296">
        <v>2021</v>
      </c>
      <c r="B296">
        <v>10</v>
      </c>
      <c r="C296" t="s">
        <v>26</v>
      </c>
      <c r="D296" t="s">
        <v>20</v>
      </c>
      <c r="E296" t="s">
        <v>12</v>
      </c>
      <c r="F296">
        <v>5.6143000000000001</v>
      </c>
      <c r="G296" t="s">
        <v>225</v>
      </c>
      <c r="H296">
        <v>434.429395</v>
      </c>
      <c r="I296" t="s">
        <v>225</v>
      </c>
      <c r="J296">
        <v>2.0211000000000001</v>
      </c>
      <c r="K296" t="s">
        <v>225</v>
      </c>
      <c r="L296">
        <v>1348</v>
      </c>
      <c r="M296" t="s">
        <v>225</v>
      </c>
    </row>
    <row r="297" spans="1:13" x14ac:dyDescent="0.2">
      <c r="A297">
        <v>2020</v>
      </c>
      <c r="B297">
        <v>10</v>
      </c>
      <c r="C297" t="s">
        <v>32</v>
      </c>
      <c r="D297" t="s">
        <v>16</v>
      </c>
      <c r="E297" t="s">
        <v>13</v>
      </c>
      <c r="F297">
        <v>2.5769000000000002</v>
      </c>
      <c r="G297" t="s">
        <v>225</v>
      </c>
      <c r="H297">
        <v>433.62191999999999</v>
      </c>
      <c r="I297" t="s">
        <v>225</v>
      </c>
      <c r="J297">
        <v>1.1595</v>
      </c>
      <c r="K297" t="s">
        <v>225</v>
      </c>
      <c r="L297">
        <v>1206</v>
      </c>
      <c r="M297" t="s">
        <v>225</v>
      </c>
    </row>
    <row r="298" spans="1:13" x14ac:dyDescent="0.2">
      <c r="A298">
        <v>2020</v>
      </c>
      <c r="B298">
        <v>3</v>
      </c>
      <c r="C298" t="s">
        <v>9</v>
      </c>
      <c r="D298" t="s">
        <v>16</v>
      </c>
      <c r="E298" t="s">
        <v>13</v>
      </c>
      <c r="F298">
        <v>2.8369</v>
      </c>
      <c r="G298" t="s">
        <v>225</v>
      </c>
      <c r="H298">
        <v>433.00613600000003</v>
      </c>
      <c r="I298" t="s">
        <v>225</v>
      </c>
      <c r="J298">
        <v>1.2766</v>
      </c>
      <c r="K298" t="s">
        <v>225</v>
      </c>
      <c r="L298">
        <v>301</v>
      </c>
      <c r="M298" t="s">
        <v>225</v>
      </c>
    </row>
    <row r="299" spans="1:13" x14ac:dyDescent="0.2">
      <c r="A299">
        <v>2020</v>
      </c>
      <c r="B299">
        <v>8</v>
      </c>
      <c r="C299" t="s">
        <v>9</v>
      </c>
      <c r="D299" t="s">
        <v>17</v>
      </c>
      <c r="E299" t="s">
        <v>18</v>
      </c>
      <c r="F299">
        <v>2.8443000000000001</v>
      </c>
      <c r="G299" t="s">
        <v>225</v>
      </c>
      <c r="H299">
        <v>284.90218499999997</v>
      </c>
      <c r="I299" t="s">
        <v>225</v>
      </c>
      <c r="J299">
        <v>0.51200000000000001</v>
      </c>
      <c r="K299" t="s">
        <v>225</v>
      </c>
      <c r="L299">
        <v>97</v>
      </c>
      <c r="M299" t="s">
        <v>225</v>
      </c>
    </row>
    <row r="300" spans="1:13" x14ac:dyDescent="0.2">
      <c r="A300">
        <v>2021</v>
      </c>
      <c r="B300">
        <v>5</v>
      </c>
      <c r="C300" t="s">
        <v>32</v>
      </c>
      <c r="D300" t="s">
        <v>16</v>
      </c>
      <c r="E300" t="s">
        <v>13</v>
      </c>
      <c r="F300">
        <v>4.5819999999999999</v>
      </c>
      <c r="G300" t="s">
        <v>225</v>
      </c>
      <c r="H300">
        <v>432.96244000000002</v>
      </c>
      <c r="I300" t="s">
        <v>225</v>
      </c>
      <c r="J300">
        <v>2.0619000000000001</v>
      </c>
      <c r="K300" t="s">
        <v>225</v>
      </c>
      <c r="L300">
        <v>1403</v>
      </c>
      <c r="M300" t="s">
        <v>225</v>
      </c>
    </row>
    <row r="301" spans="1:13" x14ac:dyDescent="0.2">
      <c r="A301">
        <v>2020</v>
      </c>
      <c r="B301">
        <v>8</v>
      </c>
      <c r="C301" t="s">
        <v>9</v>
      </c>
      <c r="D301" t="s">
        <v>21</v>
      </c>
      <c r="E301" t="s">
        <v>22</v>
      </c>
      <c r="F301">
        <v>7.6E-3</v>
      </c>
      <c r="G301" t="s">
        <v>225</v>
      </c>
      <c r="H301">
        <v>2.4637349999999998</v>
      </c>
      <c r="I301" t="s">
        <v>225</v>
      </c>
      <c r="J301">
        <v>2.2000000000000001E-3</v>
      </c>
      <c r="K301" t="s">
        <v>225</v>
      </c>
      <c r="L301">
        <v>3</v>
      </c>
      <c r="M301" t="s">
        <v>225</v>
      </c>
    </row>
    <row r="302" spans="1:13" x14ac:dyDescent="0.2">
      <c r="A302">
        <v>2020</v>
      </c>
      <c r="B302">
        <v>8</v>
      </c>
      <c r="C302" t="s">
        <v>9</v>
      </c>
      <c r="D302" t="s">
        <v>20</v>
      </c>
      <c r="E302" t="s">
        <v>12</v>
      </c>
      <c r="F302">
        <v>8.5170999999999992</v>
      </c>
      <c r="G302" t="s">
        <v>225</v>
      </c>
      <c r="H302">
        <v>418.47555899999998</v>
      </c>
      <c r="I302" t="s">
        <v>225</v>
      </c>
      <c r="J302">
        <v>3.0661999999999998</v>
      </c>
      <c r="K302" t="s">
        <v>225</v>
      </c>
      <c r="L302">
        <v>172</v>
      </c>
      <c r="M302" t="s">
        <v>225</v>
      </c>
    </row>
    <row r="303" spans="1:13" x14ac:dyDescent="0.2">
      <c r="A303">
        <v>2021</v>
      </c>
      <c r="B303">
        <v>9</v>
      </c>
      <c r="C303" t="s">
        <v>26</v>
      </c>
      <c r="D303" t="s">
        <v>10</v>
      </c>
      <c r="E303" t="s">
        <v>13</v>
      </c>
      <c r="F303">
        <v>2.7738</v>
      </c>
      <c r="G303" t="s">
        <v>225</v>
      </c>
      <c r="H303">
        <v>417.71927199999999</v>
      </c>
      <c r="I303" t="s">
        <v>225</v>
      </c>
      <c r="J303">
        <v>1.387</v>
      </c>
      <c r="K303" t="s">
        <v>225</v>
      </c>
      <c r="L303">
        <v>654</v>
      </c>
      <c r="M303" t="s">
        <v>225</v>
      </c>
    </row>
    <row r="304" spans="1:13" x14ac:dyDescent="0.2">
      <c r="A304">
        <v>2020</v>
      </c>
      <c r="B304">
        <v>8</v>
      </c>
      <c r="C304" t="s">
        <v>9</v>
      </c>
      <c r="D304" t="s">
        <v>25</v>
      </c>
      <c r="E304" t="s">
        <v>18</v>
      </c>
      <c r="F304">
        <v>0.2349</v>
      </c>
      <c r="G304" t="s">
        <v>225</v>
      </c>
      <c r="H304">
        <v>24.720427000000001</v>
      </c>
      <c r="I304" t="s">
        <v>225</v>
      </c>
      <c r="J304">
        <v>4.2299999999999997E-2</v>
      </c>
      <c r="K304" t="s">
        <v>225</v>
      </c>
      <c r="L304">
        <v>79</v>
      </c>
      <c r="M304" t="s">
        <v>225</v>
      </c>
    </row>
    <row r="305" spans="1:13" x14ac:dyDescent="0.2">
      <c r="A305">
        <v>2020</v>
      </c>
      <c r="B305">
        <v>8</v>
      </c>
      <c r="C305" t="s">
        <v>32</v>
      </c>
      <c r="D305" t="s">
        <v>19</v>
      </c>
      <c r="E305" t="s">
        <v>12</v>
      </c>
      <c r="F305">
        <v>2.5182000000000002</v>
      </c>
      <c r="G305" t="s">
        <v>225</v>
      </c>
      <c r="H305">
        <v>415.78386399999999</v>
      </c>
      <c r="I305" t="s">
        <v>225</v>
      </c>
      <c r="J305">
        <v>0.93169999999999997</v>
      </c>
      <c r="K305" t="s">
        <v>225</v>
      </c>
      <c r="L305">
        <v>479</v>
      </c>
      <c r="M305" t="s">
        <v>225</v>
      </c>
    </row>
    <row r="306" spans="1:13" x14ac:dyDescent="0.2">
      <c r="A306">
        <v>2020</v>
      </c>
      <c r="B306">
        <v>8</v>
      </c>
      <c r="C306" t="s">
        <v>26</v>
      </c>
      <c r="D306" t="s">
        <v>10</v>
      </c>
      <c r="E306" t="s">
        <v>27</v>
      </c>
      <c r="F306">
        <v>4.7000000000000002E-3</v>
      </c>
      <c r="G306" t="s">
        <v>225</v>
      </c>
      <c r="H306">
        <v>0.54729000000000005</v>
      </c>
      <c r="I306" t="s">
        <v>225</v>
      </c>
      <c r="J306">
        <v>1.5E-3</v>
      </c>
      <c r="K306" t="s">
        <v>225</v>
      </c>
      <c r="L306">
        <v>2</v>
      </c>
      <c r="M306" t="s">
        <v>225</v>
      </c>
    </row>
    <row r="307" spans="1:13" x14ac:dyDescent="0.2">
      <c r="A307">
        <v>2020</v>
      </c>
      <c r="B307">
        <v>7</v>
      </c>
      <c r="C307" t="s">
        <v>32</v>
      </c>
      <c r="D307" t="s">
        <v>19</v>
      </c>
      <c r="E307" t="s">
        <v>12</v>
      </c>
      <c r="F307">
        <v>2.5478999999999998</v>
      </c>
      <c r="G307" t="s">
        <v>225</v>
      </c>
      <c r="H307">
        <v>411.200988</v>
      </c>
      <c r="I307" t="s">
        <v>225</v>
      </c>
      <c r="J307">
        <v>0.94269999999999998</v>
      </c>
      <c r="K307" t="s">
        <v>225</v>
      </c>
      <c r="L307">
        <v>718</v>
      </c>
      <c r="M307" t="s">
        <v>225</v>
      </c>
    </row>
    <row r="308" spans="1:13" x14ac:dyDescent="0.2">
      <c r="A308">
        <v>2020</v>
      </c>
      <c r="B308">
        <v>8</v>
      </c>
      <c r="C308" t="s">
        <v>26</v>
      </c>
      <c r="D308" t="s">
        <v>10</v>
      </c>
      <c r="E308" t="s">
        <v>14</v>
      </c>
      <c r="F308">
        <v>0.36559999999999998</v>
      </c>
      <c r="G308" t="s">
        <v>225</v>
      </c>
      <c r="H308">
        <v>58.669398000000001</v>
      </c>
      <c r="I308" t="s">
        <v>225</v>
      </c>
      <c r="J308">
        <v>0.2742</v>
      </c>
      <c r="K308" t="s">
        <v>225</v>
      </c>
      <c r="L308">
        <v>307</v>
      </c>
      <c r="M308" t="s">
        <v>225</v>
      </c>
    </row>
    <row r="309" spans="1:13" x14ac:dyDescent="0.2">
      <c r="A309">
        <v>2022</v>
      </c>
      <c r="B309">
        <v>2</v>
      </c>
      <c r="C309" t="s">
        <v>32</v>
      </c>
      <c r="D309" t="s">
        <v>55</v>
      </c>
      <c r="E309" t="s">
        <v>12</v>
      </c>
      <c r="F309">
        <v>4.6976000000000004</v>
      </c>
      <c r="G309" t="s">
        <v>225</v>
      </c>
      <c r="H309">
        <v>410.97030899999999</v>
      </c>
      <c r="I309" t="s">
        <v>225</v>
      </c>
      <c r="J309">
        <v>1.6440999999999999</v>
      </c>
      <c r="K309" t="s">
        <v>225</v>
      </c>
      <c r="L309">
        <v>2630</v>
      </c>
      <c r="M309" t="s">
        <v>225</v>
      </c>
    </row>
    <row r="310" spans="1:13" x14ac:dyDescent="0.2">
      <c r="A310">
        <v>2022</v>
      </c>
      <c r="B310">
        <v>5</v>
      </c>
      <c r="C310" t="s">
        <v>26</v>
      </c>
      <c r="D310" t="s">
        <v>20</v>
      </c>
      <c r="E310" t="s">
        <v>12</v>
      </c>
      <c r="F310">
        <v>5.2721999999999998</v>
      </c>
      <c r="G310" t="s">
        <v>225</v>
      </c>
      <c r="H310">
        <v>410.25194900000002</v>
      </c>
      <c r="I310" t="s">
        <v>225</v>
      </c>
      <c r="J310">
        <v>1.8978999999999999</v>
      </c>
      <c r="K310" t="s">
        <v>225</v>
      </c>
      <c r="L310">
        <v>1380</v>
      </c>
      <c r="M310" t="s">
        <v>225</v>
      </c>
    </row>
    <row r="311" spans="1:13" x14ac:dyDescent="0.2">
      <c r="A311">
        <v>2020</v>
      </c>
      <c r="B311">
        <v>8</v>
      </c>
      <c r="C311" t="s">
        <v>26</v>
      </c>
      <c r="D311" t="s">
        <v>16</v>
      </c>
      <c r="E311" t="s">
        <v>11</v>
      </c>
      <c r="F311">
        <v>3.2772999999999999</v>
      </c>
      <c r="G311" t="s">
        <v>225</v>
      </c>
      <c r="H311">
        <v>258.94276300000001</v>
      </c>
      <c r="I311" t="s">
        <v>225</v>
      </c>
      <c r="J311">
        <v>0.75380000000000003</v>
      </c>
      <c r="K311" t="s">
        <v>225</v>
      </c>
      <c r="L311">
        <v>1415</v>
      </c>
      <c r="M311" t="s">
        <v>225</v>
      </c>
    </row>
    <row r="312" spans="1:13" x14ac:dyDescent="0.2">
      <c r="A312">
        <v>2022</v>
      </c>
      <c r="B312">
        <v>7</v>
      </c>
      <c r="C312" t="s">
        <v>9</v>
      </c>
      <c r="D312" t="s">
        <v>21</v>
      </c>
      <c r="E312" t="s">
        <v>13</v>
      </c>
      <c r="F312">
        <v>2.5055000000000001</v>
      </c>
      <c r="G312" t="s">
        <v>225</v>
      </c>
      <c r="H312">
        <v>410.21554700000002</v>
      </c>
      <c r="I312" t="s">
        <v>225</v>
      </c>
      <c r="J312">
        <v>1.0021</v>
      </c>
      <c r="K312" t="s">
        <v>225</v>
      </c>
      <c r="L312">
        <v>168</v>
      </c>
      <c r="M312" t="s">
        <v>225</v>
      </c>
    </row>
    <row r="313" spans="1:13" x14ac:dyDescent="0.2">
      <c r="A313">
        <v>2020</v>
      </c>
      <c r="B313">
        <v>11</v>
      </c>
      <c r="C313" t="s">
        <v>32</v>
      </c>
      <c r="D313" t="s">
        <v>19</v>
      </c>
      <c r="E313" t="s">
        <v>12</v>
      </c>
      <c r="F313">
        <v>3.1013000000000002</v>
      </c>
      <c r="G313" t="s">
        <v>225</v>
      </c>
      <c r="H313">
        <v>405.38521600000001</v>
      </c>
      <c r="I313" t="s">
        <v>225</v>
      </c>
      <c r="J313">
        <v>1.1475</v>
      </c>
      <c r="K313" t="s">
        <v>225</v>
      </c>
      <c r="L313">
        <v>432</v>
      </c>
      <c r="M313" t="s">
        <v>225</v>
      </c>
    </row>
    <row r="314" spans="1:13" x14ac:dyDescent="0.2">
      <c r="A314">
        <v>2022</v>
      </c>
      <c r="B314">
        <v>1</v>
      </c>
      <c r="C314" t="s">
        <v>32</v>
      </c>
      <c r="D314" t="s">
        <v>53</v>
      </c>
      <c r="E314" t="s">
        <v>12</v>
      </c>
      <c r="F314">
        <v>5.3848000000000003</v>
      </c>
      <c r="G314" t="s">
        <v>225</v>
      </c>
      <c r="H314">
        <v>403.57108199999999</v>
      </c>
      <c r="I314" t="s">
        <v>225</v>
      </c>
      <c r="J314">
        <v>2.0731000000000002</v>
      </c>
      <c r="K314" t="s">
        <v>225</v>
      </c>
      <c r="L314">
        <v>1598</v>
      </c>
      <c r="M314" t="s">
        <v>225</v>
      </c>
    </row>
    <row r="315" spans="1:13" x14ac:dyDescent="0.2">
      <c r="A315">
        <v>2020</v>
      </c>
      <c r="B315">
        <v>8</v>
      </c>
      <c r="C315" t="s">
        <v>26</v>
      </c>
      <c r="D315" t="s">
        <v>17</v>
      </c>
      <c r="E315" t="s">
        <v>18</v>
      </c>
      <c r="F315">
        <v>1.1651</v>
      </c>
      <c r="G315" t="s">
        <v>225</v>
      </c>
      <c r="H315">
        <v>103.196774</v>
      </c>
      <c r="I315" t="s">
        <v>225</v>
      </c>
      <c r="J315">
        <v>0.2097</v>
      </c>
      <c r="K315" t="s">
        <v>225</v>
      </c>
      <c r="L315">
        <v>256</v>
      </c>
      <c r="M315" t="s">
        <v>225</v>
      </c>
    </row>
    <row r="316" spans="1:13" x14ac:dyDescent="0.2">
      <c r="A316">
        <v>2020</v>
      </c>
      <c r="B316">
        <v>8</v>
      </c>
      <c r="C316" t="s">
        <v>26</v>
      </c>
      <c r="D316" t="s">
        <v>21</v>
      </c>
      <c r="E316" t="s">
        <v>22</v>
      </c>
      <c r="F316">
        <v>9.1000000000000004E-3</v>
      </c>
      <c r="G316" t="s">
        <v>225</v>
      </c>
      <c r="H316">
        <v>3.2979310000000002</v>
      </c>
      <c r="I316" t="s">
        <v>225</v>
      </c>
      <c r="J316">
        <v>2.5000000000000001E-3</v>
      </c>
      <c r="K316" t="s">
        <v>225</v>
      </c>
      <c r="L316">
        <v>4</v>
      </c>
      <c r="M316" t="s">
        <v>225</v>
      </c>
    </row>
    <row r="317" spans="1:13" x14ac:dyDescent="0.2">
      <c r="A317">
        <v>2022</v>
      </c>
      <c r="B317">
        <v>8</v>
      </c>
      <c r="C317" t="s">
        <v>26</v>
      </c>
      <c r="D317" t="s">
        <v>10</v>
      </c>
      <c r="E317" t="s">
        <v>13</v>
      </c>
      <c r="F317">
        <v>2.6274000000000002</v>
      </c>
      <c r="G317" t="s">
        <v>225</v>
      </c>
      <c r="H317">
        <v>400.43831899999998</v>
      </c>
      <c r="I317" t="s">
        <v>225</v>
      </c>
      <c r="J317">
        <v>1.3064</v>
      </c>
      <c r="K317" t="s">
        <v>225</v>
      </c>
      <c r="L317">
        <v>873</v>
      </c>
      <c r="M317" t="s">
        <v>225</v>
      </c>
    </row>
    <row r="318" spans="1:13" x14ac:dyDescent="0.2">
      <c r="A318">
        <v>2021</v>
      </c>
      <c r="B318">
        <v>3</v>
      </c>
      <c r="C318" t="s">
        <v>32</v>
      </c>
      <c r="D318" t="s">
        <v>16</v>
      </c>
      <c r="E318" t="s">
        <v>13</v>
      </c>
      <c r="F318">
        <v>2.5952000000000002</v>
      </c>
      <c r="G318" t="s">
        <v>225</v>
      </c>
      <c r="H318">
        <v>395.922213</v>
      </c>
      <c r="I318" t="s">
        <v>225</v>
      </c>
      <c r="J318">
        <v>1.1677999999999999</v>
      </c>
      <c r="K318" t="s">
        <v>225</v>
      </c>
      <c r="L318">
        <v>1904</v>
      </c>
      <c r="M318" t="s">
        <v>225</v>
      </c>
    </row>
    <row r="319" spans="1:13" x14ac:dyDescent="0.2">
      <c r="A319">
        <v>2020</v>
      </c>
      <c r="B319">
        <v>8</v>
      </c>
      <c r="C319" t="s">
        <v>26</v>
      </c>
      <c r="D319" t="s">
        <v>29</v>
      </c>
      <c r="E319" t="s">
        <v>18</v>
      </c>
      <c r="F319">
        <v>6.6500000000000004E-2</v>
      </c>
      <c r="G319" t="s">
        <v>225</v>
      </c>
      <c r="H319">
        <v>22.486045000000001</v>
      </c>
      <c r="I319" t="s">
        <v>225</v>
      </c>
      <c r="J319">
        <v>1.26E-2</v>
      </c>
      <c r="K319" t="s">
        <v>225</v>
      </c>
      <c r="L319">
        <v>0</v>
      </c>
      <c r="M319" t="s">
        <v>225</v>
      </c>
    </row>
    <row r="320" spans="1:13" x14ac:dyDescent="0.2">
      <c r="A320">
        <v>2021</v>
      </c>
      <c r="B320">
        <v>6</v>
      </c>
      <c r="C320" t="s">
        <v>26</v>
      </c>
      <c r="D320" t="s">
        <v>53</v>
      </c>
      <c r="E320" t="s">
        <v>13</v>
      </c>
      <c r="F320">
        <v>5.2977999999999996</v>
      </c>
      <c r="G320" t="s">
        <v>225</v>
      </c>
      <c r="H320">
        <v>395.90145899999999</v>
      </c>
      <c r="I320" t="s">
        <v>225</v>
      </c>
      <c r="J320">
        <v>2.5958999999999999</v>
      </c>
      <c r="K320" t="s">
        <v>225</v>
      </c>
      <c r="L320">
        <v>2479</v>
      </c>
      <c r="M320" t="s">
        <v>225</v>
      </c>
    </row>
    <row r="321" spans="1:13" x14ac:dyDescent="0.2">
      <c r="A321">
        <v>2022</v>
      </c>
      <c r="B321">
        <v>3</v>
      </c>
      <c r="C321" t="s">
        <v>32</v>
      </c>
      <c r="D321" t="s">
        <v>53</v>
      </c>
      <c r="E321" t="s">
        <v>12</v>
      </c>
      <c r="F321">
        <v>5.4265999999999996</v>
      </c>
      <c r="G321" t="s">
        <v>225</v>
      </c>
      <c r="H321">
        <v>395.15684199999998</v>
      </c>
      <c r="I321" t="s">
        <v>225</v>
      </c>
      <c r="J321">
        <v>2.0891999999999999</v>
      </c>
      <c r="K321" t="s">
        <v>225</v>
      </c>
      <c r="L321">
        <v>1692</v>
      </c>
      <c r="M321" t="s">
        <v>225</v>
      </c>
    </row>
    <row r="322" spans="1:13" x14ac:dyDescent="0.2">
      <c r="A322">
        <v>2020</v>
      </c>
      <c r="B322">
        <v>8</v>
      </c>
      <c r="C322" t="s">
        <v>32</v>
      </c>
      <c r="D322" t="s">
        <v>10</v>
      </c>
      <c r="E322" t="s">
        <v>14</v>
      </c>
      <c r="F322">
        <v>0.43280000000000002</v>
      </c>
      <c r="G322" t="s">
        <v>225</v>
      </c>
      <c r="H322">
        <v>66.266283999999999</v>
      </c>
      <c r="I322" t="s">
        <v>225</v>
      </c>
      <c r="J322">
        <v>0.3246</v>
      </c>
      <c r="K322" t="s">
        <v>225</v>
      </c>
      <c r="L322">
        <v>117</v>
      </c>
      <c r="M322" t="s">
        <v>225</v>
      </c>
    </row>
    <row r="323" spans="1:13" x14ac:dyDescent="0.2">
      <c r="A323">
        <v>2020</v>
      </c>
      <c r="B323">
        <v>8</v>
      </c>
      <c r="C323" t="s">
        <v>32</v>
      </c>
      <c r="D323" t="s">
        <v>16</v>
      </c>
      <c r="E323" t="s">
        <v>11</v>
      </c>
      <c r="F323">
        <v>5.6584000000000003</v>
      </c>
      <c r="G323" t="s">
        <v>225</v>
      </c>
      <c r="H323">
        <v>363.135918</v>
      </c>
      <c r="I323" t="s">
        <v>225</v>
      </c>
      <c r="J323">
        <v>1.3013999999999999</v>
      </c>
      <c r="K323" t="s">
        <v>225</v>
      </c>
      <c r="L323">
        <v>1584</v>
      </c>
      <c r="M323" t="s">
        <v>225</v>
      </c>
    </row>
    <row r="324" spans="1:13" x14ac:dyDescent="0.2">
      <c r="A324">
        <v>2020</v>
      </c>
      <c r="B324">
        <v>6</v>
      </c>
      <c r="C324" t="s">
        <v>9</v>
      </c>
      <c r="D324" t="s">
        <v>19</v>
      </c>
      <c r="E324" t="s">
        <v>12</v>
      </c>
      <c r="F324">
        <v>2.7663000000000002</v>
      </c>
      <c r="G324" t="s">
        <v>225</v>
      </c>
      <c r="H324">
        <v>391.48222600000003</v>
      </c>
      <c r="I324" t="s">
        <v>225</v>
      </c>
      <c r="J324">
        <v>1.0235000000000001</v>
      </c>
      <c r="K324" t="s">
        <v>225</v>
      </c>
      <c r="L324">
        <v>150</v>
      </c>
      <c r="M324" t="s">
        <v>225</v>
      </c>
    </row>
    <row r="325" spans="1:13" x14ac:dyDescent="0.2">
      <c r="A325">
        <v>2020</v>
      </c>
      <c r="B325">
        <v>7</v>
      </c>
      <c r="C325" t="s">
        <v>9</v>
      </c>
      <c r="D325" t="s">
        <v>19</v>
      </c>
      <c r="E325" t="s">
        <v>12</v>
      </c>
      <c r="F325">
        <v>2.7746</v>
      </c>
      <c r="G325" t="s">
        <v>225</v>
      </c>
      <c r="H325">
        <v>382.44563799999997</v>
      </c>
      <c r="I325" t="s">
        <v>225</v>
      </c>
      <c r="J325">
        <v>1.0266999999999999</v>
      </c>
      <c r="K325" t="s">
        <v>225</v>
      </c>
      <c r="L325">
        <v>151</v>
      </c>
      <c r="M325" t="s">
        <v>225</v>
      </c>
    </row>
    <row r="326" spans="1:13" x14ac:dyDescent="0.2">
      <c r="A326">
        <v>2020</v>
      </c>
      <c r="B326">
        <v>8</v>
      </c>
      <c r="C326" t="s">
        <v>32</v>
      </c>
      <c r="D326" t="s">
        <v>33</v>
      </c>
      <c r="E326" t="s">
        <v>18</v>
      </c>
      <c r="F326">
        <v>1.2499</v>
      </c>
      <c r="G326" t="s">
        <v>225</v>
      </c>
      <c r="H326">
        <v>347.71969200000001</v>
      </c>
      <c r="I326" t="s">
        <v>225</v>
      </c>
      <c r="J326">
        <v>0.2374</v>
      </c>
      <c r="K326" t="s">
        <v>225</v>
      </c>
      <c r="L326">
        <v>91</v>
      </c>
      <c r="M326" t="s">
        <v>225</v>
      </c>
    </row>
    <row r="327" spans="1:13" x14ac:dyDescent="0.2">
      <c r="A327">
        <v>2022</v>
      </c>
      <c r="B327">
        <v>5</v>
      </c>
      <c r="C327" t="s">
        <v>26</v>
      </c>
      <c r="D327" t="s">
        <v>56</v>
      </c>
      <c r="E327" t="s">
        <v>12</v>
      </c>
      <c r="F327">
        <v>4.7601000000000004</v>
      </c>
      <c r="G327" t="s">
        <v>225</v>
      </c>
      <c r="H327">
        <v>382.14135900000002</v>
      </c>
      <c r="I327" t="s">
        <v>225</v>
      </c>
      <c r="J327">
        <v>1.6660999999999999</v>
      </c>
      <c r="K327" t="s">
        <v>225</v>
      </c>
      <c r="L327">
        <v>870</v>
      </c>
      <c r="M327" t="s">
        <v>225</v>
      </c>
    </row>
    <row r="328" spans="1:13" x14ac:dyDescent="0.2">
      <c r="A328">
        <v>2021</v>
      </c>
      <c r="B328">
        <v>9</v>
      </c>
      <c r="C328" t="s">
        <v>32</v>
      </c>
      <c r="D328" t="s">
        <v>19</v>
      </c>
      <c r="E328" t="s">
        <v>12</v>
      </c>
      <c r="F328">
        <v>1.9244000000000001</v>
      </c>
      <c r="G328" t="s">
        <v>225</v>
      </c>
      <c r="H328">
        <v>381.29071899999997</v>
      </c>
      <c r="I328" t="s">
        <v>225</v>
      </c>
      <c r="J328">
        <v>0.71199999999999997</v>
      </c>
      <c r="K328" t="s">
        <v>225</v>
      </c>
      <c r="L328">
        <v>0</v>
      </c>
      <c r="M328" t="s">
        <v>225</v>
      </c>
    </row>
    <row r="329" spans="1:13" x14ac:dyDescent="0.2">
      <c r="A329">
        <v>2020</v>
      </c>
      <c r="B329">
        <v>8</v>
      </c>
      <c r="C329" t="s">
        <v>32</v>
      </c>
      <c r="D329" t="s">
        <v>29</v>
      </c>
      <c r="E329" t="s">
        <v>18</v>
      </c>
      <c r="F329">
        <v>1.6400000000000001E-2</v>
      </c>
      <c r="G329" t="s">
        <v>225</v>
      </c>
      <c r="H329">
        <v>2.9158759999999999</v>
      </c>
      <c r="I329" t="s">
        <v>225</v>
      </c>
      <c r="J329">
        <v>3.0999999999999999E-3</v>
      </c>
      <c r="K329" t="s">
        <v>225</v>
      </c>
      <c r="L329">
        <v>7</v>
      </c>
      <c r="M329" t="s">
        <v>225</v>
      </c>
    </row>
    <row r="330" spans="1:13" x14ac:dyDescent="0.2">
      <c r="A330">
        <v>2020</v>
      </c>
      <c r="B330">
        <v>10</v>
      </c>
      <c r="C330" t="s">
        <v>32</v>
      </c>
      <c r="D330" t="s">
        <v>19</v>
      </c>
      <c r="E330" t="s">
        <v>12</v>
      </c>
      <c r="F330">
        <v>2.4586000000000001</v>
      </c>
      <c r="G330" t="s">
        <v>225</v>
      </c>
      <c r="H330">
        <v>381.16135500000001</v>
      </c>
      <c r="I330" t="s">
        <v>225</v>
      </c>
      <c r="J330">
        <v>0.90969999999999995</v>
      </c>
      <c r="K330" t="s">
        <v>225</v>
      </c>
      <c r="L330">
        <v>584</v>
      </c>
      <c r="M330" t="s">
        <v>225</v>
      </c>
    </row>
    <row r="331" spans="1:13" x14ac:dyDescent="0.2">
      <c r="A331">
        <v>2022</v>
      </c>
      <c r="B331">
        <v>6</v>
      </c>
      <c r="C331" t="s">
        <v>32</v>
      </c>
      <c r="D331" t="s">
        <v>53</v>
      </c>
      <c r="E331" t="s">
        <v>12</v>
      </c>
      <c r="F331">
        <v>6.5872999999999999</v>
      </c>
      <c r="G331" t="s">
        <v>225</v>
      </c>
      <c r="H331">
        <v>378.79190799999998</v>
      </c>
      <c r="I331" t="s">
        <v>225</v>
      </c>
      <c r="J331">
        <v>2.5360999999999998</v>
      </c>
      <c r="K331" t="s">
        <v>225</v>
      </c>
      <c r="L331">
        <v>1670</v>
      </c>
      <c r="M331" t="s">
        <v>225</v>
      </c>
    </row>
    <row r="332" spans="1:13" x14ac:dyDescent="0.2">
      <c r="A332">
        <v>2020</v>
      </c>
      <c r="B332">
        <v>8</v>
      </c>
      <c r="C332" t="s">
        <v>32</v>
      </c>
      <c r="D332" t="s">
        <v>34</v>
      </c>
      <c r="E332" t="s">
        <v>18</v>
      </c>
      <c r="F332">
        <v>5.0000000000000001E-4</v>
      </c>
      <c r="G332" t="s">
        <v>225</v>
      </c>
      <c r="H332">
        <v>0.23585100000000001</v>
      </c>
      <c r="I332" t="s">
        <v>225</v>
      </c>
      <c r="J332">
        <v>1E-4</v>
      </c>
      <c r="K332" t="s">
        <v>225</v>
      </c>
      <c r="L332">
        <v>0</v>
      </c>
      <c r="M332" t="s">
        <v>225</v>
      </c>
    </row>
    <row r="333" spans="1:13" x14ac:dyDescent="0.2">
      <c r="A333">
        <v>2021</v>
      </c>
      <c r="B333">
        <v>11</v>
      </c>
      <c r="C333" t="s">
        <v>32</v>
      </c>
      <c r="D333" t="s">
        <v>19</v>
      </c>
      <c r="E333" t="s">
        <v>12</v>
      </c>
      <c r="F333">
        <v>1.827</v>
      </c>
      <c r="G333" t="s">
        <v>225</v>
      </c>
      <c r="H333">
        <v>378.37265500000001</v>
      </c>
      <c r="I333" t="s">
        <v>225</v>
      </c>
      <c r="J333">
        <v>0.67600000000000005</v>
      </c>
      <c r="K333" t="s">
        <v>225</v>
      </c>
      <c r="L333">
        <v>0</v>
      </c>
      <c r="M333" t="s">
        <v>225</v>
      </c>
    </row>
    <row r="334" spans="1:13" x14ac:dyDescent="0.2">
      <c r="A334">
        <v>2021</v>
      </c>
      <c r="B334">
        <v>4</v>
      </c>
      <c r="C334" t="s">
        <v>32</v>
      </c>
      <c r="D334" t="s">
        <v>16</v>
      </c>
      <c r="E334" t="s">
        <v>13</v>
      </c>
      <c r="F334">
        <v>3.1939000000000002</v>
      </c>
      <c r="G334" t="s">
        <v>225</v>
      </c>
      <c r="H334">
        <v>374.99953299999999</v>
      </c>
      <c r="I334" t="s">
        <v>225</v>
      </c>
      <c r="J334">
        <v>1.4373</v>
      </c>
      <c r="K334" t="s">
        <v>225</v>
      </c>
      <c r="L334">
        <v>1777</v>
      </c>
      <c r="M334" t="s">
        <v>225</v>
      </c>
    </row>
    <row r="335" spans="1:13" x14ac:dyDescent="0.2">
      <c r="A335">
        <v>2020</v>
      </c>
      <c r="B335">
        <v>8</v>
      </c>
      <c r="C335" t="s">
        <v>32</v>
      </c>
      <c r="D335" t="s">
        <v>35</v>
      </c>
      <c r="E335" t="s">
        <v>18</v>
      </c>
      <c r="F335">
        <v>0.24660000000000001</v>
      </c>
      <c r="G335" t="s">
        <v>225</v>
      </c>
      <c r="H335">
        <v>41.636364</v>
      </c>
      <c r="I335" t="s">
        <v>225</v>
      </c>
      <c r="J335">
        <v>4.4400000000000002E-2</v>
      </c>
      <c r="K335" t="s">
        <v>225</v>
      </c>
      <c r="L335">
        <v>0</v>
      </c>
      <c r="M335" t="s">
        <v>225</v>
      </c>
    </row>
    <row r="336" spans="1:13" x14ac:dyDescent="0.2">
      <c r="A336">
        <v>2020</v>
      </c>
      <c r="B336">
        <v>7</v>
      </c>
      <c r="C336" t="s">
        <v>32</v>
      </c>
      <c r="D336" t="s">
        <v>29</v>
      </c>
      <c r="E336" t="s">
        <v>13</v>
      </c>
      <c r="F336">
        <v>1.3619000000000001</v>
      </c>
      <c r="G336" t="s">
        <v>225</v>
      </c>
      <c r="H336">
        <v>374.90537799999998</v>
      </c>
      <c r="I336" t="s">
        <v>225</v>
      </c>
      <c r="J336">
        <v>0.54479999999999995</v>
      </c>
      <c r="K336" t="s">
        <v>225</v>
      </c>
      <c r="L336">
        <v>235</v>
      </c>
      <c r="M336" t="s">
        <v>225</v>
      </c>
    </row>
    <row r="337" spans="1:13" x14ac:dyDescent="0.2">
      <c r="A337">
        <v>2020</v>
      </c>
      <c r="B337">
        <v>8</v>
      </c>
      <c r="C337" t="s">
        <v>32</v>
      </c>
      <c r="D337" t="s">
        <v>17</v>
      </c>
      <c r="E337" t="s">
        <v>18</v>
      </c>
      <c r="F337">
        <v>1.4419999999999999</v>
      </c>
      <c r="G337" t="s">
        <v>225</v>
      </c>
      <c r="H337">
        <v>152.140199</v>
      </c>
      <c r="I337" t="s">
        <v>225</v>
      </c>
      <c r="J337">
        <v>0.2596</v>
      </c>
      <c r="K337" t="s">
        <v>225</v>
      </c>
      <c r="L337">
        <v>190</v>
      </c>
      <c r="M337" t="s">
        <v>225</v>
      </c>
    </row>
    <row r="338" spans="1:13" x14ac:dyDescent="0.2">
      <c r="A338">
        <v>2020</v>
      </c>
      <c r="B338">
        <v>9</v>
      </c>
      <c r="C338" t="s">
        <v>9</v>
      </c>
      <c r="D338" t="s">
        <v>10</v>
      </c>
      <c r="E338" t="s">
        <v>11</v>
      </c>
      <c r="F338">
        <v>11.6793</v>
      </c>
      <c r="G338" t="s">
        <v>225</v>
      </c>
      <c r="H338">
        <v>692.95661900000005</v>
      </c>
      <c r="I338" t="s">
        <v>225</v>
      </c>
      <c r="J338">
        <v>2.4527000000000001</v>
      </c>
      <c r="K338" t="s">
        <v>225</v>
      </c>
      <c r="L338">
        <v>532</v>
      </c>
      <c r="M338" t="s">
        <v>225</v>
      </c>
    </row>
    <row r="339" spans="1:13" x14ac:dyDescent="0.2">
      <c r="A339">
        <v>2020</v>
      </c>
      <c r="B339">
        <v>9</v>
      </c>
      <c r="C339" t="s">
        <v>9</v>
      </c>
      <c r="D339" t="s">
        <v>10</v>
      </c>
      <c r="E339" t="s">
        <v>14</v>
      </c>
      <c r="F339">
        <v>4.7000000000000002E-3</v>
      </c>
      <c r="G339" t="s">
        <v>225</v>
      </c>
      <c r="H339">
        <v>1.028076</v>
      </c>
      <c r="I339" t="s">
        <v>225</v>
      </c>
      <c r="J339">
        <v>3.5999999999999999E-3</v>
      </c>
      <c r="K339" t="s">
        <v>225</v>
      </c>
      <c r="L339">
        <v>5</v>
      </c>
      <c r="M339" t="s">
        <v>225</v>
      </c>
    </row>
    <row r="340" spans="1:13" x14ac:dyDescent="0.2">
      <c r="A340">
        <v>2020</v>
      </c>
      <c r="B340">
        <v>9</v>
      </c>
      <c r="C340" t="s">
        <v>9</v>
      </c>
      <c r="D340" t="s">
        <v>16</v>
      </c>
      <c r="E340" t="s">
        <v>11</v>
      </c>
      <c r="F340">
        <v>6.6517999999999997</v>
      </c>
      <c r="G340" t="s">
        <v>225</v>
      </c>
      <c r="H340">
        <v>372.04314399999998</v>
      </c>
      <c r="I340" t="s">
        <v>225</v>
      </c>
      <c r="J340">
        <v>1.5299</v>
      </c>
      <c r="K340" t="s">
        <v>225</v>
      </c>
      <c r="L340">
        <v>454</v>
      </c>
      <c r="M340" t="s">
        <v>225</v>
      </c>
    </row>
    <row r="341" spans="1:13" x14ac:dyDescent="0.2">
      <c r="A341">
        <v>2020</v>
      </c>
      <c r="B341">
        <v>8</v>
      </c>
      <c r="C341" t="s">
        <v>9</v>
      </c>
      <c r="D341" t="s">
        <v>19</v>
      </c>
      <c r="E341" t="s">
        <v>12</v>
      </c>
      <c r="F341">
        <v>2.5219999999999998</v>
      </c>
      <c r="G341" t="s">
        <v>225</v>
      </c>
      <c r="H341">
        <v>373.79846400000002</v>
      </c>
      <c r="I341" t="s">
        <v>225</v>
      </c>
      <c r="J341">
        <v>0.93310000000000004</v>
      </c>
      <c r="K341" t="s">
        <v>225</v>
      </c>
      <c r="L341">
        <v>153</v>
      </c>
      <c r="M341" t="s">
        <v>225</v>
      </c>
    </row>
    <row r="342" spans="1:13" x14ac:dyDescent="0.2">
      <c r="A342">
        <v>2020</v>
      </c>
      <c r="B342">
        <v>6</v>
      </c>
      <c r="C342" t="s">
        <v>32</v>
      </c>
      <c r="D342" t="s">
        <v>29</v>
      </c>
      <c r="E342" t="s">
        <v>13</v>
      </c>
      <c r="F342">
        <v>1.3282</v>
      </c>
      <c r="G342" t="s">
        <v>225</v>
      </c>
      <c r="H342">
        <v>371.495588</v>
      </c>
      <c r="I342" t="s">
        <v>225</v>
      </c>
      <c r="J342">
        <v>0.53129999999999999</v>
      </c>
      <c r="K342" t="s">
        <v>225</v>
      </c>
      <c r="L342">
        <v>220</v>
      </c>
      <c r="M342" t="s">
        <v>225</v>
      </c>
    </row>
    <row r="343" spans="1:13" x14ac:dyDescent="0.2">
      <c r="A343">
        <v>2021</v>
      </c>
      <c r="B343">
        <v>6</v>
      </c>
      <c r="C343" t="s">
        <v>26</v>
      </c>
      <c r="D343" t="s">
        <v>53</v>
      </c>
      <c r="E343" t="s">
        <v>12</v>
      </c>
      <c r="F343">
        <v>5.6432000000000002</v>
      </c>
      <c r="G343" t="s">
        <v>225</v>
      </c>
      <c r="H343">
        <v>371.37458000000004</v>
      </c>
      <c r="I343" t="s">
        <v>225</v>
      </c>
      <c r="J343">
        <v>2.1726999999999999</v>
      </c>
      <c r="K343" t="s">
        <v>225</v>
      </c>
      <c r="L343">
        <v>2335</v>
      </c>
      <c r="M343" t="s">
        <v>225</v>
      </c>
    </row>
    <row r="344" spans="1:13" x14ac:dyDescent="0.2">
      <c r="A344">
        <v>2020</v>
      </c>
      <c r="B344">
        <v>9</v>
      </c>
      <c r="C344" t="s">
        <v>9</v>
      </c>
      <c r="D344" t="s">
        <v>17</v>
      </c>
      <c r="E344" t="s">
        <v>18</v>
      </c>
      <c r="F344">
        <v>2.7854999999999999</v>
      </c>
      <c r="G344" t="s">
        <v>225</v>
      </c>
      <c r="H344">
        <v>291.05724500000002</v>
      </c>
      <c r="I344" t="s">
        <v>225</v>
      </c>
      <c r="J344">
        <v>0.50149999999999995</v>
      </c>
      <c r="K344" t="s">
        <v>225</v>
      </c>
      <c r="L344">
        <v>98</v>
      </c>
      <c r="M344" t="s">
        <v>225</v>
      </c>
    </row>
    <row r="345" spans="1:13" x14ac:dyDescent="0.2">
      <c r="A345">
        <v>2020</v>
      </c>
      <c r="B345">
        <v>9</v>
      </c>
      <c r="C345" t="s">
        <v>9</v>
      </c>
      <c r="D345" t="s">
        <v>21</v>
      </c>
      <c r="E345" t="s">
        <v>22</v>
      </c>
      <c r="F345">
        <v>4.3E-3</v>
      </c>
      <c r="G345" t="s">
        <v>225</v>
      </c>
      <c r="H345">
        <v>1.373928</v>
      </c>
      <c r="I345" t="s">
        <v>225</v>
      </c>
      <c r="J345">
        <v>1.2999999999999999E-3</v>
      </c>
      <c r="K345" t="s">
        <v>225</v>
      </c>
      <c r="L345">
        <v>3</v>
      </c>
      <c r="M345" t="s">
        <v>225</v>
      </c>
    </row>
    <row r="346" spans="1:13" x14ac:dyDescent="0.2">
      <c r="A346">
        <v>2022</v>
      </c>
      <c r="B346">
        <v>8</v>
      </c>
      <c r="C346" t="s">
        <v>9</v>
      </c>
      <c r="D346" t="s">
        <v>21</v>
      </c>
      <c r="E346" t="s">
        <v>13</v>
      </c>
      <c r="F346">
        <v>2.3601000000000001</v>
      </c>
      <c r="G346" t="s">
        <v>225</v>
      </c>
      <c r="H346">
        <v>370.52380699999998</v>
      </c>
      <c r="I346" t="s">
        <v>225</v>
      </c>
      <c r="J346">
        <v>0.94399999999999995</v>
      </c>
      <c r="K346" t="s">
        <v>225</v>
      </c>
      <c r="L346">
        <v>168</v>
      </c>
      <c r="M346" t="s">
        <v>225</v>
      </c>
    </row>
    <row r="347" spans="1:13" x14ac:dyDescent="0.2">
      <c r="A347">
        <v>2020</v>
      </c>
      <c r="B347">
        <v>9</v>
      </c>
      <c r="C347" t="s">
        <v>9</v>
      </c>
      <c r="D347" t="s">
        <v>19</v>
      </c>
      <c r="E347" t="s">
        <v>12</v>
      </c>
      <c r="F347">
        <v>2.4628999999999999</v>
      </c>
      <c r="G347" t="s">
        <v>225</v>
      </c>
      <c r="H347">
        <v>369.87360899999999</v>
      </c>
      <c r="I347" t="s">
        <v>225</v>
      </c>
      <c r="J347">
        <v>0.9113</v>
      </c>
      <c r="K347" t="s">
        <v>225</v>
      </c>
      <c r="L347">
        <v>162</v>
      </c>
      <c r="M347" t="s">
        <v>225</v>
      </c>
    </row>
    <row r="348" spans="1:13" x14ac:dyDescent="0.2">
      <c r="A348">
        <v>2020</v>
      </c>
      <c r="B348">
        <v>10</v>
      </c>
      <c r="C348" t="s">
        <v>9</v>
      </c>
      <c r="D348" t="s">
        <v>19</v>
      </c>
      <c r="E348" t="s">
        <v>12</v>
      </c>
      <c r="F348">
        <v>2.7065000000000001</v>
      </c>
      <c r="G348" t="s">
        <v>225</v>
      </c>
      <c r="H348">
        <v>367.06660799999997</v>
      </c>
      <c r="I348" t="s">
        <v>225</v>
      </c>
      <c r="J348">
        <v>1.0014000000000001</v>
      </c>
      <c r="K348" t="s">
        <v>225</v>
      </c>
      <c r="L348">
        <v>167</v>
      </c>
      <c r="M348" t="s">
        <v>225</v>
      </c>
    </row>
    <row r="349" spans="1:13" x14ac:dyDescent="0.2">
      <c r="A349">
        <v>2020</v>
      </c>
      <c r="B349">
        <v>9</v>
      </c>
      <c r="C349" t="s">
        <v>9</v>
      </c>
      <c r="D349" t="s">
        <v>24</v>
      </c>
      <c r="E349" t="s">
        <v>18</v>
      </c>
      <c r="F349">
        <v>0.21640000000000001</v>
      </c>
      <c r="G349" t="s">
        <v>225</v>
      </c>
      <c r="H349">
        <v>35.386023000000002</v>
      </c>
      <c r="I349" t="s">
        <v>225</v>
      </c>
      <c r="J349">
        <v>4.1099999999999998E-2</v>
      </c>
      <c r="K349" t="s">
        <v>225</v>
      </c>
      <c r="L349">
        <v>0</v>
      </c>
      <c r="M349" t="s">
        <v>225</v>
      </c>
    </row>
    <row r="350" spans="1:13" x14ac:dyDescent="0.2">
      <c r="A350">
        <v>2020</v>
      </c>
      <c r="B350">
        <v>5</v>
      </c>
      <c r="C350" t="s">
        <v>32</v>
      </c>
      <c r="D350" t="s">
        <v>29</v>
      </c>
      <c r="E350" t="s">
        <v>13</v>
      </c>
      <c r="F350">
        <v>1.3731</v>
      </c>
      <c r="G350" t="s">
        <v>225</v>
      </c>
      <c r="H350">
        <v>365.60741100000001</v>
      </c>
      <c r="I350" t="s">
        <v>225</v>
      </c>
      <c r="J350">
        <v>0.54910000000000003</v>
      </c>
      <c r="K350" t="s">
        <v>225</v>
      </c>
      <c r="L350">
        <v>202</v>
      </c>
      <c r="M350" t="s">
        <v>225</v>
      </c>
    </row>
    <row r="351" spans="1:13" x14ac:dyDescent="0.2">
      <c r="A351">
        <v>2020</v>
      </c>
      <c r="B351">
        <v>9</v>
      </c>
      <c r="C351" t="s">
        <v>26</v>
      </c>
      <c r="D351" t="s">
        <v>10</v>
      </c>
      <c r="E351" t="s">
        <v>27</v>
      </c>
      <c r="F351">
        <v>8.6E-3</v>
      </c>
      <c r="G351" t="s">
        <v>225</v>
      </c>
      <c r="H351">
        <v>0.98517600000000005</v>
      </c>
      <c r="I351" t="s">
        <v>225</v>
      </c>
      <c r="J351">
        <v>2.7000000000000001E-3</v>
      </c>
      <c r="K351" t="s">
        <v>225</v>
      </c>
      <c r="L351">
        <v>1</v>
      </c>
      <c r="M351" t="s">
        <v>225</v>
      </c>
    </row>
    <row r="352" spans="1:13" x14ac:dyDescent="0.2">
      <c r="A352">
        <v>2022</v>
      </c>
      <c r="B352">
        <v>4</v>
      </c>
      <c r="C352" t="s">
        <v>32</v>
      </c>
      <c r="D352" t="s">
        <v>53</v>
      </c>
      <c r="E352" t="s">
        <v>12</v>
      </c>
      <c r="F352">
        <v>5.2129000000000003</v>
      </c>
      <c r="G352" t="s">
        <v>225</v>
      </c>
      <c r="H352">
        <v>362.23720600000001</v>
      </c>
      <c r="I352" t="s">
        <v>225</v>
      </c>
      <c r="J352">
        <v>2.0070000000000001</v>
      </c>
      <c r="K352" t="s">
        <v>225</v>
      </c>
      <c r="L352">
        <v>1569</v>
      </c>
      <c r="M352" t="s">
        <v>225</v>
      </c>
    </row>
    <row r="353" spans="1:13" x14ac:dyDescent="0.2">
      <c r="A353">
        <v>2020</v>
      </c>
      <c r="B353">
        <v>9</v>
      </c>
      <c r="C353" t="s">
        <v>26</v>
      </c>
      <c r="D353" t="s">
        <v>10</v>
      </c>
      <c r="E353" t="s">
        <v>14</v>
      </c>
      <c r="F353">
        <v>0.39810000000000001</v>
      </c>
      <c r="G353" t="s">
        <v>225</v>
      </c>
      <c r="H353">
        <v>68.190551999999997</v>
      </c>
      <c r="I353" t="s">
        <v>225</v>
      </c>
      <c r="J353">
        <v>0.29859999999999998</v>
      </c>
      <c r="K353" t="s">
        <v>225</v>
      </c>
      <c r="L353">
        <v>305</v>
      </c>
      <c r="M353" t="s">
        <v>225</v>
      </c>
    </row>
    <row r="354" spans="1:13" x14ac:dyDescent="0.2">
      <c r="A354">
        <v>2021</v>
      </c>
      <c r="B354">
        <v>7</v>
      </c>
      <c r="C354" t="s">
        <v>26</v>
      </c>
      <c r="D354" t="s">
        <v>10</v>
      </c>
      <c r="E354" t="s">
        <v>13</v>
      </c>
      <c r="F354">
        <v>2.3963000000000001</v>
      </c>
      <c r="G354" t="s">
        <v>225</v>
      </c>
      <c r="H354">
        <v>361.06219599999997</v>
      </c>
      <c r="I354" t="s">
        <v>225</v>
      </c>
      <c r="J354">
        <v>1.1981999999999999</v>
      </c>
      <c r="K354" t="s">
        <v>225</v>
      </c>
      <c r="L354">
        <v>506</v>
      </c>
      <c r="M354" t="s">
        <v>225</v>
      </c>
    </row>
    <row r="355" spans="1:13" x14ac:dyDescent="0.2">
      <c r="A355">
        <v>2020</v>
      </c>
      <c r="B355">
        <v>4</v>
      </c>
      <c r="C355" t="s">
        <v>32</v>
      </c>
      <c r="D355" t="s">
        <v>34</v>
      </c>
      <c r="E355" t="s">
        <v>13</v>
      </c>
      <c r="F355">
        <v>0.7026</v>
      </c>
      <c r="G355" t="s">
        <v>225</v>
      </c>
      <c r="H355">
        <v>360.11203</v>
      </c>
      <c r="I355" t="s">
        <v>225</v>
      </c>
      <c r="J355">
        <v>0.29509999999999997</v>
      </c>
      <c r="K355" t="s">
        <v>225</v>
      </c>
      <c r="L355">
        <v>0</v>
      </c>
      <c r="M355" t="s">
        <v>225</v>
      </c>
    </row>
    <row r="356" spans="1:13" x14ac:dyDescent="0.2">
      <c r="A356">
        <v>2020</v>
      </c>
      <c r="B356">
        <v>9</v>
      </c>
      <c r="C356" t="s">
        <v>26</v>
      </c>
      <c r="D356" t="s">
        <v>16</v>
      </c>
      <c r="E356" t="s">
        <v>11</v>
      </c>
      <c r="F356">
        <v>2.3517999999999999</v>
      </c>
      <c r="G356" t="s">
        <v>225</v>
      </c>
      <c r="H356">
        <v>180.63085599999999</v>
      </c>
      <c r="I356" t="s">
        <v>225</v>
      </c>
      <c r="J356">
        <v>0.54090000000000005</v>
      </c>
      <c r="K356" t="s">
        <v>225</v>
      </c>
      <c r="L356">
        <v>1360</v>
      </c>
      <c r="M356" t="s">
        <v>225</v>
      </c>
    </row>
    <row r="357" spans="1:13" x14ac:dyDescent="0.2">
      <c r="A357">
        <v>2020</v>
      </c>
      <c r="B357">
        <v>5</v>
      </c>
      <c r="C357" t="s">
        <v>32</v>
      </c>
      <c r="D357" t="s">
        <v>39</v>
      </c>
      <c r="E357" t="s">
        <v>13</v>
      </c>
      <c r="F357">
        <v>3.2629000000000001</v>
      </c>
      <c r="G357" t="s">
        <v>225</v>
      </c>
      <c r="H357">
        <v>358.536068</v>
      </c>
      <c r="I357" t="s">
        <v>225</v>
      </c>
      <c r="J357">
        <v>1.6315</v>
      </c>
      <c r="K357" t="s">
        <v>225</v>
      </c>
      <c r="L357">
        <v>1966</v>
      </c>
      <c r="M357" t="s">
        <v>225</v>
      </c>
    </row>
    <row r="358" spans="1:13" x14ac:dyDescent="0.2">
      <c r="A358">
        <v>2020</v>
      </c>
      <c r="B358">
        <v>9</v>
      </c>
      <c r="C358" t="s">
        <v>26</v>
      </c>
      <c r="D358" t="s">
        <v>17</v>
      </c>
      <c r="E358" t="s">
        <v>18</v>
      </c>
      <c r="F358">
        <v>1.1543000000000001</v>
      </c>
      <c r="G358" t="s">
        <v>225</v>
      </c>
      <c r="H358">
        <v>102.77844899999999</v>
      </c>
      <c r="I358" t="s">
        <v>225</v>
      </c>
      <c r="J358">
        <v>0.20780000000000001</v>
      </c>
      <c r="K358" t="s">
        <v>225</v>
      </c>
      <c r="L358">
        <v>259</v>
      </c>
      <c r="M358" t="s">
        <v>225</v>
      </c>
    </row>
    <row r="359" spans="1:13" x14ac:dyDescent="0.2">
      <c r="A359">
        <v>2022</v>
      </c>
      <c r="B359">
        <v>6</v>
      </c>
      <c r="C359" t="s">
        <v>26</v>
      </c>
      <c r="D359" t="s">
        <v>20</v>
      </c>
      <c r="E359" t="s">
        <v>12</v>
      </c>
      <c r="F359">
        <v>4.6069000000000004</v>
      </c>
      <c r="G359" t="s">
        <v>225</v>
      </c>
      <c r="H359">
        <v>358.47950900000001</v>
      </c>
      <c r="I359" t="s">
        <v>225</v>
      </c>
      <c r="J359">
        <v>1.6584000000000001</v>
      </c>
      <c r="K359" t="s">
        <v>225</v>
      </c>
      <c r="L359">
        <v>1378</v>
      </c>
      <c r="M359" t="s">
        <v>225</v>
      </c>
    </row>
    <row r="360" spans="1:13" x14ac:dyDescent="0.2">
      <c r="A360">
        <v>2020</v>
      </c>
      <c r="B360">
        <v>9</v>
      </c>
      <c r="C360" t="s">
        <v>26</v>
      </c>
      <c r="D360" t="s">
        <v>29</v>
      </c>
      <c r="E360" t="s">
        <v>18</v>
      </c>
      <c r="F360">
        <v>6.2199999999999998E-2</v>
      </c>
      <c r="G360" t="s">
        <v>225</v>
      </c>
      <c r="H360">
        <v>20.959745999999999</v>
      </c>
      <c r="I360" t="s">
        <v>225</v>
      </c>
      <c r="J360">
        <v>1.18E-2</v>
      </c>
      <c r="K360" t="s">
        <v>225</v>
      </c>
      <c r="L360">
        <v>73</v>
      </c>
      <c r="M360" t="s">
        <v>225</v>
      </c>
    </row>
    <row r="361" spans="1:13" x14ac:dyDescent="0.2">
      <c r="A361">
        <v>2022</v>
      </c>
      <c r="B361">
        <v>9</v>
      </c>
      <c r="C361" t="s">
        <v>32</v>
      </c>
      <c r="D361" t="s">
        <v>53</v>
      </c>
      <c r="E361" t="s">
        <v>12</v>
      </c>
      <c r="F361">
        <v>6.0589000000000004</v>
      </c>
      <c r="G361" t="s">
        <v>225</v>
      </c>
      <c r="H361">
        <v>357.79105299999998</v>
      </c>
      <c r="I361" t="s">
        <v>225</v>
      </c>
      <c r="J361">
        <v>2.3325999999999998</v>
      </c>
      <c r="K361" t="s">
        <v>225</v>
      </c>
      <c r="L361">
        <v>1472</v>
      </c>
      <c r="M361" t="s">
        <v>225</v>
      </c>
    </row>
    <row r="362" spans="1:13" x14ac:dyDescent="0.2">
      <c r="A362">
        <v>2021</v>
      </c>
      <c r="B362">
        <v>8</v>
      </c>
      <c r="C362" t="s">
        <v>26</v>
      </c>
      <c r="D362" t="s">
        <v>10</v>
      </c>
      <c r="E362" t="s">
        <v>13</v>
      </c>
      <c r="F362">
        <v>2.3611</v>
      </c>
      <c r="G362" t="s">
        <v>225</v>
      </c>
      <c r="H362">
        <v>354.733746</v>
      </c>
      <c r="I362" t="s">
        <v>225</v>
      </c>
      <c r="J362">
        <v>1.1806000000000001</v>
      </c>
      <c r="K362" t="s">
        <v>225</v>
      </c>
      <c r="L362">
        <v>494</v>
      </c>
      <c r="M362" t="s">
        <v>225</v>
      </c>
    </row>
    <row r="363" spans="1:13" x14ac:dyDescent="0.2">
      <c r="A363">
        <v>2020</v>
      </c>
      <c r="B363">
        <v>9</v>
      </c>
      <c r="C363" t="s">
        <v>26</v>
      </c>
      <c r="D363" t="s">
        <v>30</v>
      </c>
      <c r="E363" t="s">
        <v>22</v>
      </c>
      <c r="F363">
        <v>1.3202</v>
      </c>
      <c r="G363" t="s">
        <v>225</v>
      </c>
      <c r="H363">
        <v>62.586761000000003</v>
      </c>
      <c r="I363" t="s">
        <v>225</v>
      </c>
      <c r="J363">
        <v>0.36969999999999997</v>
      </c>
      <c r="K363" t="s">
        <v>225</v>
      </c>
      <c r="L363">
        <v>830</v>
      </c>
      <c r="M363" t="s">
        <v>225</v>
      </c>
    </row>
    <row r="364" spans="1:13" x14ac:dyDescent="0.2">
      <c r="A364">
        <v>2020</v>
      </c>
      <c r="B364">
        <v>9</v>
      </c>
      <c r="C364" t="s">
        <v>26</v>
      </c>
      <c r="D364" t="s">
        <v>21</v>
      </c>
      <c r="E364" t="s">
        <v>22</v>
      </c>
      <c r="F364">
        <v>2.2000000000000001E-3</v>
      </c>
      <c r="G364" t="s">
        <v>225</v>
      </c>
      <c r="H364">
        <v>0.85402199999999995</v>
      </c>
      <c r="I364" t="s">
        <v>225</v>
      </c>
      <c r="J364">
        <v>5.9999999999999995E-4</v>
      </c>
      <c r="K364" t="s">
        <v>225</v>
      </c>
      <c r="L364">
        <v>2</v>
      </c>
      <c r="M364" t="s">
        <v>225</v>
      </c>
    </row>
    <row r="365" spans="1:13" x14ac:dyDescent="0.2">
      <c r="A365">
        <v>2022</v>
      </c>
      <c r="B365">
        <v>3</v>
      </c>
      <c r="C365" t="s">
        <v>9</v>
      </c>
      <c r="D365" t="s">
        <v>21</v>
      </c>
      <c r="E365" t="s">
        <v>13</v>
      </c>
      <c r="F365">
        <v>2.2989999999999999</v>
      </c>
      <c r="G365" t="s">
        <v>225</v>
      </c>
      <c r="H365">
        <v>346.64095800000001</v>
      </c>
      <c r="I365" t="s">
        <v>225</v>
      </c>
      <c r="J365">
        <v>0.91959999999999997</v>
      </c>
      <c r="K365" t="s">
        <v>225</v>
      </c>
      <c r="L365">
        <v>169</v>
      </c>
      <c r="M365" t="s">
        <v>225</v>
      </c>
    </row>
    <row r="366" spans="1:13" x14ac:dyDescent="0.2">
      <c r="A366">
        <v>2021</v>
      </c>
      <c r="B366">
        <v>12</v>
      </c>
      <c r="C366" t="s">
        <v>26</v>
      </c>
      <c r="D366" t="s">
        <v>10</v>
      </c>
      <c r="E366" t="s">
        <v>13</v>
      </c>
      <c r="F366">
        <v>2.2707000000000002</v>
      </c>
      <c r="G366" t="s">
        <v>225</v>
      </c>
      <c r="H366">
        <v>346.23589399999997</v>
      </c>
      <c r="I366" t="s">
        <v>225</v>
      </c>
      <c r="J366">
        <v>1.1352</v>
      </c>
      <c r="K366" t="s">
        <v>225</v>
      </c>
      <c r="L366">
        <v>606</v>
      </c>
      <c r="M366" t="s">
        <v>225</v>
      </c>
    </row>
    <row r="367" spans="1:13" x14ac:dyDescent="0.2">
      <c r="A367">
        <v>2020</v>
      </c>
      <c r="B367">
        <v>9</v>
      </c>
      <c r="C367" t="s">
        <v>32</v>
      </c>
      <c r="D367" t="s">
        <v>10</v>
      </c>
      <c r="E367" t="s">
        <v>14</v>
      </c>
      <c r="F367">
        <v>0.19900000000000001</v>
      </c>
      <c r="G367" t="s">
        <v>225</v>
      </c>
      <c r="H367">
        <v>33.195005000000002</v>
      </c>
      <c r="I367" t="s">
        <v>225</v>
      </c>
      <c r="J367">
        <v>0.14929999999999999</v>
      </c>
      <c r="K367" t="s">
        <v>225</v>
      </c>
      <c r="L367">
        <v>67</v>
      </c>
      <c r="M367" t="s">
        <v>225</v>
      </c>
    </row>
    <row r="368" spans="1:13" x14ac:dyDescent="0.2">
      <c r="A368">
        <v>2020</v>
      </c>
      <c r="B368">
        <v>9</v>
      </c>
      <c r="C368" t="s">
        <v>32</v>
      </c>
      <c r="D368" t="s">
        <v>16</v>
      </c>
      <c r="E368" t="s">
        <v>11</v>
      </c>
      <c r="F368">
        <v>5.6877000000000004</v>
      </c>
      <c r="G368" t="s">
        <v>225</v>
      </c>
      <c r="H368">
        <v>372.51325400000002</v>
      </c>
      <c r="I368" t="s">
        <v>225</v>
      </c>
      <c r="J368">
        <v>1.3082</v>
      </c>
      <c r="K368" t="s">
        <v>225</v>
      </c>
      <c r="L368">
        <v>1505</v>
      </c>
      <c r="M368" t="s">
        <v>225</v>
      </c>
    </row>
    <row r="369" spans="1:13" x14ac:dyDescent="0.2">
      <c r="A369">
        <v>2021</v>
      </c>
      <c r="B369">
        <v>7</v>
      </c>
      <c r="C369" t="s">
        <v>32</v>
      </c>
      <c r="D369" t="s">
        <v>16</v>
      </c>
      <c r="E369" t="s">
        <v>13</v>
      </c>
      <c r="F369">
        <v>4.2949000000000002</v>
      </c>
      <c r="G369" t="s">
        <v>225</v>
      </c>
      <c r="H369">
        <v>346.08365600000002</v>
      </c>
      <c r="I369" t="s">
        <v>225</v>
      </c>
      <c r="J369">
        <v>1.9328000000000001</v>
      </c>
      <c r="K369" t="s">
        <v>225</v>
      </c>
      <c r="L369">
        <v>1404</v>
      </c>
      <c r="M369" t="s">
        <v>225</v>
      </c>
    </row>
    <row r="370" spans="1:13" x14ac:dyDescent="0.2">
      <c r="A370">
        <v>2020</v>
      </c>
      <c r="B370">
        <v>8</v>
      </c>
      <c r="C370" t="s">
        <v>32</v>
      </c>
      <c r="D370" t="s">
        <v>29</v>
      </c>
      <c r="E370" t="s">
        <v>13</v>
      </c>
      <c r="F370">
        <v>1.1977</v>
      </c>
      <c r="G370" t="s">
        <v>225</v>
      </c>
      <c r="H370">
        <v>345.45659899999998</v>
      </c>
      <c r="I370" t="s">
        <v>225</v>
      </c>
      <c r="J370">
        <v>0.47920000000000001</v>
      </c>
      <c r="K370" t="s">
        <v>225</v>
      </c>
      <c r="L370">
        <v>201</v>
      </c>
      <c r="M370" t="s">
        <v>225</v>
      </c>
    </row>
    <row r="371" spans="1:13" x14ac:dyDescent="0.2">
      <c r="A371">
        <v>2020</v>
      </c>
      <c r="B371">
        <v>9</v>
      </c>
      <c r="C371" t="s">
        <v>32</v>
      </c>
      <c r="D371" t="s">
        <v>33</v>
      </c>
      <c r="E371" t="s">
        <v>18</v>
      </c>
      <c r="F371">
        <v>1.0918000000000001</v>
      </c>
      <c r="G371" t="s">
        <v>225</v>
      </c>
      <c r="H371">
        <v>304.05243899999999</v>
      </c>
      <c r="I371" t="s">
        <v>225</v>
      </c>
      <c r="J371">
        <v>0.20730000000000001</v>
      </c>
      <c r="K371" t="s">
        <v>225</v>
      </c>
      <c r="L371">
        <v>86</v>
      </c>
      <c r="M371" t="s">
        <v>225</v>
      </c>
    </row>
    <row r="372" spans="1:13" x14ac:dyDescent="0.2">
      <c r="A372">
        <v>2022</v>
      </c>
      <c r="B372">
        <v>5</v>
      </c>
      <c r="C372" t="s">
        <v>32</v>
      </c>
      <c r="D372" t="s">
        <v>56</v>
      </c>
      <c r="E372" t="s">
        <v>12</v>
      </c>
      <c r="F372">
        <v>4.1803999999999997</v>
      </c>
      <c r="G372" t="s">
        <v>225</v>
      </c>
      <c r="H372">
        <v>344.14095400000002</v>
      </c>
      <c r="I372" t="s">
        <v>225</v>
      </c>
      <c r="J372">
        <v>1.4631000000000001</v>
      </c>
      <c r="K372" t="s">
        <v>225</v>
      </c>
      <c r="L372">
        <v>641</v>
      </c>
      <c r="M372" t="s">
        <v>225</v>
      </c>
    </row>
    <row r="373" spans="1:13" x14ac:dyDescent="0.2">
      <c r="A373">
        <v>2022</v>
      </c>
      <c r="B373">
        <v>2</v>
      </c>
      <c r="C373" t="s">
        <v>32</v>
      </c>
      <c r="D373" t="s">
        <v>53</v>
      </c>
      <c r="E373" t="s">
        <v>12</v>
      </c>
      <c r="F373">
        <v>4.8779000000000003</v>
      </c>
      <c r="G373" t="s">
        <v>225</v>
      </c>
      <c r="H373">
        <v>342.93716699999999</v>
      </c>
      <c r="I373" t="s">
        <v>225</v>
      </c>
      <c r="J373">
        <v>1.8779999999999999</v>
      </c>
      <c r="K373" t="s">
        <v>225</v>
      </c>
      <c r="L373">
        <v>1629</v>
      </c>
      <c r="M373" t="s">
        <v>225</v>
      </c>
    </row>
    <row r="374" spans="1:13" x14ac:dyDescent="0.2">
      <c r="A374">
        <v>2020</v>
      </c>
      <c r="B374">
        <v>9</v>
      </c>
      <c r="C374" t="s">
        <v>32</v>
      </c>
      <c r="D374" t="s">
        <v>29</v>
      </c>
      <c r="E374" t="s">
        <v>18</v>
      </c>
      <c r="F374">
        <v>1.6299999999999999E-2</v>
      </c>
      <c r="G374" t="s">
        <v>225</v>
      </c>
      <c r="H374">
        <v>2.0425580000000001</v>
      </c>
      <c r="I374" t="s">
        <v>225</v>
      </c>
      <c r="J374">
        <v>3.0999999999999999E-3</v>
      </c>
      <c r="K374" t="s">
        <v>225</v>
      </c>
      <c r="L374">
        <v>4</v>
      </c>
      <c r="M374" t="s">
        <v>225</v>
      </c>
    </row>
    <row r="375" spans="1:13" x14ac:dyDescent="0.2">
      <c r="A375">
        <v>2021</v>
      </c>
      <c r="B375">
        <v>9</v>
      </c>
      <c r="C375" t="s">
        <v>26</v>
      </c>
      <c r="D375" t="s">
        <v>53</v>
      </c>
      <c r="E375" t="s">
        <v>13</v>
      </c>
      <c r="F375">
        <v>5.2130000000000001</v>
      </c>
      <c r="G375" t="s">
        <v>225</v>
      </c>
      <c r="H375">
        <v>342.31342599999999</v>
      </c>
      <c r="I375" t="s">
        <v>225</v>
      </c>
      <c r="J375">
        <v>2.5543999999999998</v>
      </c>
      <c r="K375" t="s">
        <v>225</v>
      </c>
      <c r="L375">
        <v>2666</v>
      </c>
      <c r="M375" t="s">
        <v>225</v>
      </c>
    </row>
    <row r="376" spans="1:13" x14ac:dyDescent="0.2">
      <c r="A376">
        <v>2021</v>
      </c>
      <c r="B376">
        <v>1</v>
      </c>
      <c r="C376" t="s">
        <v>32</v>
      </c>
      <c r="D376" t="s">
        <v>19</v>
      </c>
      <c r="E376" t="s">
        <v>12</v>
      </c>
      <c r="F376">
        <v>2.1642000000000001</v>
      </c>
      <c r="G376" t="s">
        <v>225</v>
      </c>
      <c r="H376">
        <v>341.34502600000002</v>
      </c>
      <c r="I376" t="s">
        <v>225</v>
      </c>
      <c r="J376">
        <v>0.80079999999999996</v>
      </c>
      <c r="K376" t="s">
        <v>225</v>
      </c>
      <c r="L376">
        <v>289</v>
      </c>
      <c r="M376" t="s">
        <v>225</v>
      </c>
    </row>
    <row r="377" spans="1:13" x14ac:dyDescent="0.2">
      <c r="A377">
        <v>2020</v>
      </c>
      <c r="B377">
        <v>9</v>
      </c>
      <c r="C377" t="s">
        <v>32</v>
      </c>
      <c r="D377" t="s">
        <v>35</v>
      </c>
      <c r="E377" t="s">
        <v>18</v>
      </c>
      <c r="F377">
        <v>0.34150000000000003</v>
      </c>
      <c r="G377" t="s">
        <v>225</v>
      </c>
      <c r="H377">
        <v>57.675272</v>
      </c>
      <c r="I377" t="s">
        <v>225</v>
      </c>
      <c r="J377">
        <v>6.1499999999999999E-2</v>
      </c>
      <c r="K377" t="s">
        <v>225</v>
      </c>
      <c r="L377">
        <v>0</v>
      </c>
      <c r="M377" t="s">
        <v>225</v>
      </c>
    </row>
    <row r="378" spans="1:13" x14ac:dyDescent="0.2">
      <c r="A378">
        <v>2020</v>
      </c>
      <c r="B378">
        <v>4</v>
      </c>
      <c r="C378" t="s">
        <v>9</v>
      </c>
      <c r="D378" t="s">
        <v>16</v>
      </c>
      <c r="E378" t="s">
        <v>13</v>
      </c>
      <c r="F378">
        <v>2.0152000000000001</v>
      </c>
      <c r="G378" t="s">
        <v>225</v>
      </c>
      <c r="H378">
        <v>337.34259300000002</v>
      </c>
      <c r="I378" t="s">
        <v>225</v>
      </c>
      <c r="J378">
        <v>0.90690000000000004</v>
      </c>
      <c r="K378" t="s">
        <v>225</v>
      </c>
      <c r="L378">
        <v>302</v>
      </c>
      <c r="M378" t="s">
        <v>225</v>
      </c>
    </row>
    <row r="379" spans="1:13" x14ac:dyDescent="0.2">
      <c r="A379">
        <v>2020</v>
      </c>
      <c r="B379">
        <v>9</v>
      </c>
      <c r="C379" t="s">
        <v>32</v>
      </c>
      <c r="D379" t="s">
        <v>34</v>
      </c>
      <c r="E379" t="s">
        <v>18</v>
      </c>
      <c r="F379">
        <v>6.9999999999999999E-4</v>
      </c>
      <c r="G379" t="s">
        <v>225</v>
      </c>
      <c r="H379">
        <v>0.330204</v>
      </c>
      <c r="I379" t="s">
        <v>225</v>
      </c>
      <c r="J379">
        <v>1E-4</v>
      </c>
      <c r="K379" t="s">
        <v>225</v>
      </c>
      <c r="L379">
        <v>0</v>
      </c>
      <c r="M379" t="s">
        <v>225</v>
      </c>
    </row>
    <row r="380" spans="1:13" x14ac:dyDescent="0.2">
      <c r="A380">
        <v>2020</v>
      </c>
      <c r="B380">
        <v>9</v>
      </c>
      <c r="C380" t="s">
        <v>9</v>
      </c>
      <c r="D380" t="s">
        <v>20</v>
      </c>
      <c r="E380" t="s">
        <v>12</v>
      </c>
      <c r="F380">
        <v>5.6566000000000001</v>
      </c>
      <c r="G380" t="s">
        <v>225</v>
      </c>
      <c r="H380">
        <v>335.49988100000002</v>
      </c>
      <c r="I380" t="s">
        <v>225</v>
      </c>
      <c r="J380">
        <v>2.0364</v>
      </c>
      <c r="K380" t="s">
        <v>225</v>
      </c>
      <c r="L380">
        <v>174</v>
      </c>
      <c r="M380" t="s">
        <v>225</v>
      </c>
    </row>
    <row r="381" spans="1:13" x14ac:dyDescent="0.2">
      <c r="A381">
        <v>2021</v>
      </c>
      <c r="B381">
        <v>6</v>
      </c>
      <c r="C381" t="s">
        <v>26</v>
      </c>
      <c r="D381" t="s">
        <v>10</v>
      </c>
      <c r="E381" t="s">
        <v>13</v>
      </c>
      <c r="F381">
        <v>2.3570000000000002</v>
      </c>
      <c r="G381" t="s">
        <v>225</v>
      </c>
      <c r="H381">
        <v>331.18594199999995</v>
      </c>
      <c r="I381" t="s">
        <v>225</v>
      </c>
      <c r="J381">
        <v>1.1785000000000001</v>
      </c>
      <c r="K381" t="s">
        <v>225</v>
      </c>
      <c r="L381">
        <v>504</v>
      </c>
      <c r="M381" t="s">
        <v>225</v>
      </c>
    </row>
    <row r="382" spans="1:13" x14ac:dyDescent="0.2">
      <c r="A382">
        <v>2020</v>
      </c>
      <c r="B382">
        <v>9</v>
      </c>
      <c r="C382" t="s">
        <v>32</v>
      </c>
      <c r="D382" t="s">
        <v>37</v>
      </c>
      <c r="E382" t="s">
        <v>18</v>
      </c>
      <c r="F382">
        <v>2.0000000000000001E-4</v>
      </c>
      <c r="G382" t="s">
        <v>225</v>
      </c>
      <c r="H382">
        <v>2.4798000000000001E-2</v>
      </c>
      <c r="I382" t="s">
        <v>225</v>
      </c>
      <c r="J382">
        <v>1E-4</v>
      </c>
      <c r="K382" t="s">
        <v>225</v>
      </c>
      <c r="L382">
        <v>2</v>
      </c>
      <c r="M382" t="s">
        <v>225</v>
      </c>
    </row>
    <row r="383" spans="1:13" x14ac:dyDescent="0.2">
      <c r="A383">
        <v>2020</v>
      </c>
      <c r="B383">
        <v>5</v>
      </c>
      <c r="C383" t="s">
        <v>9</v>
      </c>
      <c r="D383" t="s">
        <v>19</v>
      </c>
      <c r="E383" t="s">
        <v>12</v>
      </c>
      <c r="F383">
        <v>2.1726000000000001</v>
      </c>
      <c r="G383" t="s">
        <v>225</v>
      </c>
      <c r="H383">
        <v>330.982913</v>
      </c>
      <c r="I383" t="s">
        <v>225</v>
      </c>
      <c r="J383">
        <v>0.80379999999999996</v>
      </c>
      <c r="K383" t="s">
        <v>225</v>
      </c>
      <c r="L383">
        <v>138</v>
      </c>
      <c r="M383" t="s">
        <v>225</v>
      </c>
    </row>
    <row r="384" spans="1:13" x14ac:dyDescent="0.2">
      <c r="A384">
        <v>2020</v>
      </c>
      <c r="B384">
        <v>10</v>
      </c>
      <c r="C384" t="s">
        <v>9</v>
      </c>
      <c r="D384" t="s">
        <v>10</v>
      </c>
      <c r="E384" t="s">
        <v>11</v>
      </c>
      <c r="F384">
        <v>11.8332</v>
      </c>
      <c r="G384" t="s">
        <v>225</v>
      </c>
      <c r="H384">
        <v>714.14047900000003</v>
      </c>
      <c r="I384" t="s">
        <v>225</v>
      </c>
      <c r="J384">
        <v>2.4849999999999999</v>
      </c>
      <c r="K384" t="s">
        <v>225</v>
      </c>
      <c r="L384">
        <v>536</v>
      </c>
      <c r="M384" t="s">
        <v>225</v>
      </c>
    </row>
    <row r="385" spans="1:13" x14ac:dyDescent="0.2">
      <c r="A385">
        <v>2020</v>
      </c>
      <c r="B385">
        <v>10</v>
      </c>
      <c r="C385" t="s">
        <v>9</v>
      </c>
      <c r="D385" t="s">
        <v>10</v>
      </c>
      <c r="E385" t="s">
        <v>14</v>
      </c>
      <c r="F385">
        <v>4.5999999999999999E-3</v>
      </c>
      <c r="G385" t="s">
        <v>225</v>
      </c>
      <c r="H385">
        <v>1.0102390000000001</v>
      </c>
      <c r="I385" t="s">
        <v>225</v>
      </c>
      <c r="J385">
        <v>3.5000000000000001E-3</v>
      </c>
      <c r="K385" t="s">
        <v>225</v>
      </c>
      <c r="L385">
        <v>4</v>
      </c>
      <c r="M385" t="s">
        <v>225</v>
      </c>
    </row>
    <row r="386" spans="1:13" x14ac:dyDescent="0.2">
      <c r="A386">
        <v>2020</v>
      </c>
      <c r="B386">
        <v>10</v>
      </c>
      <c r="C386" t="s">
        <v>9</v>
      </c>
      <c r="D386" t="s">
        <v>15</v>
      </c>
      <c r="E386" t="s">
        <v>11</v>
      </c>
      <c r="F386">
        <v>1.4E-3</v>
      </c>
      <c r="G386" t="s">
        <v>225</v>
      </c>
      <c r="H386">
        <v>0.155886</v>
      </c>
      <c r="I386" t="s">
        <v>225</v>
      </c>
      <c r="J386">
        <v>2.9999999999999997E-4</v>
      </c>
      <c r="K386" t="s">
        <v>225</v>
      </c>
      <c r="L386">
        <v>2</v>
      </c>
      <c r="M386" t="s">
        <v>225</v>
      </c>
    </row>
    <row r="387" spans="1:13" x14ac:dyDescent="0.2">
      <c r="A387">
        <v>2020</v>
      </c>
      <c r="B387">
        <v>10</v>
      </c>
      <c r="C387" t="s">
        <v>9</v>
      </c>
      <c r="D387" t="s">
        <v>16</v>
      </c>
      <c r="E387" t="s">
        <v>11</v>
      </c>
      <c r="F387">
        <v>7.4771000000000001</v>
      </c>
      <c r="G387" t="s">
        <v>225</v>
      </c>
      <c r="H387">
        <v>414.76454100000001</v>
      </c>
      <c r="I387" t="s">
        <v>225</v>
      </c>
      <c r="J387">
        <v>1.7197</v>
      </c>
      <c r="K387" t="s">
        <v>225</v>
      </c>
      <c r="L387">
        <v>469</v>
      </c>
      <c r="M387" t="s">
        <v>225</v>
      </c>
    </row>
    <row r="388" spans="1:13" x14ac:dyDescent="0.2">
      <c r="A388">
        <v>2021</v>
      </c>
      <c r="B388">
        <v>3</v>
      </c>
      <c r="C388" t="s">
        <v>9</v>
      </c>
      <c r="D388" t="s">
        <v>20</v>
      </c>
      <c r="E388" t="s">
        <v>12</v>
      </c>
      <c r="F388">
        <v>4.7588999999999997</v>
      </c>
      <c r="G388" t="s">
        <v>225</v>
      </c>
      <c r="H388">
        <v>326.44578799999999</v>
      </c>
      <c r="I388" t="s">
        <v>225</v>
      </c>
      <c r="J388">
        <v>1.7132000000000001</v>
      </c>
      <c r="K388" t="s">
        <v>225</v>
      </c>
      <c r="L388">
        <v>236</v>
      </c>
      <c r="M388" t="s">
        <v>225</v>
      </c>
    </row>
    <row r="389" spans="1:13" x14ac:dyDescent="0.2">
      <c r="A389">
        <v>2022</v>
      </c>
      <c r="B389">
        <v>11</v>
      </c>
      <c r="C389" t="s">
        <v>9</v>
      </c>
      <c r="D389" t="s">
        <v>21</v>
      </c>
      <c r="E389" t="s">
        <v>13</v>
      </c>
      <c r="F389">
        <v>1.9312</v>
      </c>
      <c r="G389" t="s">
        <v>225</v>
      </c>
      <c r="H389">
        <v>324.04318699999999</v>
      </c>
      <c r="I389" t="s">
        <v>225</v>
      </c>
      <c r="J389">
        <v>0.77249999999999996</v>
      </c>
      <c r="K389" t="s">
        <v>225</v>
      </c>
      <c r="L389">
        <v>163</v>
      </c>
      <c r="M389" t="s">
        <v>225</v>
      </c>
    </row>
    <row r="390" spans="1:13" x14ac:dyDescent="0.2">
      <c r="A390">
        <v>2021</v>
      </c>
      <c r="B390">
        <v>2</v>
      </c>
      <c r="C390" t="s">
        <v>9</v>
      </c>
      <c r="D390" t="s">
        <v>20</v>
      </c>
      <c r="E390" t="s">
        <v>12</v>
      </c>
      <c r="F390">
        <v>4.7880000000000003</v>
      </c>
      <c r="G390" t="s">
        <v>225</v>
      </c>
      <c r="H390">
        <v>323.52865200000002</v>
      </c>
      <c r="I390" t="s">
        <v>225</v>
      </c>
      <c r="J390">
        <v>1.7237</v>
      </c>
      <c r="K390" t="s">
        <v>225</v>
      </c>
      <c r="L390">
        <v>237</v>
      </c>
      <c r="M390" t="s">
        <v>225</v>
      </c>
    </row>
    <row r="391" spans="1:13" x14ac:dyDescent="0.2">
      <c r="A391">
        <v>2020</v>
      </c>
      <c r="B391">
        <v>10</v>
      </c>
      <c r="C391" t="s">
        <v>9</v>
      </c>
      <c r="D391" t="s">
        <v>17</v>
      </c>
      <c r="E391" t="s">
        <v>18</v>
      </c>
      <c r="F391">
        <v>2.7048999999999999</v>
      </c>
      <c r="G391" t="s">
        <v>225</v>
      </c>
      <c r="H391">
        <v>285.144203</v>
      </c>
      <c r="I391" t="s">
        <v>225</v>
      </c>
      <c r="J391">
        <v>0.4869</v>
      </c>
      <c r="K391" t="s">
        <v>225</v>
      </c>
      <c r="L391">
        <v>101</v>
      </c>
      <c r="M391" t="s">
        <v>225</v>
      </c>
    </row>
    <row r="392" spans="1:13" x14ac:dyDescent="0.2">
      <c r="A392">
        <v>2020</v>
      </c>
      <c r="B392">
        <v>3</v>
      </c>
      <c r="C392" t="s">
        <v>26</v>
      </c>
      <c r="D392" t="s">
        <v>39</v>
      </c>
      <c r="E392" t="s">
        <v>13</v>
      </c>
      <c r="F392">
        <v>2.5053000000000001</v>
      </c>
      <c r="G392" t="s">
        <v>225</v>
      </c>
      <c r="H392">
        <v>321.67500000000001</v>
      </c>
      <c r="I392" t="s">
        <v>225</v>
      </c>
      <c r="J392">
        <v>1.2526999999999999</v>
      </c>
      <c r="K392" t="s">
        <v>225</v>
      </c>
      <c r="L392">
        <v>976</v>
      </c>
      <c r="M392" t="s">
        <v>225</v>
      </c>
    </row>
    <row r="393" spans="1:13" x14ac:dyDescent="0.2">
      <c r="A393">
        <v>2020</v>
      </c>
      <c r="B393">
        <v>10</v>
      </c>
      <c r="C393" t="s">
        <v>9</v>
      </c>
      <c r="D393" t="s">
        <v>21</v>
      </c>
      <c r="E393" t="s">
        <v>22</v>
      </c>
      <c r="F393">
        <v>8.5000000000000006E-3</v>
      </c>
      <c r="G393" t="s">
        <v>225</v>
      </c>
      <c r="H393">
        <v>2.76735</v>
      </c>
      <c r="I393" t="s">
        <v>225</v>
      </c>
      <c r="J393">
        <v>2.3999999999999998E-3</v>
      </c>
      <c r="K393" t="s">
        <v>225</v>
      </c>
      <c r="L393">
        <v>2</v>
      </c>
      <c r="M393" t="s">
        <v>225</v>
      </c>
    </row>
    <row r="394" spans="1:13" x14ac:dyDescent="0.2">
      <c r="A394">
        <v>2021</v>
      </c>
      <c r="B394">
        <v>6</v>
      </c>
      <c r="C394" t="s">
        <v>32</v>
      </c>
      <c r="D394" t="s">
        <v>19</v>
      </c>
      <c r="E394" t="s">
        <v>12</v>
      </c>
      <c r="F394">
        <v>1.6137999999999999</v>
      </c>
      <c r="G394" t="s">
        <v>225</v>
      </c>
      <c r="H394">
        <v>318.983902</v>
      </c>
      <c r="I394" t="s">
        <v>225</v>
      </c>
      <c r="J394">
        <v>0.59709999999999996</v>
      </c>
      <c r="K394" t="s">
        <v>225</v>
      </c>
      <c r="L394">
        <v>176</v>
      </c>
      <c r="M394" t="s">
        <v>225</v>
      </c>
    </row>
    <row r="395" spans="1:13" x14ac:dyDescent="0.2">
      <c r="A395">
        <v>2020</v>
      </c>
      <c r="B395">
        <v>10</v>
      </c>
      <c r="C395" t="s">
        <v>32</v>
      </c>
      <c r="D395" t="s">
        <v>29</v>
      </c>
      <c r="E395" t="s">
        <v>13</v>
      </c>
      <c r="F395">
        <v>1.0028999999999999</v>
      </c>
      <c r="G395" t="s">
        <v>225</v>
      </c>
      <c r="H395">
        <v>318.321438</v>
      </c>
      <c r="I395" t="s">
        <v>225</v>
      </c>
      <c r="J395">
        <v>0.40129999999999999</v>
      </c>
      <c r="K395" t="s">
        <v>225</v>
      </c>
      <c r="L395">
        <v>151</v>
      </c>
      <c r="M395" t="s">
        <v>225</v>
      </c>
    </row>
    <row r="396" spans="1:13" x14ac:dyDescent="0.2">
      <c r="A396">
        <v>2020</v>
      </c>
      <c r="B396">
        <v>10</v>
      </c>
      <c r="C396" t="s">
        <v>9</v>
      </c>
      <c r="D396" t="s">
        <v>24</v>
      </c>
      <c r="E396" t="s">
        <v>18</v>
      </c>
      <c r="F396">
        <v>0.2288</v>
      </c>
      <c r="G396" t="s">
        <v>225</v>
      </c>
      <c r="H396">
        <v>36.775134999999999</v>
      </c>
      <c r="I396" t="s">
        <v>225</v>
      </c>
      <c r="J396">
        <v>4.3499999999999997E-2</v>
      </c>
      <c r="K396" t="s">
        <v>225</v>
      </c>
      <c r="L396">
        <v>0</v>
      </c>
      <c r="M396" t="s">
        <v>225</v>
      </c>
    </row>
    <row r="397" spans="1:13" x14ac:dyDescent="0.2">
      <c r="A397">
        <v>2020</v>
      </c>
      <c r="B397">
        <v>3</v>
      </c>
      <c r="C397" t="s">
        <v>9</v>
      </c>
      <c r="D397" t="s">
        <v>19</v>
      </c>
      <c r="E397" t="s">
        <v>12</v>
      </c>
      <c r="F397">
        <v>2.1223000000000001</v>
      </c>
      <c r="G397" t="s">
        <v>225</v>
      </c>
      <c r="H397">
        <v>317.591342</v>
      </c>
      <c r="I397" t="s">
        <v>225</v>
      </c>
      <c r="J397">
        <v>0.7853</v>
      </c>
      <c r="K397" t="s">
        <v>225</v>
      </c>
      <c r="L397">
        <v>95</v>
      </c>
      <c r="M397" t="s">
        <v>225</v>
      </c>
    </row>
    <row r="398" spans="1:13" x14ac:dyDescent="0.2">
      <c r="A398">
        <v>2021</v>
      </c>
      <c r="B398">
        <v>5</v>
      </c>
      <c r="C398" t="s">
        <v>32</v>
      </c>
      <c r="D398" t="s">
        <v>19</v>
      </c>
      <c r="E398" t="s">
        <v>12</v>
      </c>
      <c r="F398">
        <v>1.6667000000000001</v>
      </c>
      <c r="G398" t="s">
        <v>225</v>
      </c>
      <c r="H398">
        <v>316.39511399999998</v>
      </c>
      <c r="I398" t="s">
        <v>225</v>
      </c>
      <c r="J398">
        <v>0.61660000000000004</v>
      </c>
      <c r="K398" t="s">
        <v>225</v>
      </c>
      <c r="L398">
        <v>287</v>
      </c>
      <c r="M398" t="s">
        <v>225</v>
      </c>
    </row>
    <row r="399" spans="1:13" x14ac:dyDescent="0.2">
      <c r="A399">
        <v>2020</v>
      </c>
      <c r="B399">
        <v>10</v>
      </c>
      <c r="C399" t="s">
        <v>26</v>
      </c>
      <c r="D399" t="s">
        <v>10</v>
      </c>
      <c r="E399" t="s">
        <v>14</v>
      </c>
      <c r="F399">
        <v>0.37369999999999998</v>
      </c>
      <c r="G399" t="s">
        <v>225</v>
      </c>
      <c r="H399">
        <v>60.482140000000001</v>
      </c>
      <c r="I399" t="s">
        <v>225</v>
      </c>
      <c r="J399">
        <v>0.28029999999999999</v>
      </c>
      <c r="K399" t="s">
        <v>225</v>
      </c>
      <c r="L399">
        <v>252</v>
      </c>
      <c r="M399" t="s">
        <v>225</v>
      </c>
    </row>
    <row r="400" spans="1:13" x14ac:dyDescent="0.2">
      <c r="A400">
        <v>2022</v>
      </c>
      <c r="B400">
        <v>8</v>
      </c>
      <c r="C400" t="s">
        <v>32</v>
      </c>
      <c r="D400" t="s">
        <v>57</v>
      </c>
      <c r="E400" t="s">
        <v>12</v>
      </c>
      <c r="F400">
        <v>5.6062000000000003</v>
      </c>
      <c r="G400" t="s">
        <v>225</v>
      </c>
      <c r="H400">
        <v>313.649181</v>
      </c>
      <c r="I400" t="s">
        <v>225</v>
      </c>
      <c r="J400">
        <v>1.9621999999999999</v>
      </c>
      <c r="K400" t="s">
        <v>225</v>
      </c>
      <c r="L400">
        <v>131</v>
      </c>
      <c r="M400" t="s">
        <v>225</v>
      </c>
    </row>
    <row r="401" spans="1:13" x14ac:dyDescent="0.2">
      <c r="A401">
        <v>2020</v>
      </c>
      <c r="B401">
        <v>9</v>
      </c>
      <c r="C401" t="s">
        <v>32</v>
      </c>
      <c r="D401" t="s">
        <v>29</v>
      </c>
      <c r="E401" t="s">
        <v>13</v>
      </c>
      <c r="F401">
        <v>1.0472999999999999</v>
      </c>
      <c r="G401" t="s">
        <v>225</v>
      </c>
      <c r="H401">
        <v>309.44093400000003</v>
      </c>
      <c r="I401" t="s">
        <v>225</v>
      </c>
      <c r="J401">
        <v>0.41889999999999999</v>
      </c>
      <c r="K401" t="s">
        <v>225</v>
      </c>
      <c r="L401">
        <v>170</v>
      </c>
      <c r="M401" t="s">
        <v>225</v>
      </c>
    </row>
    <row r="402" spans="1:13" x14ac:dyDescent="0.2">
      <c r="A402">
        <v>2020</v>
      </c>
      <c r="B402">
        <v>10</v>
      </c>
      <c r="C402" t="s">
        <v>26</v>
      </c>
      <c r="D402" t="s">
        <v>16</v>
      </c>
      <c r="E402" t="s">
        <v>11</v>
      </c>
      <c r="F402">
        <v>2.4861</v>
      </c>
      <c r="G402" t="s">
        <v>225</v>
      </c>
      <c r="H402">
        <v>194.28221400000001</v>
      </c>
      <c r="I402" t="s">
        <v>225</v>
      </c>
      <c r="J402">
        <v>0.57179999999999997</v>
      </c>
      <c r="K402" t="s">
        <v>225</v>
      </c>
      <c r="L402">
        <v>1454</v>
      </c>
      <c r="M402" t="s">
        <v>225</v>
      </c>
    </row>
    <row r="403" spans="1:13" x14ac:dyDescent="0.2">
      <c r="A403">
        <v>2020</v>
      </c>
      <c r="B403">
        <v>12</v>
      </c>
      <c r="C403" t="s">
        <v>32</v>
      </c>
      <c r="D403" t="s">
        <v>19</v>
      </c>
      <c r="E403" t="s">
        <v>12</v>
      </c>
      <c r="F403">
        <v>2.1985000000000001</v>
      </c>
      <c r="G403" t="s">
        <v>225</v>
      </c>
      <c r="H403">
        <v>309.21940499999999</v>
      </c>
      <c r="I403" t="s">
        <v>225</v>
      </c>
      <c r="J403">
        <v>0.81340000000000001</v>
      </c>
      <c r="K403" t="s">
        <v>225</v>
      </c>
      <c r="L403">
        <v>511</v>
      </c>
      <c r="M403" t="s">
        <v>225</v>
      </c>
    </row>
    <row r="404" spans="1:13" x14ac:dyDescent="0.2">
      <c r="A404">
        <v>2022</v>
      </c>
      <c r="B404">
        <v>7</v>
      </c>
      <c r="C404" t="s">
        <v>32</v>
      </c>
      <c r="D404" t="s">
        <v>53</v>
      </c>
      <c r="E404" t="s">
        <v>12</v>
      </c>
      <c r="F404">
        <v>5.7888999999999999</v>
      </c>
      <c r="G404" t="s">
        <v>225</v>
      </c>
      <c r="H404">
        <v>309.18247300000002</v>
      </c>
      <c r="I404" t="s">
        <v>225</v>
      </c>
      <c r="J404">
        <v>2.2286999999999999</v>
      </c>
      <c r="K404" t="s">
        <v>225</v>
      </c>
      <c r="L404">
        <v>1453</v>
      </c>
      <c r="M404" t="s">
        <v>225</v>
      </c>
    </row>
    <row r="405" spans="1:13" x14ac:dyDescent="0.2">
      <c r="A405">
        <v>2022</v>
      </c>
      <c r="B405">
        <v>12</v>
      </c>
      <c r="C405" t="s">
        <v>32</v>
      </c>
      <c r="D405" t="s">
        <v>52</v>
      </c>
      <c r="E405" t="s">
        <v>12</v>
      </c>
      <c r="F405">
        <v>7.3404999999999996</v>
      </c>
      <c r="G405" t="s">
        <v>225</v>
      </c>
      <c r="H405">
        <v>308.90372200000002</v>
      </c>
      <c r="I405" t="s">
        <v>225</v>
      </c>
      <c r="J405">
        <v>2.5691999999999999</v>
      </c>
      <c r="K405" t="s">
        <v>225</v>
      </c>
      <c r="L405">
        <v>840</v>
      </c>
      <c r="M405" t="s">
        <v>225</v>
      </c>
    </row>
    <row r="406" spans="1:13" x14ac:dyDescent="0.2">
      <c r="A406">
        <v>2020</v>
      </c>
      <c r="B406">
        <v>10</v>
      </c>
      <c r="C406" t="s">
        <v>26</v>
      </c>
      <c r="D406" t="s">
        <v>17</v>
      </c>
      <c r="E406" t="s">
        <v>18</v>
      </c>
      <c r="F406">
        <v>1.1305000000000001</v>
      </c>
      <c r="G406" t="s">
        <v>225</v>
      </c>
      <c r="H406">
        <v>100.54479600000001</v>
      </c>
      <c r="I406" t="s">
        <v>225</v>
      </c>
      <c r="J406">
        <v>0.2034</v>
      </c>
      <c r="K406" t="s">
        <v>225</v>
      </c>
      <c r="L406">
        <v>177</v>
      </c>
      <c r="M406" t="s">
        <v>225</v>
      </c>
    </row>
    <row r="407" spans="1:13" x14ac:dyDescent="0.2">
      <c r="A407">
        <v>2020</v>
      </c>
      <c r="B407">
        <v>10</v>
      </c>
      <c r="C407" t="s">
        <v>26</v>
      </c>
      <c r="D407" t="s">
        <v>29</v>
      </c>
      <c r="E407" t="s">
        <v>18</v>
      </c>
      <c r="F407">
        <v>6.3399999999999998E-2</v>
      </c>
      <c r="G407" t="s">
        <v>225</v>
      </c>
      <c r="H407">
        <v>21.322638999999999</v>
      </c>
      <c r="I407" t="s">
        <v>225</v>
      </c>
      <c r="J407">
        <v>1.21E-2</v>
      </c>
      <c r="K407" t="s">
        <v>225</v>
      </c>
      <c r="L407">
        <v>0</v>
      </c>
      <c r="M407" t="s">
        <v>225</v>
      </c>
    </row>
    <row r="408" spans="1:13" x14ac:dyDescent="0.2">
      <c r="A408">
        <v>2021</v>
      </c>
      <c r="B408">
        <v>4</v>
      </c>
      <c r="C408" t="s">
        <v>9</v>
      </c>
      <c r="D408" t="s">
        <v>20</v>
      </c>
      <c r="E408" t="s">
        <v>12</v>
      </c>
      <c r="F408">
        <v>4.0396999999999998</v>
      </c>
      <c r="G408" t="s">
        <v>225</v>
      </c>
      <c r="H408">
        <v>308.45032099999997</v>
      </c>
      <c r="I408" t="s">
        <v>225</v>
      </c>
      <c r="J408">
        <v>1.4541999999999999</v>
      </c>
      <c r="K408" t="s">
        <v>225</v>
      </c>
      <c r="L408">
        <v>232</v>
      </c>
      <c r="M408" t="s">
        <v>225</v>
      </c>
    </row>
    <row r="409" spans="1:13" x14ac:dyDescent="0.2">
      <c r="A409">
        <v>2021</v>
      </c>
      <c r="B409">
        <v>6</v>
      </c>
      <c r="C409" t="s">
        <v>32</v>
      </c>
      <c r="D409" t="s">
        <v>16</v>
      </c>
      <c r="E409" t="s">
        <v>13</v>
      </c>
      <c r="F409">
        <v>2.8264</v>
      </c>
      <c r="G409" t="s">
        <v>225</v>
      </c>
      <c r="H409">
        <v>304.73167799999999</v>
      </c>
      <c r="I409" t="s">
        <v>225</v>
      </c>
      <c r="J409">
        <v>1.2719</v>
      </c>
      <c r="K409" t="s">
        <v>225</v>
      </c>
      <c r="L409">
        <v>1133</v>
      </c>
      <c r="M409" t="s">
        <v>225</v>
      </c>
    </row>
    <row r="410" spans="1:13" x14ac:dyDescent="0.2">
      <c r="A410">
        <v>2020</v>
      </c>
      <c r="B410">
        <v>10</v>
      </c>
      <c r="C410" t="s">
        <v>26</v>
      </c>
      <c r="D410" t="s">
        <v>21</v>
      </c>
      <c r="E410" t="s">
        <v>22</v>
      </c>
      <c r="F410">
        <v>1.6000000000000001E-3</v>
      </c>
      <c r="G410" t="s">
        <v>225</v>
      </c>
      <c r="H410">
        <v>0.64330100000000001</v>
      </c>
      <c r="I410" t="s">
        <v>225</v>
      </c>
      <c r="J410">
        <v>5.0000000000000001E-4</v>
      </c>
      <c r="K410" t="s">
        <v>225</v>
      </c>
      <c r="L410">
        <v>2</v>
      </c>
      <c r="M410" t="s">
        <v>225</v>
      </c>
    </row>
    <row r="411" spans="1:13" x14ac:dyDescent="0.2">
      <c r="A411">
        <v>2022</v>
      </c>
      <c r="B411">
        <v>7</v>
      </c>
      <c r="C411" t="s">
        <v>26</v>
      </c>
      <c r="D411" t="s">
        <v>10</v>
      </c>
      <c r="E411" t="s">
        <v>13</v>
      </c>
      <c r="F411">
        <v>1.7908999999999999</v>
      </c>
      <c r="G411" t="s">
        <v>225</v>
      </c>
      <c r="H411">
        <v>304.38489700000002</v>
      </c>
      <c r="I411" t="s">
        <v>225</v>
      </c>
      <c r="J411">
        <v>0.89539999999999997</v>
      </c>
      <c r="K411" t="s">
        <v>225</v>
      </c>
      <c r="L411">
        <v>432</v>
      </c>
      <c r="M411" t="s">
        <v>225</v>
      </c>
    </row>
    <row r="412" spans="1:13" x14ac:dyDescent="0.2">
      <c r="A412">
        <v>2020</v>
      </c>
      <c r="B412">
        <v>10</v>
      </c>
      <c r="C412" t="s">
        <v>32</v>
      </c>
      <c r="D412" t="s">
        <v>10</v>
      </c>
      <c r="E412" t="s">
        <v>14</v>
      </c>
      <c r="F412">
        <v>0.1368</v>
      </c>
      <c r="G412" t="s">
        <v>225</v>
      </c>
      <c r="H412">
        <v>24.417541</v>
      </c>
      <c r="I412" t="s">
        <v>225</v>
      </c>
      <c r="J412">
        <v>0.1026</v>
      </c>
      <c r="K412" t="s">
        <v>225</v>
      </c>
      <c r="L412">
        <v>52</v>
      </c>
      <c r="M412" t="s">
        <v>225</v>
      </c>
    </row>
    <row r="413" spans="1:13" x14ac:dyDescent="0.2">
      <c r="A413">
        <v>2020</v>
      </c>
      <c r="B413">
        <v>10</v>
      </c>
      <c r="C413" t="s">
        <v>32</v>
      </c>
      <c r="D413" t="s">
        <v>16</v>
      </c>
      <c r="E413" t="s">
        <v>11</v>
      </c>
      <c r="F413">
        <v>7.1821999999999999</v>
      </c>
      <c r="G413" t="s">
        <v>225</v>
      </c>
      <c r="H413">
        <v>465.36933099999999</v>
      </c>
      <c r="I413" t="s">
        <v>225</v>
      </c>
      <c r="J413">
        <v>1.6518999999999999</v>
      </c>
      <c r="K413" t="s">
        <v>225</v>
      </c>
      <c r="L413">
        <v>1585</v>
      </c>
      <c r="M413" t="s">
        <v>225</v>
      </c>
    </row>
    <row r="414" spans="1:13" x14ac:dyDescent="0.2">
      <c r="A414">
        <v>2021</v>
      </c>
      <c r="B414">
        <v>11</v>
      </c>
      <c r="C414" t="s">
        <v>26</v>
      </c>
      <c r="D414" t="s">
        <v>10</v>
      </c>
      <c r="E414" t="s">
        <v>13</v>
      </c>
      <c r="F414">
        <v>1.9498</v>
      </c>
      <c r="G414" t="s">
        <v>225</v>
      </c>
      <c r="H414">
        <v>303.85544300000004</v>
      </c>
      <c r="I414" t="s">
        <v>225</v>
      </c>
      <c r="J414">
        <v>0.97489999999999999</v>
      </c>
      <c r="K414" t="s">
        <v>225</v>
      </c>
      <c r="L414">
        <v>545</v>
      </c>
      <c r="M414" t="s">
        <v>225</v>
      </c>
    </row>
    <row r="415" spans="1:13" x14ac:dyDescent="0.2">
      <c r="A415">
        <v>2020</v>
      </c>
      <c r="B415">
        <v>10</v>
      </c>
      <c r="C415" t="s">
        <v>32</v>
      </c>
      <c r="D415" t="s">
        <v>33</v>
      </c>
      <c r="E415" t="s">
        <v>18</v>
      </c>
      <c r="F415">
        <v>1.6569</v>
      </c>
      <c r="G415" t="s">
        <v>225</v>
      </c>
      <c r="H415">
        <v>472.904088</v>
      </c>
      <c r="I415" t="s">
        <v>225</v>
      </c>
      <c r="J415">
        <v>0.31480000000000002</v>
      </c>
      <c r="K415" t="s">
        <v>225</v>
      </c>
      <c r="L415">
        <v>94</v>
      </c>
      <c r="M415" t="s">
        <v>225</v>
      </c>
    </row>
    <row r="416" spans="1:13" x14ac:dyDescent="0.2">
      <c r="A416">
        <v>2021</v>
      </c>
      <c r="B416">
        <v>12</v>
      </c>
      <c r="C416" t="s">
        <v>32</v>
      </c>
      <c r="D416" t="s">
        <v>53</v>
      </c>
      <c r="E416" t="s">
        <v>12</v>
      </c>
      <c r="F416">
        <v>3.5261999999999998</v>
      </c>
      <c r="G416" t="s">
        <v>225</v>
      </c>
      <c r="H416">
        <v>303.53724</v>
      </c>
      <c r="I416" t="s">
        <v>225</v>
      </c>
      <c r="J416">
        <v>1.3575999999999999</v>
      </c>
      <c r="K416" t="s">
        <v>225</v>
      </c>
      <c r="L416">
        <v>1857</v>
      </c>
      <c r="M416" t="s">
        <v>225</v>
      </c>
    </row>
    <row r="417" spans="1:13" x14ac:dyDescent="0.2">
      <c r="A417">
        <v>2022</v>
      </c>
      <c r="B417">
        <v>5</v>
      </c>
      <c r="C417" t="s">
        <v>32</v>
      </c>
      <c r="D417" t="s">
        <v>53</v>
      </c>
      <c r="E417" t="s">
        <v>12</v>
      </c>
      <c r="F417">
        <v>4.5991</v>
      </c>
      <c r="G417" t="s">
        <v>225</v>
      </c>
      <c r="H417">
        <v>302.88313099999999</v>
      </c>
      <c r="I417" t="s">
        <v>225</v>
      </c>
      <c r="J417">
        <v>1.7706</v>
      </c>
      <c r="K417" t="s">
        <v>225</v>
      </c>
      <c r="L417">
        <v>1506</v>
      </c>
      <c r="M417" t="s">
        <v>225</v>
      </c>
    </row>
    <row r="418" spans="1:13" x14ac:dyDescent="0.2">
      <c r="A418">
        <v>2020</v>
      </c>
      <c r="B418">
        <v>11</v>
      </c>
      <c r="C418" t="s">
        <v>9</v>
      </c>
      <c r="D418" t="s">
        <v>20</v>
      </c>
      <c r="E418" t="s">
        <v>12</v>
      </c>
      <c r="F418">
        <v>4.9584999999999999</v>
      </c>
      <c r="G418" t="s">
        <v>225</v>
      </c>
      <c r="H418">
        <v>300.08249499999999</v>
      </c>
      <c r="I418" t="s">
        <v>225</v>
      </c>
      <c r="J418">
        <v>1.7850999999999999</v>
      </c>
      <c r="K418" t="s">
        <v>225</v>
      </c>
      <c r="L418">
        <v>175</v>
      </c>
      <c r="M418" t="s">
        <v>225</v>
      </c>
    </row>
    <row r="419" spans="1:13" x14ac:dyDescent="0.2">
      <c r="A419">
        <v>2020</v>
      </c>
      <c r="B419">
        <v>10</v>
      </c>
      <c r="C419" t="s">
        <v>32</v>
      </c>
      <c r="D419" t="s">
        <v>29</v>
      </c>
      <c r="E419" t="s">
        <v>18</v>
      </c>
      <c r="F419">
        <v>2.7000000000000001E-3</v>
      </c>
      <c r="G419" t="s">
        <v>225</v>
      </c>
      <c r="H419">
        <v>0.56320400000000004</v>
      </c>
      <c r="I419" t="s">
        <v>225</v>
      </c>
      <c r="J419">
        <v>5.0000000000000001E-4</v>
      </c>
      <c r="K419" t="s">
        <v>225</v>
      </c>
      <c r="L419">
        <v>4</v>
      </c>
      <c r="M419" t="s">
        <v>225</v>
      </c>
    </row>
    <row r="420" spans="1:13" x14ac:dyDescent="0.2">
      <c r="A420">
        <v>2021</v>
      </c>
      <c r="B420">
        <v>1</v>
      </c>
      <c r="C420" t="s">
        <v>9</v>
      </c>
      <c r="D420" t="s">
        <v>20</v>
      </c>
      <c r="E420" t="s">
        <v>12</v>
      </c>
      <c r="F420">
        <v>4.3779000000000003</v>
      </c>
      <c r="G420" t="s">
        <v>225</v>
      </c>
      <c r="H420">
        <v>295.58389399999999</v>
      </c>
      <c r="I420" t="s">
        <v>225</v>
      </c>
      <c r="J420">
        <v>1.5761000000000001</v>
      </c>
      <c r="K420" t="s">
        <v>225</v>
      </c>
      <c r="L420">
        <v>234</v>
      </c>
      <c r="M420" t="s">
        <v>225</v>
      </c>
    </row>
    <row r="421" spans="1:13" x14ac:dyDescent="0.2">
      <c r="A421">
        <v>2022</v>
      </c>
      <c r="B421">
        <v>3</v>
      </c>
      <c r="C421" t="s">
        <v>32</v>
      </c>
      <c r="D421" t="s">
        <v>34</v>
      </c>
      <c r="E421" t="s">
        <v>13</v>
      </c>
      <c r="F421">
        <v>0.53059999999999996</v>
      </c>
      <c r="G421" t="s">
        <v>225</v>
      </c>
      <c r="H421">
        <v>290.884253</v>
      </c>
      <c r="I421" t="s">
        <v>225</v>
      </c>
      <c r="J421">
        <v>0.22289999999999999</v>
      </c>
      <c r="K421" t="s">
        <v>225</v>
      </c>
      <c r="L421">
        <v>0</v>
      </c>
      <c r="M421" t="s">
        <v>225</v>
      </c>
    </row>
    <row r="422" spans="1:13" x14ac:dyDescent="0.2">
      <c r="A422">
        <v>2020</v>
      </c>
      <c r="B422">
        <v>10</v>
      </c>
      <c r="C422" t="s">
        <v>32</v>
      </c>
      <c r="D422" t="s">
        <v>35</v>
      </c>
      <c r="E422" t="s">
        <v>18</v>
      </c>
      <c r="F422">
        <v>0.36109999999999998</v>
      </c>
      <c r="G422" t="s">
        <v>225</v>
      </c>
      <c r="H422">
        <v>62.499037999999999</v>
      </c>
      <c r="I422" t="s">
        <v>225</v>
      </c>
      <c r="J422">
        <v>6.5000000000000002E-2</v>
      </c>
      <c r="K422" t="s">
        <v>225</v>
      </c>
      <c r="L422">
        <v>0</v>
      </c>
      <c r="M422" t="s">
        <v>225</v>
      </c>
    </row>
    <row r="423" spans="1:13" x14ac:dyDescent="0.2">
      <c r="A423">
        <v>2020</v>
      </c>
      <c r="B423">
        <v>3</v>
      </c>
      <c r="C423" t="s">
        <v>32</v>
      </c>
      <c r="D423" t="s">
        <v>34</v>
      </c>
      <c r="E423" t="s">
        <v>13</v>
      </c>
      <c r="F423">
        <v>0.54579999999999995</v>
      </c>
      <c r="G423" t="s">
        <v>225</v>
      </c>
      <c r="H423">
        <v>290.24293999999998</v>
      </c>
      <c r="I423" t="s">
        <v>225</v>
      </c>
      <c r="J423">
        <v>0.22919999999999999</v>
      </c>
      <c r="K423" t="s">
        <v>225</v>
      </c>
      <c r="L423">
        <v>0</v>
      </c>
      <c r="M423" t="s">
        <v>225</v>
      </c>
    </row>
    <row r="424" spans="1:13" x14ac:dyDescent="0.2">
      <c r="A424">
        <v>2022</v>
      </c>
      <c r="B424">
        <v>4</v>
      </c>
      <c r="C424" t="s">
        <v>32</v>
      </c>
      <c r="D424" t="s">
        <v>34</v>
      </c>
      <c r="E424" t="s">
        <v>13</v>
      </c>
      <c r="F424">
        <v>0.5333</v>
      </c>
      <c r="G424" t="s">
        <v>225</v>
      </c>
      <c r="H424">
        <v>288.943805</v>
      </c>
      <c r="I424" t="s">
        <v>225</v>
      </c>
      <c r="J424">
        <v>0.224</v>
      </c>
      <c r="K424" t="s">
        <v>225</v>
      </c>
      <c r="L424">
        <v>0</v>
      </c>
      <c r="M424" t="s">
        <v>225</v>
      </c>
    </row>
    <row r="425" spans="1:13" x14ac:dyDescent="0.2">
      <c r="A425">
        <v>2020</v>
      </c>
      <c r="B425">
        <v>2</v>
      </c>
      <c r="C425" t="s">
        <v>32</v>
      </c>
      <c r="D425" t="s">
        <v>37</v>
      </c>
      <c r="E425" t="s">
        <v>12</v>
      </c>
      <c r="F425">
        <v>2.2326000000000001</v>
      </c>
      <c r="G425" t="s">
        <v>225</v>
      </c>
      <c r="H425">
        <v>287.86845399999999</v>
      </c>
      <c r="I425" t="s">
        <v>225</v>
      </c>
      <c r="J425">
        <v>0.78149999999999997</v>
      </c>
      <c r="K425" t="s">
        <v>225</v>
      </c>
      <c r="L425">
        <v>150</v>
      </c>
      <c r="M425" t="s">
        <v>225</v>
      </c>
    </row>
    <row r="426" spans="1:13" x14ac:dyDescent="0.2">
      <c r="A426">
        <v>2020</v>
      </c>
      <c r="B426">
        <v>11</v>
      </c>
      <c r="C426" t="s">
        <v>32</v>
      </c>
      <c r="D426" t="s">
        <v>29</v>
      </c>
      <c r="E426" t="s">
        <v>13</v>
      </c>
      <c r="F426">
        <v>0.9728</v>
      </c>
      <c r="G426" t="s">
        <v>225</v>
      </c>
      <c r="H426">
        <v>287.26506799999999</v>
      </c>
      <c r="I426" t="s">
        <v>225</v>
      </c>
      <c r="J426">
        <v>0.38919999999999999</v>
      </c>
      <c r="K426" t="s">
        <v>225</v>
      </c>
      <c r="L426">
        <v>150</v>
      </c>
      <c r="M426" t="s">
        <v>225</v>
      </c>
    </row>
    <row r="427" spans="1:13" x14ac:dyDescent="0.2">
      <c r="A427">
        <v>2020</v>
      </c>
      <c r="B427">
        <v>11</v>
      </c>
      <c r="C427" t="s">
        <v>9</v>
      </c>
      <c r="D427" t="s">
        <v>10</v>
      </c>
      <c r="E427" t="s">
        <v>11</v>
      </c>
      <c r="F427">
        <v>11.162000000000001</v>
      </c>
      <c r="G427" t="s">
        <v>225</v>
      </c>
      <c r="H427">
        <v>693.52320399999996</v>
      </c>
      <c r="I427" t="s">
        <v>225</v>
      </c>
      <c r="J427">
        <v>2.3441000000000001</v>
      </c>
      <c r="K427" t="s">
        <v>225</v>
      </c>
      <c r="L427">
        <v>539</v>
      </c>
      <c r="M427" t="s">
        <v>225</v>
      </c>
    </row>
    <row r="428" spans="1:13" x14ac:dyDescent="0.2">
      <c r="A428">
        <v>2020</v>
      </c>
      <c r="B428">
        <v>11</v>
      </c>
      <c r="C428" t="s">
        <v>9</v>
      </c>
      <c r="D428" t="s">
        <v>10</v>
      </c>
      <c r="E428" t="s">
        <v>14</v>
      </c>
      <c r="F428">
        <v>1.2999999999999999E-3</v>
      </c>
      <c r="G428" t="s">
        <v>225</v>
      </c>
      <c r="H428">
        <v>0.28458600000000001</v>
      </c>
      <c r="I428" t="s">
        <v>225</v>
      </c>
      <c r="J428">
        <v>1E-3</v>
      </c>
      <c r="K428" t="s">
        <v>225</v>
      </c>
      <c r="L428">
        <v>1</v>
      </c>
      <c r="M428" t="s">
        <v>225</v>
      </c>
    </row>
    <row r="429" spans="1:13" x14ac:dyDescent="0.2">
      <c r="A429">
        <v>2020</v>
      </c>
      <c r="B429">
        <v>11</v>
      </c>
      <c r="C429" t="s">
        <v>9</v>
      </c>
      <c r="D429" t="s">
        <v>15</v>
      </c>
      <c r="E429" t="s">
        <v>11</v>
      </c>
      <c r="F429">
        <v>2.76E-2</v>
      </c>
      <c r="G429" t="s">
        <v>225</v>
      </c>
      <c r="H429">
        <v>3.023822</v>
      </c>
      <c r="I429" t="s">
        <v>225</v>
      </c>
      <c r="J429">
        <v>5.4999999999999997E-3</v>
      </c>
      <c r="K429" t="s">
        <v>225</v>
      </c>
      <c r="L429">
        <v>4</v>
      </c>
      <c r="M429" t="s">
        <v>225</v>
      </c>
    </row>
    <row r="430" spans="1:13" x14ac:dyDescent="0.2">
      <c r="A430">
        <v>2020</v>
      </c>
      <c r="B430">
        <v>11</v>
      </c>
      <c r="C430" t="s">
        <v>9</v>
      </c>
      <c r="D430" t="s">
        <v>16</v>
      </c>
      <c r="E430" t="s">
        <v>11</v>
      </c>
      <c r="F430">
        <v>4.8132000000000001</v>
      </c>
      <c r="G430" t="s">
        <v>225</v>
      </c>
      <c r="H430">
        <v>319.93897399999997</v>
      </c>
      <c r="I430" t="s">
        <v>225</v>
      </c>
      <c r="J430">
        <v>1.107</v>
      </c>
      <c r="K430" t="s">
        <v>225</v>
      </c>
      <c r="L430">
        <v>476</v>
      </c>
      <c r="M430" t="s">
        <v>225</v>
      </c>
    </row>
    <row r="431" spans="1:13" x14ac:dyDescent="0.2">
      <c r="A431">
        <v>2020</v>
      </c>
      <c r="B431">
        <v>9</v>
      </c>
      <c r="C431" t="s">
        <v>32</v>
      </c>
      <c r="D431" t="s">
        <v>16</v>
      </c>
      <c r="E431" t="s">
        <v>13</v>
      </c>
      <c r="F431">
        <v>1.8560000000000001</v>
      </c>
      <c r="G431" t="s">
        <v>225</v>
      </c>
      <c r="H431">
        <v>283.97569099999998</v>
      </c>
      <c r="I431" t="s">
        <v>225</v>
      </c>
      <c r="J431">
        <v>0.83520000000000005</v>
      </c>
      <c r="K431" t="s">
        <v>225</v>
      </c>
      <c r="L431">
        <v>847</v>
      </c>
      <c r="M431" t="s">
        <v>225</v>
      </c>
    </row>
    <row r="432" spans="1:13" x14ac:dyDescent="0.2">
      <c r="A432">
        <v>2020</v>
      </c>
      <c r="B432">
        <v>4</v>
      </c>
      <c r="C432" t="s">
        <v>9</v>
      </c>
      <c r="D432" t="s">
        <v>19</v>
      </c>
      <c r="E432" t="s">
        <v>12</v>
      </c>
      <c r="F432">
        <v>1.8156000000000001</v>
      </c>
      <c r="G432" t="s">
        <v>225</v>
      </c>
      <c r="H432">
        <v>283.72120799999999</v>
      </c>
      <c r="I432" t="s">
        <v>225</v>
      </c>
      <c r="J432">
        <v>0.67169999999999996</v>
      </c>
      <c r="K432" t="s">
        <v>225</v>
      </c>
      <c r="L432">
        <v>115</v>
      </c>
      <c r="M432" t="s">
        <v>225</v>
      </c>
    </row>
    <row r="433" spans="1:13" x14ac:dyDescent="0.2">
      <c r="A433">
        <v>2020</v>
      </c>
      <c r="B433">
        <v>11</v>
      </c>
      <c r="C433" t="s">
        <v>9</v>
      </c>
      <c r="D433" t="s">
        <v>17</v>
      </c>
      <c r="E433" t="s">
        <v>18</v>
      </c>
      <c r="F433">
        <v>2.7119</v>
      </c>
      <c r="G433" t="s">
        <v>225</v>
      </c>
      <c r="H433">
        <v>283.88014399999997</v>
      </c>
      <c r="I433" t="s">
        <v>225</v>
      </c>
      <c r="J433">
        <v>0.48809999999999998</v>
      </c>
      <c r="K433" t="s">
        <v>225</v>
      </c>
      <c r="L433">
        <v>103</v>
      </c>
      <c r="M433" t="s">
        <v>225</v>
      </c>
    </row>
    <row r="434" spans="1:13" x14ac:dyDescent="0.2">
      <c r="A434">
        <v>2021</v>
      </c>
      <c r="B434">
        <v>10</v>
      </c>
      <c r="C434" t="s">
        <v>32</v>
      </c>
      <c r="D434" t="s">
        <v>34</v>
      </c>
      <c r="E434" t="s">
        <v>13</v>
      </c>
      <c r="F434">
        <v>0.52339999999999998</v>
      </c>
      <c r="G434" t="s">
        <v>225</v>
      </c>
      <c r="H434">
        <v>283.69342599999999</v>
      </c>
      <c r="I434" t="s">
        <v>225</v>
      </c>
      <c r="J434">
        <v>0.21990000000000001</v>
      </c>
      <c r="K434" t="s">
        <v>225</v>
      </c>
      <c r="L434">
        <v>89</v>
      </c>
      <c r="M434" t="s">
        <v>225</v>
      </c>
    </row>
    <row r="435" spans="1:13" x14ac:dyDescent="0.2">
      <c r="A435">
        <v>2020</v>
      </c>
      <c r="B435">
        <v>11</v>
      </c>
      <c r="C435" t="s">
        <v>9</v>
      </c>
      <c r="D435" t="s">
        <v>21</v>
      </c>
      <c r="E435" t="s">
        <v>22</v>
      </c>
      <c r="F435">
        <v>9.2999999999999992E-3</v>
      </c>
      <c r="G435" t="s">
        <v>225</v>
      </c>
      <c r="H435">
        <v>2.947238</v>
      </c>
      <c r="I435" t="s">
        <v>225</v>
      </c>
      <c r="J435">
        <v>2.5999999999999999E-3</v>
      </c>
      <c r="K435" t="s">
        <v>225</v>
      </c>
      <c r="L435">
        <v>3</v>
      </c>
      <c r="M435" t="s">
        <v>225</v>
      </c>
    </row>
    <row r="436" spans="1:13" x14ac:dyDescent="0.2">
      <c r="A436">
        <v>2021</v>
      </c>
      <c r="B436">
        <v>4</v>
      </c>
      <c r="C436" t="s">
        <v>32</v>
      </c>
      <c r="D436" t="s">
        <v>19</v>
      </c>
      <c r="E436" t="s">
        <v>12</v>
      </c>
      <c r="F436">
        <v>1.5242</v>
      </c>
      <c r="G436" t="s">
        <v>225</v>
      </c>
      <c r="H436">
        <v>283.17352</v>
      </c>
      <c r="I436" t="s">
        <v>225</v>
      </c>
      <c r="J436">
        <v>0.56389999999999996</v>
      </c>
      <c r="K436" t="s">
        <v>225</v>
      </c>
      <c r="L436">
        <v>201</v>
      </c>
      <c r="M436" t="s">
        <v>225</v>
      </c>
    </row>
    <row r="437" spans="1:13" x14ac:dyDescent="0.2">
      <c r="A437">
        <v>2022</v>
      </c>
      <c r="B437">
        <v>1</v>
      </c>
      <c r="C437" t="s">
        <v>32</v>
      </c>
      <c r="D437" t="s">
        <v>19</v>
      </c>
      <c r="E437" t="s">
        <v>12</v>
      </c>
      <c r="F437">
        <v>1.3623000000000001</v>
      </c>
      <c r="G437" t="s">
        <v>225</v>
      </c>
      <c r="H437">
        <v>282.59374000000003</v>
      </c>
      <c r="I437" t="s">
        <v>225</v>
      </c>
      <c r="J437">
        <v>0.504</v>
      </c>
      <c r="K437" t="s">
        <v>225</v>
      </c>
      <c r="L437">
        <v>0</v>
      </c>
      <c r="M437" t="s">
        <v>225</v>
      </c>
    </row>
    <row r="438" spans="1:13" x14ac:dyDescent="0.2">
      <c r="A438">
        <v>2020</v>
      </c>
      <c r="B438">
        <v>12</v>
      </c>
      <c r="C438" t="s">
        <v>9</v>
      </c>
      <c r="D438" t="s">
        <v>20</v>
      </c>
      <c r="E438" t="s">
        <v>12</v>
      </c>
      <c r="F438">
        <v>4.4035000000000002</v>
      </c>
      <c r="G438" t="s">
        <v>225</v>
      </c>
      <c r="H438">
        <v>282.29456699999997</v>
      </c>
      <c r="I438" t="s">
        <v>225</v>
      </c>
      <c r="J438">
        <v>1.5852999999999999</v>
      </c>
      <c r="K438" t="s">
        <v>225</v>
      </c>
      <c r="L438">
        <v>225</v>
      </c>
      <c r="M438" t="s">
        <v>225</v>
      </c>
    </row>
    <row r="439" spans="1:13" x14ac:dyDescent="0.2">
      <c r="A439">
        <v>2020</v>
      </c>
      <c r="B439">
        <v>11</v>
      </c>
      <c r="C439" t="s">
        <v>9</v>
      </c>
      <c r="D439" t="s">
        <v>24</v>
      </c>
      <c r="E439" t="s">
        <v>18</v>
      </c>
      <c r="F439">
        <v>0.22969999999999999</v>
      </c>
      <c r="G439" t="s">
        <v>225</v>
      </c>
      <c r="H439">
        <v>39.360475000000001</v>
      </c>
      <c r="I439" t="s">
        <v>225</v>
      </c>
      <c r="J439">
        <v>4.36E-2</v>
      </c>
      <c r="K439" t="s">
        <v>225</v>
      </c>
      <c r="L439">
        <v>0</v>
      </c>
      <c r="M439" t="s">
        <v>225</v>
      </c>
    </row>
    <row r="440" spans="1:13" x14ac:dyDescent="0.2">
      <c r="A440">
        <v>2020</v>
      </c>
      <c r="B440">
        <v>2</v>
      </c>
      <c r="C440" t="s">
        <v>9</v>
      </c>
      <c r="D440" t="s">
        <v>19</v>
      </c>
      <c r="E440" t="s">
        <v>12</v>
      </c>
      <c r="F440">
        <v>1.8528</v>
      </c>
      <c r="G440" t="s">
        <v>225</v>
      </c>
      <c r="H440">
        <v>281.485434</v>
      </c>
      <c r="I440" t="s">
        <v>225</v>
      </c>
      <c r="J440">
        <v>0.6855</v>
      </c>
      <c r="K440" t="s">
        <v>225</v>
      </c>
      <c r="L440">
        <v>93</v>
      </c>
      <c r="M440" t="s">
        <v>225</v>
      </c>
    </row>
    <row r="441" spans="1:13" x14ac:dyDescent="0.2">
      <c r="A441">
        <v>2020</v>
      </c>
      <c r="B441">
        <v>5</v>
      </c>
      <c r="C441" t="s">
        <v>9</v>
      </c>
      <c r="D441" t="s">
        <v>16</v>
      </c>
      <c r="E441" t="s">
        <v>13</v>
      </c>
      <c r="F441">
        <v>1.8037000000000001</v>
      </c>
      <c r="G441" t="s">
        <v>225</v>
      </c>
      <c r="H441">
        <v>280.36658499999999</v>
      </c>
      <c r="I441" t="s">
        <v>225</v>
      </c>
      <c r="J441">
        <v>0.81169999999999998</v>
      </c>
      <c r="K441" t="s">
        <v>225</v>
      </c>
      <c r="L441">
        <v>285</v>
      </c>
      <c r="M441" t="s">
        <v>225</v>
      </c>
    </row>
    <row r="442" spans="1:13" x14ac:dyDescent="0.2">
      <c r="A442">
        <v>2020</v>
      </c>
      <c r="B442">
        <v>11</v>
      </c>
      <c r="C442" t="s">
        <v>26</v>
      </c>
      <c r="D442" t="s">
        <v>10</v>
      </c>
      <c r="E442" t="s">
        <v>14</v>
      </c>
      <c r="F442">
        <v>0.3836</v>
      </c>
      <c r="G442" t="s">
        <v>225</v>
      </c>
      <c r="H442">
        <v>63.470421999999999</v>
      </c>
      <c r="I442" t="s">
        <v>225</v>
      </c>
      <c r="J442">
        <v>0.28770000000000001</v>
      </c>
      <c r="K442" t="s">
        <v>225</v>
      </c>
      <c r="L442">
        <v>292</v>
      </c>
      <c r="M442" t="s">
        <v>225</v>
      </c>
    </row>
    <row r="443" spans="1:13" x14ac:dyDescent="0.2">
      <c r="A443">
        <v>2020</v>
      </c>
      <c r="B443">
        <v>11</v>
      </c>
      <c r="C443" t="s">
        <v>26</v>
      </c>
      <c r="D443" t="s">
        <v>15</v>
      </c>
      <c r="E443" t="s">
        <v>11</v>
      </c>
      <c r="F443">
        <v>3.8E-3</v>
      </c>
      <c r="G443" t="s">
        <v>225</v>
      </c>
      <c r="H443">
        <v>0.441797</v>
      </c>
      <c r="I443" t="s">
        <v>225</v>
      </c>
      <c r="J443">
        <v>6.9999999999999999E-4</v>
      </c>
      <c r="K443" t="s">
        <v>225</v>
      </c>
      <c r="L443">
        <v>1</v>
      </c>
      <c r="M443" t="s">
        <v>225</v>
      </c>
    </row>
    <row r="444" spans="1:13" x14ac:dyDescent="0.2">
      <c r="A444">
        <v>2021</v>
      </c>
      <c r="B444">
        <v>9</v>
      </c>
      <c r="C444" t="s">
        <v>32</v>
      </c>
      <c r="D444" t="s">
        <v>45</v>
      </c>
      <c r="E444" t="s">
        <v>12</v>
      </c>
      <c r="F444">
        <v>4.3609</v>
      </c>
      <c r="G444" t="s">
        <v>225</v>
      </c>
      <c r="H444">
        <v>277.61780099999999</v>
      </c>
      <c r="I444" t="s">
        <v>225</v>
      </c>
      <c r="J444">
        <v>1.5263</v>
      </c>
      <c r="K444" t="s">
        <v>225</v>
      </c>
      <c r="L444">
        <v>2679</v>
      </c>
      <c r="M444" t="s">
        <v>225</v>
      </c>
    </row>
    <row r="445" spans="1:13" x14ac:dyDescent="0.2">
      <c r="A445">
        <v>2021</v>
      </c>
      <c r="B445">
        <v>10</v>
      </c>
      <c r="C445" t="s">
        <v>32</v>
      </c>
      <c r="D445" t="s">
        <v>53</v>
      </c>
      <c r="E445" t="s">
        <v>13</v>
      </c>
      <c r="F445">
        <v>3.7985000000000002</v>
      </c>
      <c r="G445" t="s">
        <v>225</v>
      </c>
      <c r="H445">
        <v>275.08570500000002</v>
      </c>
      <c r="I445" t="s">
        <v>225</v>
      </c>
      <c r="J445">
        <v>1.8613</v>
      </c>
      <c r="K445" t="s">
        <v>225</v>
      </c>
      <c r="L445">
        <v>1927</v>
      </c>
      <c r="M445" t="s">
        <v>225</v>
      </c>
    </row>
    <row r="446" spans="1:13" x14ac:dyDescent="0.2">
      <c r="A446">
        <v>2020</v>
      </c>
      <c r="B446">
        <v>11</v>
      </c>
      <c r="C446" t="s">
        <v>26</v>
      </c>
      <c r="D446" t="s">
        <v>16</v>
      </c>
      <c r="E446" t="s">
        <v>11</v>
      </c>
      <c r="F446">
        <v>2.4161000000000001</v>
      </c>
      <c r="G446" t="s">
        <v>225</v>
      </c>
      <c r="H446">
        <v>198.72034400000001</v>
      </c>
      <c r="I446" t="s">
        <v>225</v>
      </c>
      <c r="J446">
        <v>0.55569999999999997</v>
      </c>
      <c r="K446" t="s">
        <v>225</v>
      </c>
      <c r="L446">
        <v>1520</v>
      </c>
      <c r="M446" t="s">
        <v>225</v>
      </c>
    </row>
    <row r="447" spans="1:13" x14ac:dyDescent="0.2">
      <c r="A447">
        <v>2022</v>
      </c>
      <c r="B447">
        <v>6</v>
      </c>
      <c r="C447" t="s">
        <v>26</v>
      </c>
      <c r="D447" t="s">
        <v>10</v>
      </c>
      <c r="E447" t="s">
        <v>13</v>
      </c>
      <c r="F447">
        <v>1.6842999999999999</v>
      </c>
      <c r="G447" t="s">
        <v>225</v>
      </c>
      <c r="H447">
        <v>272.15079900000001</v>
      </c>
      <c r="I447" t="s">
        <v>225</v>
      </c>
      <c r="J447">
        <v>0.84219999999999995</v>
      </c>
      <c r="K447" t="s">
        <v>225</v>
      </c>
      <c r="L447">
        <v>405</v>
      </c>
      <c r="M447" t="s">
        <v>225</v>
      </c>
    </row>
    <row r="448" spans="1:13" x14ac:dyDescent="0.2">
      <c r="A448">
        <v>2020</v>
      </c>
      <c r="B448">
        <v>11</v>
      </c>
      <c r="C448" t="s">
        <v>26</v>
      </c>
      <c r="D448" t="s">
        <v>17</v>
      </c>
      <c r="E448" t="s">
        <v>18</v>
      </c>
      <c r="F448">
        <v>2.8003999999999998</v>
      </c>
      <c r="G448" t="s">
        <v>225</v>
      </c>
      <c r="H448">
        <v>304.455579</v>
      </c>
      <c r="I448" t="s">
        <v>225</v>
      </c>
      <c r="J448">
        <v>0.50409999999999999</v>
      </c>
      <c r="K448" t="s">
        <v>225</v>
      </c>
      <c r="L448">
        <v>257</v>
      </c>
      <c r="M448" t="s">
        <v>225</v>
      </c>
    </row>
    <row r="449" spans="1:13" x14ac:dyDescent="0.2">
      <c r="A449">
        <v>2020</v>
      </c>
      <c r="B449">
        <v>11</v>
      </c>
      <c r="C449" t="s">
        <v>26</v>
      </c>
      <c r="D449" t="s">
        <v>29</v>
      </c>
      <c r="E449" t="s">
        <v>18</v>
      </c>
      <c r="F449">
        <v>9.2499999999999999E-2</v>
      </c>
      <c r="G449" t="s">
        <v>225</v>
      </c>
      <c r="H449">
        <v>30.896571999999999</v>
      </c>
      <c r="I449" t="s">
        <v>225</v>
      </c>
      <c r="J449">
        <v>1.7600000000000001E-2</v>
      </c>
      <c r="K449" t="s">
        <v>225</v>
      </c>
      <c r="L449">
        <v>0</v>
      </c>
      <c r="M449" t="s">
        <v>225</v>
      </c>
    </row>
    <row r="450" spans="1:13" x14ac:dyDescent="0.2">
      <c r="A450">
        <v>2022</v>
      </c>
      <c r="B450">
        <v>10</v>
      </c>
      <c r="C450" t="s">
        <v>32</v>
      </c>
      <c r="D450" t="s">
        <v>53</v>
      </c>
      <c r="E450" t="s">
        <v>12</v>
      </c>
      <c r="F450">
        <v>4.2663000000000002</v>
      </c>
      <c r="G450" t="s">
        <v>225</v>
      </c>
      <c r="H450">
        <v>271.08267499999999</v>
      </c>
      <c r="I450" t="s">
        <v>225</v>
      </c>
      <c r="J450">
        <v>1.6425000000000001</v>
      </c>
      <c r="K450" t="s">
        <v>225</v>
      </c>
      <c r="L450">
        <v>1321</v>
      </c>
      <c r="M450" t="s">
        <v>225</v>
      </c>
    </row>
    <row r="451" spans="1:13" x14ac:dyDescent="0.2">
      <c r="A451">
        <v>2021</v>
      </c>
      <c r="B451">
        <v>8</v>
      </c>
      <c r="C451" t="s">
        <v>26</v>
      </c>
      <c r="D451" t="s">
        <v>53</v>
      </c>
      <c r="E451" t="s">
        <v>12</v>
      </c>
      <c r="F451">
        <v>4.3242000000000003</v>
      </c>
      <c r="G451" t="s">
        <v>225</v>
      </c>
      <c r="H451">
        <v>270.11420899999996</v>
      </c>
      <c r="I451" t="s">
        <v>225</v>
      </c>
      <c r="J451">
        <v>1.6648000000000001</v>
      </c>
      <c r="K451" t="s">
        <v>225</v>
      </c>
      <c r="L451">
        <v>1760</v>
      </c>
      <c r="M451" t="s">
        <v>225</v>
      </c>
    </row>
    <row r="452" spans="1:13" x14ac:dyDescent="0.2">
      <c r="A452">
        <v>2022</v>
      </c>
      <c r="B452">
        <v>12</v>
      </c>
      <c r="C452" t="s">
        <v>9</v>
      </c>
      <c r="D452" t="s">
        <v>21</v>
      </c>
      <c r="E452" t="s">
        <v>13</v>
      </c>
      <c r="F452">
        <v>1.4713000000000001</v>
      </c>
      <c r="G452" t="s">
        <v>225</v>
      </c>
      <c r="H452">
        <v>268.38488000000001</v>
      </c>
      <c r="I452" t="s">
        <v>225</v>
      </c>
      <c r="J452">
        <v>0.58850000000000002</v>
      </c>
      <c r="K452" t="s">
        <v>225</v>
      </c>
      <c r="L452">
        <v>113</v>
      </c>
      <c r="M452" t="s">
        <v>225</v>
      </c>
    </row>
    <row r="453" spans="1:13" x14ac:dyDescent="0.2">
      <c r="A453">
        <v>2020</v>
      </c>
      <c r="B453">
        <v>11</v>
      </c>
      <c r="C453" t="s">
        <v>26</v>
      </c>
      <c r="D453" t="s">
        <v>21</v>
      </c>
      <c r="E453" t="s">
        <v>22</v>
      </c>
      <c r="F453">
        <v>4.1999999999999997E-3</v>
      </c>
      <c r="G453" t="s">
        <v>225</v>
      </c>
      <c r="H453">
        <v>1.5446660000000001</v>
      </c>
      <c r="I453" t="s">
        <v>225</v>
      </c>
      <c r="J453">
        <v>1.1999999999999999E-3</v>
      </c>
      <c r="K453" t="s">
        <v>225</v>
      </c>
      <c r="L453">
        <v>4</v>
      </c>
      <c r="M453" t="s">
        <v>225</v>
      </c>
    </row>
    <row r="454" spans="1:13" x14ac:dyDescent="0.2">
      <c r="A454">
        <v>2021</v>
      </c>
      <c r="B454">
        <v>12</v>
      </c>
      <c r="C454" t="s">
        <v>32</v>
      </c>
      <c r="D454" t="s">
        <v>19</v>
      </c>
      <c r="E454" t="s">
        <v>12</v>
      </c>
      <c r="F454">
        <v>1.341</v>
      </c>
      <c r="G454" t="s">
        <v>225</v>
      </c>
      <c r="H454">
        <v>266.45908700000001</v>
      </c>
      <c r="I454" t="s">
        <v>225</v>
      </c>
      <c r="J454">
        <v>0.49619999999999997</v>
      </c>
      <c r="K454" t="s">
        <v>225</v>
      </c>
      <c r="L454">
        <v>0</v>
      </c>
      <c r="M454" t="s">
        <v>225</v>
      </c>
    </row>
    <row r="455" spans="1:13" x14ac:dyDescent="0.2">
      <c r="A455">
        <v>2020</v>
      </c>
      <c r="B455">
        <v>11</v>
      </c>
      <c r="C455" t="s">
        <v>26</v>
      </c>
      <c r="D455" t="s">
        <v>35</v>
      </c>
      <c r="E455" t="s">
        <v>18</v>
      </c>
      <c r="F455">
        <v>3.2500000000000001E-2</v>
      </c>
      <c r="G455" t="s">
        <v>225</v>
      </c>
      <c r="H455">
        <v>5.8138490000000003</v>
      </c>
      <c r="I455" t="s">
        <v>225</v>
      </c>
      <c r="J455">
        <v>5.7999999999999996E-3</v>
      </c>
      <c r="K455" t="s">
        <v>225</v>
      </c>
      <c r="L455">
        <v>0</v>
      </c>
      <c r="M455" t="s">
        <v>225</v>
      </c>
    </row>
    <row r="456" spans="1:13" x14ac:dyDescent="0.2">
      <c r="A456">
        <v>2021</v>
      </c>
      <c r="B456">
        <v>10</v>
      </c>
      <c r="C456" t="s">
        <v>26</v>
      </c>
      <c r="D456" t="s">
        <v>10</v>
      </c>
      <c r="E456" t="s">
        <v>13</v>
      </c>
      <c r="F456">
        <v>1.7193000000000001</v>
      </c>
      <c r="G456" t="s">
        <v>225</v>
      </c>
      <c r="H456">
        <v>266.12443999999999</v>
      </c>
      <c r="I456" t="s">
        <v>225</v>
      </c>
      <c r="J456">
        <v>0.85960000000000003</v>
      </c>
      <c r="K456" t="s">
        <v>225</v>
      </c>
      <c r="L456">
        <v>540</v>
      </c>
      <c r="M456" t="s">
        <v>225</v>
      </c>
    </row>
    <row r="457" spans="1:13" x14ac:dyDescent="0.2">
      <c r="A457">
        <v>2021</v>
      </c>
      <c r="B457">
        <v>8</v>
      </c>
      <c r="C457" t="s">
        <v>32</v>
      </c>
      <c r="D457" t="s">
        <v>19</v>
      </c>
      <c r="E457" t="s">
        <v>12</v>
      </c>
      <c r="F457">
        <v>1.3411999999999999</v>
      </c>
      <c r="G457" t="s">
        <v>225</v>
      </c>
      <c r="H457">
        <v>264.76622600000002</v>
      </c>
      <c r="I457" t="s">
        <v>225</v>
      </c>
      <c r="J457">
        <v>0.49619999999999997</v>
      </c>
      <c r="K457" t="s">
        <v>225</v>
      </c>
      <c r="L457">
        <v>0</v>
      </c>
      <c r="M457" t="s">
        <v>225</v>
      </c>
    </row>
    <row r="458" spans="1:13" x14ac:dyDescent="0.2">
      <c r="A458">
        <v>2020</v>
      </c>
      <c r="B458">
        <v>11</v>
      </c>
      <c r="C458" t="s">
        <v>32</v>
      </c>
      <c r="D458" t="s">
        <v>10</v>
      </c>
      <c r="E458" t="s">
        <v>14</v>
      </c>
      <c r="F458">
        <v>8.6699999999999999E-2</v>
      </c>
      <c r="G458" t="s">
        <v>225</v>
      </c>
      <c r="H458">
        <v>15.436583000000001</v>
      </c>
      <c r="I458" t="s">
        <v>225</v>
      </c>
      <c r="J458">
        <v>6.5000000000000002E-2</v>
      </c>
      <c r="K458" t="s">
        <v>225</v>
      </c>
      <c r="L458">
        <v>51</v>
      </c>
      <c r="M458" t="s">
        <v>225</v>
      </c>
    </row>
    <row r="459" spans="1:13" x14ac:dyDescent="0.2">
      <c r="A459">
        <v>2020</v>
      </c>
      <c r="B459">
        <v>11</v>
      </c>
      <c r="C459" t="s">
        <v>32</v>
      </c>
      <c r="D459" t="s">
        <v>15</v>
      </c>
      <c r="E459" t="s">
        <v>11</v>
      </c>
      <c r="F459">
        <v>2.7000000000000001E-3</v>
      </c>
      <c r="G459" t="s">
        <v>225</v>
      </c>
      <c r="H459">
        <v>0.327685</v>
      </c>
      <c r="I459" t="s">
        <v>225</v>
      </c>
      <c r="J459">
        <v>5.0000000000000001E-4</v>
      </c>
      <c r="K459" t="s">
        <v>225</v>
      </c>
      <c r="L459">
        <v>2</v>
      </c>
      <c r="M459" t="s">
        <v>225</v>
      </c>
    </row>
    <row r="460" spans="1:13" x14ac:dyDescent="0.2">
      <c r="A460">
        <v>2022</v>
      </c>
      <c r="B460">
        <v>1</v>
      </c>
      <c r="C460" t="s">
        <v>32</v>
      </c>
      <c r="D460" t="s">
        <v>21</v>
      </c>
      <c r="E460" t="s">
        <v>13</v>
      </c>
      <c r="F460">
        <v>1.4654</v>
      </c>
      <c r="G460" t="s">
        <v>225</v>
      </c>
      <c r="H460">
        <v>261.31347099999999</v>
      </c>
      <c r="I460" t="s">
        <v>225</v>
      </c>
      <c r="J460">
        <v>0.58609999999999995</v>
      </c>
      <c r="K460" t="s">
        <v>225</v>
      </c>
      <c r="L460">
        <v>188</v>
      </c>
      <c r="M460" t="s">
        <v>225</v>
      </c>
    </row>
    <row r="461" spans="1:13" x14ac:dyDescent="0.2">
      <c r="A461">
        <v>2020</v>
      </c>
      <c r="B461">
        <v>11</v>
      </c>
      <c r="C461" t="s">
        <v>32</v>
      </c>
      <c r="D461" t="s">
        <v>16</v>
      </c>
      <c r="E461" t="s">
        <v>11</v>
      </c>
      <c r="F461">
        <v>5.5669000000000004</v>
      </c>
      <c r="G461" t="s">
        <v>225</v>
      </c>
      <c r="H461">
        <v>347.846203</v>
      </c>
      <c r="I461" t="s">
        <v>225</v>
      </c>
      <c r="J461">
        <v>1.2804</v>
      </c>
      <c r="K461" t="s">
        <v>225</v>
      </c>
      <c r="L461">
        <v>1415</v>
      </c>
      <c r="M461" t="s">
        <v>225</v>
      </c>
    </row>
    <row r="462" spans="1:13" x14ac:dyDescent="0.2">
      <c r="A462">
        <v>2020</v>
      </c>
      <c r="B462">
        <v>4</v>
      </c>
      <c r="C462" t="s">
        <v>26</v>
      </c>
      <c r="D462" t="s">
        <v>39</v>
      </c>
      <c r="E462" t="s">
        <v>13</v>
      </c>
      <c r="F462">
        <v>2.3393999999999999</v>
      </c>
      <c r="G462" t="s">
        <v>225</v>
      </c>
      <c r="H462">
        <v>258.553945</v>
      </c>
      <c r="I462" t="s">
        <v>225</v>
      </c>
      <c r="J462">
        <v>1.1697</v>
      </c>
      <c r="K462" t="s">
        <v>225</v>
      </c>
      <c r="L462">
        <v>996</v>
      </c>
      <c r="M462" t="s">
        <v>225</v>
      </c>
    </row>
    <row r="463" spans="1:13" x14ac:dyDescent="0.2">
      <c r="A463">
        <v>2020</v>
      </c>
      <c r="B463">
        <v>11</v>
      </c>
      <c r="C463" t="s">
        <v>32</v>
      </c>
      <c r="D463" t="s">
        <v>33</v>
      </c>
      <c r="E463" t="s">
        <v>18</v>
      </c>
      <c r="F463">
        <v>1.7462</v>
      </c>
      <c r="G463" t="s">
        <v>225</v>
      </c>
      <c r="H463">
        <v>471.87442099999998</v>
      </c>
      <c r="I463" t="s">
        <v>225</v>
      </c>
      <c r="J463">
        <v>0.33169999999999999</v>
      </c>
      <c r="K463" t="s">
        <v>225</v>
      </c>
      <c r="L463">
        <v>99</v>
      </c>
      <c r="M463" t="s">
        <v>225</v>
      </c>
    </row>
    <row r="464" spans="1:13" x14ac:dyDescent="0.2">
      <c r="A464">
        <v>2022</v>
      </c>
      <c r="B464">
        <v>12</v>
      </c>
      <c r="C464" t="s">
        <v>32</v>
      </c>
      <c r="D464" t="s">
        <v>19</v>
      </c>
      <c r="E464" t="s">
        <v>12</v>
      </c>
      <c r="F464">
        <v>1.2131000000000001</v>
      </c>
      <c r="G464" t="s">
        <v>225</v>
      </c>
      <c r="H464">
        <v>257.23418900000001</v>
      </c>
      <c r="I464" t="s">
        <v>225</v>
      </c>
      <c r="J464">
        <v>0.44879999999999998</v>
      </c>
      <c r="K464" t="s">
        <v>225</v>
      </c>
      <c r="L464">
        <v>0</v>
      </c>
      <c r="M464" t="s">
        <v>225</v>
      </c>
    </row>
    <row r="465" spans="1:13" x14ac:dyDescent="0.2">
      <c r="A465">
        <v>2022</v>
      </c>
      <c r="B465">
        <v>2</v>
      </c>
      <c r="C465" t="s">
        <v>32</v>
      </c>
      <c r="D465" t="s">
        <v>19</v>
      </c>
      <c r="E465" t="s">
        <v>12</v>
      </c>
      <c r="F465">
        <v>1.1930000000000001</v>
      </c>
      <c r="G465" t="s">
        <v>225</v>
      </c>
      <c r="H465">
        <v>256.50886700000001</v>
      </c>
      <c r="I465" t="s">
        <v>225</v>
      </c>
      <c r="J465">
        <v>0.44140000000000001</v>
      </c>
      <c r="K465" t="s">
        <v>225</v>
      </c>
      <c r="L465">
        <v>0</v>
      </c>
      <c r="M465" t="s">
        <v>225</v>
      </c>
    </row>
    <row r="466" spans="1:13" x14ac:dyDescent="0.2">
      <c r="A466">
        <v>2021</v>
      </c>
      <c r="B466">
        <v>3</v>
      </c>
      <c r="C466" t="s">
        <v>32</v>
      </c>
      <c r="D466" t="s">
        <v>34</v>
      </c>
      <c r="E466" t="s">
        <v>13</v>
      </c>
      <c r="F466">
        <v>0.46129999999999999</v>
      </c>
      <c r="G466" t="s">
        <v>225</v>
      </c>
      <c r="H466">
        <v>255.430531</v>
      </c>
      <c r="I466" t="s">
        <v>225</v>
      </c>
      <c r="J466">
        <v>0.19370000000000001</v>
      </c>
      <c r="K466" t="s">
        <v>225</v>
      </c>
      <c r="L466">
        <v>0</v>
      </c>
      <c r="M466" t="s">
        <v>225</v>
      </c>
    </row>
    <row r="467" spans="1:13" x14ac:dyDescent="0.2">
      <c r="A467">
        <v>2020</v>
      </c>
      <c r="B467">
        <v>11</v>
      </c>
      <c r="C467" t="s">
        <v>32</v>
      </c>
      <c r="D467" t="s">
        <v>29</v>
      </c>
      <c r="E467" t="s">
        <v>18</v>
      </c>
      <c r="F467">
        <v>6.9999999999999999E-4</v>
      </c>
      <c r="G467" t="s">
        <v>225</v>
      </c>
      <c r="H467">
        <v>0.24201700000000001</v>
      </c>
      <c r="I467" t="s">
        <v>225</v>
      </c>
      <c r="J467">
        <v>1E-4</v>
      </c>
      <c r="K467" t="s">
        <v>225</v>
      </c>
      <c r="L467">
        <v>2</v>
      </c>
      <c r="M467" t="s">
        <v>225</v>
      </c>
    </row>
    <row r="468" spans="1:13" x14ac:dyDescent="0.2">
      <c r="A468">
        <v>2021</v>
      </c>
      <c r="B468">
        <v>5</v>
      </c>
      <c r="C468" t="s">
        <v>9</v>
      </c>
      <c r="D468" t="s">
        <v>20</v>
      </c>
      <c r="E468" t="s">
        <v>12</v>
      </c>
      <c r="F468">
        <v>3.0084</v>
      </c>
      <c r="G468" t="s">
        <v>225</v>
      </c>
      <c r="H468">
        <v>254.33926600000001</v>
      </c>
      <c r="I468" t="s">
        <v>225</v>
      </c>
      <c r="J468">
        <v>1.083</v>
      </c>
      <c r="K468" t="s">
        <v>225</v>
      </c>
      <c r="L468">
        <v>229</v>
      </c>
      <c r="M468" t="s">
        <v>225</v>
      </c>
    </row>
    <row r="469" spans="1:13" x14ac:dyDescent="0.2">
      <c r="A469">
        <v>2022</v>
      </c>
      <c r="B469">
        <v>12</v>
      </c>
      <c r="C469" t="s">
        <v>26</v>
      </c>
      <c r="D469" t="s">
        <v>52</v>
      </c>
      <c r="E469" t="s">
        <v>12</v>
      </c>
      <c r="F469">
        <v>4.9301000000000004</v>
      </c>
      <c r="G469" t="s">
        <v>225</v>
      </c>
      <c r="H469">
        <v>253.99308199999999</v>
      </c>
      <c r="I469" t="s">
        <v>225</v>
      </c>
      <c r="J469">
        <v>1.7255</v>
      </c>
      <c r="K469" t="s">
        <v>225</v>
      </c>
      <c r="L469">
        <v>686</v>
      </c>
      <c r="M469" t="s">
        <v>225</v>
      </c>
    </row>
    <row r="470" spans="1:13" x14ac:dyDescent="0.2">
      <c r="A470">
        <v>2020</v>
      </c>
      <c r="B470">
        <v>11</v>
      </c>
      <c r="C470" t="s">
        <v>32</v>
      </c>
      <c r="D470" t="s">
        <v>35</v>
      </c>
      <c r="E470" t="s">
        <v>18</v>
      </c>
      <c r="F470">
        <v>0.38250000000000001</v>
      </c>
      <c r="G470" t="s">
        <v>225</v>
      </c>
      <c r="H470">
        <v>68.448018000000005</v>
      </c>
      <c r="I470" t="s">
        <v>225</v>
      </c>
      <c r="J470">
        <v>6.88E-2</v>
      </c>
      <c r="K470" t="s">
        <v>225</v>
      </c>
      <c r="L470">
        <v>80</v>
      </c>
      <c r="M470" t="s">
        <v>225</v>
      </c>
    </row>
    <row r="471" spans="1:13" x14ac:dyDescent="0.2">
      <c r="A471">
        <v>2021</v>
      </c>
      <c r="B471">
        <v>7</v>
      </c>
      <c r="C471" t="s">
        <v>26</v>
      </c>
      <c r="D471" t="s">
        <v>53</v>
      </c>
      <c r="E471" t="s">
        <v>12</v>
      </c>
      <c r="F471">
        <v>3.1949000000000001</v>
      </c>
      <c r="G471" t="s">
        <v>225</v>
      </c>
      <c r="H471">
        <v>253.92876500000003</v>
      </c>
      <c r="I471" t="s">
        <v>225</v>
      </c>
      <c r="J471">
        <v>1.23</v>
      </c>
      <c r="K471" t="s">
        <v>225</v>
      </c>
      <c r="L471">
        <v>1785</v>
      </c>
      <c r="M471" t="s">
        <v>225</v>
      </c>
    </row>
    <row r="472" spans="1:13" x14ac:dyDescent="0.2">
      <c r="A472">
        <v>2020</v>
      </c>
      <c r="B472">
        <v>11</v>
      </c>
      <c r="C472" t="s">
        <v>32</v>
      </c>
      <c r="D472" t="s">
        <v>34</v>
      </c>
      <c r="E472" t="s">
        <v>18</v>
      </c>
      <c r="F472">
        <v>2.5000000000000001E-3</v>
      </c>
      <c r="G472" t="s">
        <v>225</v>
      </c>
      <c r="H472">
        <v>1.2264630000000001</v>
      </c>
      <c r="I472" t="s">
        <v>225</v>
      </c>
      <c r="J472">
        <v>5.0000000000000001E-4</v>
      </c>
      <c r="K472" t="s">
        <v>225</v>
      </c>
      <c r="L472">
        <v>0</v>
      </c>
      <c r="M472" t="s">
        <v>225</v>
      </c>
    </row>
    <row r="473" spans="1:13" x14ac:dyDescent="0.2">
      <c r="A473">
        <v>2020</v>
      </c>
      <c r="B473">
        <v>1</v>
      </c>
      <c r="C473" t="s">
        <v>9</v>
      </c>
      <c r="D473" t="s">
        <v>19</v>
      </c>
      <c r="E473" t="s">
        <v>12</v>
      </c>
      <c r="F473">
        <v>1.6929000000000001</v>
      </c>
      <c r="G473" t="s">
        <v>225</v>
      </c>
      <c r="H473">
        <v>253.64291900000001</v>
      </c>
      <c r="I473" t="s">
        <v>225</v>
      </c>
      <c r="J473">
        <v>0.62639999999999996</v>
      </c>
      <c r="K473" t="s">
        <v>225</v>
      </c>
      <c r="L473">
        <v>95</v>
      </c>
      <c r="M473" t="s">
        <v>225</v>
      </c>
    </row>
    <row r="474" spans="1:13" x14ac:dyDescent="0.2">
      <c r="A474">
        <v>2020</v>
      </c>
      <c r="B474">
        <v>11</v>
      </c>
      <c r="C474" t="s">
        <v>9</v>
      </c>
      <c r="D474" t="s">
        <v>19</v>
      </c>
      <c r="E474" t="s">
        <v>12</v>
      </c>
      <c r="F474">
        <v>1.8088</v>
      </c>
      <c r="G474" t="s">
        <v>225</v>
      </c>
      <c r="H474">
        <v>249.37645599999999</v>
      </c>
      <c r="I474" t="s">
        <v>225</v>
      </c>
      <c r="J474">
        <v>0.6694</v>
      </c>
      <c r="K474" t="s">
        <v>225</v>
      </c>
      <c r="L474">
        <v>160</v>
      </c>
      <c r="M474" t="s">
        <v>225</v>
      </c>
    </row>
    <row r="475" spans="1:13" x14ac:dyDescent="0.2">
      <c r="A475">
        <v>2020</v>
      </c>
      <c r="B475">
        <v>11</v>
      </c>
      <c r="C475" t="s">
        <v>32</v>
      </c>
      <c r="D475" t="s">
        <v>46</v>
      </c>
      <c r="E475" t="s">
        <v>11</v>
      </c>
      <c r="F475">
        <v>0.14299999999999999</v>
      </c>
      <c r="G475" t="s">
        <v>225</v>
      </c>
      <c r="H475">
        <v>65.889532000000003</v>
      </c>
      <c r="I475" t="s">
        <v>225</v>
      </c>
      <c r="J475">
        <v>2.86E-2</v>
      </c>
      <c r="K475" t="s">
        <v>225</v>
      </c>
      <c r="L475">
        <v>0</v>
      </c>
      <c r="M475" t="s">
        <v>225</v>
      </c>
    </row>
    <row r="476" spans="1:13" x14ac:dyDescent="0.2">
      <c r="A476">
        <v>2022</v>
      </c>
      <c r="B476">
        <v>6</v>
      </c>
      <c r="C476" t="s">
        <v>32</v>
      </c>
      <c r="D476" t="s">
        <v>19</v>
      </c>
      <c r="E476" t="s">
        <v>12</v>
      </c>
      <c r="F476">
        <v>1.2145999999999999</v>
      </c>
      <c r="G476" t="s">
        <v>225</v>
      </c>
      <c r="H476">
        <v>247.16329200000001</v>
      </c>
      <c r="I476" t="s">
        <v>225</v>
      </c>
      <c r="J476">
        <v>0.44940000000000002</v>
      </c>
      <c r="K476" t="s">
        <v>225</v>
      </c>
      <c r="L476">
        <v>0</v>
      </c>
      <c r="M476" t="s">
        <v>225</v>
      </c>
    </row>
    <row r="477" spans="1:13" x14ac:dyDescent="0.2">
      <c r="A477">
        <v>2020</v>
      </c>
      <c r="B477">
        <v>12</v>
      </c>
      <c r="C477" t="s">
        <v>9</v>
      </c>
      <c r="D477" t="s">
        <v>10</v>
      </c>
      <c r="E477" t="s">
        <v>11</v>
      </c>
      <c r="F477">
        <v>12.700200000000001</v>
      </c>
      <c r="G477" t="s">
        <v>225</v>
      </c>
      <c r="H477">
        <v>789.22792300000003</v>
      </c>
      <c r="I477" t="s">
        <v>225</v>
      </c>
      <c r="J477">
        <v>2.6669999999999998</v>
      </c>
      <c r="K477" t="s">
        <v>225</v>
      </c>
      <c r="L477">
        <v>543</v>
      </c>
      <c r="M477" t="s">
        <v>225</v>
      </c>
    </row>
    <row r="478" spans="1:13" x14ac:dyDescent="0.2">
      <c r="A478">
        <v>2020</v>
      </c>
      <c r="B478">
        <v>12</v>
      </c>
      <c r="C478" t="s">
        <v>9</v>
      </c>
      <c r="D478" t="s">
        <v>10</v>
      </c>
      <c r="E478" t="s">
        <v>14</v>
      </c>
      <c r="F478">
        <v>2.8999999999999998E-3</v>
      </c>
      <c r="G478" t="s">
        <v>225</v>
      </c>
      <c r="H478">
        <v>0.23366300000000001</v>
      </c>
      <c r="I478" t="s">
        <v>225</v>
      </c>
      <c r="J478">
        <v>2.2000000000000001E-3</v>
      </c>
      <c r="K478" t="s">
        <v>225</v>
      </c>
      <c r="L478">
        <v>2</v>
      </c>
      <c r="M478" t="s">
        <v>225</v>
      </c>
    </row>
    <row r="479" spans="1:13" x14ac:dyDescent="0.2">
      <c r="A479">
        <v>2020</v>
      </c>
      <c r="B479">
        <v>12</v>
      </c>
      <c r="C479" t="s">
        <v>9</v>
      </c>
      <c r="D479" t="s">
        <v>15</v>
      </c>
      <c r="E479" t="s">
        <v>11</v>
      </c>
      <c r="F479">
        <v>3.9899999999999998E-2</v>
      </c>
      <c r="G479" t="s">
        <v>225</v>
      </c>
      <c r="H479">
        <v>4.3746749999999999</v>
      </c>
      <c r="I479" t="s">
        <v>225</v>
      </c>
      <c r="J479">
        <v>8.0000000000000002E-3</v>
      </c>
      <c r="K479" t="s">
        <v>225</v>
      </c>
      <c r="L479">
        <v>5</v>
      </c>
      <c r="M479" t="s">
        <v>225</v>
      </c>
    </row>
    <row r="480" spans="1:13" x14ac:dyDescent="0.2">
      <c r="A480">
        <v>2020</v>
      </c>
      <c r="B480">
        <v>12</v>
      </c>
      <c r="C480" t="s">
        <v>9</v>
      </c>
      <c r="D480" t="s">
        <v>16</v>
      </c>
      <c r="E480" t="s">
        <v>11</v>
      </c>
      <c r="F480">
        <v>9.7942999999999998</v>
      </c>
      <c r="G480" t="s">
        <v>225</v>
      </c>
      <c r="H480">
        <v>542.25353700000005</v>
      </c>
      <c r="I480" t="s">
        <v>225</v>
      </c>
      <c r="J480">
        <v>2.2526999999999999</v>
      </c>
      <c r="K480" t="s">
        <v>225</v>
      </c>
      <c r="L480">
        <v>466</v>
      </c>
      <c r="M480" t="s">
        <v>225</v>
      </c>
    </row>
    <row r="481" spans="1:13" x14ac:dyDescent="0.2">
      <c r="A481">
        <v>2021</v>
      </c>
      <c r="B481">
        <v>1</v>
      </c>
      <c r="C481" t="s">
        <v>32</v>
      </c>
      <c r="D481" t="s">
        <v>35</v>
      </c>
      <c r="E481" t="s">
        <v>12</v>
      </c>
      <c r="F481">
        <v>1.147</v>
      </c>
      <c r="G481" t="s">
        <v>225</v>
      </c>
      <c r="H481">
        <v>246.98121499999999</v>
      </c>
      <c r="I481" t="s">
        <v>225</v>
      </c>
      <c r="J481">
        <v>0.40150000000000002</v>
      </c>
      <c r="K481" t="s">
        <v>225</v>
      </c>
      <c r="L481">
        <v>88</v>
      </c>
      <c r="M481" t="s">
        <v>225</v>
      </c>
    </row>
    <row r="482" spans="1:13" x14ac:dyDescent="0.2">
      <c r="A482">
        <v>2020</v>
      </c>
      <c r="B482">
        <v>12</v>
      </c>
      <c r="C482" t="s">
        <v>9</v>
      </c>
      <c r="D482" t="s">
        <v>16</v>
      </c>
      <c r="E482" t="s">
        <v>14</v>
      </c>
      <c r="F482">
        <v>6.9999999999999999E-4</v>
      </c>
      <c r="G482" t="s">
        <v>225</v>
      </c>
      <c r="H482">
        <v>0.125915</v>
      </c>
      <c r="I482" t="s">
        <v>225</v>
      </c>
      <c r="J482">
        <v>4.0000000000000002E-4</v>
      </c>
      <c r="K482" t="s">
        <v>225</v>
      </c>
      <c r="L482">
        <v>1</v>
      </c>
      <c r="M482" t="s">
        <v>225</v>
      </c>
    </row>
    <row r="483" spans="1:13" x14ac:dyDescent="0.2">
      <c r="A483">
        <v>2020</v>
      </c>
      <c r="B483">
        <v>12</v>
      </c>
      <c r="C483" t="s">
        <v>9</v>
      </c>
      <c r="D483" t="s">
        <v>17</v>
      </c>
      <c r="E483" t="s">
        <v>18</v>
      </c>
      <c r="F483">
        <v>2.8290999999999999</v>
      </c>
      <c r="G483" t="s">
        <v>225</v>
      </c>
      <c r="H483">
        <v>306.53553399999998</v>
      </c>
      <c r="I483" t="s">
        <v>225</v>
      </c>
      <c r="J483">
        <v>0.50919999999999999</v>
      </c>
      <c r="K483" t="s">
        <v>225</v>
      </c>
      <c r="L483">
        <v>103</v>
      </c>
      <c r="M483" t="s">
        <v>225</v>
      </c>
    </row>
    <row r="484" spans="1:13" x14ac:dyDescent="0.2">
      <c r="A484">
        <v>2022</v>
      </c>
      <c r="B484">
        <v>5</v>
      </c>
      <c r="C484" t="s">
        <v>26</v>
      </c>
      <c r="D484" t="s">
        <v>21</v>
      </c>
      <c r="E484" t="s">
        <v>13</v>
      </c>
      <c r="F484">
        <v>1.3945000000000001</v>
      </c>
      <c r="G484" t="s">
        <v>225</v>
      </c>
      <c r="H484">
        <v>246.06579400000001</v>
      </c>
      <c r="I484" t="s">
        <v>225</v>
      </c>
      <c r="J484">
        <v>0.55779999999999996</v>
      </c>
      <c r="K484" t="s">
        <v>225</v>
      </c>
      <c r="L484">
        <v>345</v>
      </c>
      <c r="M484" t="s">
        <v>225</v>
      </c>
    </row>
    <row r="485" spans="1:13" x14ac:dyDescent="0.2">
      <c r="A485">
        <v>2022</v>
      </c>
      <c r="B485">
        <v>10</v>
      </c>
      <c r="C485" t="s">
        <v>32</v>
      </c>
      <c r="D485" t="s">
        <v>19</v>
      </c>
      <c r="E485" t="s">
        <v>12</v>
      </c>
      <c r="F485">
        <v>1.2193000000000001</v>
      </c>
      <c r="G485" t="s">
        <v>225</v>
      </c>
      <c r="H485">
        <v>243.123197</v>
      </c>
      <c r="I485" t="s">
        <v>225</v>
      </c>
      <c r="J485">
        <v>0.4511</v>
      </c>
      <c r="K485" t="s">
        <v>225</v>
      </c>
      <c r="L485">
        <v>0</v>
      </c>
      <c r="M485" t="s">
        <v>225</v>
      </c>
    </row>
    <row r="486" spans="1:13" x14ac:dyDescent="0.2">
      <c r="A486">
        <v>2020</v>
      </c>
      <c r="B486">
        <v>12</v>
      </c>
      <c r="C486" t="s">
        <v>9</v>
      </c>
      <c r="D486" t="s">
        <v>21</v>
      </c>
      <c r="E486" t="s">
        <v>22</v>
      </c>
      <c r="F486">
        <v>4.7999999999999996E-3</v>
      </c>
      <c r="G486" t="s">
        <v>225</v>
      </c>
      <c r="H486">
        <v>1.5882289999999999</v>
      </c>
      <c r="I486" t="s">
        <v>225</v>
      </c>
      <c r="J486">
        <v>1.4E-3</v>
      </c>
      <c r="K486" t="s">
        <v>225</v>
      </c>
      <c r="L486">
        <v>3</v>
      </c>
      <c r="M486" t="s">
        <v>225</v>
      </c>
    </row>
    <row r="487" spans="1:13" x14ac:dyDescent="0.2">
      <c r="A487">
        <v>2020</v>
      </c>
      <c r="B487">
        <v>4</v>
      </c>
      <c r="C487" t="s">
        <v>26</v>
      </c>
      <c r="D487" t="s">
        <v>16</v>
      </c>
      <c r="E487" t="s">
        <v>13</v>
      </c>
      <c r="F487">
        <v>1.2491000000000001</v>
      </c>
      <c r="G487" t="s">
        <v>225</v>
      </c>
      <c r="H487">
        <v>242.389454</v>
      </c>
      <c r="I487" t="s">
        <v>225</v>
      </c>
      <c r="J487">
        <v>0.56210000000000004</v>
      </c>
      <c r="K487" t="s">
        <v>225</v>
      </c>
      <c r="L487">
        <v>580</v>
      </c>
      <c r="M487" t="s">
        <v>225</v>
      </c>
    </row>
    <row r="488" spans="1:13" x14ac:dyDescent="0.2">
      <c r="A488">
        <v>2020</v>
      </c>
      <c r="B488">
        <v>3</v>
      </c>
      <c r="C488" t="s">
        <v>32</v>
      </c>
      <c r="D488" t="s">
        <v>37</v>
      </c>
      <c r="E488" t="s">
        <v>12</v>
      </c>
      <c r="F488">
        <v>1.3841000000000001</v>
      </c>
      <c r="G488" t="s">
        <v>225</v>
      </c>
      <c r="H488">
        <v>238.90414200000001</v>
      </c>
      <c r="I488" t="s">
        <v>225</v>
      </c>
      <c r="J488">
        <v>0.4844</v>
      </c>
      <c r="K488" t="s">
        <v>225</v>
      </c>
      <c r="L488">
        <v>158</v>
      </c>
      <c r="M488" t="s">
        <v>225</v>
      </c>
    </row>
    <row r="489" spans="1:13" x14ac:dyDescent="0.2">
      <c r="A489">
        <v>2020</v>
      </c>
      <c r="B489">
        <v>12</v>
      </c>
      <c r="C489" t="s">
        <v>9</v>
      </c>
      <c r="D489" t="s">
        <v>24</v>
      </c>
      <c r="E489" t="s">
        <v>18</v>
      </c>
      <c r="F489">
        <v>0.29680000000000001</v>
      </c>
      <c r="G489" t="s">
        <v>225</v>
      </c>
      <c r="H489">
        <v>50.525289000000001</v>
      </c>
      <c r="I489" t="s">
        <v>225</v>
      </c>
      <c r="J489">
        <v>5.6399999999999999E-2</v>
      </c>
      <c r="K489" t="s">
        <v>225</v>
      </c>
      <c r="L489">
        <v>0</v>
      </c>
      <c r="M489" t="s">
        <v>225</v>
      </c>
    </row>
    <row r="490" spans="1:13" x14ac:dyDescent="0.2">
      <c r="A490">
        <v>2021</v>
      </c>
      <c r="B490">
        <v>7</v>
      </c>
      <c r="C490" t="s">
        <v>9</v>
      </c>
      <c r="D490" t="s">
        <v>20</v>
      </c>
      <c r="E490" t="s">
        <v>12</v>
      </c>
      <c r="F490">
        <v>2.8607</v>
      </c>
      <c r="G490" t="s">
        <v>225</v>
      </c>
      <c r="H490">
        <v>238.59601699999999</v>
      </c>
      <c r="I490" t="s">
        <v>225</v>
      </c>
      <c r="J490">
        <v>1.0298</v>
      </c>
      <c r="K490" t="s">
        <v>225</v>
      </c>
      <c r="L490">
        <v>234</v>
      </c>
      <c r="M490" t="s">
        <v>225</v>
      </c>
    </row>
    <row r="491" spans="1:13" x14ac:dyDescent="0.2">
      <c r="A491">
        <v>2020</v>
      </c>
      <c r="B491">
        <v>6</v>
      </c>
      <c r="C491" t="s">
        <v>26</v>
      </c>
      <c r="D491" t="s">
        <v>19</v>
      </c>
      <c r="E491" t="s">
        <v>12</v>
      </c>
      <c r="F491">
        <v>1.3844000000000001</v>
      </c>
      <c r="G491" t="s">
        <v>225</v>
      </c>
      <c r="H491">
        <v>236.517256</v>
      </c>
      <c r="I491" t="s">
        <v>225</v>
      </c>
      <c r="J491">
        <v>0.51229999999999998</v>
      </c>
      <c r="K491" t="s">
        <v>225</v>
      </c>
      <c r="L491">
        <v>320</v>
      </c>
      <c r="M491" t="s">
        <v>225</v>
      </c>
    </row>
    <row r="492" spans="1:13" x14ac:dyDescent="0.2">
      <c r="A492">
        <v>2020</v>
      </c>
      <c r="B492">
        <v>1</v>
      </c>
      <c r="C492" t="s">
        <v>26</v>
      </c>
      <c r="D492" t="s">
        <v>16</v>
      </c>
      <c r="E492" t="s">
        <v>13</v>
      </c>
      <c r="F492">
        <v>1.6089</v>
      </c>
      <c r="G492" t="s">
        <v>225</v>
      </c>
      <c r="H492">
        <v>234.200456</v>
      </c>
      <c r="I492" t="s">
        <v>225</v>
      </c>
      <c r="J492">
        <v>0.72389999999999999</v>
      </c>
      <c r="K492" t="s">
        <v>225</v>
      </c>
      <c r="L492">
        <v>514</v>
      </c>
      <c r="M492" t="s">
        <v>225</v>
      </c>
    </row>
    <row r="493" spans="1:13" x14ac:dyDescent="0.2">
      <c r="A493">
        <v>2020</v>
      </c>
      <c r="B493">
        <v>12</v>
      </c>
      <c r="C493" t="s">
        <v>26</v>
      </c>
      <c r="D493" t="s">
        <v>10</v>
      </c>
      <c r="E493" t="s">
        <v>14</v>
      </c>
      <c r="F493">
        <v>0.27960000000000002</v>
      </c>
      <c r="G493" t="s">
        <v>225</v>
      </c>
      <c r="H493">
        <v>45.269075000000001</v>
      </c>
      <c r="I493" t="s">
        <v>225</v>
      </c>
      <c r="J493">
        <v>0.2097</v>
      </c>
      <c r="K493" t="s">
        <v>225</v>
      </c>
      <c r="L493">
        <v>178</v>
      </c>
      <c r="M493" t="s">
        <v>225</v>
      </c>
    </row>
    <row r="494" spans="1:13" x14ac:dyDescent="0.2">
      <c r="A494">
        <v>2020</v>
      </c>
      <c r="B494">
        <v>12</v>
      </c>
      <c r="C494" t="s">
        <v>26</v>
      </c>
      <c r="D494" t="s">
        <v>15</v>
      </c>
      <c r="E494" t="s">
        <v>11</v>
      </c>
      <c r="F494">
        <v>1.21E-2</v>
      </c>
      <c r="G494" t="s">
        <v>225</v>
      </c>
      <c r="H494">
        <v>1.127402</v>
      </c>
      <c r="I494" t="s">
        <v>225</v>
      </c>
      <c r="J494">
        <v>2.5000000000000001E-3</v>
      </c>
      <c r="K494" t="s">
        <v>225</v>
      </c>
      <c r="L494">
        <v>2</v>
      </c>
      <c r="M494" t="s">
        <v>225</v>
      </c>
    </row>
    <row r="495" spans="1:13" x14ac:dyDescent="0.2">
      <c r="A495">
        <v>2022</v>
      </c>
      <c r="B495">
        <v>2</v>
      </c>
      <c r="C495" t="s">
        <v>9</v>
      </c>
      <c r="D495" t="s">
        <v>21</v>
      </c>
      <c r="E495" t="s">
        <v>13</v>
      </c>
      <c r="F495">
        <v>1.6618999999999999</v>
      </c>
      <c r="G495" t="s">
        <v>225</v>
      </c>
      <c r="H495">
        <v>234.19879800000001</v>
      </c>
      <c r="I495" t="s">
        <v>225</v>
      </c>
      <c r="J495">
        <v>0.66469999999999996</v>
      </c>
      <c r="K495" t="s">
        <v>225</v>
      </c>
      <c r="L495">
        <v>171</v>
      </c>
      <c r="M495" t="s">
        <v>225</v>
      </c>
    </row>
    <row r="496" spans="1:13" x14ac:dyDescent="0.2">
      <c r="A496">
        <v>2021</v>
      </c>
      <c r="B496">
        <v>1</v>
      </c>
      <c r="C496" t="s">
        <v>32</v>
      </c>
      <c r="D496" t="s">
        <v>37</v>
      </c>
      <c r="E496" t="s">
        <v>12</v>
      </c>
      <c r="F496">
        <v>1.2875000000000001</v>
      </c>
      <c r="G496" t="s">
        <v>225</v>
      </c>
      <c r="H496">
        <v>233.90612299999998</v>
      </c>
      <c r="I496" t="s">
        <v>225</v>
      </c>
      <c r="J496">
        <v>0.45050000000000001</v>
      </c>
      <c r="K496" t="s">
        <v>225</v>
      </c>
      <c r="L496">
        <v>114</v>
      </c>
      <c r="M496" t="s">
        <v>225</v>
      </c>
    </row>
    <row r="497" spans="1:13" x14ac:dyDescent="0.2">
      <c r="A497">
        <v>2020</v>
      </c>
      <c r="B497">
        <v>12</v>
      </c>
      <c r="C497" t="s">
        <v>26</v>
      </c>
      <c r="D497" t="s">
        <v>16</v>
      </c>
      <c r="E497" t="s">
        <v>11</v>
      </c>
      <c r="F497">
        <v>3.0648</v>
      </c>
      <c r="G497" t="s">
        <v>225</v>
      </c>
      <c r="H497">
        <v>238.161845</v>
      </c>
      <c r="I497" t="s">
        <v>225</v>
      </c>
      <c r="J497">
        <v>0.70489999999999997</v>
      </c>
      <c r="K497" t="s">
        <v>225</v>
      </c>
      <c r="L497">
        <v>1181</v>
      </c>
      <c r="M497" t="s">
        <v>225</v>
      </c>
    </row>
    <row r="498" spans="1:13" x14ac:dyDescent="0.2">
      <c r="A498">
        <v>2020</v>
      </c>
      <c r="B498">
        <v>12</v>
      </c>
      <c r="C498" t="s">
        <v>32</v>
      </c>
      <c r="D498" t="s">
        <v>34</v>
      </c>
      <c r="E498" t="s">
        <v>13</v>
      </c>
      <c r="F498">
        <v>0.4299</v>
      </c>
      <c r="G498" t="s">
        <v>225</v>
      </c>
      <c r="H498">
        <v>232.87771599999999</v>
      </c>
      <c r="I498" t="s">
        <v>225</v>
      </c>
      <c r="J498">
        <v>0.18049999999999999</v>
      </c>
      <c r="K498" t="s">
        <v>225</v>
      </c>
      <c r="L498">
        <v>0</v>
      </c>
      <c r="M498" t="s">
        <v>225</v>
      </c>
    </row>
    <row r="499" spans="1:13" x14ac:dyDescent="0.2">
      <c r="A499">
        <v>2021</v>
      </c>
      <c r="B499">
        <v>6</v>
      </c>
      <c r="C499" t="s">
        <v>9</v>
      </c>
      <c r="D499" t="s">
        <v>20</v>
      </c>
      <c r="E499" t="s">
        <v>12</v>
      </c>
      <c r="F499">
        <v>2.8008999999999999</v>
      </c>
      <c r="G499" t="s">
        <v>225</v>
      </c>
      <c r="H499">
        <v>230.718658</v>
      </c>
      <c r="I499" t="s">
        <v>225</v>
      </c>
      <c r="J499">
        <v>1.0083</v>
      </c>
      <c r="K499" t="s">
        <v>225</v>
      </c>
      <c r="L499">
        <v>236</v>
      </c>
      <c r="M499" t="s">
        <v>225</v>
      </c>
    </row>
    <row r="500" spans="1:13" x14ac:dyDescent="0.2">
      <c r="A500">
        <v>2020</v>
      </c>
      <c r="B500">
        <v>12</v>
      </c>
      <c r="C500" t="s">
        <v>26</v>
      </c>
      <c r="D500" t="s">
        <v>17</v>
      </c>
      <c r="E500" t="s">
        <v>18</v>
      </c>
      <c r="F500">
        <v>1.5923</v>
      </c>
      <c r="G500" t="s">
        <v>225</v>
      </c>
      <c r="H500">
        <v>134.403459</v>
      </c>
      <c r="I500" t="s">
        <v>225</v>
      </c>
      <c r="J500">
        <v>0.28660000000000002</v>
      </c>
      <c r="K500" t="s">
        <v>225</v>
      </c>
      <c r="L500">
        <v>220</v>
      </c>
      <c r="M500" t="s">
        <v>225</v>
      </c>
    </row>
    <row r="501" spans="1:13" x14ac:dyDescent="0.2">
      <c r="A501">
        <v>2021</v>
      </c>
      <c r="B501">
        <v>2</v>
      </c>
      <c r="C501" t="s">
        <v>32</v>
      </c>
      <c r="D501" t="s">
        <v>19</v>
      </c>
      <c r="E501" t="s">
        <v>12</v>
      </c>
      <c r="F501">
        <v>1.403</v>
      </c>
      <c r="G501" t="s">
        <v>225</v>
      </c>
      <c r="H501">
        <v>229.58150899999998</v>
      </c>
      <c r="I501" t="s">
        <v>225</v>
      </c>
      <c r="J501">
        <v>0.51900000000000002</v>
      </c>
      <c r="K501" t="s">
        <v>225</v>
      </c>
      <c r="L501">
        <v>266</v>
      </c>
      <c r="M501" t="s">
        <v>225</v>
      </c>
    </row>
    <row r="502" spans="1:13" x14ac:dyDescent="0.2">
      <c r="A502">
        <v>2020</v>
      </c>
      <c r="B502">
        <v>12</v>
      </c>
      <c r="C502" t="s">
        <v>26</v>
      </c>
      <c r="D502" t="s">
        <v>35</v>
      </c>
      <c r="E502" t="s">
        <v>18</v>
      </c>
      <c r="F502">
        <v>3.7199999999999997E-2</v>
      </c>
      <c r="G502" t="s">
        <v>225</v>
      </c>
      <c r="H502">
        <v>6.7132240000000003</v>
      </c>
      <c r="I502" t="s">
        <v>225</v>
      </c>
      <c r="J502">
        <v>6.7000000000000002E-3</v>
      </c>
      <c r="K502" t="s">
        <v>225</v>
      </c>
      <c r="L502">
        <v>0</v>
      </c>
      <c r="M502" t="s">
        <v>225</v>
      </c>
    </row>
    <row r="503" spans="1:13" x14ac:dyDescent="0.2">
      <c r="A503">
        <v>2021</v>
      </c>
      <c r="B503">
        <v>9</v>
      </c>
      <c r="C503" t="s">
        <v>32</v>
      </c>
      <c r="D503" t="s">
        <v>34</v>
      </c>
      <c r="E503" t="s">
        <v>13</v>
      </c>
      <c r="F503">
        <v>0.40360000000000001</v>
      </c>
      <c r="G503" t="s">
        <v>225</v>
      </c>
      <c r="H503">
        <v>228.47459499999999</v>
      </c>
      <c r="I503" t="s">
        <v>225</v>
      </c>
      <c r="J503">
        <v>0.16950000000000001</v>
      </c>
      <c r="K503" t="s">
        <v>225</v>
      </c>
      <c r="L503">
        <v>130</v>
      </c>
      <c r="M503" t="s">
        <v>225</v>
      </c>
    </row>
    <row r="504" spans="1:13" x14ac:dyDescent="0.2">
      <c r="A504">
        <v>2020</v>
      </c>
      <c r="B504">
        <v>12</v>
      </c>
      <c r="C504" t="s">
        <v>26</v>
      </c>
      <c r="D504" t="s">
        <v>21</v>
      </c>
      <c r="E504" t="s">
        <v>22</v>
      </c>
      <c r="F504">
        <v>2.8999999999999998E-3</v>
      </c>
      <c r="G504" t="s">
        <v>225</v>
      </c>
      <c r="H504">
        <v>1.1161300000000001</v>
      </c>
      <c r="I504" t="s">
        <v>225</v>
      </c>
      <c r="J504">
        <v>8.0000000000000004E-4</v>
      </c>
      <c r="K504" t="s">
        <v>225</v>
      </c>
      <c r="L504">
        <v>2</v>
      </c>
      <c r="M504" t="s">
        <v>225</v>
      </c>
    </row>
    <row r="505" spans="1:13" x14ac:dyDescent="0.2">
      <c r="A505">
        <v>2022</v>
      </c>
      <c r="B505">
        <v>3</v>
      </c>
      <c r="C505" t="s">
        <v>26</v>
      </c>
      <c r="D505" t="s">
        <v>53</v>
      </c>
      <c r="E505" t="s">
        <v>12</v>
      </c>
      <c r="F505">
        <v>3.3083999999999998</v>
      </c>
      <c r="G505" t="s">
        <v>225</v>
      </c>
      <c r="H505">
        <v>227.97836000000001</v>
      </c>
      <c r="I505" t="s">
        <v>225</v>
      </c>
      <c r="J505">
        <v>1.2737000000000001</v>
      </c>
      <c r="K505" t="s">
        <v>225</v>
      </c>
      <c r="L505">
        <v>868</v>
      </c>
      <c r="M505" t="s">
        <v>225</v>
      </c>
    </row>
    <row r="506" spans="1:13" x14ac:dyDescent="0.2">
      <c r="A506">
        <v>2022</v>
      </c>
      <c r="B506">
        <v>4</v>
      </c>
      <c r="C506" t="s">
        <v>26</v>
      </c>
      <c r="D506" t="s">
        <v>21</v>
      </c>
      <c r="E506" t="s">
        <v>13</v>
      </c>
      <c r="F506">
        <v>1.2879</v>
      </c>
      <c r="G506" t="s">
        <v>225</v>
      </c>
      <c r="H506">
        <v>227.064729</v>
      </c>
      <c r="I506" t="s">
        <v>225</v>
      </c>
      <c r="J506">
        <v>0.51519999999999999</v>
      </c>
      <c r="K506" t="s">
        <v>225</v>
      </c>
      <c r="L506">
        <v>388</v>
      </c>
      <c r="M506" t="s">
        <v>225</v>
      </c>
    </row>
    <row r="507" spans="1:13" x14ac:dyDescent="0.2">
      <c r="A507">
        <v>2022</v>
      </c>
      <c r="B507">
        <v>3</v>
      </c>
      <c r="C507" t="s">
        <v>9</v>
      </c>
      <c r="D507" t="s">
        <v>20</v>
      </c>
      <c r="E507" t="s">
        <v>12</v>
      </c>
      <c r="F507">
        <v>2.7622</v>
      </c>
      <c r="G507" t="s">
        <v>225</v>
      </c>
      <c r="H507">
        <v>225.40303299999999</v>
      </c>
      <c r="I507" t="s">
        <v>225</v>
      </c>
      <c r="J507">
        <v>0.99439999999999995</v>
      </c>
      <c r="K507" t="s">
        <v>225</v>
      </c>
      <c r="L507">
        <v>148</v>
      </c>
      <c r="M507" t="s">
        <v>225</v>
      </c>
    </row>
    <row r="508" spans="1:13" x14ac:dyDescent="0.2">
      <c r="A508">
        <v>2020</v>
      </c>
      <c r="B508">
        <v>12</v>
      </c>
      <c r="C508" t="s">
        <v>32</v>
      </c>
      <c r="D508" t="s">
        <v>10</v>
      </c>
      <c r="E508" t="s">
        <v>14</v>
      </c>
      <c r="F508">
        <v>7.5499999999999998E-2</v>
      </c>
      <c r="G508" t="s">
        <v>225</v>
      </c>
      <c r="H508">
        <v>12.065848000000001</v>
      </c>
      <c r="I508" t="s">
        <v>225</v>
      </c>
      <c r="J508">
        <v>5.6599999999999998E-2</v>
      </c>
      <c r="K508" t="s">
        <v>225</v>
      </c>
      <c r="L508">
        <v>45</v>
      </c>
      <c r="M508" t="s">
        <v>225</v>
      </c>
    </row>
    <row r="509" spans="1:13" x14ac:dyDescent="0.2">
      <c r="A509">
        <v>2020</v>
      </c>
      <c r="B509">
        <v>12</v>
      </c>
      <c r="C509" t="s">
        <v>32</v>
      </c>
      <c r="D509" t="s">
        <v>15</v>
      </c>
      <c r="E509" t="s">
        <v>11</v>
      </c>
      <c r="F509">
        <v>4.0000000000000001E-3</v>
      </c>
      <c r="G509" t="s">
        <v>225</v>
      </c>
      <c r="H509">
        <v>0.49345</v>
      </c>
      <c r="I509" t="s">
        <v>225</v>
      </c>
      <c r="J509">
        <v>8.0000000000000004E-4</v>
      </c>
      <c r="K509" t="s">
        <v>225</v>
      </c>
      <c r="L509">
        <v>2</v>
      </c>
      <c r="M509" t="s">
        <v>225</v>
      </c>
    </row>
    <row r="510" spans="1:13" x14ac:dyDescent="0.2">
      <c r="A510">
        <v>2021</v>
      </c>
      <c r="B510">
        <v>7</v>
      </c>
      <c r="C510" t="s">
        <v>32</v>
      </c>
      <c r="D510" t="s">
        <v>19</v>
      </c>
      <c r="E510" t="s">
        <v>12</v>
      </c>
      <c r="F510">
        <v>1.1897</v>
      </c>
      <c r="G510" t="s">
        <v>225</v>
      </c>
      <c r="H510">
        <v>225.06434099999998</v>
      </c>
      <c r="I510" t="s">
        <v>225</v>
      </c>
      <c r="J510">
        <v>0.44019999999999998</v>
      </c>
      <c r="K510" t="s">
        <v>225</v>
      </c>
      <c r="L510">
        <v>0</v>
      </c>
      <c r="M510" t="s">
        <v>225</v>
      </c>
    </row>
    <row r="511" spans="1:13" x14ac:dyDescent="0.2">
      <c r="A511">
        <v>2020</v>
      </c>
      <c r="B511">
        <v>12</v>
      </c>
      <c r="C511" t="s">
        <v>32</v>
      </c>
      <c r="D511" t="s">
        <v>16</v>
      </c>
      <c r="E511" t="s">
        <v>11</v>
      </c>
      <c r="F511">
        <v>5.1246999999999998</v>
      </c>
      <c r="G511" t="s">
        <v>225</v>
      </c>
      <c r="H511">
        <v>297.62850800000001</v>
      </c>
      <c r="I511" t="s">
        <v>225</v>
      </c>
      <c r="J511">
        <v>1.1787000000000001</v>
      </c>
      <c r="K511" t="s">
        <v>225</v>
      </c>
      <c r="L511">
        <v>1031</v>
      </c>
      <c r="M511" t="s">
        <v>225</v>
      </c>
    </row>
    <row r="512" spans="1:13" x14ac:dyDescent="0.2">
      <c r="A512">
        <v>2020</v>
      </c>
      <c r="B512">
        <v>12</v>
      </c>
      <c r="C512" t="s">
        <v>32</v>
      </c>
      <c r="D512" t="s">
        <v>16</v>
      </c>
      <c r="E512" t="s">
        <v>27</v>
      </c>
      <c r="F512">
        <v>7.7999999999999996E-3</v>
      </c>
      <c r="G512" t="s">
        <v>225</v>
      </c>
      <c r="H512">
        <v>0.85269600000000001</v>
      </c>
      <c r="I512" t="s">
        <v>225</v>
      </c>
      <c r="J512">
        <v>2.3E-3</v>
      </c>
      <c r="K512" t="s">
        <v>225</v>
      </c>
      <c r="L512">
        <v>9</v>
      </c>
      <c r="M512" t="s">
        <v>225</v>
      </c>
    </row>
    <row r="513" spans="1:13" x14ac:dyDescent="0.2">
      <c r="A513">
        <v>2020</v>
      </c>
      <c r="B513">
        <v>5</v>
      </c>
      <c r="C513" t="s">
        <v>26</v>
      </c>
      <c r="D513" t="s">
        <v>19</v>
      </c>
      <c r="E513" t="s">
        <v>12</v>
      </c>
      <c r="F513">
        <v>1.528</v>
      </c>
      <c r="G513" t="s">
        <v>225</v>
      </c>
      <c r="H513">
        <v>224.94618399999999</v>
      </c>
      <c r="I513" t="s">
        <v>225</v>
      </c>
      <c r="J513">
        <v>0.56540000000000001</v>
      </c>
      <c r="K513" t="s">
        <v>225</v>
      </c>
      <c r="L513">
        <v>327</v>
      </c>
      <c r="M513" t="s">
        <v>225</v>
      </c>
    </row>
    <row r="514" spans="1:13" x14ac:dyDescent="0.2">
      <c r="A514">
        <v>2020</v>
      </c>
      <c r="B514">
        <v>12</v>
      </c>
      <c r="C514" t="s">
        <v>32</v>
      </c>
      <c r="D514" t="s">
        <v>33</v>
      </c>
      <c r="E514" t="s">
        <v>18</v>
      </c>
      <c r="F514">
        <v>1.2878000000000001</v>
      </c>
      <c r="G514" t="s">
        <v>225</v>
      </c>
      <c r="H514">
        <v>365.322427</v>
      </c>
      <c r="I514" t="s">
        <v>225</v>
      </c>
      <c r="J514">
        <v>0.24479999999999999</v>
      </c>
      <c r="K514" t="s">
        <v>225</v>
      </c>
      <c r="L514">
        <v>107</v>
      </c>
      <c r="M514" t="s">
        <v>225</v>
      </c>
    </row>
    <row r="515" spans="1:13" x14ac:dyDescent="0.2">
      <c r="A515">
        <v>2022</v>
      </c>
      <c r="B515">
        <v>11</v>
      </c>
      <c r="C515" t="s">
        <v>26</v>
      </c>
      <c r="D515" t="s">
        <v>55</v>
      </c>
      <c r="E515" t="s">
        <v>12</v>
      </c>
      <c r="F515">
        <v>2.7107000000000001</v>
      </c>
      <c r="G515" t="s">
        <v>225</v>
      </c>
      <c r="H515">
        <v>224.93849299999999</v>
      </c>
      <c r="I515" t="s">
        <v>225</v>
      </c>
      <c r="J515">
        <v>0.94879999999999998</v>
      </c>
      <c r="K515" t="s">
        <v>225</v>
      </c>
      <c r="L515">
        <v>820</v>
      </c>
      <c r="M515" t="s">
        <v>225</v>
      </c>
    </row>
    <row r="516" spans="1:13" x14ac:dyDescent="0.2">
      <c r="A516">
        <v>2022</v>
      </c>
      <c r="B516">
        <v>7</v>
      </c>
      <c r="C516" t="s">
        <v>32</v>
      </c>
      <c r="D516" t="s">
        <v>57</v>
      </c>
      <c r="E516" t="s">
        <v>12</v>
      </c>
      <c r="F516">
        <v>3.8847</v>
      </c>
      <c r="G516" t="s">
        <v>225</v>
      </c>
      <c r="H516">
        <v>224.618831</v>
      </c>
      <c r="I516" t="s">
        <v>225</v>
      </c>
      <c r="J516">
        <v>1.3596999999999999</v>
      </c>
      <c r="K516" t="s">
        <v>225</v>
      </c>
      <c r="L516">
        <v>0</v>
      </c>
      <c r="M516" t="s">
        <v>225</v>
      </c>
    </row>
    <row r="517" spans="1:13" x14ac:dyDescent="0.2">
      <c r="A517">
        <v>2021</v>
      </c>
      <c r="B517">
        <v>9</v>
      </c>
      <c r="C517" t="s">
        <v>26</v>
      </c>
      <c r="D517" t="s">
        <v>45</v>
      </c>
      <c r="E517" t="s">
        <v>12</v>
      </c>
      <c r="F517">
        <v>3.1998000000000002</v>
      </c>
      <c r="G517" t="s">
        <v>225</v>
      </c>
      <c r="H517">
        <v>224.59787800000001</v>
      </c>
      <c r="I517" t="s">
        <v>225</v>
      </c>
      <c r="J517">
        <v>1.1198999999999999</v>
      </c>
      <c r="K517" t="s">
        <v>225</v>
      </c>
      <c r="L517">
        <v>1723</v>
      </c>
      <c r="M517" t="s">
        <v>225</v>
      </c>
    </row>
    <row r="518" spans="1:13" x14ac:dyDescent="0.2">
      <c r="A518">
        <v>2020</v>
      </c>
      <c r="B518">
        <v>12</v>
      </c>
      <c r="C518" t="s">
        <v>32</v>
      </c>
      <c r="D518" t="s">
        <v>34</v>
      </c>
      <c r="E518" t="s">
        <v>18</v>
      </c>
      <c r="F518">
        <v>2.0000000000000001E-4</v>
      </c>
      <c r="G518" t="s">
        <v>225</v>
      </c>
      <c r="H518">
        <v>9.4353999999999993E-2</v>
      </c>
      <c r="I518" t="s">
        <v>225</v>
      </c>
      <c r="J518">
        <v>1E-4</v>
      </c>
      <c r="K518" t="s">
        <v>225</v>
      </c>
      <c r="L518">
        <v>0</v>
      </c>
      <c r="M518" t="s">
        <v>225</v>
      </c>
    </row>
    <row r="519" spans="1:13" x14ac:dyDescent="0.2">
      <c r="A519">
        <v>2020</v>
      </c>
      <c r="B519">
        <v>6</v>
      </c>
      <c r="C519" t="s">
        <v>32</v>
      </c>
      <c r="D519" t="s">
        <v>39</v>
      </c>
      <c r="E519" t="s">
        <v>13</v>
      </c>
      <c r="F519">
        <v>2.1193</v>
      </c>
      <c r="G519" t="s">
        <v>225</v>
      </c>
      <c r="H519">
        <v>223.75804600000001</v>
      </c>
      <c r="I519" t="s">
        <v>225</v>
      </c>
      <c r="J519">
        <v>1.0596000000000001</v>
      </c>
      <c r="K519" t="s">
        <v>225</v>
      </c>
      <c r="L519">
        <v>1456</v>
      </c>
      <c r="M519" t="s">
        <v>225</v>
      </c>
    </row>
    <row r="520" spans="1:13" x14ac:dyDescent="0.2">
      <c r="A520">
        <v>2021</v>
      </c>
      <c r="B520">
        <v>5</v>
      </c>
      <c r="C520" t="s">
        <v>32</v>
      </c>
      <c r="D520" t="s">
        <v>34</v>
      </c>
      <c r="E520" t="s">
        <v>13</v>
      </c>
      <c r="F520">
        <v>0.39800000000000002</v>
      </c>
      <c r="G520" t="s">
        <v>225</v>
      </c>
      <c r="H520">
        <v>222.56314399999999</v>
      </c>
      <c r="I520" t="s">
        <v>225</v>
      </c>
      <c r="J520">
        <v>0.16719999999999999</v>
      </c>
      <c r="K520" t="s">
        <v>225</v>
      </c>
      <c r="L520">
        <v>0</v>
      </c>
      <c r="M520" t="s">
        <v>225</v>
      </c>
    </row>
    <row r="521" spans="1:13" x14ac:dyDescent="0.2">
      <c r="A521">
        <v>2020</v>
      </c>
      <c r="B521">
        <v>12</v>
      </c>
      <c r="C521" t="s">
        <v>32</v>
      </c>
      <c r="D521" t="s">
        <v>35</v>
      </c>
      <c r="E521" t="s">
        <v>18</v>
      </c>
      <c r="F521">
        <v>0.35270000000000001</v>
      </c>
      <c r="G521" t="s">
        <v>225</v>
      </c>
      <c r="H521">
        <v>63.560267000000003</v>
      </c>
      <c r="I521" t="s">
        <v>225</v>
      </c>
      <c r="J521">
        <v>6.3500000000000001E-2</v>
      </c>
      <c r="K521" t="s">
        <v>225</v>
      </c>
      <c r="L521">
        <v>81</v>
      </c>
      <c r="M521" t="s">
        <v>225</v>
      </c>
    </row>
    <row r="522" spans="1:13" x14ac:dyDescent="0.2">
      <c r="A522">
        <v>2021</v>
      </c>
      <c r="B522">
        <v>2</v>
      </c>
      <c r="C522" t="s">
        <v>32</v>
      </c>
      <c r="D522" t="s">
        <v>34</v>
      </c>
      <c r="E522" t="s">
        <v>13</v>
      </c>
      <c r="F522">
        <v>0.40989999999999999</v>
      </c>
      <c r="G522" t="s">
        <v>225</v>
      </c>
      <c r="H522">
        <v>222.27564100000001</v>
      </c>
      <c r="I522" t="s">
        <v>225</v>
      </c>
      <c r="J522">
        <v>0.1721</v>
      </c>
      <c r="K522" t="s">
        <v>225</v>
      </c>
      <c r="L522">
        <v>0</v>
      </c>
      <c r="M522" t="s">
        <v>225</v>
      </c>
    </row>
    <row r="523" spans="1:13" x14ac:dyDescent="0.2">
      <c r="A523">
        <v>2021</v>
      </c>
      <c r="B523">
        <v>1</v>
      </c>
      <c r="C523" t="s">
        <v>32</v>
      </c>
      <c r="D523" t="s">
        <v>29</v>
      </c>
      <c r="E523" t="s">
        <v>13</v>
      </c>
      <c r="F523">
        <v>0.65149999999999997</v>
      </c>
      <c r="G523" t="s">
        <v>225</v>
      </c>
      <c r="H523">
        <v>221.027694</v>
      </c>
      <c r="I523" t="s">
        <v>225</v>
      </c>
      <c r="J523">
        <v>0.26050000000000001</v>
      </c>
      <c r="K523" t="s">
        <v>225</v>
      </c>
      <c r="L523">
        <v>96</v>
      </c>
      <c r="M523" t="s">
        <v>225</v>
      </c>
    </row>
    <row r="524" spans="1:13" x14ac:dyDescent="0.2">
      <c r="A524">
        <v>2022</v>
      </c>
      <c r="B524">
        <v>9</v>
      </c>
      <c r="C524" t="s">
        <v>32</v>
      </c>
      <c r="D524" t="s">
        <v>19</v>
      </c>
      <c r="E524" t="s">
        <v>12</v>
      </c>
      <c r="F524">
        <v>1.0606</v>
      </c>
      <c r="G524" t="s">
        <v>225</v>
      </c>
      <c r="H524">
        <v>220.256091</v>
      </c>
      <c r="I524" t="s">
        <v>225</v>
      </c>
      <c r="J524">
        <v>0.39240000000000003</v>
      </c>
      <c r="K524" t="s">
        <v>225</v>
      </c>
      <c r="L524">
        <v>0</v>
      </c>
      <c r="M524" t="s">
        <v>225</v>
      </c>
    </row>
    <row r="525" spans="1:13" x14ac:dyDescent="0.2">
      <c r="A525">
        <v>2020</v>
      </c>
      <c r="B525">
        <v>12</v>
      </c>
      <c r="C525" t="s">
        <v>32</v>
      </c>
      <c r="D525" t="s">
        <v>46</v>
      </c>
      <c r="E525" t="s">
        <v>11</v>
      </c>
      <c r="F525">
        <v>7.6499999999999999E-2</v>
      </c>
      <c r="G525" t="s">
        <v>225</v>
      </c>
      <c r="H525">
        <v>35.958112</v>
      </c>
      <c r="I525" t="s">
        <v>225</v>
      </c>
      <c r="J525">
        <v>1.5299999999999999E-2</v>
      </c>
      <c r="K525" t="s">
        <v>225</v>
      </c>
      <c r="L525">
        <v>0</v>
      </c>
      <c r="M525" t="s">
        <v>225</v>
      </c>
    </row>
    <row r="526" spans="1:13" x14ac:dyDescent="0.2">
      <c r="A526">
        <v>2021</v>
      </c>
      <c r="B526">
        <v>8</v>
      </c>
      <c r="C526" t="s">
        <v>9</v>
      </c>
      <c r="D526" t="s">
        <v>20</v>
      </c>
      <c r="E526" t="s">
        <v>12</v>
      </c>
      <c r="F526">
        <v>2.6053999999999999</v>
      </c>
      <c r="G526" t="s">
        <v>225</v>
      </c>
      <c r="H526">
        <v>220.18355199999999</v>
      </c>
      <c r="I526" t="s">
        <v>225</v>
      </c>
      <c r="J526">
        <v>0.93799999999999994</v>
      </c>
      <c r="K526" t="s">
        <v>225</v>
      </c>
      <c r="L526">
        <v>249</v>
      </c>
      <c r="M526" t="s">
        <v>225</v>
      </c>
    </row>
    <row r="527" spans="1:13" x14ac:dyDescent="0.2">
      <c r="A527">
        <v>2020</v>
      </c>
      <c r="B527">
        <v>10</v>
      </c>
      <c r="C527" t="s">
        <v>9</v>
      </c>
      <c r="D527" t="s">
        <v>10</v>
      </c>
      <c r="E527" t="s">
        <v>48</v>
      </c>
      <c r="F527">
        <v>0.77529999999999999</v>
      </c>
      <c r="G527" t="s">
        <v>225</v>
      </c>
      <c r="H527">
        <v>41.856000000000002</v>
      </c>
      <c r="I527" t="s">
        <v>225</v>
      </c>
      <c r="J527">
        <v>0.155</v>
      </c>
      <c r="K527" t="s">
        <v>225</v>
      </c>
      <c r="L527">
        <v>13</v>
      </c>
      <c r="M527" t="s">
        <v>225</v>
      </c>
    </row>
    <row r="528" spans="1:13" x14ac:dyDescent="0.2">
      <c r="A528">
        <v>2020</v>
      </c>
      <c r="B528">
        <v>10</v>
      </c>
      <c r="C528" t="s">
        <v>26</v>
      </c>
      <c r="D528" t="s">
        <v>10</v>
      </c>
      <c r="E528" t="s">
        <v>48</v>
      </c>
      <c r="F528">
        <v>1.2061999999999999</v>
      </c>
      <c r="G528" t="s">
        <v>225</v>
      </c>
      <c r="H528">
        <v>76.909300000000002</v>
      </c>
      <c r="I528" t="s">
        <v>225</v>
      </c>
      <c r="J528">
        <v>0.2412</v>
      </c>
      <c r="K528" t="s">
        <v>225</v>
      </c>
      <c r="L528">
        <v>367</v>
      </c>
      <c r="M528" t="s">
        <v>225</v>
      </c>
    </row>
    <row r="529" spans="1:13" x14ac:dyDescent="0.2">
      <c r="A529">
        <v>2020</v>
      </c>
      <c r="B529">
        <v>10</v>
      </c>
      <c r="C529" t="s">
        <v>32</v>
      </c>
      <c r="D529" t="s">
        <v>10</v>
      </c>
      <c r="E529" t="s">
        <v>48</v>
      </c>
      <c r="F529">
        <v>2.4603999999999999</v>
      </c>
      <c r="G529" t="s">
        <v>225</v>
      </c>
      <c r="H529">
        <v>151.083</v>
      </c>
      <c r="I529" t="s">
        <v>225</v>
      </c>
      <c r="J529">
        <v>0.49209999999999998</v>
      </c>
      <c r="K529" t="s">
        <v>225</v>
      </c>
      <c r="L529">
        <v>271</v>
      </c>
      <c r="M529" t="s">
        <v>225</v>
      </c>
    </row>
    <row r="530" spans="1:13" x14ac:dyDescent="0.2">
      <c r="A530">
        <v>2020</v>
      </c>
      <c r="B530">
        <v>11</v>
      </c>
      <c r="C530" t="s">
        <v>9</v>
      </c>
      <c r="D530" t="s">
        <v>10</v>
      </c>
      <c r="E530" t="s">
        <v>48</v>
      </c>
      <c r="F530">
        <v>2.4714999999999998</v>
      </c>
      <c r="G530" t="s">
        <v>225</v>
      </c>
      <c r="H530">
        <v>173.91480000000001</v>
      </c>
      <c r="I530" t="s">
        <v>225</v>
      </c>
      <c r="J530">
        <v>0.49430000000000002</v>
      </c>
      <c r="K530" t="s">
        <v>225</v>
      </c>
      <c r="L530">
        <v>170</v>
      </c>
      <c r="M530" t="s">
        <v>225</v>
      </c>
    </row>
    <row r="531" spans="1:13" x14ac:dyDescent="0.2">
      <c r="A531">
        <v>2020</v>
      </c>
      <c r="B531">
        <v>11</v>
      </c>
      <c r="C531" t="s">
        <v>26</v>
      </c>
      <c r="D531" t="s">
        <v>10</v>
      </c>
      <c r="E531" t="s">
        <v>48</v>
      </c>
      <c r="F531">
        <v>17.7682</v>
      </c>
      <c r="G531" t="s">
        <v>225</v>
      </c>
      <c r="H531">
        <v>1109.3931</v>
      </c>
      <c r="I531" t="s">
        <v>225</v>
      </c>
      <c r="J531">
        <v>3.5537000000000001</v>
      </c>
      <c r="K531" t="s">
        <v>225</v>
      </c>
      <c r="L531">
        <v>1713</v>
      </c>
      <c r="M531" t="s">
        <v>225</v>
      </c>
    </row>
    <row r="532" spans="1:13" x14ac:dyDescent="0.2">
      <c r="A532">
        <v>2020</v>
      </c>
      <c r="B532">
        <v>11</v>
      </c>
      <c r="C532" t="s">
        <v>32</v>
      </c>
      <c r="D532" t="s">
        <v>10</v>
      </c>
      <c r="E532" t="s">
        <v>48</v>
      </c>
      <c r="F532">
        <v>18.8734</v>
      </c>
      <c r="G532" t="s">
        <v>225</v>
      </c>
      <c r="H532">
        <v>1317.4916000000001</v>
      </c>
      <c r="I532" t="s">
        <v>225</v>
      </c>
      <c r="J532">
        <v>3.7747000000000002</v>
      </c>
      <c r="K532" t="s">
        <v>225</v>
      </c>
      <c r="L532">
        <v>1607</v>
      </c>
      <c r="M532" t="s">
        <v>225</v>
      </c>
    </row>
    <row r="533" spans="1:13" x14ac:dyDescent="0.2">
      <c r="A533">
        <v>2020</v>
      </c>
      <c r="B533">
        <v>12</v>
      </c>
      <c r="C533" t="s">
        <v>26</v>
      </c>
      <c r="D533" t="s">
        <v>10</v>
      </c>
      <c r="E533" t="s">
        <v>48</v>
      </c>
      <c r="F533">
        <v>20.2285</v>
      </c>
      <c r="G533" t="s">
        <v>225</v>
      </c>
      <c r="H533">
        <v>1371.2550000000001</v>
      </c>
      <c r="I533" t="s">
        <v>225</v>
      </c>
      <c r="J533">
        <v>4.0456000000000003</v>
      </c>
      <c r="K533" t="s">
        <v>225</v>
      </c>
      <c r="L533">
        <v>1889</v>
      </c>
      <c r="M533" t="s">
        <v>225</v>
      </c>
    </row>
    <row r="534" spans="1:13" x14ac:dyDescent="0.2">
      <c r="A534">
        <v>2021</v>
      </c>
      <c r="B534">
        <v>1</v>
      </c>
      <c r="C534" t="s">
        <v>9</v>
      </c>
      <c r="D534" t="s">
        <v>10</v>
      </c>
      <c r="E534" t="s">
        <v>11</v>
      </c>
      <c r="F534">
        <v>12.7583</v>
      </c>
      <c r="G534" t="s">
        <v>225</v>
      </c>
      <c r="H534">
        <v>817.78912800000001</v>
      </c>
      <c r="I534" t="s">
        <v>225</v>
      </c>
      <c r="J534">
        <v>2.6791999999999998</v>
      </c>
      <c r="K534" t="s">
        <v>225</v>
      </c>
      <c r="L534">
        <v>545</v>
      </c>
      <c r="M534" t="s">
        <v>225</v>
      </c>
    </row>
    <row r="535" spans="1:13" x14ac:dyDescent="0.2">
      <c r="A535">
        <v>2021</v>
      </c>
      <c r="B535">
        <v>1</v>
      </c>
      <c r="C535" t="s">
        <v>9</v>
      </c>
      <c r="D535" t="s">
        <v>10</v>
      </c>
      <c r="E535" t="s">
        <v>14</v>
      </c>
      <c r="F535">
        <v>1.6999999999999999E-3</v>
      </c>
      <c r="G535" t="s">
        <v>225</v>
      </c>
      <c r="H535">
        <v>0.123992</v>
      </c>
      <c r="I535" t="s">
        <v>225</v>
      </c>
      <c r="J535">
        <v>1.2999999999999999E-3</v>
      </c>
      <c r="K535" t="s">
        <v>225</v>
      </c>
      <c r="L535">
        <v>1</v>
      </c>
      <c r="M535" t="s">
        <v>225</v>
      </c>
    </row>
    <row r="536" spans="1:13" x14ac:dyDescent="0.2">
      <c r="A536">
        <v>2021</v>
      </c>
      <c r="B536">
        <v>1</v>
      </c>
      <c r="C536" t="s">
        <v>9</v>
      </c>
      <c r="D536" t="s">
        <v>15</v>
      </c>
      <c r="E536" t="s">
        <v>11</v>
      </c>
      <c r="F536">
        <v>5.0900000000000001E-2</v>
      </c>
      <c r="G536" t="s">
        <v>225</v>
      </c>
      <c r="H536">
        <v>5.6289210000000001</v>
      </c>
      <c r="I536" t="s">
        <v>225</v>
      </c>
      <c r="J536">
        <v>1.01E-2</v>
      </c>
      <c r="K536" t="s">
        <v>225</v>
      </c>
      <c r="L536">
        <v>6</v>
      </c>
      <c r="M536" t="s">
        <v>225</v>
      </c>
    </row>
    <row r="537" spans="1:13" x14ac:dyDescent="0.2">
      <c r="A537">
        <v>2021</v>
      </c>
      <c r="B537">
        <v>1</v>
      </c>
      <c r="C537" t="s">
        <v>9</v>
      </c>
      <c r="D537" t="s">
        <v>16</v>
      </c>
      <c r="E537" t="s">
        <v>11</v>
      </c>
      <c r="F537">
        <v>3.3614999999999999</v>
      </c>
      <c r="G537" t="s">
        <v>225</v>
      </c>
      <c r="H537">
        <v>224.65112200000002</v>
      </c>
      <c r="I537" t="s">
        <v>225</v>
      </c>
      <c r="J537">
        <v>0.77310000000000001</v>
      </c>
      <c r="K537" t="s">
        <v>225</v>
      </c>
      <c r="L537">
        <v>366</v>
      </c>
      <c r="M537" t="s">
        <v>225</v>
      </c>
    </row>
    <row r="538" spans="1:13" x14ac:dyDescent="0.2">
      <c r="A538">
        <v>2020</v>
      </c>
      <c r="B538">
        <v>5</v>
      </c>
      <c r="C538" t="s">
        <v>32</v>
      </c>
      <c r="D538" t="s">
        <v>38</v>
      </c>
      <c r="E538" t="s">
        <v>13</v>
      </c>
      <c r="F538">
        <v>0.48520000000000002</v>
      </c>
      <c r="G538" t="s">
        <v>225</v>
      </c>
      <c r="H538">
        <v>215.20880700000001</v>
      </c>
      <c r="I538" t="s">
        <v>225</v>
      </c>
      <c r="J538">
        <v>0.24260000000000001</v>
      </c>
      <c r="K538" t="s">
        <v>225</v>
      </c>
      <c r="L538">
        <v>0</v>
      </c>
      <c r="M538" t="s">
        <v>225</v>
      </c>
    </row>
    <row r="539" spans="1:13" x14ac:dyDescent="0.2">
      <c r="A539">
        <v>2020</v>
      </c>
      <c r="B539">
        <v>11</v>
      </c>
      <c r="C539" t="s">
        <v>32</v>
      </c>
      <c r="D539" t="s">
        <v>35</v>
      </c>
      <c r="E539" t="s">
        <v>12</v>
      </c>
      <c r="F539">
        <v>1.0277000000000001</v>
      </c>
      <c r="G539" t="s">
        <v>225</v>
      </c>
      <c r="H539">
        <v>215.00571099999999</v>
      </c>
      <c r="I539" t="s">
        <v>225</v>
      </c>
      <c r="J539">
        <v>0.35970000000000002</v>
      </c>
      <c r="K539" t="s">
        <v>225</v>
      </c>
      <c r="L539">
        <v>86</v>
      </c>
      <c r="M539" t="s">
        <v>225</v>
      </c>
    </row>
    <row r="540" spans="1:13" x14ac:dyDescent="0.2">
      <c r="A540">
        <v>2021</v>
      </c>
      <c r="B540">
        <v>1</v>
      </c>
      <c r="C540" t="s">
        <v>9</v>
      </c>
      <c r="D540" t="s">
        <v>17</v>
      </c>
      <c r="E540" t="s">
        <v>18</v>
      </c>
      <c r="F540">
        <v>2.5630000000000002</v>
      </c>
      <c r="G540" t="s">
        <v>225</v>
      </c>
      <c r="H540">
        <v>286.24733700000002</v>
      </c>
      <c r="I540" t="s">
        <v>225</v>
      </c>
      <c r="J540">
        <v>0.46139999999999998</v>
      </c>
      <c r="K540" t="s">
        <v>225</v>
      </c>
      <c r="L540">
        <v>102</v>
      </c>
      <c r="M540" t="s">
        <v>225</v>
      </c>
    </row>
    <row r="541" spans="1:13" x14ac:dyDescent="0.2">
      <c r="A541">
        <v>2021</v>
      </c>
      <c r="B541">
        <v>4</v>
      </c>
      <c r="C541" t="s">
        <v>32</v>
      </c>
      <c r="D541" t="s">
        <v>37</v>
      </c>
      <c r="E541" t="s">
        <v>12</v>
      </c>
      <c r="F541">
        <v>1.1543000000000001</v>
      </c>
      <c r="G541" t="s">
        <v>225</v>
      </c>
      <c r="H541">
        <v>213.32597899999999</v>
      </c>
      <c r="I541" t="s">
        <v>225</v>
      </c>
      <c r="J541">
        <v>0.40400000000000003</v>
      </c>
      <c r="K541" t="s">
        <v>225</v>
      </c>
      <c r="L541">
        <v>116</v>
      </c>
      <c r="M541" t="s">
        <v>225</v>
      </c>
    </row>
    <row r="542" spans="1:13" x14ac:dyDescent="0.2">
      <c r="A542">
        <v>2021</v>
      </c>
      <c r="B542">
        <v>1</v>
      </c>
      <c r="C542" t="s">
        <v>9</v>
      </c>
      <c r="D542" t="s">
        <v>21</v>
      </c>
      <c r="E542" t="s">
        <v>22</v>
      </c>
      <c r="F542">
        <v>6.6E-3</v>
      </c>
      <c r="G542" t="s">
        <v>225</v>
      </c>
      <c r="H542">
        <v>2.099316</v>
      </c>
      <c r="I542" t="s">
        <v>225</v>
      </c>
      <c r="J542">
        <v>1.8E-3</v>
      </c>
      <c r="K542" t="s">
        <v>225</v>
      </c>
      <c r="L542">
        <v>2</v>
      </c>
      <c r="M542" t="s">
        <v>225</v>
      </c>
    </row>
    <row r="543" spans="1:13" x14ac:dyDescent="0.2">
      <c r="A543">
        <v>2022</v>
      </c>
      <c r="B543">
        <v>1</v>
      </c>
      <c r="C543" t="s">
        <v>9</v>
      </c>
      <c r="D543" t="s">
        <v>21</v>
      </c>
      <c r="E543" t="s">
        <v>13</v>
      </c>
      <c r="F543">
        <v>1.5595000000000001</v>
      </c>
      <c r="G543" t="s">
        <v>225</v>
      </c>
      <c r="H543">
        <v>212.46996799999999</v>
      </c>
      <c r="I543" t="s">
        <v>225</v>
      </c>
      <c r="J543">
        <v>0.62370000000000003</v>
      </c>
      <c r="K543" t="s">
        <v>225</v>
      </c>
      <c r="L543">
        <v>178</v>
      </c>
      <c r="M543" t="s">
        <v>225</v>
      </c>
    </row>
    <row r="544" spans="1:13" x14ac:dyDescent="0.2">
      <c r="A544">
        <v>2021</v>
      </c>
      <c r="B544">
        <v>3</v>
      </c>
      <c r="C544" t="s">
        <v>32</v>
      </c>
      <c r="D544" t="s">
        <v>35</v>
      </c>
      <c r="E544" t="s">
        <v>12</v>
      </c>
      <c r="F544">
        <v>1.0125999999999999</v>
      </c>
      <c r="G544" t="s">
        <v>225</v>
      </c>
      <c r="H544">
        <v>211.265253</v>
      </c>
      <c r="I544" t="s">
        <v>225</v>
      </c>
      <c r="J544">
        <v>0.35439999999999999</v>
      </c>
      <c r="K544" t="s">
        <v>225</v>
      </c>
      <c r="L544">
        <v>87</v>
      </c>
      <c r="M544" t="s">
        <v>225</v>
      </c>
    </row>
    <row r="545" spans="1:13" x14ac:dyDescent="0.2">
      <c r="A545">
        <v>2021</v>
      </c>
      <c r="B545">
        <v>1</v>
      </c>
      <c r="C545" t="s">
        <v>9</v>
      </c>
      <c r="D545" t="s">
        <v>25</v>
      </c>
      <c r="E545" t="s">
        <v>18</v>
      </c>
      <c r="F545">
        <v>0.38590000000000002</v>
      </c>
      <c r="G545" t="s">
        <v>225</v>
      </c>
      <c r="H545">
        <v>35.374750999999996</v>
      </c>
      <c r="I545" t="s">
        <v>225</v>
      </c>
      <c r="J545">
        <v>6.9500000000000006E-2</v>
      </c>
      <c r="K545" t="s">
        <v>225</v>
      </c>
      <c r="L545">
        <v>88</v>
      </c>
      <c r="M545" t="s">
        <v>225</v>
      </c>
    </row>
    <row r="546" spans="1:13" x14ac:dyDescent="0.2">
      <c r="A546">
        <v>2022</v>
      </c>
      <c r="B546">
        <v>12</v>
      </c>
      <c r="C546" t="s">
        <v>26</v>
      </c>
      <c r="D546" t="s">
        <v>55</v>
      </c>
      <c r="E546" t="s">
        <v>12</v>
      </c>
      <c r="F546">
        <v>2.3782999999999999</v>
      </c>
      <c r="G546" t="s">
        <v>225</v>
      </c>
      <c r="H546">
        <v>211.17560700000001</v>
      </c>
      <c r="I546" t="s">
        <v>225</v>
      </c>
      <c r="J546">
        <v>0.83240000000000003</v>
      </c>
      <c r="K546" t="s">
        <v>225</v>
      </c>
      <c r="L546">
        <v>1073</v>
      </c>
      <c r="M546" t="s">
        <v>225</v>
      </c>
    </row>
    <row r="547" spans="1:13" x14ac:dyDescent="0.2">
      <c r="A547">
        <v>2021</v>
      </c>
      <c r="B547">
        <v>1</v>
      </c>
      <c r="C547" t="s">
        <v>9</v>
      </c>
      <c r="D547" t="s">
        <v>24</v>
      </c>
      <c r="E547" t="s">
        <v>18</v>
      </c>
      <c r="F547">
        <v>0.21110000000000001</v>
      </c>
      <c r="G547" t="s">
        <v>225</v>
      </c>
      <c r="H547">
        <v>37.134447999999999</v>
      </c>
      <c r="I547" t="s">
        <v>225</v>
      </c>
      <c r="J547">
        <v>4.0099999999999997E-2</v>
      </c>
      <c r="K547" t="s">
        <v>225</v>
      </c>
      <c r="L547">
        <v>0</v>
      </c>
      <c r="M547" t="s">
        <v>225</v>
      </c>
    </row>
    <row r="548" spans="1:13" x14ac:dyDescent="0.2">
      <c r="A548">
        <v>2021</v>
      </c>
      <c r="B548">
        <v>9</v>
      </c>
      <c r="C548" t="s">
        <v>9</v>
      </c>
      <c r="D548" t="s">
        <v>20</v>
      </c>
      <c r="E548" t="s">
        <v>12</v>
      </c>
      <c r="F548">
        <v>2.5158999999999998</v>
      </c>
      <c r="G548" t="s">
        <v>225</v>
      </c>
      <c r="H548">
        <v>210.14461399999999</v>
      </c>
      <c r="I548" t="s">
        <v>225</v>
      </c>
      <c r="J548">
        <v>0.90569999999999995</v>
      </c>
      <c r="K548" t="s">
        <v>225</v>
      </c>
      <c r="L548">
        <v>245</v>
      </c>
      <c r="M548" t="s">
        <v>225</v>
      </c>
    </row>
    <row r="549" spans="1:13" x14ac:dyDescent="0.2">
      <c r="A549">
        <v>2022</v>
      </c>
      <c r="B549">
        <v>11</v>
      </c>
      <c r="C549" t="s">
        <v>32</v>
      </c>
      <c r="D549" t="s">
        <v>19</v>
      </c>
      <c r="E549" t="s">
        <v>12</v>
      </c>
      <c r="F549">
        <v>0.98860000000000003</v>
      </c>
      <c r="G549" t="s">
        <v>225</v>
      </c>
      <c r="H549">
        <v>209.659188</v>
      </c>
      <c r="I549" t="s">
        <v>225</v>
      </c>
      <c r="J549">
        <v>0.36580000000000001</v>
      </c>
      <c r="K549" t="s">
        <v>225</v>
      </c>
      <c r="L549">
        <v>0</v>
      </c>
      <c r="M549" t="s">
        <v>225</v>
      </c>
    </row>
    <row r="550" spans="1:13" x14ac:dyDescent="0.2">
      <c r="A550">
        <v>2021</v>
      </c>
      <c r="B550">
        <v>1</v>
      </c>
      <c r="C550" t="s">
        <v>26</v>
      </c>
      <c r="D550" t="s">
        <v>10</v>
      </c>
      <c r="E550" t="s">
        <v>14</v>
      </c>
      <c r="F550">
        <v>0.27610000000000001</v>
      </c>
      <c r="G550" t="s">
        <v>225</v>
      </c>
      <c r="H550">
        <v>44.558407000000003</v>
      </c>
      <c r="I550" t="s">
        <v>225</v>
      </c>
      <c r="J550">
        <v>0.20710000000000001</v>
      </c>
      <c r="K550" t="s">
        <v>225</v>
      </c>
      <c r="L550">
        <v>174</v>
      </c>
      <c r="M550" t="s">
        <v>225</v>
      </c>
    </row>
    <row r="551" spans="1:13" x14ac:dyDescent="0.2">
      <c r="A551">
        <v>2021</v>
      </c>
      <c r="B551">
        <v>1</v>
      </c>
      <c r="C551" t="s">
        <v>26</v>
      </c>
      <c r="D551" t="s">
        <v>15</v>
      </c>
      <c r="E551" t="s">
        <v>11</v>
      </c>
      <c r="F551">
        <v>1.09E-2</v>
      </c>
      <c r="G551" t="s">
        <v>225</v>
      </c>
      <c r="H551">
        <v>0.976688</v>
      </c>
      <c r="I551" t="s">
        <v>225</v>
      </c>
      <c r="J551">
        <v>2.2000000000000001E-3</v>
      </c>
      <c r="K551" t="s">
        <v>225</v>
      </c>
      <c r="L551">
        <v>2</v>
      </c>
      <c r="M551" t="s">
        <v>225</v>
      </c>
    </row>
    <row r="552" spans="1:13" x14ac:dyDescent="0.2">
      <c r="A552">
        <v>2022</v>
      </c>
      <c r="B552">
        <v>10</v>
      </c>
      <c r="C552" t="s">
        <v>26</v>
      </c>
      <c r="D552" t="s">
        <v>55</v>
      </c>
      <c r="E552" t="s">
        <v>12</v>
      </c>
      <c r="F552">
        <v>2.4011</v>
      </c>
      <c r="G552" t="s">
        <v>225</v>
      </c>
      <c r="H552">
        <v>208.76339300000001</v>
      </c>
      <c r="I552" t="s">
        <v>225</v>
      </c>
      <c r="J552">
        <v>0.84040000000000004</v>
      </c>
      <c r="K552" t="s">
        <v>225</v>
      </c>
      <c r="L552">
        <v>1064</v>
      </c>
      <c r="M552" t="s">
        <v>225</v>
      </c>
    </row>
    <row r="553" spans="1:13" x14ac:dyDescent="0.2">
      <c r="A553">
        <v>2021</v>
      </c>
      <c r="B553">
        <v>1</v>
      </c>
      <c r="C553" t="s">
        <v>26</v>
      </c>
      <c r="D553" t="s">
        <v>16</v>
      </c>
      <c r="E553" t="s">
        <v>11</v>
      </c>
      <c r="F553">
        <v>3.3679999999999999</v>
      </c>
      <c r="G553" t="s">
        <v>225</v>
      </c>
      <c r="H553">
        <v>248.80781500000001</v>
      </c>
      <c r="I553" t="s">
        <v>225</v>
      </c>
      <c r="J553">
        <v>0.77470000000000006</v>
      </c>
      <c r="K553" t="s">
        <v>225</v>
      </c>
      <c r="L553">
        <v>1602</v>
      </c>
      <c r="M553" t="s">
        <v>225</v>
      </c>
    </row>
    <row r="554" spans="1:13" x14ac:dyDescent="0.2">
      <c r="A554">
        <v>2020</v>
      </c>
      <c r="B554">
        <v>12</v>
      </c>
      <c r="C554" t="s">
        <v>9</v>
      </c>
      <c r="D554" t="s">
        <v>16</v>
      </c>
      <c r="E554" t="s">
        <v>13</v>
      </c>
      <c r="F554">
        <v>1.4948999999999999</v>
      </c>
      <c r="G554" t="s">
        <v>225</v>
      </c>
      <c r="H554">
        <v>208.69973899999999</v>
      </c>
      <c r="I554" t="s">
        <v>225</v>
      </c>
      <c r="J554">
        <v>0.67269999999999996</v>
      </c>
      <c r="K554" t="s">
        <v>225</v>
      </c>
      <c r="L554">
        <v>341</v>
      </c>
      <c r="M554" t="s">
        <v>225</v>
      </c>
    </row>
    <row r="555" spans="1:13" x14ac:dyDescent="0.2">
      <c r="A555">
        <v>2021</v>
      </c>
      <c r="B555">
        <v>1</v>
      </c>
      <c r="C555" t="s">
        <v>26</v>
      </c>
      <c r="D555" t="s">
        <v>17</v>
      </c>
      <c r="E555" t="s">
        <v>18</v>
      </c>
      <c r="F555">
        <v>1.5582</v>
      </c>
      <c r="G555" t="s">
        <v>225</v>
      </c>
      <c r="H555">
        <v>144.102644</v>
      </c>
      <c r="I555" t="s">
        <v>225</v>
      </c>
      <c r="J555">
        <v>0.28039999999999998</v>
      </c>
      <c r="K555" t="s">
        <v>225</v>
      </c>
      <c r="L555">
        <v>254</v>
      </c>
      <c r="M555" t="s">
        <v>225</v>
      </c>
    </row>
    <row r="556" spans="1:13" x14ac:dyDescent="0.2">
      <c r="A556">
        <v>2020</v>
      </c>
      <c r="B556">
        <v>1</v>
      </c>
      <c r="C556" t="s">
        <v>26</v>
      </c>
      <c r="D556" t="s">
        <v>19</v>
      </c>
      <c r="E556" t="s">
        <v>12</v>
      </c>
      <c r="F556">
        <v>1.2559</v>
      </c>
      <c r="G556" t="s">
        <v>225</v>
      </c>
      <c r="H556">
        <v>207.23231899999999</v>
      </c>
      <c r="I556" t="s">
        <v>225</v>
      </c>
      <c r="J556">
        <v>0.46479999999999999</v>
      </c>
      <c r="K556" t="s">
        <v>225</v>
      </c>
      <c r="L556">
        <v>355</v>
      </c>
      <c r="M556" t="s">
        <v>225</v>
      </c>
    </row>
    <row r="557" spans="1:13" x14ac:dyDescent="0.2">
      <c r="A557">
        <v>2020</v>
      </c>
      <c r="B557">
        <v>2</v>
      </c>
      <c r="C557" t="s">
        <v>32</v>
      </c>
      <c r="D557" t="s">
        <v>34</v>
      </c>
      <c r="E557" t="s">
        <v>13</v>
      </c>
      <c r="F557">
        <v>0.39760000000000001</v>
      </c>
      <c r="G557" t="s">
        <v>225</v>
      </c>
      <c r="H557">
        <v>205.54900699999999</v>
      </c>
      <c r="I557" t="s">
        <v>225</v>
      </c>
      <c r="J557">
        <v>0.16700000000000001</v>
      </c>
      <c r="K557" t="s">
        <v>225</v>
      </c>
      <c r="L557">
        <v>0</v>
      </c>
      <c r="M557" t="s">
        <v>225</v>
      </c>
    </row>
    <row r="558" spans="1:13" x14ac:dyDescent="0.2">
      <c r="A558">
        <v>2020</v>
      </c>
      <c r="B558">
        <v>2</v>
      </c>
      <c r="C558" t="s">
        <v>26</v>
      </c>
      <c r="D558" t="s">
        <v>16</v>
      </c>
      <c r="E558" t="s">
        <v>13</v>
      </c>
      <c r="F558">
        <v>1.1556999999999999</v>
      </c>
      <c r="G558" t="s">
        <v>225</v>
      </c>
      <c r="H558">
        <v>203.56771599999999</v>
      </c>
      <c r="I558" t="s">
        <v>225</v>
      </c>
      <c r="J558">
        <v>0.52010000000000001</v>
      </c>
      <c r="K558" t="s">
        <v>225</v>
      </c>
      <c r="L558">
        <v>518</v>
      </c>
      <c r="M558" t="s">
        <v>225</v>
      </c>
    </row>
    <row r="559" spans="1:13" x14ac:dyDescent="0.2">
      <c r="A559">
        <v>2021</v>
      </c>
      <c r="B559">
        <v>1</v>
      </c>
      <c r="C559" t="s">
        <v>26</v>
      </c>
      <c r="D559" t="s">
        <v>35</v>
      </c>
      <c r="E559" t="s">
        <v>18</v>
      </c>
      <c r="F559">
        <v>2.0299999999999999E-2</v>
      </c>
      <c r="G559" t="s">
        <v>225</v>
      </c>
      <c r="H559">
        <v>3.688142</v>
      </c>
      <c r="I559" t="s">
        <v>225</v>
      </c>
      <c r="J559">
        <v>3.5999999999999999E-3</v>
      </c>
      <c r="K559" t="s">
        <v>225</v>
      </c>
      <c r="L559">
        <v>0</v>
      </c>
      <c r="M559" t="s">
        <v>225</v>
      </c>
    </row>
    <row r="560" spans="1:13" x14ac:dyDescent="0.2">
      <c r="A560">
        <v>2022</v>
      </c>
      <c r="B560">
        <v>8</v>
      </c>
      <c r="C560" t="s">
        <v>32</v>
      </c>
      <c r="D560" t="s">
        <v>53</v>
      </c>
      <c r="E560" t="s">
        <v>12</v>
      </c>
      <c r="F560">
        <v>3.0958999999999999</v>
      </c>
      <c r="G560" t="s">
        <v>225</v>
      </c>
      <c r="H560">
        <v>202.80738400000001</v>
      </c>
      <c r="I560" t="s">
        <v>225</v>
      </c>
      <c r="J560">
        <v>1.1919</v>
      </c>
      <c r="K560" t="s">
        <v>225</v>
      </c>
      <c r="L560">
        <v>1758</v>
      </c>
      <c r="M560" t="s">
        <v>225</v>
      </c>
    </row>
    <row r="561" spans="1:13" x14ac:dyDescent="0.2">
      <c r="A561">
        <v>2021</v>
      </c>
      <c r="B561">
        <v>1</v>
      </c>
      <c r="C561" t="s">
        <v>26</v>
      </c>
      <c r="D561" t="s">
        <v>21</v>
      </c>
      <c r="E561" t="s">
        <v>22</v>
      </c>
      <c r="F561">
        <v>3.3E-3</v>
      </c>
      <c r="G561" t="s">
        <v>225</v>
      </c>
      <c r="H561">
        <v>1.3171700000000002</v>
      </c>
      <c r="I561" t="s">
        <v>225</v>
      </c>
      <c r="J561">
        <v>8.9999999999999998E-4</v>
      </c>
      <c r="K561" t="s">
        <v>225</v>
      </c>
      <c r="L561">
        <v>2</v>
      </c>
      <c r="M561" t="s">
        <v>225</v>
      </c>
    </row>
    <row r="562" spans="1:13" x14ac:dyDescent="0.2">
      <c r="A562">
        <v>2020</v>
      </c>
      <c r="B562">
        <v>7</v>
      </c>
      <c r="C562" t="s">
        <v>9</v>
      </c>
      <c r="D562" t="s">
        <v>20</v>
      </c>
      <c r="E562" t="s">
        <v>12</v>
      </c>
      <c r="F562">
        <v>3.0331999999999999</v>
      </c>
      <c r="G562" t="s">
        <v>225</v>
      </c>
      <c r="H562">
        <v>201.709554</v>
      </c>
      <c r="I562" t="s">
        <v>225</v>
      </c>
      <c r="J562">
        <v>1.0919000000000001</v>
      </c>
      <c r="K562" t="s">
        <v>225</v>
      </c>
      <c r="L562">
        <v>172</v>
      </c>
      <c r="M562" t="s">
        <v>225</v>
      </c>
    </row>
    <row r="563" spans="1:13" x14ac:dyDescent="0.2">
      <c r="A563">
        <v>2021</v>
      </c>
      <c r="B563">
        <v>2</v>
      </c>
      <c r="C563" t="s">
        <v>32</v>
      </c>
      <c r="D563" t="s">
        <v>37</v>
      </c>
      <c r="E563" t="s">
        <v>12</v>
      </c>
      <c r="F563">
        <v>1.0794999999999999</v>
      </c>
      <c r="G563" t="s">
        <v>225</v>
      </c>
      <c r="H563">
        <v>201.00233399999999</v>
      </c>
      <c r="I563" t="s">
        <v>225</v>
      </c>
      <c r="J563">
        <v>0.37769999999999998</v>
      </c>
      <c r="K563" t="s">
        <v>225</v>
      </c>
      <c r="L563">
        <v>117</v>
      </c>
      <c r="M563" t="s">
        <v>225</v>
      </c>
    </row>
    <row r="564" spans="1:13" x14ac:dyDescent="0.2">
      <c r="A564">
        <v>2021</v>
      </c>
      <c r="B564">
        <v>1</v>
      </c>
      <c r="C564" t="s">
        <v>32</v>
      </c>
      <c r="D564" t="s">
        <v>10</v>
      </c>
      <c r="E564" t="s">
        <v>14</v>
      </c>
      <c r="F564">
        <v>6.4600000000000005E-2</v>
      </c>
      <c r="G564" t="s">
        <v>225</v>
      </c>
      <c r="H564">
        <v>9.0905620000000003</v>
      </c>
      <c r="I564" t="s">
        <v>225</v>
      </c>
      <c r="J564">
        <v>4.8500000000000001E-2</v>
      </c>
      <c r="K564" t="s">
        <v>225</v>
      </c>
      <c r="L564">
        <v>34</v>
      </c>
      <c r="M564" t="s">
        <v>225</v>
      </c>
    </row>
    <row r="565" spans="1:13" x14ac:dyDescent="0.2">
      <c r="A565">
        <v>2021</v>
      </c>
      <c r="B565">
        <v>1</v>
      </c>
      <c r="C565" t="s">
        <v>32</v>
      </c>
      <c r="D565" t="s">
        <v>15</v>
      </c>
      <c r="E565" t="s">
        <v>11</v>
      </c>
      <c r="F565">
        <v>5.1999999999999998E-3</v>
      </c>
      <c r="G565" t="s">
        <v>225</v>
      </c>
      <c r="H565">
        <v>0.65536899999999998</v>
      </c>
      <c r="I565" t="s">
        <v>225</v>
      </c>
      <c r="J565">
        <v>1.1000000000000001E-3</v>
      </c>
      <c r="K565" t="s">
        <v>225</v>
      </c>
      <c r="L565">
        <v>2</v>
      </c>
      <c r="M565" t="s">
        <v>225</v>
      </c>
    </row>
    <row r="566" spans="1:13" x14ac:dyDescent="0.2">
      <c r="A566">
        <v>2021</v>
      </c>
      <c r="B566">
        <v>1</v>
      </c>
      <c r="C566" t="s">
        <v>32</v>
      </c>
      <c r="D566" t="s">
        <v>16</v>
      </c>
      <c r="E566" t="s">
        <v>11</v>
      </c>
      <c r="F566">
        <v>2.7810999999999999</v>
      </c>
      <c r="G566" t="s">
        <v>225</v>
      </c>
      <c r="H566">
        <v>190.90902499999999</v>
      </c>
      <c r="I566" t="s">
        <v>225</v>
      </c>
      <c r="J566">
        <v>0.63970000000000005</v>
      </c>
      <c r="K566" t="s">
        <v>225</v>
      </c>
      <c r="L566">
        <v>842</v>
      </c>
      <c r="M566" t="s">
        <v>225</v>
      </c>
    </row>
    <row r="567" spans="1:13" x14ac:dyDescent="0.2">
      <c r="A567">
        <v>2022</v>
      </c>
      <c r="B567">
        <v>3</v>
      </c>
      <c r="C567" t="s">
        <v>32</v>
      </c>
      <c r="D567" t="s">
        <v>34</v>
      </c>
      <c r="E567" t="s">
        <v>12</v>
      </c>
      <c r="F567">
        <v>0.4466</v>
      </c>
      <c r="G567" t="s">
        <v>225</v>
      </c>
      <c r="H567">
        <v>200.89193399999999</v>
      </c>
      <c r="I567" t="s">
        <v>225</v>
      </c>
      <c r="J567">
        <v>0.15629999999999999</v>
      </c>
      <c r="K567" t="s">
        <v>225</v>
      </c>
      <c r="L567">
        <v>0</v>
      </c>
      <c r="M567" t="s">
        <v>225</v>
      </c>
    </row>
    <row r="568" spans="1:13" x14ac:dyDescent="0.2">
      <c r="A568">
        <v>2021</v>
      </c>
      <c r="B568">
        <v>1</v>
      </c>
      <c r="C568" t="s">
        <v>32</v>
      </c>
      <c r="D568" t="s">
        <v>33</v>
      </c>
      <c r="E568" t="s">
        <v>18</v>
      </c>
      <c r="F568">
        <v>1.8007</v>
      </c>
      <c r="G568" t="s">
        <v>225</v>
      </c>
      <c r="H568">
        <v>496.77016100000003</v>
      </c>
      <c r="I568" t="s">
        <v>225</v>
      </c>
      <c r="J568">
        <v>0.34210000000000002</v>
      </c>
      <c r="K568" t="s">
        <v>225</v>
      </c>
      <c r="L568">
        <v>96</v>
      </c>
      <c r="M568" t="s">
        <v>225</v>
      </c>
    </row>
    <row r="569" spans="1:13" x14ac:dyDescent="0.2">
      <c r="A569">
        <v>2020</v>
      </c>
      <c r="B569">
        <v>1</v>
      </c>
      <c r="C569" t="s">
        <v>9</v>
      </c>
      <c r="D569" t="s">
        <v>20</v>
      </c>
      <c r="E569" t="s">
        <v>12</v>
      </c>
      <c r="F569">
        <v>2.8313000000000001</v>
      </c>
      <c r="G569" t="s">
        <v>225</v>
      </c>
      <c r="H569">
        <v>200.763102</v>
      </c>
      <c r="I569" t="s">
        <v>225</v>
      </c>
      <c r="J569">
        <v>1.0193000000000001</v>
      </c>
      <c r="K569" t="s">
        <v>225</v>
      </c>
      <c r="L569">
        <v>191</v>
      </c>
      <c r="M569" t="s">
        <v>225</v>
      </c>
    </row>
    <row r="570" spans="1:13" x14ac:dyDescent="0.2">
      <c r="A570">
        <v>2022</v>
      </c>
      <c r="B570">
        <v>8</v>
      </c>
      <c r="C570" t="s">
        <v>26</v>
      </c>
      <c r="D570" t="s">
        <v>19</v>
      </c>
      <c r="E570" t="s">
        <v>12</v>
      </c>
      <c r="F570">
        <v>0.93340000000000001</v>
      </c>
      <c r="G570" t="s">
        <v>225</v>
      </c>
      <c r="H570">
        <v>200.05150499999999</v>
      </c>
      <c r="I570" t="s">
        <v>225</v>
      </c>
      <c r="J570">
        <v>0.34539999999999998</v>
      </c>
      <c r="K570" t="s">
        <v>225</v>
      </c>
      <c r="L570">
        <v>0</v>
      </c>
      <c r="M570" t="s">
        <v>225</v>
      </c>
    </row>
    <row r="571" spans="1:13" x14ac:dyDescent="0.2">
      <c r="A571">
        <v>2022</v>
      </c>
      <c r="B571">
        <v>7</v>
      </c>
      <c r="C571" t="s">
        <v>32</v>
      </c>
      <c r="D571" t="s">
        <v>58</v>
      </c>
      <c r="E571" t="s">
        <v>13</v>
      </c>
      <c r="F571">
        <v>1.0334000000000001</v>
      </c>
      <c r="G571" t="s">
        <v>225</v>
      </c>
      <c r="H571">
        <v>198.984905</v>
      </c>
      <c r="I571" t="s">
        <v>225</v>
      </c>
      <c r="J571">
        <v>0.4133</v>
      </c>
      <c r="K571" t="s">
        <v>225</v>
      </c>
      <c r="L571">
        <v>0</v>
      </c>
      <c r="M571" t="s">
        <v>225</v>
      </c>
    </row>
    <row r="572" spans="1:13" x14ac:dyDescent="0.2">
      <c r="A572">
        <v>2021</v>
      </c>
      <c r="B572">
        <v>1</v>
      </c>
      <c r="C572" t="s">
        <v>32</v>
      </c>
      <c r="D572" t="s">
        <v>35</v>
      </c>
      <c r="E572" t="s">
        <v>18</v>
      </c>
      <c r="F572">
        <v>0.32469999999999999</v>
      </c>
      <c r="G572" t="s">
        <v>225</v>
      </c>
      <c r="H572">
        <v>59.056692000000005</v>
      </c>
      <c r="I572" t="s">
        <v>225</v>
      </c>
      <c r="J572">
        <v>5.8500000000000003E-2</v>
      </c>
      <c r="K572" t="s">
        <v>225</v>
      </c>
      <c r="L572">
        <v>75</v>
      </c>
      <c r="M572" t="s">
        <v>225</v>
      </c>
    </row>
    <row r="573" spans="1:13" x14ac:dyDescent="0.2">
      <c r="A573">
        <v>2021</v>
      </c>
      <c r="B573">
        <v>3</v>
      </c>
      <c r="C573" t="s">
        <v>32</v>
      </c>
      <c r="D573" t="s">
        <v>29</v>
      </c>
      <c r="E573" t="s">
        <v>13</v>
      </c>
      <c r="F573">
        <v>0.52410000000000001</v>
      </c>
      <c r="G573" t="s">
        <v>225</v>
      </c>
      <c r="H573">
        <v>198.85196199999999</v>
      </c>
      <c r="I573" t="s">
        <v>225</v>
      </c>
      <c r="J573">
        <v>0.2097</v>
      </c>
      <c r="K573" t="s">
        <v>225</v>
      </c>
      <c r="L573">
        <v>0</v>
      </c>
      <c r="M573" t="s">
        <v>225</v>
      </c>
    </row>
    <row r="574" spans="1:13" x14ac:dyDescent="0.2">
      <c r="A574">
        <v>2021</v>
      </c>
      <c r="B574">
        <v>10</v>
      </c>
      <c r="C574" t="s">
        <v>26</v>
      </c>
      <c r="D574" t="s">
        <v>54</v>
      </c>
      <c r="E574" t="s">
        <v>13</v>
      </c>
      <c r="F574">
        <v>2.6855000000000002</v>
      </c>
      <c r="G574" t="s">
        <v>225</v>
      </c>
      <c r="H574">
        <v>198.28060200000002</v>
      </c>
      <c r="I574" t="s">
        <v>225</v>
      </c>
      <c r="J574">
        <v>1.0742</v>
      </c>
      <c r="K574" t="s">
        <v>225</v>
      </c>
      <c r="L574">
        <v>686</v>
      </c>
      <c r="M574" t="s">
        <v>225</v>
      </c>
    </row>
    <row r="575" spans="1:13" x14ac:dyDescent="0.2">
      <c r="A575">
        <v>2021</v>
      </c>
      <c r="B575">
        <v>3</v>
      </c>
      <c r="C575" t="s">
        <v>32</v>
      </c>
      <c r="D575" t="s">
        <v>37</v>
      </c>
      <c r="E575" t="s">
        <v>12</v>
      </c>
      <c r="F575">
        <v>1.0016</v>
      </c>
      <c r="G575" t="s">
        <v>225</v>
      </c>
      <c r="H575">
        <v>197.96796900000001</v>
      </c>
      <c r="I575" t="s">
        <v>225</v>
      </c>
      <c r="J575">
        <v>0.35039999999999999</v>
      </c>
      <c r="K575" t="s">
        <v>225</v>
      </c>
      <c r="L575">
        <v>118</v>
      </c>
      <c r="M575" t="s">
        <v>225</v>
      </c>
    </row>
    <row r="576" spans="1:13" x14ac:dyDescent="0.2">
      <c r="A576">
        <v>2020</v>
      </c>
      <c r="B576">
        <v>3</v>
      </c>
      <c r="C576" t="s">
        <v>9</v>
      </c>
      <c r="D576" t="s">
        <v>20</v>
      </c>
      <c r="E576" t="s">
        <v>12</v>
      </c>
      <c r="F576">
        <v>2.6175999999999999</v>
      </c>
      <c r="G576" t="s">
        <v>225</v>
      </c>
      <c r="H576">
        <v>197.90961999999999</v>
      </c>
      <c r="I576" t="s">
        <v>225</v>
      </c>
      <c r="J576">
        <v>0.94230000000000003</v>
      </c>
      <c r="K576" t="s">
        <v>225</v>
      </c>
      <c r="L576">
        <v>128</v>
      </c>
      <c r="M576" t="s">
        <v>225</v>
      </c>
    </row>
    <row r="577" spans="1:13" x14ac:dyDescent="0.2">
      <c r="A577">
        <v>2021</v>
      </c>
      <c r="B577">
        <v>1</v>
      </c>
      <c r="C577" t="s">
        <v>32</v>
      </c>
      <c r="D577" t="s">
        <v>34</v>
      </c>
      <c r="E577" t="s">
        <v>18</v>
      </c>
      <c r="F577">
        <v>6.9999999999999999E-4</v>
      </c>
      <c r="G577" t="s">
        <v>225</v>
      </c>
      <c r="H577">
        <v>0.330204</v>
      </c>
      <c r="I577" t="s">
        <v>225</v>
      </c>
      <c r="J577">
        <v>1E-4</v>
      </c>
      <c r="K577" t="s">
        <v>225</v>
      </c>
      <c r="L577">
        <v>0</v>
      </c>
      <c r="M577" t="s">
        <v>225</v>
      </c>
    </row>
    <row r="578" spans="1:13" x14ac:dyDescent="0.2">
      <c r="A578">
        <v>2022</v>
      </c>
      <c r="B578">
        <v>4</v>
      </c>
      <c r="C578" t="s">
        <v>9</v>
      </c>
      <c r="D578" t="s">
        <v>20</v>
      </c>
      <c r="E578" t="s">
        <v>12</v>
      </c>
      <c r="F578">
        <v>2.3275000000000001</v>
      </c>
      <c r="G578" t="s">
        <v>225</v>
      </c>
      <c r="H578">
        <v>195.82847100000001</v>
      </c>
      <c r="I578" t="s">
        <v>225</v>
      </c>
      <c r="J578">
        <v>0.83789999999999998</v>
      </c>
      <c r="K578" t="s">
        <v>225</v>
      </c>
      <c r="L578">
        <v>140</v>
      </c>
      <c r="M578" t="s">
        <v>225</v>
      </c>
    </row>
    <row r="579" spans="1:13" x14ac:dyDescent="0.2">
      <c r="A579">
        <v>2020</v>
      </c>
      <c r="B579">
        <v>11</v>
      </c>
      <c r="C579" t="s">
        <v>32</v>
      </c>
      <c r="D579" t="s">
        <v>34</v>
      </c>
      <c r="E579" t="s">
        <v>13</v>
      </c>
      <c r="F579">
        <v>0.35859999999999997</v>
      </c>
      <c r="G579" t="s">
        <v>225</v>
      </c>
      <c r="H579">
        <v>194.894285</v>
      </c>
      <c r="I579" t="s">
        <v>225</v>
      </c>
      <c r="J579">
        <v>0.15060000000000001</v>
      </c>
      <c r="K579" t="s">
        <v>225</v>
      </c>
      <c r="L579">
        <v>0</v>
      </c>
      <c r="M579" t="s">
        <v>225</v>
      </c>
    </row>
    <row r="580" spans="1:13" x14ac:dyDescent="0.2">
      <c r="A580">
        <v>2021</v>
      </c>
      <c r="B580">
        <v>2</v>
      </c>
      <c r="C580" t="s">
        <v>9</v>
      </c>
      <c r="D580" t="s">
        <v>10</v>
      </c>
      <c r="E580" t="s">
        <v>11</v>
      </c>
      <c r="F580">
        <v>11.0802</v>
      </c>
      <c r="G580" t="s">
        <v>225</v>
      </c>
      <c r="H580">
        <v>740.73100199999999</v>
      </c>
      <c r="I580" t="s">
        <v>225</v>
      </c>
      <c r="J580">
        <v>2.3268</v>
      </c>
      <c r="K580" t="s">
        <v>225</v>
      </c>
      <c r="L580">
        <v>558</v>
      </c>
      <c r="M580" t="s">
        <v>225</v>
      </c>
    </row>
    <row r="581" spans="1:13" x14ac:dyDescent="0.2">
      <c r="A581">
        <v>2021</v>
      </c>
      <c r="B581">
        <v>2</v>
      </c>
      <c r="C581" t="s">
        <v>9</v>
      </c>
      <c r="D581" t="s">
        <v>15</v>
      </c>
      <c r="E581" t="s">
        <v>11</v>
      </c>
      <c r="F581">
        <v>7.5300000000000006E-2</v>
      </c>
      <c r="G581" t="s">
        <v>225</v>
      </c>
      <c r="H581">
        <v>8.4115210000000005</v>
      </c>
      <c r="I581" t="s">
        <v>225</v>
      </c>
      <c r="J581">
        <v>1.5100000000000001E-2</v>
      </c>
      <c r="K581" t="s">
        <v>225</v>
      </c>
      <c r="L581">
        <v>10</v>
      </c>
      <c r="M581" t="s">
        <v>225</v>
      </c>
    </row>
    <row r="582" spans="1:13" x14ac:dyDescent="0.2">
      <c r="A582">
        <v>2022</v>
      </c>
      <c r="B582">
        <v>5</v>
      </c>
      <c r="C582" t="s">
        <v>32</v>
      </c>
      <c r="D582" t="s">
        <v>34</v>
      </c>
      <c r="E582" t="s">
        <v>12</v>
      </c>
      <c r="F582">
        <v>0.45429999999999998</v>
      </c>
      <c r="G582" t="s">
        <v>225</v>
      </c>
      <c r="H582">
        <v>194.672956</v>
      </c>
      <c r="I582" t="s">
        <v>225</v>
      </c>
      <c r="J582">
        <v>0.159</v>
      </c>
      <c r="K582" t="s">
        <v>225</v>
      </c>
      <c r="L582">
        <v>0</v>
      </c>
      <c r="M582" t="s">
        <v>225</v>
      </c>
    </row>
    <row r="583" spans="1:13" x14ac:dyDescent="0.2">
      <c r="A583">
        <v>2021</v>
      </c>
      <c r="B583">
        <v>2</v>
      </c>
      <c r="C583" t="s">
        <v>9</v>
      </c>
      <c r="D583" t="s">
        <v>17</v>
      </c>
      <c r="E583" t="s">
        <v>18</v>
      </c>
      <c r="F583">
        <v>2.5794000000000001</v>
      </c>
      <c r="G583" t="s">
        <v>225</v>
      </c>
      <c r="H583">
        <v>284.872613</v>
      </c>
      <c r="I583" t="s">
        <v>225</v>
      </c>
      <c r="J583">
        <v>0.46429999999999999</v>
      </c>
      <c r="K583" t="s">
        <v>225</v>
      </c>
      <c r="L583">
        <v>105</v>
      </c>
      <c r="M583" t="s">
        <v>225</v>
      </c>
    </row>
    <row r="584" spans="1:13" x14ac:dyDescent="0.2">
      <c r="A584">
        <v>2021</v>
      </c>
      <c r="B584">
        <v>2</v>
      </c>
      <c r="C584" t="s">
        <v>9</v>
      </c>
      <c r="D584" t="s">
        <v>16</v>
      </c>
      <c r="E584" t="s">
        <v>11</v>
      </c>
      <c r="F584">
        <v>2.4279000000000002</v>
      </c>
      <c r="G584" t="s">
        <v>225</v>
      </c>
      <c r="H584">
        <v>182.747544</v>
      </c>
      <c r="I584" t="s">
        <v>225</v>
      </c>
      <c r="J584">
        <v>0.55840000000000001</v>
      </c>
      <c r="K584" t="s">
        <v>225</v>
      </c>
      <c r="L584">
        <v>343</v>
      </c>
      <c r="M584" t="s">
        <v>225</v>
      </c>
    </row>
    <row r="585" spans="1:13" x14ac:dyDescent="0.2">
      <c r="A585">
        <v>2020</v>
      </c>
      <c r="B585">
        <v>7</v>
      </c>
      <c r="C585" t="s">
        <v>26</v>
      </c>
      <c r="D585" t="s">
        <v>16</v>
      </c>
      <c r="E585" t="s">
        <v>13</v>
      </c>
      <c r="F585">
        <v>1.1923999999999999</v>
      </c>
      <c r="G585" t="s">
        <v>225</v>
      </c>
      <c r="H585">
        <v>193.56644</v>
      </c>
      <c r="I585" t="s">
        <v>225</v>
      </c>
      <c r="J585">
        <v>0.53659999999999997</v>
      </c>
      <c r="K585" t="s">
        <v>225</v>
      </c>
      <c r="L585">
        <v>292</v>
      </c>
      <c r="M585" t="s">
        <v>225</v>
      </c>
    </row>
    <row r="586" spans="1:13" x14ac:dyDescent="0.2">
      <c r="A586">
        <v>2021</v>
      </c>
      <c r="B586">
        <v>3</v>
      </c>
      <c r="C586" t="s">
        <v>26</v>
      </c>
      <c r="D586" t="s">
        <v>19</v>
      </c>
      <c r="E586" t="s">
        <v>12</v>
      </c>
      <c r="F586">
        <v>1.2914000000000001</v>
      </c>
      <c r="G586" t="s">
        <v>225</v>
      </c>
      <c r="H586">
        <v>193.42116300000001</v>
      </c>
      <c r="I586" t="s">
        <v>225</v>
      </c>
      <c r="J586">
        <v>0.4778</v>
      </c>
      <c r="K586" t="s">
        <v>225</v>
      </c>
      <c r="L586">
        <v>475</v>
      </c>
      <c r="M586" t="s">
        <v>225</v>
      </c>
    </row>
    <row r="587" spans="1:13" x14ac:dyDescent="0.2">
      <c r="A587">
        <v>2021</v>
      </c>
      <c r="B587">
        <v>2</v>
      </c>
      <c r="C587" t="s">
        <v>9</v>
      </c>
      <c r="D587" t="s">
        <v>21</v>
      </c>
      <c r="E587" t="s">
        <v>22</v>
      </c>
      <c r="F587">
        <v>5.7999999999999996E-3</v>
      </c>
      <c r="G587" t="s">
        <v>225</v>
      </c>
      <c r="H587">
        <v>1.9080229999999998</v>
      </c>
      <c r="I587" t="s">
        <v>225</v>
      </c>
      <c r="J587">
        <v>1.6000000000000001E-3</v>
      </c>
      <c r="K587" t="s">
        <v>225</v>
      </c>
      <c r="L587">
        <v>2</v>
      </c>
      <c r="M587" t="s">
        <v>225</v>
      </c>
    </row>
    <row r="588" spans="1:13" x14ac:dyDescent="0.2">
      <c r="A588">
        <v>2022</v>
      </c>
      <c r="B588">
        <v>1</v>
      </c>
      <c r="C588" t="s">
        <v>26</v>
      </c>
      <c r="D588" t="s">
        <v>52</v>
      </c>
      <c r="E588" t="s">
        <v>12</v>
      </c>
      <c r="F588">
        <v>4.4477000000000002</v>
      </c>
      <c r="G588" t="s">
        <v>225</v>
      </c>
      <c r="H588">
        <v>193.181003</v>
      </c>
      <c r="I588" t="s">
        <v>225</v>
      </c>
      <c r="J588">
        <v>1.5567</v>
      </c>
      <c r="K588" t="s">
        <v>225</v>
      </c>
      <c r="L588">
        <v>435</v>
      </c>
      <c r="M588" t="s">
        <v>225</v>
      </c>
    </row>
    <row r="589" spans="1:13" x14ac:dyDescent="0.2">
      <c r="A589">
        <v>2022</v>
      </c>
      <c r="B589">
        <v>5</v>
      </c>
      <c r="C589" t="s">
        <v>9</v>
      </c>
      <c r="D589" t="s">
        <v>56</v>
      </c>
      <c r="E589" t="s">
        <v>12</v>
      </c>
      <c r="F589">
        <v>2.8144999999999998</v>
      </c>
      <c r="G589" t="s">
        <v>225</v>
      </c>
      <c r="H589">
        <v>192.815258</v>
      </c>
      <c r="I589" t="s">
        <v>225</v>
      </c>
      <c r="J589">
        <v>0.98509999999999998</v>
      </c>
      <c r="K589" t="s">
        <v>225</v>
      </c>
      <c r="L589">
        <v>132</v>
      </c>
      <c r="M589" t="s">
        <v>225</v>
      </c>
    </row>
    <row r="590" spans="1:13" x14ac:dyDescent="0.2">
      <c r="A590">
        <v>2021</v>
      </c>
      <c r="B590">
        <v>2</v>
      </c>
      <c r="C590" t="s">
        <v>9</v>
      </c>
      <c r="D590" t="s">
        <v>25</v>
      </c>
      <c r="E590" t="s">
        <v>18</v>
      </c>
      <c r="F590">
        <v>0.53129999999999999</v>
      </c>
      <c r="G590" t="s">
        <v>225</v>
      </c>
      <c r="H590">
        <v>46.850673999999998</v>
      </c>
      <c r="I590" t="s">
        <v>225</v>
      </c>
      <c r="J590">
        <v>9.5600000000000004E-2</v>
      </c>
      <c r="K590" t="s">
        <v>225</v>
      </c>
      <c r="L590">
        <v>87</v>
      </c>
      <c r="M590" t="s">
        <v>225</v>
      </c>
    </row>
    <row r="591" spans="1:13" x14ac:dyDescent="0.2">
      <c r="A591">
        <v>2022</v>
      </c>
      <c r="B591">
        <v>2</v>
      </c>
      <c r="C591" t="s">
        <v>26</v>
      </c>
      <c r="D591" t="s">
        <v>53</v>
      </c>
      <c r="E591" t="s">
        <v>12</v>
      </c>
      <c r="F591">
        <v>2.7930999999999999</v>
      </c>
      <c r="G591" t="s">
        <v>225</v>
      </c>
      <c r="H591">
        <v>192.42710299999999</v>
      </c>
      <c r="I591" t="s">
        <v>225</v>
      </c>
      <c r="J591">
        <v>1.0753999999999999</v>
      </c>
      <c r="K591" t="s">
        <v>225</v>
      </c>
      <c r="L591">
        <v>960</v>
      </c>
      <c r="M591" t="s">
        <v>225</v>
      </c>
    </row>
    <row r="592" spans="1:13" x14ac:dyDescent="0.2">
      <c r="A592">
        <v>2020</v>
      </c>
      <c r="B592">
        <v>12</v>
      </c>
      <c r="C592" t="s">
        <v>32</v>
      </c>
      <c r="D592" t="s">
        <v>29</v>
      </c>
      <c r="E592" t="s">
        <v>13</v>
      </c>
      <c r="F592">
        <v>0.62039999999999995</v>
      </c>
      <c r="G592" t="s">
        <v>225</v>
      </c>
      <c r="H592">
        <v>191.647874</v>
      </c>
      <c r="I592" t="s">
        <v>225</v>
      </c>
      <c r="J592">
        <v>0.24809999999999999</v>
      </c>
      <c r="K592" t="s">
        <v>225</v>
      </c>
      <c r="L592">
        <v>124</v>
      </c>
      <c r="M592" t="s">
        <v>225</v>
      </c>
    </row>
    <row r="593" spans="1:13" x14ac:dyDescent="0.2">
      <c r="A593">
        <v>2021</v>
      </c>
      <c r="B593">
        <v>12</v>
      </c>
      <c r="C593" t="s">
        <v>9</v>
      </c>
      <c r="D593" t="s">
        <v>21</v>
      </c>
      <c r="E593" t="s">
        <v>13</v>
      </c>
      <c r="F593">
        <v>1.381</v>
      </c>
      <c r="G593" t="s">
        <v>225</v>
      </c>
      <c r="H593">
        <v>191.52732900000001</v>
      </c>
      <c r="I593" t="s">
        <v>225</v>
      </c>
      <c r="J593">
        <v>0.5524</v>
      </c>
      <c r="K593" t="s">
        <v>225</v>
      </c>
      <c r="L593">
        <v>195</v>
      </c>
      <c r="M593" t="s">
        <v>225</v>
      </c>
    </row>
    <row r="594" spans="1:13" x14ac:dyDescent="0.2">
      <c r="A594">
        <v>2021</v>
      </c>
      <c r="B594">
        <v>2</v>
      </c>
      <c r="C594" t="s">
        <v>26</v>
      </c>
      <c r="D594" t="s">
        <v>10</v>
      </c>
      <c r="E594" t="s">
        <v>14</v>
      </c>
      <c r="F594">
        <v>0.39589999999999997</v>
      </c>
      <c r="G594" t="s">
        <v>225</v>
      </c>
      <c r="H594">
        <v>66.64688000000001</v>
      </c>
      <c r="I594" t="s">
        <v>225</v>
      </c>
      <c r="J594">
        <v>0.2969</v>
      </c>
      <c r="K594" t="s">
        <v>225</v>
      </c>
      <c r="L594">
        <v>273</v>
      </c>
      <c r="M594" t="s">
        <v>225</v>
      </c>
    </row>
    <row r="595" spans="1:13" x14ac:dyDescent="0.2">
      <c r="A595">
        <v>2021</v>
      </c>
      <c r="B595">
        <v>2</v>
      </c>
      <c r="C595" t="s">
        <v>26</v>
      </c>
      <c r="D595" t="s">
        <v>15</v>
      </c>
      <c r="E595" t="s">
        <v>11</v>
      </c>
      <c r="F595">
        <v>4.4000000000000003E-3</v>
      </c>
      <c r="G595" t="s">
        <v>225</v>
      </c>
      <c r="H595">
        <v>0.38570199999999999</v>
      </c>
      <c r="I595" t="s">
        <v>225</v>
      </c>
      <c r="J595">
        <v>8.9999999999999998E-4</v>
      </c>
      <c r="K595" t="s">
        <v>225</v>
      </c>
      <c r="L595">
        <v>2</v>
      </c>
      <c r="M595" t="s">
        <v>225</v>
      </c>
    </row>
    <row r="596" spans="1:13" x14ac:dyDescent="0.2">
      <c r="A596">
        <v>2022</v>
      </c>
      <c r="B596">
        <v>3</v>
      </c>
      <c r="C596" t="s">
        <v>26</v>
      </c>
      <c r="D596" t="s">
        <v>21</v>
      </c>
      <c r="E596" t="s">
        <v>13</v>
      </c>
      <c r="F596">
        <v>1.2257</v>
      </c>
      <c r="G596" t="s">
        <v>225</v>
      </c>
      <c r="H596">
        <v>191.38331299999999</v>
      </c>
      <c r="I596" t="s">
        <v>225</v>
      </c>
      <c r="J596">
        <v>0.4904</v>
      </c>
      <c r="K596" t="s">
        <v>225</v>
      </c>
      <c r="L596">
        <v>385</v>
      </c>
      <c r="M596" t="s">
        <v>225</v>
      </c>
    </row>
    <row r="597" spans="1:13" x14ac:dyDescent="0.2">
      <c r="A597">
        <v>2021</v>
      </c>
      <c r="B597">
        <v>10</v>
      </c>
      <c r="C597" t="s">
        <v>32</v>
      </c>
      <c r="D597" t="s">
        <v>45</v>
      </c>
      <c r="E597" t="s">
        <v>12</v>
      </c>
      <c r="F597">
        <v>2.6869000000000001</v>
      </c>
      <c r="G597" t="s">
        <v>225</v>
      </c>
      <c r="H597">
        <v>191.25912100000002</v>
      </c>
      <c r="I597" t="s">
        <v>225</v>
      </c>
      <c r="J597">
        <v>0.94040000000000001</v>
      </c>
      <c r="K597" t="s">
        <v>225</v>
      </c>
      <c r="L597">
        <v>1641</v>
      </c>
      <c r="M597" t="s">
        <v>225</v>
      </c>
    </row>
    <row r="598" spans="1:13" x14ac:dyDescent="0.2">
      <c r="A598">
        <v>2021</v>
      </c>
      <c r="B598">
        <v>2</v>
      </c>
      <c r="C598" t="s">
        <v>26</v>
      </c>
      <c r="D598" t="s">
        <v>16</v>
      </c>
      <c r="E598" t="s">
        <v>11</v>
      </c>
      <c r="F598">
        <v>4.0811000000000002</v>
      </c>
      <c r="G598" t="s">
        <v>225</v>
      </c>
      <c r="H598">
        <v>299.708529</v>
      </c>
      <c r="I598" t="s">
        <v>225</v>
      </c>
      <c r="J598">
        <v>0.93869999999999998</v>
      </c>
      <c r="K598" t="s">
        <v>225</v>
      </c>
      <c r="L598">
        <v>1955</v>
      </c>
      <c r="M598" t="s">
        <v>225</v>
      </c>
    </row>
    <row r="599" spans="1:13" x14ac:dyDescent="0.2">
      <c r="A599">
        <v>2021</v>
      </c>
      <c r="B599">
        <v>4</v>
      </c>
      <c r="C599" t="s">
        <v>32</v>
      </c>
      <c r="D599" t="s">
        <v>34</v>
      </c>
      <c r="E599" t="s">
        <v>13</v>
      </c>
      <c r="F599">
        <v>0.32790000000000002</v>
      </c>
      <c r="G599" t="s">
        <v>225</v>
      </c>
      <c r="H599">
        <v>191.16669099999999</v>
      </c>
      <c r="I599" t="s">
        <v>225</v>
      </c>
      <c r="J599">
        <v>0.13769999999999999</v>
      </c>
      <c r="K599" t="s">
        <v>225</v>
      </c>
      <c r="L599">
        <v>0</v>
      </c>
      <c r="M599" t="s">
        <v>225</v>
      </c>
    </row>
    <row r="600" spans="1:13" x14ac:dyDescent="0.2">
      <c r="A600">
        <v>2021</v>
      </c>
      <c r="B600">
        <v>2</v>
      </c>
      <c r="C600" t="s">
        <v>26</v>
      </c>
      <c r="D600" t="s">
        <v>17</v>
      </c>
      <c r="E600" t="s">
        <v>18</v>
      </c>
      <c r="F600">
        <v>1.4093</v>
      </c>
      <c r="G600" t="s">
        <v>225</v>
      </c>
      <c r="H600">
        <v>132.62327400000001</v>
      </c>
      <c r="I600" t="s">
        <v>225</v>
      </c>
      <c r="J600">
        <v>0.25369999999999998</v>
      </c>
      <c r="K600" t="s">
        <v>225</v>
      </c>
      <c r="L600">
        <v>222</v>
      </c>
      <c r="M600" t="s">
        <v>225</v>
      </c>
    </row>
    <row r="601" spans="1:13" x14ac:dyDescent="0.2">
      <c r="A601">
        <v>2022</v>
      </c>
      <c r="B601">
        <v>5</v>
      </c>
      <c r="C601" t="s">
        <v>9</v>
      </c>
      <c r="D601" t="s">
        <v>20</v>
      </c>
      <c r="E601" t="s">
        <v>12</v>
      </c>
      <c r="F601">
        <v>2.3174000000000001</v>
      </c>
      <c r="G601" t="s">
        <v>225</v>
      </c>
      <c r="H601">
        <v>190.920762</v>
      </c>
      <c r="I601" t="s">
        <v>225</v>
      </c>
      <c r="J601">
        <v>0.83430000000000004</v>
      </c>
      <c r="K601" t="s">
        <v>225</v>
      </c>
      <c r="L601">
        <v>151</v>
      </c>
      <c r="M601" t="s">
        <v>225</v>
      </c>
    </row>
    <row r="602" spans="1:13" x14ac:dyDescent="0.2">
      <c r="A602">
        <v>2021</v>
      </c>
      <c r="B602">
        <v>2</v>
      </c>
      <c r="C602" t="s">
        <v>32</v>
      </c>
      <c r="D602" t="s">
        <v>35</v>
      </c>
      <c r="E602" t="s">
        <v>12</v>
      </c>
      <c r="F602">
        <v>0.83420000000000005</v>
      </c>
      <c r="G602" t="s">
        <v>225</v>
      </c>
      <c r="H602">
        <v>187.833551</v>
      </c>
      <c r="I602" t="s">
        <v>225</v>
      </c>
      <c r="J602">
        <v>0.29199999999999998</v>
      </c>
      <c r="K602" t="s">
        <v>225</v>
      </c>
      <c r="L602">
        <v>88</v>
      </c>
      <c r="M602" t="s">
        <v>225</v>
      </c>
    </row>
    <row r="603" spans="1:13" x14ac:dyDescent="0.2">
      <c r="A603">
        <v>2021</v>
      </c>
      <c r="B603">
        <v>2</v>
      </c>
      <c r="C603" t="s">
        <v>26</v>
      </c>
      <c r="D603" t="s">
        <v>35</v>
      </c>
      <c r="E603" t="s">
        <v>18</v>
      </c>
      <c r="F603">
        <v>2.35E-2</v>
      </c>
      <c r="G603" t="s">
        <v>225</v>
      </c>
      <c r="H603">
        <v>4.2909309999999996</v>
      </c>
      <c r="I603" t="s">
        <v>225</v>
      </c>
      <c r="J603">
        <v>4.1999999999999997E-3</v>
      </c>
      <c r="K603" t="s">
        <v>225</v>
      </c>
      <c r="L603">
        <v>0</v>
      </c>
      <c r="M603" t="s">
        <v>225</v>
      </c>
    </row>
    <row r="604" spans="1:13" x14ac:dyDescent="0.2">
      <c r="A604">
        <v>2020</v>
      </c>
      <c r="B604">
        <v>4</v>
      </c>
      <c r="C604" t="s">
        <v>26</v>
      </c>
      <c r="D604" t="s">
        <v>19</v>
      </c>
      <c r="E604" t="s">
        <v>12</v>
      </c>
      <c r="F604">
        <v>1.1032999999999999</v>
      </c>
      <c r="G604" t="s">
        <v>225</v>
      </c>
      <c r="H604">
        <v>186.01915199999999</v>
      </c>
      <c r="I604" t="s">
        <v>225</v>
      </c>
      <c r="J604">
        <v>0.40820000000000001</v>
      </c>
      <c r="K604" t="s">
        <v>225</v>
      </c>
      <c r="L604">
        <v>406</v>
      </c>
      <c r="M604" t="s">
        <v>225</v>
      </c>
    </row>
    <row r="605" spans="1:13" x14ac:dyDescent="0.2">
      <c r="A605">
        <v>2021</v>
      </c>
      <c r="B605">
        <v>2</v>
      </c>
      <c r="C605" t="s">
        <v>26</v>
      </c>
      <c r="D605" t="s">
        <v>21</v>
      </c>
      <c r="E605" t="s">
        <v>22</v>
      </c>
      <c r="F605">
        <v>3.3E-3</v>
      </c>
      <c r="G605" t="s">
        <v>225</v>
      </c>
      <c r="H605">
        <v>1.308484</v>
      </c>
      <c r="I605" t="s">
        <v>225</v>
      </c>
      <c r="J605">
        <v>8.9999999999999998E-4</v>
      </c>
      <c r="K605" t="s">
        <v>225</v>
      </c>
      <c r="L605">
        <v>2</v>
      </c>
      <c r="M605" t="s">
        <v>225</v>
      </c>
    </row>
    <row r="606" spans="1:13" x14ac:dyDescent="0.2">
      <c r="A606">
        <v>2021</v>
      </c>
      <c r="B606">
        <v>2</v>
      </c>
      <c r="C606" t="s">
        <v>26</v>
      </c>
      <c r="D606" t="s">
        <v>21</v>
      </c>
      <c r="E606" t="s">
        <v>27</v>
      </c>
      <c r="F606">
        <v>1.5900000000000001E-2</v>
      </c>
      <c r="G606" t="s">
        <v>225</v>
      </c>
      <c r="H606">
        <v>3.3178890000000001</v>
      </c>
      <c r="I606" t="s">
        <v>225</v>
      </c>
      <c r="J606">
        <v>4.7999999999999996E-3</v>
      </c>
      <c r="K606" t="s">
        <v>225</v>
      </c>
      <c r="L606">
        <v>2</v>
      </c>
      <c r="M606" t="s">
        <v>225</v>
      </c>
    </row>
    <row r="607" spans="1:13" x14ac:dyDescent="0.2">
      <c r="A607">
        <v>2022</v>
      </c>
      <c r="B607">
        <v>6</v>
      </c>
      <c r="C607" t="s">
        <v>26</v>
      </c>
      <c r="D607" t="s">
        <v>56</v>
      </c>
      <c r="E607" t="s">
        <v>12</v>
      </c>
      <c r="F607">
        <v>2.3031000000000001</v>
      </c>
      <c r="G607" t="s">
        <v>225</v>
      </c>
      <c r="H607">
        <v>185.18833699999999</v>
      </c>
      <c r="I607" t="s">
        <v>225</v>
      </c>
      <c r="J607">
        <v>0.80610000000000004</v>
      </c>
      <c r="K607" t="s">
        <v>225</v>
      </c>
      <c r="L607">
        <v>800</v>
      </c>
      <c r="M607" t="s">
        <v>225</v>
      </c>
    </row>
    <row r="608" spans="1:13" x14ac:dyDescent="0.2">
      <c r="A608">
        <v>2021</v>
      </c>
      <c r="B608">
        <v>2</v>
      </c>
      <c r="C608" t="s">
        <v>26</v>
      </c>
      <c r="D608" t="s">
        <v>29</v>
      </c>
      <c r="E608" t="s">
        <v>18</v>
      </c>
      <c r="F608">
        <v>2.9999999999999997E-4</v>
      </c>
      <c r="G608" t="s">
        <v>225</v>
      </c>
      <c r="H608">
        <v>6.0470999999999997E-2</v>
      </c>
      <c r="I608" t="s">
        <v>225</v>
      </c>
      <c r="J608">
        <v>1E-4</v>
      </c>
      <c r="K608" t="s">
        <v>225</v>
      </c>
      <c r="L608">
        <v>0</v>
      </c>
      <c r="M608" t="s">
        <v>225</v>
      </c>
    </row>
    <row r="609" spans="1:13" x14ac:dyDescent="0.2">
      <c r="A609">
        <v>2020</v>
      </c>
      <c r="B609">
        <v>2</v>
      </c>
      <c r="C609" t="s">
        <v>9</v>
      </c>
      <c r="D609" t="s">
        <v>20</v>
      </c>
      <c r="E609" t="s">
        <v>12</v>
      </c>
      <c r="F609">
        <v>2.4809999999999999</v>
      </c>
      <c r="G609" t="s">
        <v>225</v>
      </c>
      <c r="H609">
        <v>184.941745</v>
      </c>
      <c r="I609" t="s">
        <v>225</v>
      </c>
      <c r="J609">
        <v>0.8931</v>
      </c>
      <c r="K609" t="s">
        <v>225</v>
      </c>
      <c r="L609">
        <v>168</v>
      </c>
      <c r="M609" t="s">
        <v>225</v>
      </c>
    </row>
    <row r="610" spans="1:13" x14ac:dyDescent="0.2">
      <c r="A610">
        <v>2021</v>
      </c>
      <c r="B610">
        <v>2</v>
      </c>
      <c r="C610" t="s">
        <v>32</v>
      </c>
      <c r="D610" t="s">
        <v>29</v>
      </c>
      <c r="E610" t="s">
        <v>13</v>
      </c>
      <c r="F610">
        <v>0.5091</v>
      </c>
      <c r="G610" t="s">
        <v>225</v>
      </c>
      <c r="H610">
        <v>184.811387</v>
      </c>
      <c r="I610" t="s">
        <v>225</v>
      </c>
      <c r="J610">
        <v>0.2036</v>
      </c>
      <c r="K610" t="s">
        <v>225</v>
      </c>
      <c r="L610">
        <v>87</v>
      </c>
      <c r="M610" t="s">
        <v>225</v>
      </c>
    </row>
    <row r="611" spans="1:13" x14ac:dyDescent="0.2">
      <c r="A611">
        <v>2021</v>
      </c>
      <c r="B611">
        <v>2</v>
      </c>
      <c r="C611" t="s">
        <v>32</v>
      </c>
      <c r="D611" t="s">
        <v>10</v>
      </c>
      <c r="E611" t="s">
        <v>14</v>
      </c>
      <c r="F611">
        <v>4.0800000000000003E-2</v>
      </c>
      <c r="G611" t="s">
        <v>225</v>
      </c>
      <c r="H611">
        <v>5.5094370000000001</v>
      </c>
      <c r="I611" t="s">
        <v>225</v>
      </c>
      <c r="J611">
        <v>3.0599999999999999E-2</v>
      </c>
      <c r="K611" t="s">
        <v>225</v>
      </c>
      <c r="L611">
        <v>30</v>
      </c>
      <c r="M611" t="s">
        <v>225</v>
      </c>
    </row>
    <row r="612" spans="1:13" x14ac:dyDescent="0.2">
      <c r="A612">
        <v>2021</v>
      </c>
      <c r="B612">
        <v>2</v>
      </c>
      <c r="C612" t="s">
        <v>32</v>
      </c>
      <c r="D612" t="s">
        <v>15</v>
      </c>
      <c r="E612" t="s">
        <v>11</v>
      </c>
      <c r="F612">
        <v>1.6500000000000001E-2</v>
      </c>
      <c r="G612" t="s">
        <v>225</v>
      </c>
      <c r="H612">
        <v>2.359302</v>
      </c>
      <c r="I612" t="s">
        <v>225</v>
      </c>
      <c r="J612">
        <v>3.3E-3</v>
      </c>
      <c r="K612" t="s">
        <v>225</v>
      </c>
      <c r="L612">
        <v>12</v>
      </c>
      <c r="M612" t="s">
        <v>225</v>
      </c>
    </row>
    <row r="613" spans="1:13" x14ac:dyDescent="0.2">
      <c r="A613">
        <v>2020</v>
      </c>
      <c r="B613">
        <v>10</v>
      </c>
      <c r="C613" t="s">
        <v>32</v>
      </c>
      <c r="D613" t="s">
        <v>34</v>
      </c>
      <c r="E613" t="s">
        <v>13</v>
      </c>
      <c r="F613">
        <v>0.33910000000000001</v>
      </c>
      <c r="G613" t="s">
        <v>225</v>
      </c>
      <c r="H613">
        <v>184.796269</v>
      </c>
      <c r="I613" t="s">
        <v>225</v>
      </c>
      <c r="J613">
        <v>0.1424</v>
      </c>
      <c r="K613" t="s">
        <v>225</v>
      </c>
      <c r="L613">
        <v>0</v>
      </c>
      <c r="M613" t="s">
        <v>225</v>
      </c>
    </row>
    <row r="614" spans="1:13" x14ac:dyDescent="0.2">
      <c r="A614">
        <v>2021</v>
      </c>
      <c r="B614">
        <v>2</v>
      </c>
      <c r="C614" t="s">
        <v>32</v>
      </c>
      <c r="D614" t="s">
        <v>16</v>
      </c>
      <c r="E614" t="s">
        <v>11</v>
      </c>
      <c r="F614">
        <v>2.9780000000000002</v>
      </c>
      <c r="G614" t="s">
        <v>225</v>
      </c>
      <c r="H614">
        <v>170.088854</v>
      </c>
      <c r="I614" t="s">
        <v>225</v>
      </c>
      <c r="J614">
        <v>0.68489999999999995</v>
      </c>
      <c r="K614" t="s">
        <v>225</v>
      </c>
      <c r="L614">
        <v>800</v>
      </c>
      <c r="M614" t="s">
        <v>225</v>
      </c>
    </row>
    <row r="615" spans="1:13" x14ac:dyDescent="0.2">
      <c r="A615">
        <v>2022</v>
      </c>
      <c r="B615">
        <v>4</v>
      </c>
      <c r="C615" t="s">
        <v>32</v>
      </c>
      <c r="D615" t="s">
        <v>34</v>
      </c>
      <c r="E615" t="s">
        <v>12</v>
      </c>
      <c r="F615">
        <v>0.434</v>
      </c>
      <c r="G615" t="s">
        <v>225</v>
      </c>
      <c r="H615">
        <v>183.83927399999999</v>
      </c>
      <c r="I615" t="s">
        <v>225</v>
      </c>
      <c r="J615">
        <v>0.15190000000000001</v>
      </c>
      <c r="K615" t="s">
        <v>225</v>
      </c>
      <c r="L615">
        <v>0</v>
      </c>
      <c r="M615" t="s">
        <v>225</v>
      </c>
    </row>
    <row r="616" spans="1:13" x14ac:dyDescent="0.2">
      <c r="A616">
        <v>2021</v>
      </c>
      <c r="B616">
        <v>2</v>
      </c>
      <c r="C616" t="s">
        <v>32</v>
      </c>
      <c r="D616" t="s">
        <v>33</v>
      </c>
      <c r="E616" t="s">
        <v>18</v>
      </c>
      <c r="F616">
        <v>1.5409999999999999</v>
      </c>
      <c r="G616" t="s">
        <v>225</v>
      </c>
      <c r="H616">
        <v>407.29363699999999</v>
      </c>
      <c r="I616" t="s">
        <v>225</v>
      </c>
      <c r="J616">
        <v>0.2928</v>
      </c>
      <c r="K616" t="s">
        <v>225</v>
      </c>
      <c r="L616">
        <v>101</v>
      </c>
      <c r="M616" t="s">
        <v>225</v>
      </c>
    </row>
    <row r="617" spans="1:13" x14ac:dyDescent="0.2">
      <c r="A617">
        <v>2021</v>
      </c>
      <c r="B617">
        <v>9</v>
      </c>
      <c r="C617" t="s">
        <v>26</v>
      </c>
      <c r="D617" t="s">
        <v>54</v>
      </c>
      <c r="E617" t="s">
        <v>13</v>
      </c>
      <c r="F617">
        <v>2.0364</v>
      </c>
      <c r="G617" t="s">
        <v>225</v>
      </c>
      <c r="H617">
        <v>183.71554599999999</v>
      </c>
      <c r="I617" t="s">
        <v>225</v>
      </c>
      <c r="J617">
        <v>0.81459999999999999</v>
      </c>
      <c r="K617" t="s">
        <v>225</v>
      </c>
      <c r="L617">
        <v>575</v>
      </c>
      <c r="M617" t="s">
        <v>225</v>
      </c>
    </row>
    <row r="618" spans="1:13" x14ac:dyDescent="0.2">
      <c r="A618">
        <v>2021</v>
      </c>
      <c r="B618">
        <v>7</v>
      </c>
      <c r="C618" t="s">
        <v>26</v>
      </c>
      <c r="D618" t="s">
        <v>54</v>
      </c>
      <c r="E618" t="s">
        <v>13</v>
      </c>
      <c r="F618">
        <v>1.7793000000000001</v>
      </c>
      <c r="G618" t="s">
        <v>225</v>
      </c>
      <c r="H618">
        <v>180.530733</v>
      </c>
      <c r="I618" t="s">
        <v>225</v>
      </c>
      <c r="J618">
        <v>0.7117</v>
      </c>
      <c r="K618" t="s">
        <v>225</v>
      </c>
      <c r="L618">
        <v>549</v>
      </c>
      <c r="M618" t="s">
        <v>225</v>
      </c>
    </row>
    <row r="619" spans="1:13" x14ac:dyDescent="0.2">
      <c r="A619">
        <v>2021</v>
      </c>
      <c r="B619">
        <v>2</v>
      </c>
      <c r="C619" t="s">
        <v>32</v>
      </c>
      <c r="D619" t="s">
        <v>34</v>
      </c>
      <c r="E619" t="s">
        <v>18</v>
      </c>
      <c r="F619">
        <v>1.2999999999999999E-3</v>
      </c>
      <c r="G619" t="s">
        <v>225</v>
      </c>
      <c r="H619">
        <v>0.660408</v>
      </c>
      <c r="I619" t="s">
        <v>225</v>
      </c>
      <c r="J619">
        <v>2.9999999999999997E-4</v>
      </c>
      <c r="K619" t="s">
        <v>225</v>
      </c>
      <c r="L619">
        <v>0</v>
      </c>
      <c r="M619" t="s">
        <v>225</v>
      </c>
    </row>
    <row r="620" spans="1:13" x14ac:dyDescent="0.2">
      <c r="A620">
        <v>2021</v>
      </c>
      <c r="B620">
        <v>11</v>
      </c>
      <c r="C620" t="s">
        <v>9</v>
      </c>
      <c r="D620" t="s">
        <v>21</v>
      </c>
      <c r="E620" t="s">
        <v>13</v>
      </c>
      <c r="F620">
        <v>1.2734000000000001</v>
      </c>
      <c r="G620" t="s">
        <v>225</v>
      </c>
      <c r="H620">
        <v>180.08316699999997</v>
      </c>
      <c r="I620" t="s">
        <v>225</v>
      </c>
      <c r="J620">
        <v>0.50929999999999997</v>
      </c>
      <c r="K620" t="s">
        <v>225</v>
      </c>
      <c r="L620">
        <v>186</v>
      </c>
      <c r="M620" t="s">
        <v>225</v>
      </c>
    </row>
    <row r="621" spans="1:13" x14ac:dyDescent="0.2">
      <c r="A621">
        <v>2022</v>
      </c>
      <c r="B621">
        <v>12</v>
      </c>
      <c r="C621" t="s">
        <v>9</v>
      </c>
      <c r="D621" t="s">
        <v>20</v>
      </c>
      <c r="E621" t="s">
        <v>12</v>
      </c>
      <c r="F621">
        <v>2.4146999999999998</v>
      </c>
      <c r="G621" t="s">
        <v>225</v>
      </c>
      <c r="H621">
        <v>179.24161100000001</v>
      </c>
      <c r="I621" t="s">
        <v>225</v>
      </c>
      <c r="J621">
        <v>0.86929999999999996</v>
      </c>
      <c r="K621" t="s">
        <v>225</v>
      </c>
      <c r="L621">
        <v>151</v>
      </c>
      <c r="M621" t="s">
        <v>225</v>
      </c>
    </row>
    <row r="622" spans="1:13" x14ac:dyDescent="0.2">
      <c r="A622">
        <v>2021</v>
      </c>
      <c r="B622">
        <v>2</v>
      </c>
      <c r="C622" t="s">
        <v>32</v>
      </c>
      <c r="D622" t="s">
        <v>35</v>
      </c>
      <c r="E622" t="s">
        <v>18</v>
      </c>
      <c r="F622">
        <v>0.2964</v>
      </c>
      <c r="G622" t="s">
        <v>225</v>
      </c>
      <c r="H622">
        <v>53.936470999999997</v>
      </c>
      <c r="I622" t="s">
        <v>225</v>
      </c>
      <c r="J622">
        <v>5.33E-2</v>
      </c>
      <c r="K622" t="s">
        <v>225</v>
      </c>
      <c r="L622">
        <v>78</v>
      </c>
      <c r="M622" t="s">
        <v>225</v>
      </c>
    </row>
    <row r="623" spans="1:13" x14ac:dyDescent="0.2">
      <c r="A623">
        <v>2020</v>
      </c>
      <c r="B623">
        <v>8</v>
      </c>
      <c r="C623" t="s">
        <v>26</v>
      </c>
      <c r="D623" t="s">
        <v>19</v>
      </c>
      <c r="E623" t="s">
        <v>12</v>
      </c>
      <c r="F623">
        <v>1.1263000000000001</v>
      </c>
      <c r="G623" t="s">
        <v>225</v>
      </c>
      <c r="H623">
        <v>178.45250200000001</v>
      </c>
      <c r="I623" t="s">
        <v>225</v>
      </c>
      <c r="J623">
        <v>0.41670000000000001</v>
      </c>
      <c r="K623" t="s">
        <v>225</v>
      </c>
      <c r="L623">
        <v>409</v>
      </c>
      <c r="M623" t="s">
        <v>225</v>
      </c>
    </row>
    <row r="624" spans="1:13" x14ac:dyDescent="0.2">
      <c r="A624">
        <v>2020</v>
      </c>
      <c r="B624">
        <v>2</v>
      </c>
      <c r="C624" t="s">
        <v>26</v>
      </c>
      <c r="D624" t="s">
        <v>19</v>
      </c>
      <c r="E624" t="s">
        <v>12</v>
      </c>
      <c r="F624">
        <v>1.0449999999999999</v>
      </c>
      <c r="G624" t="s">
        <v>225</v>
      </c>
      <c r="H624">
        <v>178.409536</v>
      </c>
      <c r="I624" t="s">
        <v>225</v>
      </c>
      <c r="J624">
        <v>0.3866</v>
      </c>
      <c r="K624" t="s">
        <v>225</v>
      </c>
      <c r="L624">
        <v>253</v>
      </c>
      <c r="M624" t="s">
        <v>225</v>
      </c>
    </row>
    <row r="625" spans="1:13" x14ac:dyDescent="0.2">
      <c r="A625">
        <v>2021</v>
      </c>
      <c r="B625">
        <v>8</v>
      </c>
      <c r="C625" t="s">
        <v>32</v>
      </c>
      <c r="D625" t="s">
        <v>34</v>
      </c>
      <c r="E625" t="s">
        <v>13</v>
      </c>
      <c r="F625">
        <v>0.30449999999999999</v>
      </c>
      <c r="G625" t="s">
        <v>225</v>
      </c>
      <c r="H625">
        <v>177.71524499999998</v>
      </c>
      <c r="I625" t="s">
        <v>225</v>
      </c>
      <c r="J625">
        <v>0.12790000000000001</v>
      </c>
      <c r="K625" t="s">
        <v>225</v>
      </c>
      <c r="L625">
        <v>0</v>
      </c>
      <c r="M625" t="s">
        <v>225</v>
      </c>
    </row>
    <row r="626" spans="1:13" x14ac:dyDescent="0.2">
      <c r="A626">
        <v>2021</v>
      </c>
      <c r="B626">
        <v>2</v>
      </c>
      <c r="C626" t="s">
        <v>32</v>
      </c>
      <c r="D626" t="s">
        <v>29</v>
      </c>
      <c r="E626" t="s">
        <v>18</v>
      </c>
      <c r="F626">
        <v>1.2999999999999999E-3</v>
      </c>
      <c r="G626" t="s">
        <v>225</v>
      </c>
      <c r="H626">
        <v>0.51300999999999997</v>
      </c>
      <c r="I626" t="s">
        <v>225</v>
      </c>
      <c r="J626">
        <v>2.9999999999999997E-4</v>
      </c>
      <c r="K626" t="s">
        <v>225</v>
      </c>
      <c r="L626">
        <v>2</v>
      </c>
      <c r="M626" t="s">
        <v>225</v>
      </c>
    </row>
    <row r="627" spans="1:13" x14ac:dyDescent="0.2">
      <c r="A627">
        <v>2020</v>
      </c>
      <c r="B627">
        <v>3</v>
      </c>
      <c r="C627" t="s">
        <v>26</v>
      </c>
      <c r="D627" t="s">
        <v>16</v>
      </c>
      <c r="E627" t="s">
        <v>13</v>
      </c>
      <c r="F627">
        <v>1.0539000000000001</v>
      </c>
      <c r="G627" t="s">
        <v>225</v>
      </c>
      <c r="H627">
        <v>177.54775599999999</v>
      </c>
      <c r="I627" t="s">
        <v>225</v>
      </c>
      <c r="J627">
        <v>0.47439999999999999</v>
      </c>
      <c r="K627" t="s">
        <v>225</v>
      </c>
      <c r="L627">
        <v>434</v>
      </c>
      <c r="M627" t="s">
        <v>225</v>
      </c>
    </row>
    <row r="628" spans="1:13" x14ac:dyDescent="0.2">
      <c r="A628">
        <v>2021</v>
      </c>
      <c r="B628">
        <v>3</v>
      </c>
      <c r="C628" t="s">
        <v>9</v>
      </c>
      <c r="D628" t="s">
        <v>10</v>
      </c>
      <c r="E628" t="s">
        <v>11</v>
      </c>
      <c r="F628">
        <v>12.728400000000001</v>
      </c>
      <c r="G628" t="s">
        <v>225</v>
      </c>
      <c r="H628">
        <v>883.86949000000004</v>
      </c>
      <c r="I628" t="s">
        <v>225</v>
      </c>
      <c r="J628">
        <v>2.673</v>
      </c>
      <c r="K628" t="s">
        <v>225</v>
      </c>
      <c r="L628">
        <v>565</v>
      </c>
      <c r="M628" t="s">
        <v>225</v>
      </c>
    </row>
    <row r="629" spans="1:13" x14ac:dyDescent="0.2">
      <c r="A629">
        <v>2021</v>
      </c>
      <c r="B629">
        <v>3</v>
      </c>
      <c r="C629" t="s">
        <v>9</v>
      </c>
      <c r="D629" t="s">
        <v>15</v>
      </c>
      <c r="E629" t="s">
        <v>11</v>
      </c>
      <c r="F629">
        <v>7.2800000000000004E-2</v>
      </c>
      <c r="G629" t="s">
        <v>225</v>
      </c>
      <c r="H629">
        <v>8.987191000000001</v>
      </c>
      <c r="I629" t="s">
        <v>225</v>
      </c>
      <c r="J629">
        <v>1.46E-2</v>
      </c>
      <c r="K629" t="s">
        <v>225</v>
      </c>
      <c r="L629">
        <v>11</v>
      </c>
      <c r="M629" t="s">
        <v>225</v>
      </c>
    </row>
    <row r="630" spans="1:13" x14ac:dyDescent="0.2">
      <c r="A630">
        <v>2021</v>
      </c>
      <c r="B630">
        <v>3</v>
      </c>
      <c r="C630" t="s">
        <v>9</v>
      </c>
      <c r="D630" t="s">
        <v>17</v>
      </c>
      <c r="E630" t="s">
        <v>18</v>
      </c>
      <c r="F630">
        <v>3.6164999999999998</v>
      </c>
      <c r="G630" t="s">
        <v>225</v>
      </c>
      <c r="H630">
        <v>381.379502</v>
      </c>
      <c r="I630" t="s">
        <v>225</v>
      </c>
      <c r="J630">
        <v>0.65100000000000002</v>
      </c>
      <c r="K630" t="s">
        <v>225</v>
      </c>
      <c r="L630">
        <v>102</v>
      </c>
      <c r="M630" t="s">
        <v>225</v>
      </c>
    </row>
    <row r="631" spans="1:13" x14ac:dyDescent="0.2">
      <c r="A631">
        <v>2022</v>
      </c>
      <c r="B631">
        <v>11</v>
      </c>
      <c r="C631" t="s">
        <v>32</v>
      </c>
      <c r="D631" t="s">
        <v>53</v>
      </c>
      <c r="E631" t="s">
        <v>12</v>
      </c>
      <c r="F631">
        <v>2.2503000000000002</v>
      </c>
      <c r="G631" t="s">
        <v>225</v>
      </c>
      <c r="H631">
        <v>177.459237</v>
      </c>
      <c r="I631" t="s">
        <v>225</v>
      </c>
      <c r="J631">
        <v>0.86639999999999995</v>
      </c>
      <c r="K631" t="s">
        <v>225</v>
      </c>
      <c r="L631">
        <v>1080</v>
      </c>
      <c r="M631" t="s">
        <v>225</v>
      </c>
    </row>
    <row r="632" spans="1:13" x14ac:dyDescent="0.2">
      <c r="A632">
        <v>2021</v>
      </c>
      <c r="B632">
        <v>3</v>
      </c>
      <c r="C632" t="s">
        <v>9</v>
      </c>
      <c r="D632" t="s">
        <v>16</v>
      </c>
      <c r="E632" t="s">
        <v>11</v>
      </c>
      <c r="F632">
        <v>2.5792999999999999</v>
      </c>
      <c r="G632" t="s">
        <v>225</v>
      </c>
      <c r="H632">
        <v>194.22379800000002</v>
      </c>
      <c r="I632" t="s">
        <v>225</v>
      </c>
      <c r="J632">
        <v>0.59319999999999995</v>
      </c>
      <c r="K632" t="s">
        <v>225</v>
      </c>
      <c r="L632">
        <v>310</v>
      </c>
      <c r="M632" t="s">
        <v>225</v>
      </c>
    </row>
    <row r="633" spans="1:13" x14ac:dyDescent="0.2">
      <c r="A633">
        <v>2020</v>
      </c>
      <c r="B633">
        <v>1</v>
      </c>
      <c r="C633" t="s">
        <v>32</v>
      </c>
      <c r="D633" t="s">
        <v>34</v>
      </c>
      <c r="E633" t="s">
        <v>13</v>
      </c>
      <c r="F633">
        <v>0.31940000000000002</v>
      </c>
      <c r="G633" t="s">
        <v>225</v>
      </c>
      <c r="H633">
        <v>174.92429000000001</v>
      </c>
      <c r="I633" t="s">
        <v>225</v>
      </c>
      <c r="J633">
        <v>0.1341</v>
      </c>
      <c r="K633" t="s">
        <v>225</v>
      </c>
      <c r="L633">
        <v>0</v>
      </c>
      <c r="M633" t="s">
        <v>225</v>
      </c>
    </row>
    <row r="634" spans="1:13" x14ac:dyDescent="0.2">
      <c r="A634">
        <v>2021</v>
      </c>
      <c r="B634">
        <v>3</v>
      </c>
      <c r="C634" t="s">
        <v>9</v>
      </c>
      <c r="D634" t="s">
        <v>21</v>
      </c>
      <c r="E634" t="s">
        <v>22</v>
      </c>
      <c r="F634">
        <v>8.2000000000000007E-3</v>
      </c>
      <c r="G634" t="s">
        <v>225</v>
      </c>
      <c r="H634">
        <v>2.719411</v>
      </c>
      <c r="I634" t="s">
        <v>225</v>
      </c>
      <c r="J634">
        <v>2.3E-3</v>
      </c>
      <c r="K634" t="s">
        <v>225</v>
      </c>
      <c r="L634">
        <v>3</v>
      </c>
      <c r="M634" t="s">
        <v>225</v>
      </c>
    </row>
    <row r="635" spans="1:13" x14ac:dyDescent="0.2">
      <c r="A635">
        <v>2022</v>
      </c>
      <c r="B635">
        <v>5</v>
      </c>
      <c r="C635" t="s">
        <v>26</v>
      </c>
      <c r="D635" t="s">
        <v>53</v>
      </c>
      <c r="E635" t="s">
        <v>12</v>
      </c>
      <c r="F635">
        <v>3.0453000000000001</v>
      </c>
      <c r="G635" t="s">
        <v>225</v>
      </c>
      <c r="H635">
        <v>174.863686</v>
      </c>
      <c r="I635" t="s">
        <v>225</v>
      </c>
      <c r="J635">
        <v>1.1724000000000001</v>
      </c>
      <c r="K635" t="s">
        <v>225</v>
      </c>
      <c r="L635">
        <v>915</v>
      </c>
      <c r="M635" t="s">
        <v>225</v>
      </c>
    </row>
    <row r="636" spans="1:13" x14ac:dyDescent="0.2">
      <c r="A636">
        <v>2020</v>
      </c>
      <c r="B636">
        <v>11</v>
      </c>
      <c r="C636" t="s">
        <v>9</v>
      </c>
      <c r="D636" t="s">
        <v>16</v>
      </c>
      <c r="E636" t="s">
        <v>13</v>
      </c>
      <c r="F636">
        <v>1.1080000000000001</v>
      </c>
      <c r="G636" t="s">
        <v>225</v>
      </c>
      <c r="H636">
        <v>174.65104299999999</v>
      </c>
      <c r="I636" t="s">
        <v>225</v>
      </c>
      <c r="J636">
        <v>0.49869999999999998</v>
      </c>
      <c r="K636" t="s">
        <v>225</v>
      </c>
      <c r="L636">
        <v>314</v>
      </c>
      <c r="M636" t="s">
        <v>225</v>
      </c>
    </row>
    <row r="637" spans="1:13" x14ac:dyDescent="0.2">
      <c r="A637">
        <v>2021</v>
      </c>
      <c r="B637">
        <v>3</v>
      </c>
      <c r="C637" t="s">
        <v>9</v>
      </c>
      <c r="D637" t="s">
        <v>24</v>
      </c>
      <c r="E637" t="s">
        <v>18</v>
      </c>
      <c r="F637">
        <v>0.25950000000000001</v>
      </c>
      <c r="G637" t="s">
        <v>225</v>
      </c>
      <c r="H637">
        <v>45.093429999999998</v>
      </c>
      <c r="I637" t="s">
        <v>225</v>
      </c>
      <c r="J637">
        <v>4.9299999999999997E-2</v>
      </c>
      <c r="K637" t="s">
        <v>225</v>
      </c>
      <c r="L637">
        <v>87</v>
      </c>
      <c r="M637" t="s">
        <v>225</v>
      </c>
    </row>
    <row r="638" spans="1:13" x14ac:dyDescent="0.2">
      <c r="A638">
        <v>2020</v>
      </c>
      <c r="B638">
        <v>12</v>
      </c>
      <c r="C638" t="s">
        <v>32</v>
      </c>
      <c r="D638" t="s">
        <v>35</v>
      </c>
      <c r="E638" t="s">
        <v>12</v>
      </c>
      <c r="F638">
        <v>0.76939999999999997</v>
      </c>
      <c r="G638" t="s">
        <v>225</v>
      </c>
      <c r="H638">
        <v>174.461142</v>
      </c>
      <c r="I638" t="s">
        <v>225</v>
      </c>
      <c r="J638">
        <v>0.26929999999999998</v>
      </c>
      <c r="K638" t="s">
        <v>225</v>
      </c>
      <c r="L638">
        <v>87</v>
      </c>
      <c r="M638" t="s">
        <v>225</v>
      </c>
    </row>
    <row r="639" spans="1:13" x14ac:dyDescent="0.2">
      <c r="A639">
        <v>2021</v>
      </c>
      <c r="B639">
        <v>12</v>
      </c>
      <c r="C639" t="s">
        <v>32</v>
      </c>
      <c r="D639" t="s">
        <v>21</v>
      </c>
      <c r="E639" t="s">
        <v>13</v>
      </c>
      <c r="F639">
        <v>1.4449000000000001</v>
      </c>
      <c r="G639" t="s">
        <v>225</v>
      </c>
      <c r="H639">
        <v>173.67919499999999</v>
      </c>
      <c r="I639" t="s">
        <v>225</v>
      </c>
      <c r="J639">
        <v>0.57809999999999995</v>
      </c>
      <c r="K639" t="s">
        <v>225</v>
      </c>
      <c r="L639">
        <v>0</v>
      </c>
      <c r="M639" t="s">
        <v>225</v>
      </c>
    </row>
    <row r="640" spans="1:13" x14ac:dyDescent="0.2">
      <c r="A640">
        <v>2021</v>
      </c>
      <c r="B640">
        <v>3</v>
      </c>
      <c r="C640" t="s">
        <v>9</v>
      </c>
      <c r="D640" t="s">
        <v>25</v>
      </c>
      <c r="E640" t="s">
        <v>18</v>
      </c>
      <c r="F640">
        <v>0.3992</v>
      </c>
      <c r="G640" t="s">
        <v>225</v>
      </c>
      <c r="H640">
        <v>38.224321000000003</v>
      </c>
      <c r="I640" t="s">
        <v>225</v>
      </c>
      <c r="J640">
        <v>7.1900000000000006E-2</v>
      </c>
      <c r="K640" t="s">
        <v>225</v>
      </c>
      <c r="L640">
        <v>91</v>
      </c>
      <c r="M640" t="s">
        <v>225</v>
      </c>
    </row>
    <row r="641" spans="1:13" x14ac:dyDescent="0.2">
      <c r="A641">
        <v>2020</v>
      </c>
      <c r="B641">
        <v>5</v>
      </c>
      <c r="C641" t="s">
        <v>32</v>
      </c>
      <c r="D641" t="s">
        <v>34</v>
      </c>
      <c r="E641" t="s">
        <v>13</v>
      </c>
      <c r="F641">
        <v>0.313</v>
      </c>
      <c r="G641" t="s">
        <v>225</v>
      </c>
      <c r="H641">
        <v>173.02641199999999</v>
      </c>
      <c r="I641" t="s">
        <v>225</v>
      </c>
      <c r="J641">
        <v>0.13139999999999999</v>
      </c>
      <c r="K641" t="s">
        <v>225</v>
      </c>
      <c r="L641">
        <v>0</v>
      </c>
      <c r="M641" t="s">
        <v>225</v>
      </c>
    </row>
    <row r="642" spans="1:13" x14ac:dyDescent="0.2">
      <c r="A642">
        <v>2021</v>
      </c>
      <c r="B642">
        <v>1</v>
      </c>
      <c r="C642" t="s">
        <v>9</v>
      </c>
      <c r="D642" t="s">
        <v>16</v>
      </c>
      <c r="E642" t="s">
        <v>13</v>
      </c>
      <c r="F642">
        <v>1.4148000000000001</v>
      </c>
      <c r="G642" t="s">
        <v>225</v>
      </c>
      <c r="H642">
        <v>172.73904099999999</v>
      </c>
      <c r="I642" t="s">
        <v>225</v>
      </c>
      <c r="J642">
        <v>0.63670000000000004</v>
      </c>
      <c r="K642" t="s">
        <v>225</v>
      </c>
      <c r="L642">
        <v>281</v>
      </c>
      <c r="M642" t="s">
        <v>225</v>
      </c>
    </row>
    <row r="643" spans="1:13" x14ac:dyDescent="0.2">
      <c r="A643">
        <v>2021</v>
      </c>
      <c r="B643">
        <v>3</v>
      </c>
      <c r="C643" t="s">
        <v>26</v>
      </c>
      <c r="D643" t="s">
        <v>10</v>
      </c>
      <c r="E643" t="s">
        <v>14</v>
      </c>
      <c r="F643">
        <v>0.3926</v>
      </c>
      <c r="G643" t="s">
        <v>225</v>
      </c>
      <c r="H643">
        <v>67.253647000000001</v>
      </c>
      <c r="I643" t="s">
        <v>225</v>
      </c>
      <c r="J643">
        <v>0.29449999999999998</v>
      </c>
      <c r="K643" t="s">
        <v>225</v>
      </c>
      <c r="L643">
        <v>203</v>
      </c>
      <c r="M643" t="s">
        <v>225</v>
      </c>
    </row>
    <row r="644" spans="1:13" x14ac:dyDescent="0.2">
      <c r="A644">
        <v>2021</v>
      </c>
      <c r="B644">
        <v>3</v>
      </c>
      <c r="C644" t="s">
        <v>26</v>
      </c>
      <c r="D644" t="s">
        <v>15</v>
      </c>
      <c r="E644" t="s">
        <v>11</v>
      </c>
      <c r="F644">
        <v>4.0000000000000001E-3</v>
      </c>
      <c r="G644" t="s">
        <v>225</v>
      </c>
      <c r="H644">
        <v>0.58707399999999998</v>
      </c>
      <c r="I644" t="s">
        <v>225</v>
      </c>
      <c r="J644">
        <v>8.0000000000000004E-4</v>
      </c>
      <c r="K644" t="s">
        <v>225</v>
      </c>
      <c r="L644">
        <v>1</v>
      </c>
      <c r="M644" t="s">
        <v>225</v>
      </c>
    </row>
    <row r="645" spans="1:13" x14ac:dyDescent="0.2">
      <c r="A645">
        <v>2020</v>
      </c>
      <c r="B645">
        <v>4</v>
      </c>
      <c r="C645" t="s">
        <v>9</v>
      </c>
      <c r="D645" t="s">
        <v>20</v>
      </c>
      <c r="E645" t="s">
        <v>12</v>
      </c>
      <c r="F645">
        <v>2.3170999999999999</v>
      </c>
      <c r="G645" t="s">
        <v>225</v>
      </c>
      <c r="H645">
        <v>172.71895000000001</v>
      </c>
      <c r="I645" t="s">
        <v>225</v>
      </c>
      <c r="J645">
        <v>0.83409999999999995</v>
      </c>
      <c r="K645" t="s">
        <v>225</v>
      </c>
      <c r="L645">
        <v>119</v>
      </c>
      <c r="M645" t="s">
        <v>225</v>
      </c>
    </row>
    <row r="646" spans="1:13" x14ac:dyDescent="0.2">
      <c r="A646">
        <v>2020</v>
      </c>
      <c r="B646">
        <v>10</v>
      </c>
      <c r="C646" t="s">
        <v>32</v>
      </c>
      <c r="D646" t="s">
        <v>37</v>
      </c>
      <c r="E646" t="s">
        <v>12</v>
      </c>
      <c r="F646">
        <v>0.86809999999999998</v>
      </c>
      <c r="G646" t="s">
        <v>225</v>
      </c>
      <c r="H646">
        <v>172.28099900000001</v>
      </c>
      <c r="I646" t="s">
        <v>225</v>
      </c>
      <c r="J646">
        <v>0.3039</v>
      </c>
      <c r="K646" t="s">
        <v>225</v>
      </c>
      <c r="L646">
        <v>121</v>
      </c>
      <c r="M646" t="s">
        <v>225</v>
      </c>
    </row>
    <row r="647" spans="1:13" x14ac:dyDescent="0.2">
      <c r="A647">
        <v>2021</v>
      </c>
      <c r="B647">
        <v>3</v>
      </c>
      <c r="C647" t="s">
        <v>26</v>
      </c>
      <c r="D647" t="s">
        <v>16</v>
      </c>
      <c r="E647" t="s">
        <v>11</v>
      </c>
      <c r="F647">
        <v>6.6417000000000002</v>
      </c>
      <c r="G647" t="s">
        <v>225</v>
      </c>
      <c r="H647">
        <v>461.54479700000002</v>
      </c>
      <c r="I647" t="s">
        <v>225</v>
      </c>
      <c r="J647">
        <v>1.5276000000000001</v>
      </c>
      <c r="K647" t="s">
        <v>225</v>
      </c>
      <c r="L647">
        <v>2390</v>
      </c>
      <c r="M647" t="s">
        <v>225</v>
      </c>
    </row>
    <row r="648" spans="1:13" x14ac:dyDescent="0.2">
      <c r="A648">
        <v>2021</v>
      </c>
      <c r="B648">
        <v>9</v>
      </c>
      <c r="C648" t="s">
        <v>26</v>
      </c>
      <c r="D648" t="s">
        <v>53</v>
      </c>
      <c r="E648" t="s">
        <v>12</v>
      </c>
      <c r="F648">
        <v>2.4123000000000001</v>
      </c>
      <c r="G648" t="s">
        <v>225</v>
      </c>
      <c r="H648">
        <v>171.65500299999999</v>
      </c>
      <c r="I648" t="s">
        <v>225</v>
      </c>
      <c r="J648">
        <v>0.92869999999999997</v>
      </c>
      <c r="K648" t="s">
        <v>225</v>
      </c>
      <c r="L648">
        <v>1468</v>
      </c>
      <c r="M648" t="s">
        <v>225</v>
      </c>
    </row>
    <row r="649" spans="1:13" x14ac:dyDescent="0.2">
      <c r="A649">
        <v>2021</v>
      </c>
      <c r="B649">
        <v>12</v>
      </c>
      <c r="C649" t="s">
        <v>26</v>
      </c>
      <c r="D649" t="s">
        <v>53</v>
      </c>
      <c r="E649" t="s">
        <v>12</v>
      </c>
      <c r="F649">
        <v>2.3610000000000002</v>
      </c>
      <c r="G649" t="s">
        <v>225</v>
      </c>
      <c r="H649">
        <v>171.533862</v>
      </c>
      <c r="I649" t="s">
        <v>225</v>
      </c>
      <c r="J649">
        <v>0.90900000000000003</v>
      </c>
      <c r="K649" t="s">
        <v>225</v>
      </c>
      <c r="L649">
        <v>785</v>
      </c>
      <c r="M649" t="s">
        <v>225</v>
      </c>
    </row>
    <row r="650" spans="1:13" x14ac:dyDescent="0.2">
      <c r="A650">
        <v>2021</v>
      </c>
      <c r="B650">
        <v>3</v>
      </c>
      <c r="C650" t="s">
        <v>26</v>
      </c>
      <c r="D650" t="s">
        <v>17</v>
      </c>
      <c r="E650" t="s">
        <v>18</v>
      </c>
      <c r="F650">
        <v>1.7221</v>
      </c>
      <c r="G650" t="s">
        <v>225</v>
      </c>
      <c r="H650">
        <v>162.79008100000001</v>
      </c>
      <c r="I650" t="s">
        <v>225</v>
      </c>
      <c r="J650">
        <v>0.31</v>
      </c>
      <c r="K650" t="s">
        <v>225</v>
      </c>
      <c r="L650">
        <v>232</v>
      </c>
      <c r="M650" t="s">
        <v>225</v>
      </c>
    </row>
    <row r="651" spans="1:13" x14ac:dyDescent="0.2">
      <c r="A651">
        <v>2022</v>
      </c>
      <c r="B651">
        <v>1</v>
      </c>
      <c r="C651" t="s">
        <v>9</v>
      </c>
      <c r="D651" t="s">
        <v>19</v>
      </c>
      <c r="E651" t="s">
        <v>12</v>
      </c>
      <c r="F651">
        <v>1.0881000000000001</v>
      </c>
      <c r="G651" t="s">
        <v>225</v>
      </c>
      <c r="H651">
        <v>171.23694399999999</v>
      </c>
      <c r="I651" t="s">
        <v>225</v>
      </c>
      <c r="J651">
        <v>0.40260000000000001</v>
      </c>
      <c r="K651" t="s">
        <v>225</v>
      </c>
      <c r="L651">
        <v>39</v>
      </c>
      <c r="M651" t="s">
        <v>225</v>
      </c>
    </row>
    <row r="652" spans="1:13" x14ac:dyDescent="0.2">
      <c r="A652">
        <v>2021</v>
      </c>
      <c r="B652">
        <v>3</v>
      </c>
      <c r="C652" t="s">
        <v>26</v>
      </c>
      <c r="D652" t="s">
        <v>36</v>
      </c>
      <c r="E652" t="s">
        <v>27</v>
      </c>
      <c r="F652">
        <v>0.25309999999999999</v>
      </c>
      <c r="G652" t="s">
        <v>225</v>
      </c>
      <c r="H652">
        <v>50.093305000000001</v>
      </c>
      <c r="I652" t="s">
        <v>225</v>
      </c>
      <c r="J652">
        <v>8.1000000000000003E-2</v>
      </c>
      <c r="K652" t="s">
        <v>225</v>
      </c>
      <c r="L652">
        <v>0</v>
      </c>
      <c r="M652" t="s">
        <v>225</v>
      </c>
    </row>
    <row r="653" spans="1:13" x14ac:dyDescent="0.2">
      <c r="A653">
        <v>2021</v>
      </c>
      <c r="B653">
        <v>3</v>
      </c>
      <c r="C653" t="s">
        <v>26</v>
      </c>
      <c r="D653" t="s">
        <v>21</v>
      </c>
      <c r="E653" t="s">
        <v>22</v>
      </c>
      <c r="F653">
        <v>6.9999999999999999E-4</v>
      </c>
      <c r="G653" t="s">
        <v>225</v>
      </c>
      <c r="H653">
        <v>0.27444099999999999</v>
      </c>
      <c r="I653" t="s">
        <v>225</v>
      </c>
      <c r="J653">
        <v>2.0000000000000001E-4</v>
      </c>
      <c r="K653" t="s">
        <v>225</v>
      </c>
      <c r="L653">
        <v>2</v>
      </c>
      <c r="M653" t="s">
        <v>225</v>
      </c>
    </row>
    <row r="654" spans="1:13" x14ac:dyDescent="0.2">
      <c r="A654">
        <v>2021</v>
      </c>
      <c r="B654">
        <v>3</v>
      </c>
      <c r="C654" t="s">
        <v>26</v>
      </c>
      <c r="D654" t="s">
        <v>21</v>
      </c>
      <c r="E654" t="s">
        <v>27</v>
      </c>
      <c r="F654">
        <v>6.9999999999999999E-4</v>
      </c>
      <c r="G654" t="s">
        <v>225</v>
      </c>
      <c r="H654">
        <v>0.13831399999999999</v>
      </c>
      <c r="I654" t="s">
        <v>225</v>
      </c>
      <c r="J654">
        <v>2.0000000000000001E-4</v>
      </c>
      <c r="K654" t="s">
        <v>225</v>
      </c>
      <c r="L654">
        <v>1</v>
      </c>
      <c r="M654" t="s">
        <v>225</v>
      </c>
    </row>
    <row r="655" spans="1:13" x14ac:dyDescent="0.2">
      <c r="A655">
        <v>2021</v>
      </c>
      <c r="B655">
        <v>8</v>
      </c>
      <c r="C655" t="s">
        <v>32</v>
      </c>
      <c r="D655" t="s">
        <v>16</v>
      </c>
      <c r="E655" t="s">
        <v>13</v>
      </c>
      <c r="F655">
        <v>2.2252999999999998</v>
      </c>
      <c r="G655" t="s">
        <v>225</v>
      </c>
      <c r="H655">
        <v>170.72738099999998</v>
      </c>
      <c r="I655" t="s">
        <v>225</v>
      </c>
      <c r="J655">
        <v>1.0014000000000001</v>
      </c>
      <c r="K655" t="s">
        <v>225</v>
      </c>
      <c r="L655">
        <v>1025</v>
      </c>
      <c r="M655" t="s">
        <v>225</v>
      </c>
    </row>
    <row r="656" spans="1:13" x14ac:dyDescent="0.2">
      <c r="A656">
        <v>2021</v>
      </c>
      <c r="B656">
        <v>3</v>
      </c>
      <c r="C656" t="s">
        <v>26</v>
      </c>
      <c r="D656" t="s">
        <v>35</v>
      </c>
      <c r="E656" t="s">
        <v>18</v>
      </c>
      <c r="F656">
        <v>3.7999999999999999E-2</v>
      </c>
      <c r="G656" t="s">
        <v>225</v>
      </c>
      <c r="H656">
        <v>6.9116780000000002</v>
      </c>
      <c r="I656" t="s">
        <v>225</v>
      </c>
      <c r="J656">
        <v>6.7999999999999996E-3</v>
      </c>
      <c r="K656" t="s">
        <v>225</v>
      </c>
      <c r="L656">
        <v>0</v>
      </c>
      <c r="M656" t="s">
        <v>225</v>
      </c>
    </row>
    <row r="657" spans="1:13" x14ac:dyDescent="0.2">
      <c r="A657">
        <v>2022</v>
      </c>
      <c r="B657">
        <v>7</v>
      </c>
      <c r="C657" t="s">
        <v>9</v>
      </c>
      <c r="D657" t="s">
        <v>20</v>
      </c>
      <c r="E657" t="s">
        <v>12</v>
      </c>
      <c r="F657">
        <v>2.6688999999999998</v>
      </c>
      <c r="G657" t="s">
        <v>225</v>
      </c>
      <c r="H657">
        <v>170.50021699999999</v>
      </c>
      <c r="I657" t="s">
        <v>225</v>
      </c>
      <c r="J657">
        <v>0.96079999999999999</v>
      </c>
      <c r="K657" t="s">
        <v>225</v>
      </c>
      <c r="L657">
        <v>157</v>
      </c>
      <c r="M657" t="s">
        <v>225</v>
      </c>
    </row>
    <row r="658" spans="1:13" x14ac:dyDescent="0.2">
      <c r="A658">
        <v>2021</v>
      </c>
      <c r="B658">
        <v>10</v>
      </c>
      <c r="C658" t="s">
        <v>9</v>
      </c>
      <c r="D658" t="s">
        <v>21</v>
      </c>
      <c r="E658" t="s">
        <v>13</v>
      </c>
      <c r="F658">
        <v>1.3658999999999999</v>
      </c>
      <c r="G658" t="s">
        <v>225</v>
      </c>
      <c r="H658">
        <v>170.32941200000002</v>
      </c>
      <c r="I658" t="s">
        <v>225</v>
      </c>
      <c r="J658">
        <v>0.5464</v>
      </c>
      <c r="K658" t="s">
        <v>225</v>
      </c>
      <c r="L658">
        <v>179</v>
      </c>
      <c r="M658" t="s">
        <v>225</v>
      </c>
    </row>
    <row r="659" spans="1:13" x14ac:dyDescent="0.2">
      <c r="A659">
        <v>2021</v>
      </c>
      <c r="B659">
        <v>3</v>
      </c>
      <c r="C659" t="s">
        <v>32</v>
      </c>
      <c r="D659" t="s">
        <v>10</v>
      </c>
      <c r="E659" t="s">
        <v>14</v>
      </c>
      <c r="F659">
        <v>8.0000000000000002E-3</v>
      </c>
      <c r="G659" t="s">
        <v>225</v>
      </c>
      <c r="H659">
        <v>1.2848789999999999</v>
      </c>
      <c r="I659" t="s">
        <v>225</v>
      </c>
      <c r="J659">
        <v>6.0000000000000001E-3</v>
      </c>
      <c r="K659" t="s">
        <v>225</v>
      </c>
      <c r="L659">
        <v>3</v>
      </c>
      <c r="M659" t="s">
        <v>225</v>
      </c>
    </row>
    <row r="660" spans="1:13" x14ac:dyDescent="0.2">
      <c r="A660">
        <v>2021</v>
      </c>
      <c r="B660">
        <v>3</v>
      </c>
      <c r="C660" t="s">
        <v>32</v>
      </c>
      <c r="D660" t="s">
        <v>15</v>
      </c>
      <c r="E660" t="s">
        <v>11</v>
      </c>
      <c r="F660">
        <v>8.4000000000000005E-2</v>
      </c>
      <c r="G660" t="s">
        <v>225</v>
      </c>
      <c r="H660">
        <v>12.614995</v>
      </c>
      <c r="I660" t="s">
        <v>225</v>
      </c>
      <c r="J660">
        <v>1.6799999999999999E-2</v>
      </c>
      <c r="K660" t="s">
        <v>225</v>
      </c>
      <c r="L660">
        <v>48</v>
      </c>
      <c r="M660" t="s">
        <v>225</v>
      </c>
    </row>
    <row r="661" spans="1:13" x14ac:dyDescent="0.2">
      <c r="A661">
        <v>2021</v>
      </c>
      <c r="B661">
        <v>3</v>
      </c>
      <c r="C661" t="s">
        <v>32</v>
      </c>
      <c r="D661" t="s">
        <v>33</v>
      </c>
      <c r="E661" t="s">
        <v>18</v>
      </c>
      <c r="F661">
        <v>1.7753000000000001</v>
      </c>
      <c r="G661" t="s">
        <v>225</v>
      </c>
      <c r="H661">
        <v>504.26181800000001</v>
      </c>
      <c r="I661" t="s">
        <v>225</v>
      </c>
      <c r="J661">
        <v>0.33729999999999999</v>
      </c>
      <c r="K661" t="s">
        <v>225</v>
      </c>
      <c r="L661">
        <v>95</v>
      </c>
      <c r="M661" t="s">
        <v>225</v>
      </c>
    </row>
    <row r="662" spans="1:13" x14ac:dyDescent="0.2">
      <c r="A662">
        <v>2021</v>
      </c>
      <c r="B662">
        <v>10</v>
      </c>
      <c r="C662" t="s">
        <v>9</v>
      </c>
      <c r="D662" t="s">
        <v>20</v>
      </c>
      <c r="E662" t="s">
        <v>12</v>
      </c>
      <c r="F662">
        <v>2.0815000000000001</v>
      </c>
      <c r="G662" t="s">
        <v>225</v>
      </c>
      <c r="H662">
        <v>170.15814399999999</v>
      </c>
      <c r="I662" t="s">
        <v>225</v>
      </c>
      <c r="J662">
        <v>0.74939999999999996</v>
      </c>
      <c r="K662" t="s">
        <v>225</v>
      </c>
      <c r="L662">
        <v>209</v>
      </c>
      <c r="M662" t="s">
        <v>225</v>
      </c>
    </row>
    <row r="663" spans="1:13" x14ac:dyDescent="0.2">
      <c r="A663">
        <v>2022</v>
      </c>
      <c r="B663">
        <v>10</v>
      </c>
      <c r="C663" t="s">
        <v>9</v>
      </c>
      <c r="D663" t="s">
        <v>20</v>
      </c>
      <c r="E663" t="s">
        <v>12</v>
      </c>
      <c r="F663">
        <v>2.3325</v>
      </c>
      <c r="G663" t="s">
        <v>225</v>
      </c>
      <c r="H663">
        <v>168.95727500000001</v>
      </c>
      <c r="I663" t="s">
        <v>225</v>
      </c>
      <c r="J663">
        <v>0.8397</v>
      </c>
      <c r="K663" t="s">
        <v>225</v>
      </c>
      <c r="L663">
        <v>157</v>
      </c>
      <c r="M663" t="s">
        <v>225</v>
      </c>
    </row>
    <row r="664" spans="1:13" x14ac:dyDescent="0.2">
      <c r="A664">
        <v>2021</v>
      </c>
      <c r="B664">
        <v>3</v>
      </c>
      <c r="C664" t="s">
        <v>32</v>
      </c>
      <c r="D664" t="s">
        <v>16</v>
      </c>
      <c r="E664" t="s">
        <v>11</v>
      </c>
      <c r="F664">
        <v>3.2189999999999999</v>
      </c>
      <c r="G664" t="s">
        <v>225</v>
      </c>
      <c r="H664">
        <v>151.43410599999999</v>
      </c>
      <c r="I664" t="s">
        <v>225</v>
      </c>
      <c r="J664">
        <v>0.74039999999999995</v>
      </c>
      <c r="K664" t="s">
        <v>225</v>
      </c>
      <c r="L664">
        <v>707</v>
      </c>
      <c r="M664" t="s">
        <v>225</v>
      </c>
    </row>
    <row r="665" spans="1:13" x14ac:dyDescent="0.2">
      <c r="A665">
        <v>2022</v>
      </c>
      <c r="B665">
        <v>9</v>
      </c>
      <c r="C665" t="s">
        <v>9</v>
      </c>
      <c r="D665" t="s">
        <v>20</v>
      </c>
      <c r="E665" t="s">
        <v>12</v>
      </c>
      <c r="F665">
        <v>2.4312999999999998</v>
      </c>
      <c r="G665" t="s">
        <v>225</v>
      </c>
      <c r="H665">
        <v>168.27213399999999</v>
      </c>
      <c r="I665" t="s">
        <v>225</v>
      </c>
      <c r="J665">
        <v>0.87529999999999997</v>
      </c>
      <c r="K665" t="s">
        <v>225</v>
      </c>
      <c r="L665">
        <v>159</v>
      </c>
      <c r="M665" t="s">
        <v>225</v>
      </c>
    </row>
    <row r="666" spans="1:13" x14ac:dyDescent="0.2">
      <c r="A666">
        <v>2021</v>
      </c>
      <c r="B666">
        <v>5</v>
      </c>
      <c r="C666" t="s">
        <v>9</v>
      </c>
      <c r="D666" t="s">
        <v>23</v>
      </c>
      <c r="E666" t="s">
        <v>13</v>
      </c>
      <c r="F666">
        <v>1.0680000000000001</v>
      </c>
      <c r="G666" t="s">
        <v>225</v>
      </c>
      <c r="H666">
        <v>168.19323</v>
      </c>
      <c r="I666" t="s">
        <v>225</v>
      </c>
      <c r="J666">
        <v>0.42720000000000002</v>
      </c>
      <c r="K666" t="s">
        <v>225</v>
      </c>
      <c r="L666">
        <v>207</v>
      </c>
      <c r="M666" t="s">
        <v>225</v>
      </c>
    </row>
    <row r="667" spans="1:13" x14ac:dyDescent="0.2">
      <c r="A667">
        <v>2021</v>
      </c>
      <c r="B667">
        <v>3</v>
      </c>
      <c r="C667" t="s">
        <v>32</v>
      </c>
      <c r="D667" t="s">
        <v>34</v>
      </c>
      <c r="E667" t="s">
        <v>18</v>
      </c>
      <c r="F667">
        <v>2E-3</v>
      </c>
      <c r="G667" t="s">
        <v>225</v>
      </c>
      <c r="H667">
        <v>0.99061300000000008</v>
      </c>
      <c r="I667" t="s">
        <v>225</v>
      </c>
      <c r="J667">
        <v>4.0000000000000002E-4</v>
      </c>
      <c r="K667" t="s">
        <v>225</v>
      </c>
      <c r="L667">
        <v>0</v>
      </c>
      <c r="M667" t="s">
        <v>225</v>
      </c>
    </row>
    <row r="668" spans="1:13" x14ac:dyDescent="0.2">
      <c r="A668">
        <v>2021</v>
      </c>
      <c r="B668">
        <v>1</v>
      </c>
      <c r="C668" t="s">
        <v>32</v>
      </c>
      <c r="D668" t="s">
        <v>34</v>
      </c>
      <c r="E668" t="s">
        <v>13</v>
      </c>
      <c r="F668">
        <v>0.29909999999999998</v>
      </c>
      <c r="G668" t="s">
        <v>225</v>
      </c>
      <c r="H668">
        <v>167.43448900000001</v>
      </c>
      <c r="I668" t="s">
        <v>225</v>
      </c>
      <c r="J668">
        <v>0.12559999999999999</v>
      </c>
      <c r="K668" t="s">
        <v>225</v>
      </c>
      <c r="L668">
        <v>0</v>
      </c>
      <c r="M668" t="s">
        <v>225</v>
      </c>
    </row>
    <row r="669" spans="1:13" x14ac:dyDescent="0.2">
      <c r="A669">
        <v>2022</v>
      </c>
      <c r="B669">
        <v>9</v>
      </c>
      <c r="C669" t="s">
        <v>26</v>
      </c>
      <c r="D669" t="s">
        <v>55</v>
      </c>
      <c r="E669" t="s">
        <v>12</v>
      </c>
      <c r="F669">
        <v>1.9004000000000001</v>
      </c>
      <c r="G669" t="s">
        <v>225</v>
      </c>
      <c r="H669">
        <v>167.379323</v>
      </c>
      <c r="I669" t="s">
        <v>225</v>
      </c>
      <c r="J669">
        <v>0.66510000000000002</v>
      </c>
      <c r="K669" t="s">
        <v>225</v>
      </c>
      <c r="L669">
        <v>984</v>
      </c>
      <c r="M669" t="s">
        <v>225</v>
      </c>
    </row>
    <row r="670" spans="1:13" x14ac:dyDescent="0.2">
      <c r="A670">
        <v>2021</v>
      </c>
      <c r="B670">
        <v>3</v>
      </c>
      <c r="C670" t="s">
        <v>32</v>
      </c>
      <c r="D670" t="s">
        <v>35</v>
      </c>
      <c r="E670" t="s">
        <v>18</v>
      </c>
      <c r="F670">
        <v>0.35270000000000001</v>
      </c>
      <c r="G670" t="s">
        <v>225</v>
      </c>
      <c r="H670">
        <v>64.167697000000004</v>
      </c>
      <c r="I670" t="s">
        <v>225</v>
      </c>
      <c r="J670">
        <v>6.3500000000000001E-2</v>
      </c>
      <c r="K670" t="s">
        <v>225</v>
      </c>
      <c r="L670">
        <v>77</v>
      </c>
      <c r="M670" t="s">
        <v>225</v>
      </c>
    </row>
    <row r="671" spans="1:13" x14ac:dyDescent="0.2">
      <c r="A671">
        <v>2021</v>
      </c>
      <c r="B671">
        <v>11</v>
      </c>
      <c r="C671" t="s">
        <v>26</v>
      </c>
      <c r="D671" t="s">
        <v>53</v>
      </c>
      <c r="E671" t="s">
        <v>12</v>
      </c>
      <c r="F671">
        <v>2.6768000000000001</v>
      </c>
      <c r="G671" t="s">
        <v>225</v>
      </c>
      <c r="H671">
        <v>167.30194399999999</v>
      </c>
      <c r="I671" t="s">
        <v>225</v>
      </c>
      <c r="J671">
        <v>1.0306</v>
      </c>
      <c r="K671" t="s">
        <v>225</v>
      </c>
      <c r="L671">
        <v>788</v>
      </c>
      <c r="M671" t="s">
        <v>225</v>
      </c>
    </row>
    <row r="672" spans="1:13" x14ac:dyDescent="0.2">
      <c r="A672">
        <v>2022</v>
      </c>
      <c r="B672">
        <v>6</v>
      </c>
      <c r="C672" t="s">
        <v>9</v>
      </c>
      <c r="D672" t="s">
        <v>20</v>
      </c>
      <c r="E672" t="s">
        <v>12</v>
      </c>
      <c r="F672">
        <v>1.9363999999999999</v>
      </c>
      <c r="G672" t="s">
        <v>225</v>
      </c>
      <c r="H672">
        <v>166.33234999999999</v>
      </c>
      <c r="I672" t="s">
        <v>225</v>
      </c>
      <c r="J672">
        <v>0.69710000000000005</v>
      </c>
      <c r="K672" t="s">
        <v>225</v>
      </c>
      <c r="L672">
        <v>156</v>
      </c>
      <c r="M672" t="s">
        <v>225</v>
      </c>
    </row>
    <row r="673" spans="1:13" x14ac:dyDescent="0.2">
      <c r="A673">
        <v>2020</v>
      </c>
      <c r="B673">
        <v>10</v>
      </c>
      <c r="C673" t="s">
        <v>26</v>
      </c>
      <c r="D673" t="s">
        <v>45</v>
      </c>
      <c r="E673" t="s">
        <v>12</v>
      </c>
      <c r="F673">
        <v>2.9653999999999998</v>
      </c>
      <c r="G673" t="s">
        <v>225</v>
      </c>
      <c r="H673">
        <v>165.08208300000001</v>
      </c>
      <c r="I673" t="s">
        <v>225</v>
      </c>
      <c r="J673">
        <v>1.0379</v>
      </c>
      <c r="K673" t="s">
        <v>225</v>
      </c>
      <c r="L673">
        <v>249</v>
      </c>
      <c r="M673" t="s">
        <v>225</v>
      </c>
    </row>
    <row r="674" spans="1:13" x14ac:dyDescent="0.2">
      <c r="A674">
        <v>2021</v>
      </c>
      <c r="B674">
        <v>4</v>
      </c>
      <c r="C674" t="s">
        <v>9</v>
      </c>
      <c r="D674" t="s">
        <v>10</v>
      </c>
      <c r="E674" t="s">
        <v>11</v>
      </c>
      <c r="F674">
        <v>14.3286</v>
      </c>
      <c r="G674" t="s">
        <v>225</v>
      </c>
      <c r="H674">
        <v>961.05963199999997</v>
      </c>
      <c r="I674" t="s">
        <v>225</v>
      </c>
      <c r="J674">
        <v>3.0089999999999999</v>
      </c>
      <c r="K674" t="s">
        <v>225</v>
      </c>
      <c r="L674">
        <v>565</v>
      </c>
      <c r="M674" t="s">
        <v>225</v>
      </c>
    </row>
    <row r="675" spans="1:13" x14ac:dyDescent="0.2">
      <c r="A675">
        <v>2021</v>
      </c>
      <c r="B675">
        <v>4</v>
      </c>
      <c r="C675" t="s">
        <v>9</v>
      </c>
      <c r="D675" t="s">
        <v>15</v>
      </c>
      <c r="E675" t="s">
        <v>11</v>
      </c>
      <c r="F675">
        <v>8.3500000000000005E-2</v>
      </c>
      <c r="G675" t="s">
        <v>225</v>
      </c>
      <c r="H675">
        <v>10.429015999999999</v>
      </c>
      <c r="I675" t="s">
        <v>225</v>
      </c>
      <c r="J675">
        <v>1.67E-2</v>
      </c>
      <c r="K675" t="s">
        <v>225</v>
      </c>
      <c r="L675">
        <v>11</v>
      </c>
      <c r="M675" t="s">
        <v>225</v>
      </c>
    </row>
    <row r="676" spans="1:13" x14ac:dyDescent="0.2">
      <c r="A676">
        <v>2022</v>
      </c>
      <c r="B676">
        <v>1</v>
      </c>
      <c r="C676" t="s">
        <v>26</v>
      </c>
      <c r="D676" t="s">
        <v>53</v>
      </c>
      <c r="E676" t="s">
        <v>12</v>
      </c>
      <c r="F676">
        <v>2.2065999999999999</v>
      </c>
      <c r="G676" t="s">
        <v>225</v>
      </c>
      <c r="H676">
        <v>164.70493400000001</v>
      </c>
      <c r="I676" t="s">
        <v>225</v>
      </c>
      <c r="J676">
        <v>0.84960000000000002</v>
      </c>
      <c r="K676" t="s">
        <v>225</v>
      </c>
      <c r="L676">
        <v>769</v>
      </c>
      <c r="M676" t="s">
        <v>225</v>
      </c>
    </row>
    <row r="677" spans="1:13" x14ac:dyDescent="0.2">
      <c r="A677">
        <v>2021</v>
      </c>
      <c r="B677">
        <v>4</v>
      </c>
      <c r="C677" t="s">
        <v>9</v>
      </c>
      <c r="D677" t="s">
        <v>17</v>
      </c>
      <c r="E677" t="s">
        <v>18</v>
      </c>
      <c r="F677">
        <v>2.7690000000000001</v>
      </c>
      <c r="G677" t="s">
        <v>225</v>
      </c>
      <c r="H677">
        <v>305.04915099999999</v>
      </c>
      <c r="I677" t="s">
        <v>225</v>
      </c>
      <c r="J677">
        <v>0.49840000000000001</v>
      </c>
      <c r="K677" t="s">
        <v>225</v>
      </c>
      <c r="L677">
        <v>101</v>
      </c>
      <c r="M677" t="s">
        <v>225</v>
      </c>
    </row>
    <row r="678" spans="1:13" x14ac:dyDescent="0.2">
      <c r="A678">
        <v>2021</v>
      </c>
      <c r="B678">
        <v>4</v>
      </c>
      <c r="C678" t="s">
        <v>9</v>
      </c>
      <c r="D678" t="s">
        <v>16</v>
      </c>
      <c r="E678" t="s">
        <v>11</v>
      </c>
      <c r="F678">
        <v>2.1124000000000001</v>
      </c>
      <c r="G678" t="s">
        <v>225</v>
      </c>
      <c r="H678">
        <v>138.82256000000001</v>
      </c>
      <c r="I678" t="s">
        <v>225</v>
      </c>
      <c r="J678">
        <v>0.4859</v>
      </c>
      <c r="K678" t="s">
        <v>225</v>
      </c>
      <c r="L678">
        <v>260</v>
      </c>
      <c r="M678" t="s">
        <v>225</v>
      </c>
    </row>
    <row r="679" spans="1:13" x14ac:dyDescent="0.2">
      <c r="A679">
        <v>2022</v>
      </c>
      <c r="B679">
        <v>8</v>
      </c>
      <c r="C679" t="s">
        <v>26</v>
      </c>
      <c r="D679" t="s">
        <v>55</v>
      </c>
      <c r="E679" t="s">
        <v>12</v>
      </c>
      <c r="F679">
        <v>1.9097999999999999</v>
      </c>
      <c r="G679" t="s">
        <v>225</v>
      </c>
      <c r="H679">
        <v>164.086365</v>
      </c>
      <c r="I679" t="s">
        <v>225</v>
      </c>
      <c r="J679">
        <v>0.66839999999999999</v>
      </c>
      <c r="K679" t="s">
        <v>225</v>
      </c>
      <c r="L679">
        <v>856</v>
      </c>
      <c r="M679" t="s">
        <v>225</v>
      </c>
    </row>
    <row r="680" spans="1:13" x14ac:dyDescent="0.2">
      <c r="A680">
        <v>2021</v>
      </c>
      <c r="B680">
        <v>4</v>
      </c>
      <c r="C680" t="s">
        <v>9</v>
      </c>
      <c r="D680" t="s">
        <v>21</v>
      </c>
      <c r="E680" t="s">
        <v>22</v>
      </c>
      <c r="F680">
        <v>4.7800000000000002E-2</v>
      </c>
      <c r="G680" t="s">
        <v>225</v>
      </c>
      <c r="H680">
        <v>17.027862000000002</v>
      </c>
      <c r="I680" t="s">
        <v>225</v>
      </c>
      <c r="J680">
        <v>1.34E-2</v>
      </c>
      <c r="K680" t="s">
        <v>225</v>
      </c>
      <c r="L680">
        <v>21</v>
      </c>
      <c r="M680" t="s">
        <v>225</v>
      </c>
    </row>
    <row r="681" spans="1:13" x14ac:dyDescent="0.2">
      <c r="A681">
        <v>2021</v>
      </c>
      <c r="B681">
        <v>10</v>
      </c>
      <c r="C681" t="s">
        <v>26</v>
      </c>
      <c r="D681" t="s">
        <v>53</v>
      </c>
      <c r="E681" t="s">
        <v>12</v>
      </c>
      <c r="F681">
        <v>2.415</v>
      </c>
      <c r="G681" t="s">
        <v>225</v>
      </c>
      <c r="H681">
        <v>163.86748800000001</v>
      </c>
      <c r="I681" t="s">
        <v>225</v>
      </c>
      <c r="J681">
        <v>0.92969999999999997</v>
      </c>
      <c r="K681" t="s">
        <v>225</v>
      </c>
      <c r="L681">
        <v>1028</v>
      </c>
      <c r="M681" t="s">
        <v>225</v>
      </c>
    </row>
    <row r="682" spans="1:13" x14ac:dyDescent="0.2">
      <c r="A682">
        <v>2020</v>
      </c>
      <c r="B682">
        <v>12</v>
      </c>
      <c r="C682" t="s">
        <v>9</v>
      </c>
      <c r="D682" t="s">
        <v>19</v>
      </c>
      <c r="E682" t="s">
        <v>12</v>
      </c>
      <c r="F682">
        <v>1.1941999999999999</v>
      </c>
      <c r="G682" t="s">
        <v>225</v>
      </c>
      <c r="H682">
        <v>162.46889400000001</v>
      </c>
      <c r="I682" t="s">
        <v>225</v>
      </c>
      <c r="J682">
        <v>0.44190000000000002</v>
      </c>
      <c r="K682" t="s">
        <v>225</v>
      </c>
      <c r="L682">
        <v>133</v>
      </c>
      <c r="M682" t="s">
        <v>225</v>
      </c>
    </row>
    <row r="683" spans="1:13" x14ac:dyDescent="0.2">
      <c r="A683">
        <v>2021</v>
      </c>
      <c r="B683">
        <v>4</v>
      </c>
      <c r="C683" t="s">
        <v>9</v>
      </c>
      <c r="D683" t="s">
        <v>25</v>
      </c>
      <c r="E683" t="s">
        <v>18</v>
      </c>
      <c r="F683">
        <v>0.53820000000000001</v>
      </c>
      <c r="G683" t="s">
        <v>225</v>
      </c>
      <c r="H683">
        <v>46.874411000000002</v>
      </c>
      <c r="I683" t="s">
        <v>225</v>
      </c>
      <c r="J683">
        <v>9.69E-2</v>
      </c>
      <c r="K683" t="s">
        <v>225</v>
      </c>
      <c r="L683">
        <v>91</v>
      </c>
      <c r="M683" t="s">
        <v>225</v>
      </c>
    </row>
    <row r="684" spans="1:13" x14ac:dyDescent="0.2">
      <c r="A684">
        <v>2022</v>
      </c>
      <c r="B684">
        <v>8</v>
      </c>
      <c r="C684" t="s">
        <v>9</v>
      </c>
      <c r="D684" t="s">
        <v>20</v>
      </c>
      <c r="E684" t="s">
        <v>12</v>
      </c>
      <c r="F684">
        <v>2.4137</v>
      </c>
      <c r="G684" t="s">
        <v>225</v>
      </c>
      <c r="H684">
        <v>161.85470100000001</v>
      </c>
      <c r="I684" t="s">
        <v>225</v>
      </c>
      <c r="J684">
        <v>0.86890000000000001</v>
      </c>
      <c r="K684" t="s">
        <v>225</v>
      </c>
      <c r="L684">
        <v>156</v>
      </c>
      <c r="M684" t="s">
        <v>225</v>
      </c>
    </row>
    <row r="685" spans="1:13" x14ac:dyDescent="0.2">
      <c r="A685">
        <v>2021</v>
      </c>
      <c r="B685">
        <v>7</v>
      </c>
      <c r="C685" t="s">
        <v>32</v>
      </c>
      <c r="D685" t="s">
        <v>34</v>
      </c>
      <c r="E685" t="s">
        <v>13</v>
      </c>
      <c r="F685">
        <v>0.27760000000000001</v>
      </c>
      <c r="G685" t="s">
        <v>225</v>
      </c>
      <c r="H685">
        <v>161.84455600000001</v>
      </c>
      <c r="I685" t="s">
        <v>225</v>
      </c>
      <c r="J685">
        <v>0.1166</v>
      </c>
      <c r="K685" t="s">
        <v>225</v>
      </c>
      <c r="L685">
        <v>0</v>
      </c>
      <c r="M685" t="s">
        <v>225</v>
      </c>
    </row>
    <row r="686" spans="1:13" x14ac:dyDescent="0.2">
      <c r="A686">
        <v>2020</v>
      </c>
      <c r="B686">
        <v>8</v>
      </c>
      <c r="C686" t="s">
        <v>32</v>
      </c>
      <c r="D686" t="s">
        <v>34</v>
      </c>
      <c r="E686" t="s">
        <v>13</v>
      </c>
      <c r="F686">
        <v>0.3095</v>
      </c>
      <c r="G686" t="s">
        <v>225</v>
      </c>
      <c r="H686">
        <v>161.393145</v>
      </c>
      <c r="I686" t="s">
        <v>225</v>
      </c>
      <c r="J686">
        <v>0.13</v>
      </c>
      <c r="K686" t="s">
        <v>225</v>
      </c>
      <c r="L686">
        <v>0</v>
      </c>
      <c r="M686" t="s">
        <v>225</v>
      </c>
    </row>
    <row r="687" spans="1:13" x14ac:dyDescent="0.2">
      <c r="A687">
        <v>2022</v>
      </c>
      <c r="B687">
        <v>10</v>
      </c>
      <c r="C687" t="s">
        <v>26</v>
      </c>
      <c r="D687" t="s">
        <v>19</v>
      </c>
      <c r="E687" t="s">
        <v>12</v>
      </c>
      <c r="F687">
        <v>0.81759999999999999</v>
      </c>
      <c r="G687" t="s">
        <v>225</v>
      </c>
      <c r="H687">
        <v>160.901353</v>
      </c>
      <c r="I687" t="s">
        <v>225</v>
      </c>
      <c r="J687">
        <v>0.30259999999999998</v>
      </c>
      <c r="K687" t="s">
        <v>225</v>
      </c>
      <c r="L687">
        <v>0</v>
      </c>
      <c r="M687" t="s">
        <v>225</v>
      </c>
    </row>
    <row r="688" spans="1:13" x14ac:dyDescent="0.2">
      <c r="A688">
        <v>2021</v>
      </c>
      <c r="B688">
        <v>4</v>
      </c>
      <c r="C688" t="s">
        <v>26</v>
      </c>
      <c r="D688" t="s">
        <v>10</v>
      </c>
      <c r="E688" t="s">
        <v>14</v>
      </c>
      <c r="F688">
        <v>0.38819999999999999</v>
      </c>
      <c r="G688" t="s">
        <v>225</v>
      </c>
      <c r="H688">
        <v>65.343700999999996</v>
      </c>
      <c r="I688" t="s">
        <v>225</v>
      </c>
      <c r="J688">
        <v>0.29120000000000001</v>
      </c>
      <c r="K688" t="s">
        <v>225</v>
      </c>
      <c r="L688">
        <v>203</v>
      </c>
      <c r="M688" t="s">
        <v>225</v>
      </c>
    </row>
    <row r="689" spans="1:13" x14ac:dyDescent="0.2">
      <c r="A689">
        <v>2021</v>
      </c>
      <c r="B689">
        <v>4</v>
      </c>
      <c r="C689" t="s">
        <v>26</v>
      </c>
      <c r="D689" t="s">
        <v>15</v>
      </c>
      <c r="E689" t="s">
        <v>11</v>
      </c>
      <c r="F689">
        <v>5.8999999999999999E-3</v>
      </c>
      <c r="G689" t="s">
        <v>225</v>
      </c>
      <c r="H689">
        <v>0.77047699999999997</v>
      </c>
      <c r="I689" t="s">
        <v>225</v>
      </c>
      <c r="J689">
        <v>1.1999999999999999E-3</v>
      </c>
      <c r="K689" t="s">
        <v>225</v>
      </c>
      <c r="L689">
        <v>3</v>
      </c>
      <c r="M689" t="s">
        <v>225</v>
      </c>
    </row>
    <row r="690" spans="1:13" x14ac:dyDescent="0.2">
      <c r="A690">
        <v>2020</v>
      </c>
      <c r="B690">
        <v>10</v>
      </c>
      <c r="C690" t="s">
        <v>32</v>
      </c>
      <c r="D690" t="s">
        <v>35</v>
      </c>
      <c r="E690" t="s">
        <v>12</v>
      </c>
      <c r="F690">
        <v>0.68810000000000004</v>
      </c>
      <c r="G690" t="s">
        <v>225</v>
      </c>
      <c r="H690">
        <v>160.841014</v>
      </c>
      <c r="I690" t="s">
        <v>225</v>
      </c>
      <c r="J690">
        <v>0.24079999999999999</v>
      </c>
      <c r="K690" t="s">
        <v>225</v>
      </c>
      <c r="L690">
        <v>0</v>
      </c>
      <c r="M690" t="s">
        <v>225</v>
      </c>
    </row>
    <row r="691" spans="1:13" x14ac:dyDescent="0.2">
      <c r="A691">
        <v>2020</v>
      </c>
      <c r="B691">
        <v>6</v>
      </c>
      <c r="C691" t="s">
        <v>9</v>
      </c>
      <c r="D691" t="s">
        <v>16</v>
      </c>
      <c r="E691" t="s">
        <v>13</v>
      </c>
      <c r="F691">
        <v>1.0215000000000001</v>
      </c>
      <c r="G691" t="s">
        <v>225</v>
      </c>
      <c r="H691">
        <v>160.39298400000001</v>
      </c>
      <c r="I691" t="s">
        <v>225</v>
      </c>
      <c r="J691">
        <v>0.4597</v>
      </c>
      <c r="K691" t="s">
        <v>225</v>
      </c>
      <c r="L691">
        <v>222</v>
      </c>
      <c r="M691" t="s">
        <v>225</v>
      </c>
    </row>
    <row r="692" spans="1:13" x14ac:dyDescent="0.2">
      <c r="A692">
        <v>2021</v>
      </c>
      <c r="B692">
        <v>4</v>
      </c>
      <c r="C692" t="s">
        <v>26</v>
      </c>
      <c r="D692" t="s">
        <v>16</v>
      </c>
      <c r="E692" t="s">
        <v>11</v>
      </c>
      <c r="F692">
        <v>5.1908000000000003</v>
      </c>
      <c r="G692" t="s">
        <v>225</v>
      </c>
      <c r="H692">
        <v>360.73378200000002</v>
      </c>
      <c r="I692" t="s">
        <v>225</v>
      </c>
      <c r="J692">
        <v>1.1939</v>
      </c>
      <c r="K692" t="s">
        <v>225</v>
      </c>
      <c r="L692">
        <v>1868</v>
      </c>
      <c r="M692" t="s">
        <v>225</v>
      </c>
    </row>
    <row r="693" spans="1:13" x14ac:dyDescent="0.2">
      <c r="A693">
        <v>2020</v>
      </c>
      <c r="B693">
        <v>12</v>
      </c>
      <c r="C693" t="s">
        <v>26</v>
      </c>
      <c r="D693" t="s">
        <v>19</v>
      </c>
      <c r="E693" t="s">
        <v>12</v>
      </c>
      <c r="F693">
        <v>1.0039</v>
      </c>
      <c r="G693" t="s">
        <v>225</v>
      </c>
      <c r="H693">
        <v>159.75604799999999</v>
      </c>
      <c r="I693" t="s">
        <v>225</v>
      </c>
      <c r="J693">
        <v>0.37140000000000001</v>
      </c>
      <c r="K693" t="s">
        <v>225</v>
      </c>
      <c r="L693">
        <v>460</v>
      </c>
      <c r="M693" t="s">
        <v>225</v>
      </c>
    </row>
    <row r="694" spans="1:13" x14ac:dyDescent="0.2">
      <c r="A694">
        <v>2021</v>
      </c>
      <c r="B694">
        <v>4</v>
      </c>
      <c r="C694" t="s">
        <v>26</v>
      </c>
      <c r="D694" t="s">
        <v>17</v>
      </c>
      <c r="E694" t="s">
        <v>18</v>
      </c>
      <c r="F694">
        <v>1.4491000000000001</v>
      </c>
      <c r="G694" t="s">
        <v>225</v>
      </c>
      <c r="H694">
        <v>133.11645800000002</v>
      </c>
      <c r="I694" t="s">
        <v>225</v>
      </c>
      <c r="J694">
        <v>0.26079999999999998</v>
      </c>
      <c r="K694" t="s">
        <v>225</v>
      </c>
      <c r="L694">
        <v>245</v>
      </c>
      <c r="M694" t="s">
        <v>225</v>
      </c>
    </row>
    <row r="695" spans="1:13" x14ac:dyDescent="0.2">
      <c r="A695">
        <v>2020</v>
      </c>
      <c r="B695">
        <v>9</v>
      </c>
      <c r="C695" t="s">
        <v>32</v>
      </c>
      <c r="D695" t="s">
        <v>35</v>
      </c>
      <c r="E695" t="s">
        <v>12</v>
      </c>
      <c r="F695">
        <v>0.68510000000000004</v>
      </c>
      <c r="G695" t="s">
        <v>225</v>
      </c>
      <c r="H695">
        <v>159.26425599999999</v>
      </c>
      <c r="I695" t="s">
        <v>225</v>
      </c>
      <c r="J695">
        <v>0.23980000000000001</v>
      </c>
      <c r="K695" t="s">
        <v>225</v>
      </c>
      <c r="L695">
        <v>0</v>
      </c>
      <c r="M695" t="s">
        <v>225</v>
      </c>
    </row>
    <row r="696" spans="1:13" x14ac:dyDescent="0.2">
      <c r="A696">
        <v>2021</v>
      </c>
      <c r="B696">
        <v>11</v>
      </c>
      <c r="C696" t="s">
        <v>9</v>
      </c>
      <c r="D696" t="s">
        <v>20</v>
      </c>
      <c r="E696" t="s">
        <v>12</v>
      </c>
      <c r="F696">
        <v>1.9762999999999999</v>
      </c>
      <c r="G696" t="s">
        <v>225</v>
      </c>
      <c r="H696">
        <v>158.90520900000001</v>
      </c>
      <c r="I696" t="s">
        <v>225</v>
      </c>
      <c r="J696">
        <v>0.71150000000000002</v>
      </c>
      <c r="K696" t="s">
        <v>225</v>
      </c>
      <c r="L696">
        <v>188</v>
      </c>
      <c r="M696" t="s">
        <v>225</v>
      </c>
    </row>
    <row r="697" spans="1:13" x14ac:dyDescent="0.2">
      <c r="A697">
        <v>2022</v>
      </c>
      <c r="B697">
        <v>7</v>
      </c>
      <c r="C697" t="s">
        <v>26</v>
      </c>
      <c r="D697" t="s">
        <v>53</v>
      </c>
      <c r="E697" t="s">
        <v>12</v>
      </c>
      <c r="F697">
        <v>2.6669999999999998</v>
      </c>
      <c r="G697" t="s">
        <v>225</v>
      </c>
      <c r="H697">
        <v>157.55568099999999</v>
      </c>
      <c r="I697" t="s">
        <v>225</v>
      </c>
      <c r="J697">
        <v>1.0266999999999999</v>
      </c>
      <c r="K697" t="s">
        <v>225</v>
      </c>
      <c r="L697">
        <v>780</v>
      </c>
      <c r="M697" t="s">
        <v>225</v>
      </c>
    </row>
    <row r="698" spans="1:13" x14ac:dyDescent="0.2">
      <c r="A698">
        <v>2020</v>
      </c>
      <c r="B698">
        <v>9</v>
      </c>
      <c r="C698" t="s">
        <v>32</v>
      </c>
      <c r="D698" t="s">
        <v>34</v>
      </c>
      <c r="E698" t="s">
        <v>13</v>
      </c>
      <c r="F698">
        <v>0.28860000000000002</v>
      </c>
      <c r="G698" t="s">
        <v>225</v>
      </c>
      <c r="H698">
        <v>156.94971000000001</v>
      </c>
      <c r="I698" t="s">
        <v>225</v>
      </c>
      <c r="J698">
        <v>0.12130000000000001</v>
      </c>
      <c r="K698" t="s">
        <v>225</v>
      </c>
      <c r="L698">
        <v>0</v>
      </c>
      <c r="M698" t="s">
        <v>225</v>
      </c>
    </row>
    <row r="699" spans="1:13" x14ac:dyDescent="0.2">
      <c r="A699">
        <v>2020</v>
      </c>
      <c r="B699">
        <v>9</v>
      </c>
      <c r="C699" t="s">
        <v>26</v>
      </c>
      <c r="D699" t="s">
        <v>16</v>
      </c>
      <c r="E699" t="s">
        <v>13</v>
      </c>
      <c r="F699">
        <v>0.87</v>
      </c>
      <c r="G699" t="s">
        <v>225</v>
      </c>
      <c r="H699">
        <v>156.61625699999999</v>
      </c>
      <c r="I699" t="s">
        <v>225</v>
      </c>
      <c r="J699">
        <v>0.39150000000000001</v>
      </c>
      <c r="K699" t="s">
        <v>225</v>
      </c>
      <c r="L699">
        <v>319</v>
      </c>
      <c r="M699" t="s">
        <v>225</v>
      </c>
    </row>
    <row r="700" spans="1:13" x14ac:dyDescent="0.2">
      <c r="A700">
        <v>2021</v>
      </c>
      <c r="B700">
        <v>4</v>
      </c>
      <c r="C700" t="s">
        <v>32</v>
      </c>
      <c r="D700" t="s">
        <v>10</v>
      </c>
      <c r="E700" t="s">
        <v>14</v>
      </c>
      <c r="F700">
        <v>3.7000000000000002E-3</v>
      </c>
      <c r="G700" t="s">
        <v>225</v>
      </c>
      <c r="H700">
        <v>0.76968100000000006</v>
      </c>
      <c r="I700" t="s">
        <v>225</v>
      </c>
      <c r="J700">
        <v>2.8E-3</v>
      </c>
      <c r="K700" t="s">
        <v>225</v>
      </c>
      <c r="L700">
        <v>2</v>
      </c>
      <c r="M700" t="s">
        <v>225</v>
      </c>
    </row>
    <row r="701" spans="1:13" x14ac:dyDescent="0.2">
      <c r="A701">
        <v>2021</v>
      </c>
      <c r="B701">
        <v>4</v>
      </c>
      <c r="C701" t="s">
        <v>32</v>
      </c>
      <c r="D701" t="s">
        <v>15</v>
      </c>
      <c r="E701" t="s">
        <v>11</v>
      </c>
      <c r="F701">
        <v>1.2159</v>
      </c>
      <c r="G701" t="s">
        <v>225</v>
      </c>
      <c r="H701">
        <v>130.73209199999999</v>
      </c>
      <c r="I701" t="s">
        <v>225</v>
      </c>
      <c r="J701">
        <v>0.2432</v>
      </c>
      <c r="K701" t="s">
        <v>225</v>
      </c>
      <c r="L701">
        <v>190</v>
      </c>
      <c r="M701" t="s">
        <v>225</v>
      </c>
    </row>
    <row r="702" spans="1:13" x14ac:dyDescent="0.2">
      <c r="A702">
        <v>2021</v>
      </c>
      <c r="B702">
        <v>4</v>
      </c>
      <c r="C702" t="s">
        <v>32</v>
      </c>
      <c r="D702" t="s">
        <v>33</v>
      </c>
      <c r="E702" t="s">
        <v>18</v>
      </c>
      <c r="F702">
        <v>1.9362999999999999</v>
      </c>
      <c r="G702" t="s">
        <v>225</v>
      </c>
      <c r="H702">
        <v>590.07532900000001</v>
      </c>
      <c r="I702" t="s">
        <v>225</v>
      </c>
      <c r="J702">
        <v>0.36799999999999999</v>
      </c>
      <c r="K702" t="s">
        <v>225</v>
      </c>
      <c r="L702">
        <v>107</v>
      </c>
      <c r="M702" t="s">
        <v>225</v>
      </c>
    </row>
    <row r="703" spans="1:13" x14ac:dyDescent="0.2">
      <c r="A703">
        <v>2022</v>
      </c>
      <c r="B703">
        <v>2</v>
      </c>
      <c r="C703" t="s">
        <v>26</v>
      </c>
      <c r="D703" t="s">
        <v>21</v>
      </c>
      <c r="E703" t="s">
        <v>13</v>
      </c>
      <c r="F703">
        <v>1.0492999999999999</v>
      </c>
      <c r="G703" t="s">
        <v>225</v>
      </c>
      <c r="H703">
        <v>156.258602</v>
      </c>
      <c r="I703" t="s">
        <v>225</v>
      </c>
      <c r="J703">
        <v>0.41970000000000002</v>
      </c>
      <c r="K703" t="s">
        <v>225</v>
      </c>
      <c r="L703">
        <v>0</v>
      </c>
      <c r="M703" t="s">
        <v>225</v>
      </c>
    </row>
    <row r="704" spans="1:13" x14ac:dyDescent="0.2">
      <c r="A704">
        <v>2020</v>
      </c>
      <c r="B704">
        <v>6</v>
      </c>
      <c r="C704" t="s">
        <v>9</v>
      </c>
      <c r="D704" t="s">
        <v>20</v>
      </c>
      <c r="E704" t="s">
        <v>12</v>
      </c>
      <c r="F704">
        <v>2.1413000000000002</v>
      </c>
      <c r="G704" t="s">
        <v>225</v>
      </c>
      <c r="H704">
        <v>156.110209</v>
      </c>
      <c r="I704" t="s">
        <v>225</v>
      </c>
      <c r="J704">
        <v>0.77090000000000003</v>
      </c>
      <c r="K704" t="s">
        <v>225</v>
      </c>
      <c r="L704">
        <v>100</v>
      </c>
      <c r="M704" t="s">
        <v>225</v>
      </c>
    </row>
    <row r="705" spans="1:13" x14ac:dyDescent="0.2">
      <c r="A705">
        <v>2021</v>
      </c>
      <c r="B705">
        <v>4</v>
      </c>
      <c r="C705" t="s">
        <v>32</v>
      </c>
      <c r="D705" t="s">
        <v>16</v>
      </c>
      <c r="E705" t="s">
        <v>11</v>
      </c>
      <c r="F705">
        <v>2.0750000000000002</v>
      </c>
      <c r="G705" t="s">
        <v>225</v>
      </c>
      <c r="H705">
        <v>96.486401000000001</v>
      </c>
      <c r="I705" t="s">
        <v>225</v>
      </c>
      <c r="J705">
        <v>0.4773</v>
      </c>
      <c r="K705" t="s">
        <v>225</v>
      </c>
      <c r="L705">
        <v>421</v>
      </c>
      <c r="M705" t="s">
        <v>225</v>
      </c>
    </row>
    <row r="706" spans="1:13" x14ac:dyDescent="0.2">
      <c r="A706">
        <v>2020</v>
      </c>
      <c r="B706">
        <v>11</v>
      </c>
      <c r="C706" t="s">
        <v>32</v>
      </c>
      <c r="D706" t="s">
        <v>46</v>
      </c>
      <c r="E706" t="s">
        <v>12</v>
      </c>
      <c r="F706">
        <v>0.31309999999999999</v>
      </c>
      <c r="G706" t="s">
        <v>225</v>
      </c>
      <c r="H706">
        <v>155.94172499999999</v>
      </c>
      <c r="I706" t="s">
        <v>225</v>
      </c>
      <c r="J706">
        <v>0.1096</v>
      </c>
      <c r="K706" t="s">
        <v>225</v>
      </c>
      <c r="L706">
        <v>0</v>
      </c>
      <c r="M706" t="s">
        <v>225</v>
      </c>
    </row>
    <row r="707" spans="1:13" x14ac:dyDescent="0.2">
      <c r="A707">
        <v>2021</v>
      </c>
      <c r="B707">
        <v>10</v>
      </c>
      <c r="C707" t="s">
        <v>26</v>
      </c>
      <c r="D707" t="s">
        <v>53</v>
      </c>
      <c r="E707" t="s">
        <v>13</v>
      </c>
      <c r="F707">
        <v>2.2058</v>
      </c>
      <c r="G707" t="s">
        <v>225</v>
      </c>
      <c r="H707">
        <v>155.75825599999999</v>
      </c>
      <c r="I707" t="s">
        <v>225</v>
      </c>
      <c r="J707">
        <v>1.0809</v>
      </c>
      <c r="K707" t="s">
        <v>225</v>
      </c>
      <c r="L707">
        <v>1367</v>
      </c>
      <c r="M707" t="s">
        <v>225</v>
      </c>
    </row>
    <row r="708" spans="1:13" x14ac:dyDescent="0.2">
      <c r="A708">
        <v>2021</v>
      </c>
      <c r="B708">
        <v>4</v>
      </c>
      <c r="C708" t="s">
        <v>32</v>
      </c>
      <c r="D708" t="s">
        <v>34</v>
      </c>
      <c r="E708" t="s">
        <v>18</v>
      </c>
      <c r="F708">
        <v>6.9999999999999999E-4</v>
      </c>
      <c r="G708" t="s">
        <v>225</v>
      </c>
      <c r="H708">
        <v>0.330204</v>
      </c>
      <c r="I708" t="s">
        <v>225</v>
      </c>
      <c r="J708">
        <v>1E-4</v>
      </c>
      <c r="K708" t="s">
        <v>225</v>
      </c>
      <c r="L708">
        <v>0</v>
      </c>
      <c r="M708" t="s">
        <v>225</v>
      </c>
    </row>
    <row r="709" spans="1:13" x14ac:dyDescent="0.2">
      <c r="A709">
        <v>2021</v>
      </c>
      <c r="B709">
        <v>12</v>
      </c>
      <c r="C709" t="s">
        <v>32</v>
      </c>
      <c r="D709" t="s">
        <v>34</v>
      </c>
      <c r="E709" t="s">
        <v>13</v>
      </c>
      <c r="F709">
        <v>0.2762</v>
      </c>
      <c r="G709" t="s">
        <v>225</v>
      </c>
      <c r="H709">
        <v>154.51408900000001</v>
      </c>
      <c r="I709" t="s">
        <v>225</v>
      </c>
      <c r="J709">
        <v>0.11600000000000001</v>
      </c>
      <c r="K709" t="s">
        <v>225</v>
      </c>
      <c r="L709">
        <v>0</v>
      </c>
      <c r="M709" t="s">
        <v>225</v>
      </c>
    </row>
    <row r="710" spans="1:13" x14ac:dyDescent="0.2">
      <c r="A710">
        <v>2021</v>
      </c>
      <c r="B710">
        <v>8</v>
      </c>
      <c r="C710" t="s">
        <v>26</v>
      </c>
      <c r="D710" t="s">
        <v>54</v>
      </c>
      <c r="E710" t="s">
        <v>13</v>
      </c>
      <c r="F710">
        <v>1.4000999999999999</v>
      </c>
      <c r="G710" t="s">
        <v>225</v>
      </c>
      <c r="H710">
        <v>153.40021400000001</v>
      </c>
      <c r="I710" t="s">
        <v>225</v>
      </c>
      <c r="J710">
        <v>0.56000000000000005</v>
      </c>
      <c r="K710" t="s">
        <v>225</v>
      </c>
      <c r="L710">
        <v>410</v>
      </c>
      <c r="M710" t="s">
        <v>225</v>
      </c>
    </row>
    <row r="711" spans="1:13" x14ac:dyDescent="0.2">
      <c r="A711">
        <v>2022</v>
      </c>
      <c r="B711">
        <v>4</v>
      </c>
      <c r="C711" t="s">
        <v>26</v>
      </c>
      <c r="D711" t="s">
        <v>55</v>
      </c>
      <c r="E711" t="s">
        <v>12</v>
      </c>
      <c r="F711">
        <v>1.6755</v>
      </c>
      <c r="G711" t="s">
        <v>225</v>
      </c>
      <c r="H711">
        <v>152.96133399999999</v>
      </c>
      <c r="I711" t="s">
        <v>225</v>
      </c>
      <c r="J711">
        <v>0.58640000000000003</v>
      </c>
      <c r="K711" t="s">
        <v>225</v>
      </c>
      <c r="L711">
        <v>814</v>
      </c>
      <c r="M711" t="s">
        <v>225</v>
      </c>
    </row>
    <row r="712" spans="1:13" x14ac:dyDescent="0.2">
      <c r="A712">
        <v>2021</v>
      </c>
      <c r="B712">
        <v>4</v>
      </c>
      <c r="C712" t="s">
        <v>32</v>
      </c>
      <c r="D712" t="s">
        <v>46</v>
      </c>
      <c r="E712" t="s">
        <v>11</v>
      </c>
      <c r="F712">
        <v>0.1671</v>
      </c>
      <c r="G712" t="s">
        <v>225</v>
      </c>
      <c r="H712">
        <v>83.729710000000011</v>
      </c>
      <c r="I712" t="s">
        <v>225</v>
      </c>
      <c r="J712">
        <v>3.3399999999999999E-2</v>
      </c>
      <c r="K712" t="s">
        <v>225</v>
      </c>
      <c r="L712">
        <v>0</v>
      </c>
      <c r="M712" t="s">
        <v>225</v>
      </c>
    </row>
    <row r="713" spans="1:13" x14ac:dyDescent="0.2">
      <c r="A713">
        <v>2021</v>
      </c>
      <c r="B713">
        <v>6</v>
      </c>
      <c r="C713" t="s">
        <v>26</v>
      </c>
      <c r="D713" t="s">
        <v>54</v>
      </c>
      <c r="E713" t="s">
        <v>13</v>
      </c>
      <c r="F713">
        <v>1.6225000000000001</v>
      </c>
      <c r="G713" t="s">
        <v>225</v>
      </c>
      <c r="H713">
        <v>152.93679999999998</v>
      </c>
      <c r="I713" t="s">
        <v>225</v>
      </c>
      <c r="J713">
        <v>0.64900000000000002</v>
      </c>
      <c r="K713" t="s">
        <v>225</v>
      </c>
      <c r="L713">
        <v>0</v>
      </c>
      <c r="M713" t="s">
        <v>225</v>
      </c>
    </row>
    <row r="714" spans="1:13" x14ac:dyDescent="0.2">
      <c r="A714">
        <v>2021</v>
      </c>
      <c r="B714">
        <v>5</v>
      </c>
      <c r="C714" t="s">
        <v>9</v>
      </c>
      <c r="D714" t="s">
        <v>10</v>
      </c>
      <c r="E714" t="s">
        <v>11</v>
      </c>
      <c r="F714">
        <v>13.557600000000001</v>
      </c>
      <c r="G714" t="s">
        <v>225</v>
      </c>
      <c r="H714">
        <v>911.4098469999999</v>
      </c>
      <c r="I714" t="s">
        <v>225</v>
      </c>
      <c r="J714">
        <v>2.8471000000000002</v>
      </c>
      <c r="K714" t="s">
        <v>225</v>
      </c>
      <c r="L714">
        <v>558</v>
      </c>
      <c r="M714" t="s">
        <v>225</v>
      </c>
    </row>
    <row r="715" spans="1:13" x14ac:dyDescent="0.2">
      <c r="A715">
        <v>2021</v>
      </c>
      <c r="B715">
        <v>5</v>
      </c>
      <c r="C715" t="s">
        <v>9</v>
      </c>
      <c r="D715" t="s">
        <v>15</v>
      </c>
      <c r="E715" t="s">
        <v>11</v>
      </c>
      <c r="F715">
        <v>8.7400000000000005E-2</v>
      </c>
      <c r="G715" t="s">
        <v>225</v>
      </c>
      <c r="H715">
        <v>10.906751</v>
      </c>
      <c r="I715" t="s">
        <v>225</v>
      </c>
      <c r="J715">
        <v>1.7399999999999999E-2</v>
      </c>
      <c r="K715" t="s">
        <v>225</v>
      </c>
      <c r="L715">
        <v>9</v>
      </c>
      <c r="M715" t="s">
        <v>225</v>
      </c>
    </row>
    <row r="716" spans="1:13" x14ac:dyDescent="0.2">
      <c r="A716">
        <v>2021</v>
      </c>
      <c r="B716">
        <v>5</v>
      </c>
      <c r="C716" t="s">
        <v>9</v>
      </c>
      <c r="D716" t="s">
        <v>17</v>
      </c>
      <c r="E716" t="s">
        <v>18</v>
      </c>
      <c r="F716">
        <v>2.4346999999999999</v>
      </c>
      <c r="G716" t="s">
        <v>225</v>
      </c>
      <c r="H716">
        <v>266.13412099999999</v>
      </c>
      <c r="I716" t="s">
        <v>225</v>
      </c>
      <c r="J716">
        <v>0.43830000000000002</v>
      </c>
      <c r="K716" t="s">
        <v>225</v>
      </c>
      <c r="L716">
        <v>98</v>
      </c>
      <c r="M716" t="s">
        <v>225</v>
      </c>
    </row>
    <row r="717" spans="1:13" x14ac:dyDescent="0.2">
      <c r="A717">
        <v>2020</v>
      </c>
      <c r="B717">
        <v>8</v>
      </c>
      <c r="C717" t="s">
        <v>9</v>
      </c>
      <c r="D717" t="s">
        <v>16</v>
      </c>
      <c r="E717" t="s">
        <v>13</v>
      </c>
      <c r="F717">
        <v>2.0055999999999998</v>
      </c>
      <c r="G717" t="s">
        <v>225</v>
      </c>
      <c r="H717">
        <v>152.672372</v>
      </c>
      <c r="I717" t="s">
        <v>225</v>
      </c>
      <c r="J717">
        <v>0.90249999999999997</v>
      </c>
      <c r="K717" t="s">
        <v>225</v>
      </c>
      <c r="L717">
        <v>106</v>
      </c>
      <c r="M717" t="s">
        <v>225</v>
      </c>
    </row>
    <row r="718" spans="1:13" x14ac:dyDescent="0.2">
      <c r="A718">
        <v>2021</v>
      </c>
      <c r="B718">
        <v>5</v>
      </c>
      <c r="C718" t="s">
        <v>9</v>
      </c>
      <c r="D718" t="s">
        <v>16</v>
      </c>
      <c r="E718" t="s">
        <v>11</v>
      </c>
      <c r="F718">
        <v>1.2445999999999999</v>
      </c>
      <c r="G718" t="s">
        <v>225</v>
      </c>
      <c r="H718">
        <v>82.654955000000001</v>
      </c>
      <c r="I718" t="s">
        <v>225</v>
      </c>
      <c r="J718">
        <v>0.28620000000000001</v>
      </c>
      <c r="K718" t="s">
        <v>225</v>
      </c>
      <c r="L718">
        <v>205</v>
      </c>
      <c r="M718" t="s">
        <v>225</v>
      </c>
    </row>
    <row r="719" spans="1:13" x14ac:dyDescent="0.2">
      <c r="A719">
        <v>2020</v>
      </c>
      <c r="B719">
        <v>9</v>
      </c>
      <c r="C719" t="s">
        <v>32</v>
      </c>
      <c r="D719" t="s">
        <v>37</v>
      </c>
      <c r="E719" t="s">
        <v>12</v>
      </c>
      <c r="F719">
        <v>0.76290000000000002</v>
      </c>
      <c r="G719" t="s">
        <v>225</v>
      </c>
      <c r="H719">
        <v>151.89261300000001</v>
      </c>
      <c r="I719" t="s">
        <v>225</v>
      </c>
      <c r="J719">
        <v>0.26700000000000002</v>
      </c>
      <c r="K719" t="s">
        <v>225</v>
      </c>
      <c r="L719">
        <v>114</v>
      </c>
      <c r="M719" t="s">
        <v>225</v>
      </c>
    </row>
    <row r="720" spans="1:13" x14ac:dyDescent="0.2">
      <c r="A720">
        <v>2021</v>
      </c>
      <c r="B720">
        <v>11</v>
      </c>
      <c r="C720" t="s">
        <v>26</v>
      </c>
      <c r="D720" t="s">
        <v>54</v>
      </c>
      <c r="E720" t="s">
        <v>13</v>
      </c>
      <c r="F720">
        <v>2.0802999999999998</v>
      </c>
      <c r="G720" t="s">
        <v>225</v>
      </c>
      <c r="H720">
        <v>150.47624900000002</v>
      </c>
      <c r="I720" t="s">
        <v>225</v>
      </c>
      <c r="J720">
        <v>0.83209999999999995</v>
      </c>
      <c r="K720" t="s">
        <v>225</v>
      </c>
      <c r="L720">
        <v>660</v>
      </c>
      <c r="M720" t="s">
        <v>225</v>
      </c>
    </row>
    <row r="721" spans="1:13" x14ac:dyDescent="0.2">
      <c r="A721">
        <v>2021</v>
      </c>
      <c r="B721">
        <v>5</v>
      </c>
      <c r="C721" t="s">
        <v>9</v>
      </c>
      <c r="D721" t="s">
        <v>21</v>
      </c>
      <c r="E721" t="s">
        <v>22</v>
      </c>
      <c r="F721">
        <v>4.4499999999999998E-2</v>
      </c>
      <c r="G721" t="s">
        <v>225</v>
      </c>
      <c r="H721">
        <v>14.372701999999999</v>
      </c>
      <c r="I721" t="s">
        <v>225</v>
      </c>
      <c r="J721">
        <v>1.2500000000000001E-2</v>
      </c>
      <c r="K721" t="s">
        <v>225</v>
      </c>
      <c r="L721">
        <v>16</v>
      </c>
      <c r="M721" t="s">
        <v>225</v>
      </c>
    </row>
    <row r="722" spans="1:13" x14ac:dyDescent="0.2">
      <c r="A722">
        <v>2021</v>
      </c>
      <c r="B722">
        <v>11</v>
      </c>
      <c r="C722" t="s">
        <v>32</v>
      </c>
      <c r="D722" t="s">
        <v>21</v>
      </c>
      <c r="E722" t="s">
        <v>13</v>
      </c>
      <c r="F722">
        <v>1.1007</v>
      </c>
      <c r="G722" t="s">
        <v>225</v>
      </c>
      <c r="H722">
        <v>150.34304</v>
      </c>
      <c r="I722" t="s">
        <v>225</v>
      </c>
      <c r="J722">
        <v>0.44030000000000002</v>
      </c>
      <c r="K722" t="s">
        <v>225</v>
      </c>
      <c r="L722">
        <v>0</v>
      </c>
      <c r="M722" t="s">
        <v>225</v>
      </c>
    </row>
    <row r="723" spans="1:13" x14ac:dyDescent="0.2">
      <c r="A723">
        <v>2022</v>
      </c>
      <c r="B723">
        <v>11</v>
      </c>
      <c r="C723" t="s">
        <v>9</v>
      </c>
      <c r="D723" t="s">
        <v>20</v>
      </c>
      <c r="E723" t="s">
        <v>12</v>
      </c>
      <c r="F723">
        <v>1.9805999999999999</v>
      </c>
      <c r="G723" t="s">
        <v>225</v>
      </c>
      <c r="H723">
        <v>150.15154799999999</v>
      </c>
      <c r="I723" t="s">
        <v>225</v>
      </c>
      <c r="J723">
        <v>0.71299999999999997</v>
      </c>
      <c r="K723" t="s">
        <v>225</v>
      </c>
      <c r="L723">
        <v>158</v>
      </c>
      <c r="M723" t="s">
        <v>225</v>
      </c>
    </row>
    <row r="724" spans="1:13" x14ac:dyDescent="0.2">
      <c r="A724">
        <v>2021</v>
      </c>
      <c r="B724">
        <v>5</v>
      </c>
      <c r="C724" t="s">
        <v>9</v>
      </c>
      <c r="D724" t="s">
        <v>21</v>
      </c>
      <c r="E724" t="s">
        <v>13</v>
      </c>
      <c r="F724">
        <v>1.1576</v>
      </c>
      <c r="G724" t="s">
        <v>225</v>
      </c>
      <c r="H724">
        <v>149.28983400000001</v>
      </c>
      <c r="I724" t="s">
        <v>225</v>
      </c>
      <c r="J724">
        <v>0.46310000000000001</v>
      </c>
      <c r="K724" t="s">
        <v>225</v>
      </c>
      <c r="L724">
        <v>164</v>
      </c>
      <c r="M724" t="s">
        <v>225</v>
      </c>
    </row>
    <row r="725" spans="1:13" x14ac:dyDescent="0.2">
      <c r="A725">
        <v>2020</v>
      </c>
      <c r="B725">
        <v>6</v>
      </c>
      <c r="C725" t="s">
        <v>32</v>
      </c>
      <c r="D725" t="s">
        <v>38</v>
      </c>
      <c r="E725" t="s">
        <v>13</v>
      </c>
      <c r="F725">
        <v>0.33360000000000001</v>
      </c>
      <c r="G725" t="s">
        <v>225</v>
      </c>
      <c r="H725">
        <v>149.10901799999999</v>
      </c>
      <c r="I725" t="s">
        <v>225</v>
      </c>
      <c r="J725">
        <v>0.16669999999999999</v>
      </c>
      <c r="K725" t="s">
        <v>225</v>
      </c>
      <c r="L725">
        <v>0</v>
      </c>
      <c r="M725" t="s">
        <v>225</v>
      </c>
    </row>
    <row r="726" spans="1:13" x14ac:dyDescent="0.2">
      <c r="A726">
        <v>2022</v>
      </c>
      <c r="B726">
        <v>7</v>
      </c>
      <c r="C726" t="s">
        <v>26</v>
      </c>
      <c r="D726" t="s">
        <v>19</v>
      </c>
      <c r="E726" t="s">
        <v>12</v>
      </c>
      <c r="F726">
        <v>0.7056</v>
      </c>
      <c r="G726" t="s">
        <v>225</v>
      </c>
      <c r="H726">
        <v>148.367583</v>
      </c>
      <c r="I726" t="s">
        <v>225</v>
      </c>
      <c r="J726">
        <v>0.2611</v>
      </c>
      <c r="K726" t="s">
        <v>225</v>
      </c>
      <c r="L726">
        <v>0</v>
      </c>
      <c r="M726" t="s">
        <v>225</v>
      </c>
    </row>
    <row r="727" spans="1:13" x14ac:dyDescent="0.2">
      <c r="A727">
        <v>2021</v>
      </c>
      <c r="B727">
        <v>5</v>
      </c>
      <c r="C727" t="s">
        <v>26</v>
      </c>
      <c r="D727" t="s">
        <v>10</v>
      </c>
      <c r="E727" t="s">
        <v>14</v>
      </c>
      <c r="F727">
        <v>0.38340000000000002</v>
      </c>
      <c r="G727" t="s">
        <v>225</v>
      </c>
      <c r="H727">
        <v>61.923169999999999</v>
      </c>
      <c r="I727" t="s">
        <v>225</v>
      </c>
      <c r="J727">
        <v>0.28760000000000002</v>
      </c>
      <c r="K727" t="s">
        <v>225</v>
      </c>
      <c r="L727">
        <v>173</v>
      </c>
      <c r="M727" t="s">
        <v>225</v>
      </c>
    </row>
    <row r="728" spans="1:13" x14ac:dyDescent="0.2">
      <c r="A728">
        <v>2021</v>
      </c>
      <c r="B728">
        <v>5</v>
      </c>
      <c r="C728" t="s">
        <v>26</v>
      </c>
      <c r="D728" t="s">
        <v>15</v>
      </c>
      <c r="E728" t="s">
        <v>11</v>
      </c>
      <c r="F728">
        <v>1.21E-2</v>
      </c>
      <c r="G728" t="s">
        <v>225</v>
      </c>
      <c r="H728">
        <v>1.590881</v>
      </c>
      <c r="I728" t="s">
        <v>225</v>
      </c>
      <c r="J728">
        <v>2.3999999999999998E-3</v>
      </c>
      <c r="K728" t="s">
        <v>225</v>
      </c>
      <c r="L728">
        <v>8</v>
      </c>
      <c r="M728" t="s">
        <v>225</v>
      </c>
    </row>
    <row r="729" spans="1:13" x14ac:dyDescent="0.2">
      <c r="A729">
        <v>2022</v>
      </c>
      <c r="B729">
        <v>11</v>
      </c>
      <c r="C729" t="s">
        <v>32</v>
      </c>
      <c r="D729" t="s">
        <v>35</v>
      </c>
      <c r="E729" t="s">
        <v>12</v>
      </c>
      <c r="F729">
        <v>0.49890000000000001</v>
      </c>
      <c r="G729" t="s">
        <v>225</v>
      </c>
      <c r="H729">
        <v>148.325346</v>
      </c>
      <c r="I729" t="s">
        <v>225</v>
      </c>
      <c r="J729">
        <v>0.17460000000000001</v>
      </c>
      <c r="K729" t="s">
        <v>225</v>
      </c>
      <c r="L729">
        <v>0</v>
      </c>
      <c r="M729" t="s">
        <v>225</v>
      </c>
    </row>
    <row r="730" spans="1:13" x14ac:dyDescent="0.2">
      <c r="A730">
        <v>2021</v>
      </c>
      <c r="B730">
        <v>2</v>
      </c>
      <c r="C730" t="s">
        <v>9</v>
      </c>
      <c r="D730" t="s">
        <v>19</v>
      </c>
      <c r="E730" t="s">
        <v>12</v>
      </c>
      <c r="F730">
        <v>0.99070000000000003</v>
      </c>
      <c r="G730" t="s">
        <v>225</v>
      </c>
      <c r="H730">
        <v>147.66493800000001</v>
      </c>
      <c r="I730" t="s">
        <v>225</v>
      </c>
      <c r="J730">
        <v>0.36659999999999998</v>
      </c>
      <c r="K730" t="s">
        <v>225</v>
      </c>
      <c r="L730">
        <v>77</v>
      </c>
      <c r="M730" t="s">
        <v>225</v>
      </c>
    </row>
    <row r="731" spans="1:13" x14ac:dyDescent="0.2">
      <c r="A731">
        <v>2022</v>
      </c>
      <c r="B731">
        <v>3</v>
      </c>
      <c r="C731" t="s">
        <v>9</v>
      </c>
      <c r="D731" t="s">
        <v>19</v>
      </c>
      <c r="E731" t="s">
        <v>12</v>
      </c>
      <c r="F731">
        <v>0.79310000000000003</v>
      </c>
      <c r="G731" t="s">
        <v>225</v>
      </c>
      <c r="H731">
        <v>146.81078299999999</v>
      </c>
      <c r="I731" t="s">
        <v>225</v>
      </c>
      <c r="J731">
        <v>0.29349999999999998</v>
      </c>
      <c r="K731" t="s">
        <v>225</v>
      </c>
      <c r="L731">
        <v>30</v>
      </c>
      <c r="M731" t="s">
        <v>225</v>
      </c>
    </row>
    <row r="732" spans="1:13" x14ac:dyDescent="0.2">
      <c r="A732">
        <v>2020</v>
      </c>
      <c r="B732">
        <v>2</v>
      </c>
      <c r="C732" t="s">
        <v>32</v>
      </c>
      <c r="D732" t="s">
        <v>38</v>
      </c>
      <c r="E732" t="s">
        <v>13</v>
      </c>
      <c r="F732">
        <v>0.31929999999999997</v>
      </c>
      <c r="G732" t="s">
        <v>225</v>
      </c>
      <c r="H732">
        <v>146.807534</v>
      </c>
      <c r="I732" t="s">
        <v>225</v>
      </c>
      <c r="J732">
        <v>0.15970000000000001</v>
      </c>
      <c r="K732" t="s">
        <v>225</v>
      </c>
      <c r="L732">
        <v>0</v>
      </c>
      <c r="M732" t="s">
        <v>225</v>
      </c>
    </row>
    <row r="733" spans="1:13" x14ac:dyDescent="0.2">
      <c r="A733">
        <v>2021</v>
      </c>
      <c r="B733">
        <v>5</v>
      </c>
      <c r="C733" t="s">
        <v>26</v>
      </c>
      <c r="D733" t="s">
        <v>16</v>
      </c>
      <c r="E733" t="s">
        <v>11</v>
      </c>
      <c r="F733">
        <v>4.1646000000000001</v>
      </c>
      <c r="G733" t="s">
        <v>225</v>
      </c>
      <c r="H733">
        <v>281.72459999999995</v>
      </c>
      <c r="I733" t="s">
        <v>225</v>
      </c>
      <c r="J733">
        <v>0.95789999999999997</v>
      </c>
      <c r="K733" t="s">
        <v>225</v>
      </c>
      <c r="L733">
        <v>1325</v>
      </c>
      <c r="M733" t="s">
        <v>225</v>
      </c>
    </row>
    <row r="734" spans="1:13" x14ac:dyDescent="0.2">
      <c r="A734">
        <v>2022</v>
      </c>
      <c r="B734">
        <v>1</v>
      </c>
      <c r="C734" t="s">
        <v>32</v>
      </c>
      <c r="D734" t="s">
        <v>35</v>
      </c>
      <c r="E734" t="s">
        <v>12</v>
      </c>
      <c r="F734">
        <v>0.59650000000000003</v>
      </c>
      <c r="G734" t="s">
        <v>225</v>
      </c>
      <c r="H734">
        <v>145.86605399999999</v>
      </c>
      <c r="I734" t="s">
        <v>225</v>
      </c>
      <c r="J734">
        <v>0.2087</v>
      </c>
      <c r="K734" t="s">
        <v>225</v>
      </c>
      <c r="L734">
        <v>0</v>
      </c>
      <c r="M734" t="s">
        <v>225</v>
      </c>
    </row>
    <row r="735" spans="1:13" x14ac:dyDescent="0.2">
      <c r="A735">
        <v>2021</v>
      </c>
      <c r="B735">
        <v>5</v>
      </c>
      <c r="C735" t="s">
        <v>26</v>
      </c>
      <c r="D735" t="s">
        <v>17</v>
      </c>
      <c r="E735" t="s">
        <v>18</v>
      </c>
      <c r="F735">
        <v>1.5262</v>
      </c>
      <c r="G735" t="s">
        <v>225</v>
      </c>
      <c r="H735">
        <v>136.56304800000001</v>
      </c>
      <c r="I735" t="s">
        <v>225</v>
      </c>
      <c r="J735">
        <v>0.2747</v>
      </c>
      <c r="K735" t="s">
        <v>225</v>
      </c>
      <c r="L735">
        <v>212</v>
      </c>
      <c r="M735" t="s">
        <v>225</v>
      </c>
    </row>
    <row r="736" spans="1:13" x14ac:dyDescent="0.2">
      <c r="A736">
        <v>2020</v>
      </c>
      <c r="B736">
        <v>1</v>
      </c>
      <c r="C736" t="s">
        <v>32</v>
      </c>
      <c r="D736" t="s">
        <v>35</v>
      </c>
      <c r="E736" t="s">
        <v>12</v>
      </c>
      <c r="F736">
        <v>0.74890000000000001</v>
      </c>
      <c r="G736" t="s">
        <v>225</v>
      </c>
      <c r="H736">
        <v>144.09554900000001</v>
      </c>
      <c r="I736" t="s">
        <v>225</v>
      </c>
      <c r="J736">
        <v>0.26219999999999999</v>
      </c>
      <c r="K736" t="s">
        <v>225</v>
      </c>
      <c r="L736">
        <v>67</v>
      </c>
      <c r="M736" t="s">
        <v>225</v>
      </c>
    </row>
    <row r="737" spans="1:13" x14ac:dyDescent="0.2">
      <c r="A737">
        <v>2021</v>
      </c>
      <c r="B737">
        <v>1</v>
      </c>
      <c r="C737" t="s">
        <v>9</v>
      </c>
      <c r="D737" t="s">
        <v>19</v>
      </c>
      <c r="E737" t="s">
        <v>12</v>
      </c>
      <c r="F737">
        <v>0.93799999999999994</v>
      </c>
      <c r="G737" t="s">
        <v>225</v>
      </c>
      <c r="H737">
        <v>144.05152200000001</v>
      </c>
      <c r="I737" t="s">
        <v>225</v>
      </c>
      <c r="J737">
        <v>0.34699999999999998</v>
      </c>
      <c r="K737" t="s">
        <v>225</v>
      </c>
      <c r="L737">
        <v>93</v>
      </c>
      <c r="M737" t="s">
        <v>225</v>
      </c>
    </row>
    <row r="738" spans="1:13" x14ac:dyDescent="0.2">
      <c r="A738">
        <v>2022</v>
      </c>
      <c r="B738">
        <v>10</v>
      </c>
      <c r="C738" t="s">
        <v>32</v>
      </c>
      <c r="D738" t="s">
        <v>35</v>
      </c>
      <c r="E738" t="s">
        <v>12</v>
      </c>
      <c r="F738">
        <v>0.49220000000000003</v>
      </c>
      <c r="G738" t="s">
        <v>225</v>
      </c>
      <c r="H738">
        <v>143.892056</v>
      </c>
      <c r="I738" t="s">
        <v>225</v>
      </c>
      <c r="J738">
        <v>0.17219999999999999</v>
      </c>
      <c r="K738" t="s">
        <v>225</v>
      </c>
      <c r="L738">
        <v>0</v>
      </c>
      <c r="M738" t="s">
        <v>225</v>
      </c>
    </row>
    <row r="739" spans="1:13" x14ac:dyDescent="0.2">
      <c r="A739">
        <v>2021</v>
      </c>
      <c r="B739">
        <v>5</v>
      </c>
      <c r="C739" t="s">
        <v>32</v>
      </c>
      <c r="D739" t="s">
        <v>10</v>
      </c>
      <c r="E739" t="s">
        <v>14</v>
      </c>
      <c r="F739">
        <v>4.1999999999999997E-3</v>
      </c>
      <c r="G739" t="s">
        <v>225</v>
      </c>
      <c r="H739">
        <v>0.86628899999999998</v>
      </c>
      <c r="I739" t="s">
        <v>225</v>
      </c>
      <c r="J739">
        <v>3.0999999999999999E-3</v>
      </c>
      <c r="K739" t="s">
        <v>225</v>
      </c>
      <c r="L739">
        <v>2</v>
      </c>
      <c r="M739" t="s">
        <v>225</v>
      </c>
    </row>
    <row r="740" spans="1:13" x14ac:dyDescent="0.2">
      <c r="A740">
        <v>2021</v>
      </c>
      <c r="B740">
        <v>5</v>
      </c>
      <c r="C740" t="s">
        <v>32</v>
      </c>
      <c r="D740" t="s">
        <v>15</v>
      </c>
      <c r="E740" t="s">
        <v>11</v>
      </c>
      <c r="F740">
        <v>1.0079</v>
      </c>
      <c r="G740" t="s">
        <v>225</v>
      </c>
      <c r="H740">
        <v>111.543779</v>
      </c>
      <c r="I740" t="s">
        <v>225</v>
      </c>
      <c r="J740">
        <v>0.2016</v>
      </c>
      <c r="K740" t="s">
        <v>225</v>
      </c>
      <c r="L740">
        <v>249</v>
      </c>
      <c r="M740" t="s">
        <v>225</v>
      </c>
    </row>
    <row r="741" spans="1:13" x14ac:dyDescent="0.2">
      <c r="A741">
        <v>2022</v>
      </c>
      <c r="B741">
        <v>4</v>
      </c>
      <c r="C741" t="s">
        <v>26</v>
      </c>
      <c r="D741" t="s">
        <v>53</v>
      </c>
      <c r="E741" t="s">
        <v>12</v>
      </c>
      <c r="F741">
        <v>2.0219999999999998</v>
      </c>
      <c r="G741" t="s">
        <v>225</v>
      </c>
      <c r="H741">
        <v>142.50128599999999</v>
      </c>
      <c r="I741" t="s">
        <v>225</v>
      </c>
      <c r="J741">
        <v>0.77839999999999998</v>
      </c>
      <c r="K741" t="s">
        <v>225</v>
      </c>
      <c r="L741">
        <v>883</v>
      </c>
      <c r="M741" t="s">
        <v>225</v>
      </c>
    </row>
    <row r="742" spans="1:13" x14ac:dyDescent="0.2">
      <c r="A742">
        <v>2021</v>
      </c>
      <c r="B742">
        <v>5</v>
      </c>
      <c r="C742" t="s">
        <v>32</v>
      </c>
      <c r="D742" t="s">
        <v>16</v>
      </c>
      <c r="E742" t="s">
        <v>11</v>
      </c>
      <c r="F742">
        <v>1.9198999999999999</v>
      </c>
      <c r="G742" t="s">
        <v>225</v>
      </c>
      <c r="H742">
        <v>60.751409000000002</v>
      </c>
      <c r="I742" t="s">
        <v>225</v>
      </c>
      <c r="J742">
        <v>0.44159999999999999</v>
      </c>
      <c r="K742" t="s">
        <v>225</v>
      </c>
      <c r="L742">
        <v>247</v>
      </c>
      <c r="M742" t="s">
        <v>225</v>
      </c>
    </row>
    <row r="743" spans="1:13" x14ac:dyDescent="0.2">
      <c r="A743">
        <v>2022</v>
      </c>
      <c r="B743">
        <v>10</v>
      </c>
      <c r="C743" t="s">
        <v>26</v>
      </c>
      <c r="D743" t="s">
        <v>21</v>
      </c>
      <c r="E743" t="s">
        <v>13</v>
      </c>
      <c r="F743">
        <v>0.83360000000000001</v>
      </c>
      <c r="G743" t="s">
        <v>225</v>
      </c>
      <c r="H743">
        <v>142.36648600000001</v>
      </c>
      <c r="I743" t="s">
        <v>225</v>
      </c>
      <c r="J743">
        <v>0.33350000000000002</v>
      </c>
      <c r="K743" t="s">
        <v>225</v>
      </c>
      <c r="L743">
        <v>312</v>
      </c>
      <c r="M743" t="s">
        <v>225</v>
      </c>
    </row>
    <row r="744" spans="1:13" x14ac:dyDescent="0.2">
      <c r="A744">
        <v>2021</v>
      </c>
      <c r="B744">
        <v>5</v>
      </c>
      <c r="C744" t="s">
        <v>32</v>
      </c>
      <c r="D744" t="s">
        <v>33</v>
      </c>
      <c r="E744" t="s">
        <v>18</v>
      </c>
      <c r="F744">
        <v>1.2937000000000001</v>
      </c>
      <c r="G744" t="s">
        <v>225</v>
      </c>
      <c r="H744">
        <v>382.59959999999995</v>
      </c>
      <c r="I744" t="s">
        <v>225</v>
      </c>
      <c r="J744">
        <v>0.2457</v>
      </c>
      <c r="K744" t="s">
        <v>225</v>
      </c>
      <c r="L744">
        <v>113</v>
      </c>
      <c r="M744" t="s">
        <v>225</v>
      </c>
    </row>
    <row r="745" spans="1:13" x14ac:dyDescent="0.2">
      <c r="A745">
        <v>2022</v>
      </c>
      <c r="B745">
        <v>4</v>
      </c>
      <c r="C745" t="s">
        <v>26</v>
      </c>
      <c r="D745" t="s">
        <v>53</v>
      </c>
      <c r="E745" t="s">
        <v>13</v>
      </c>
      <c r="F745">
        <v>1.6967000000000001</v>
      </c>
      <c r="G745" t="s">
        <v>225</v>
      </c>
      <c r="H745">
        <v>141.081872</v>
      </c>
      <c r="I745" t="s">
        <v>225</v>
      </c>
      <c r="J745">
        <v>0.83140000000000003</v>
      </c>
      <c r="K745" t="s">
        <v>225</v>
      </c>
      <c r="L745">
        <v>281</v>
      </c>
      <c r="M745" t="s">
        <v>225</v>
      </c>
    </row>
    <row r="746" spans="1:13" x14ac:dyDescent="0.2">
      <c r="A746">
        <v>2021</v>
      </c>
      <c r="B746">
        <v>3</v>
      </c>
      <c r="C746" t="s">
        <v>9</v>
      </c>
      <c r="D746" t="s">
        <v>21</v>
      </c>
      <c r="E746" t="s">
        <v>13</v>
      </c>
      <c r="F746">
        <v>1.0868</v>
      </c>
      <c r="G746" t="s">
        <v>225</v>
      </c>
      <c r="H746">
        <v>140.99036999999998</v>
      </c>
      <c r="I746" t="s">
        <v>225</v>
      </c>
      <c r="J746">
        <v>0.43469999999999998</v>
      </c>
      <c r="K746" t="s">
        <v>225</v>
      </c>
      <c r="L746">
        <v>123</v>
      </c>
      <c r="M746" t="s">
        <v>225</v>
      </c>
    </row>
    <row r="747" spans="1:13" x14ac:dyDescent="0.2">
      <c r="A747">
        <v>2020</v>
      </c>
      <c r="B747">
        <v>5</v>
      </c>
      <c r="C747" t="s">
        <v>9</v>
      </c>
      <c r="D747" t="s">
        <v>20</v>
      </c>
      <c r="E747" t="s">
        <v>12</v>
      </c>
      <c r="F747">
        <v>1.8592</v>
      </c>
      <c r="G747" t="s">
        <v>225</v>
      </c>
      <c r="H747">
        <v>140.87174899999999</v>
      </c>
      <c r="I747" t="s">
        <v>225</v>
      </c>
      <c r="J747">
        <v>0.66920000000000002</v>
      </c>
      <c r="K747" t="s">
        <v>225</v>
      </c>
      <c r="L747">
        <v>105</v>
      </c>
      <c r="M747" t="s">
        <v>225</v>
      </c>
    </row>
    <row r="748" spans="1:13" x14ac:dyDescent="0.2">
      <c r="A748">
        <v>2020</v>
      </c>
      <c r="B748">
        <v>7</v>
      </c>
      <c r="C748" t="s">
        <v>32</v>
      </c>
      <c r="D748" t="s">
        <v>34</v>
      </c>
      <c r="E748" t="s">
        <v>13</v>
      </c>
      <c r="F748">
        <v>0.26910000000000001</v>
      </c>
      <c r="G748" t="s">
        <v>225</v>
      </c>
      <c r="H748">
        <v>140.824207</v>
      </c>
      <c r="I748" t="s">
        <v>225</v>
      </c>
      <c r="J748">
        <v>0.11310000000000001</v>
      </c>
      <c r="K748" t="s">
        <v>225</v>
      </c>
      <c r="L748">
        <v>0</v>
      </c>
      <c r="M748" t="s">
        <v>225</v>
      </c>
    </row>
    <row r="749" spans="1:13" x14ac:dyDescent="0.2">
      <c r="A749">
        <v>2022</v>
      </c>
      <c r="B749">
        <v>12</v>
      </c>
      <c r="C749" t="s">
        <v>26</v>
      </c>
      <c r="D749" t="s">
        <v>19</v>
      </c>
      <c r="E749" t="s">
        <v>12</v>
      </c>
      <c r="F749">
        <v>0.63490000000000002</v>
      </c>
      <c r="G749" t="s">
        <v>225</v>
      </c>
      <c r="H749">
        <v>140.682445</v>
      </c>
      <c r="I749" t="s">
        <v>225</v>
      </c>
      <c r="J749">
        <v>0.2349</v>
      </c>
      <c r="K749" t="s">
        <v>225</v>
      </c>
      <c r="L749">
        <v>0</v>
      </c>
      <c r="M749" t="s">
        <v>225</v>
      </c>
    </row>
    <row r="750" spans="1:13" x14ac:dyDescent="0.2">
      <c r="A750">
        <v>2021</v>
      </c>
      <c r="B750">
        <v>6</v>
      </c>
      <c r="C750" t="s">
        <v>9</v>
      </c>
      <c r="D750" t="s">
        <v>10</v>
      </c>
      <c r="E750" t="s">
        <v>11</v>
      </c>
      <c r="F750">
        <v>14.488899999999999</v>
      </c>
      <c r="G750" t="s">
        <v>225</v>
      </c>
      <c r="H750">
        <v>916.58914700000003</v>
      </c>
      <c r="I750" t="s">
        <v>225</v>
      </c>
      <c r="J750">
        <v>3.0427</v>
      </c>
      <c r="K750" t="s">
        <v>225</v>
      </c>
      <c r="L750">
        <v>553</v>
      </c>
      <c r="M750" t="s">
        <v>225</v>
      </c>
    </row>
    <row r="751" spans="1:13" x14ac:dyDescent="0.2">
      <c r="A751">
        <v>2021</v>
      </c>
      <c r="B751">
        <v>6</v>
      </c>
      <c r="C751" t="s">
        <v>9</v>
      </c>
      <c r="D751" t="s">
        <v>15</v>
      </c>
      <c r="E751" t="s">
        <v>11</v>
      </c>
      <c r="F751">
        <v>8.5000000000000006E-2</v>
      </c>
      <c r="G751" t="s">
        <v>225</v>
      </c>
      <c r="H751">
        <v>10.520850000000001</v>
      </c>
      <c r="I751" t="s">
        <v>225</v>
      </c>
      <c r="J751">
        <v>1.7000000000000001E-2</v>
      </c>
      <c r="K751" t="s">
        <v>225</v>
      </c>
      <c r="L751">
        <v>11</v>
      </c>
      <c r="M751" t="s">
        <v>225</v>
      </c>
    </row>
    <row r="752" spans="1:13" x14ac:dyDescent="0.2">
      <c r="A752">
        <v>2021</v>
      </c>
      <c r="B752">
        <v>6</v>
      </c>
      <c r="C752" t="s">
        <v>9</v>
      </c>
      <c r="D752" t="s">
        <v>17</v>
      </c>
      <c r="E752" t="s">
        <v>18</v>
      </c>
      <c r="F752">
        <v>2.4222000000000001</v>
      </c>
      <c r="G752" t="s">
        <v>225</v>
      </c>
      <c r="H752">
        <v>271.40478999999999</v>
      </c>
      <c r="I752" t="s">
        <v>225</v>
      </c>
      <c r="J752">
        <v>0.436</v>
      </c>
      <c r="K752" t="s">
        <v>225</v>
      </c>
      <c r="L752">
        <v>99</v>
      </c>
      <c r="M752" t="s">
        <v>225</v>
      </c>
    </row>
    <row r="753" spans="1:13" x14ac:dyDescent="0.2">
      <c r="A753">
        <v>2020</v>
      </c>
      <c r="B753">
        <v>7</v>
      </c>
      <c r="C753" t="s">
        <v>32</v>
      </c>
      <c r="D753" t="s">
        <v>35</v>
      </c>
      <c r="E753" t="s">
        <v>12</v>
      </c>
      <c r="F753">
        <v>0.65839999999999999</v>
      </c>
      <c r="G753" t="s">
        <v>225</v>
      </c>
      <c r="H753">
        <v>140.649292</v>
      </c>
      <c r="I753" t="s">
        <v>225</v>
      </c>
      <c r="J753">
        <v>0.23039999999999999</v>
      </c>
      <c r="K753" t="s">
        <v>225</v>
      </c>
      <c r="L753">
        <v>0</v>
      </c>
      <c r="M753" t="s">
        <v>225</v>
      </c>
    </row>
    <row r="754" spans="1:13" x14ac:dyDescent="0.2">
      <c r="A754">
        <v>2021</v>
      </c>
      <c r="B754">
        <v>6</v>
      </c>
      <c r="C754" t="s">
        <v>9</v>
      </c>
      <c r="D754" t="s">
        <v>21</v>
      </c>
      <c r="E754" t="s">
        <v>22</v>
      </c>
      <c r="F754">
        <v>3.2399999999999998E-2</v>
      </c>
      <c r="G754" t="s">
        <v>225</v>
      </c>
      <c r="H754">
        <v>10.521910999999999</v>
      </c>
      <c r="I754" t="s">
        <v>225</v>
      </c>
      <c r="J754">
        <v>9.1000000000000004E-3</v>
      </c>
      <c r="K754" t="s">
        <v>225</v>
      </c>
      <c r="L754">
        <v>15</v>
      </c>
      <c r="M754" t="s">
        <v>225</v>
      </c>
    </row>
    <row r="755" spans="1:13" x14ac:dyDescent="0.2">
      <c r="A755">
        <v>2021</v>
      </c>
      <c r="B755">
        <v>10</v>
      </c>
      <c r="C755" t="s">
        <v>26</v>
      </c>
      <c r="D755" t="s">
        <v>45</v>
      </c>
      <c r="E755" t="s">
        <v>12</v>
      </c>
      <c r="F755">
        <v>1.8761000000000001</v>
      </c>
      <c r="G755" t="s">
        <v>225</v>
      </c>
      <c r="H755">
        <v>140.60075599999999</v>
      </c>
      <c r="I755" t="s">
        <v>225</v>
      </c>
      <c r="J755">
        <v>0.65659999999999996</v>
      </c>
      <c r="K755" t="s">
        <v>225</v>
      </c>
      <c r="L755">
        <v>1215</v>
      </c>
      <c r="M755" t="s">
        <v>225</v>
      </c>
    </row>
    <row r="756" spans="1:13" x14ac:dyDescent="0.2">
      <c r="A756">
        <v>2021</v>
      </c>
      <c r="B756">
        <v>6</v>
      </c>
      <c r="C756" t="s">
        <v>9</v>
      </c>
      <c r="D756" t="s">
        <v>16</v>
      </c>
      <c r="E756" t="s">
        <v>11</v>
      </c>
      <c r="F756">
        <v>0.96430000000000005</v>
      </c>
      <c r="G756" t="s">
        <v>225</v>
      </c>
      <c r="H756">
        <v>67.866183000000007</v>
      </c>
      <c r="I756" t="s">
        <v>225</v>
      </c>
      <c r="J756">
        <v>0.2218</v>
      </c>
      <c r="K756" t="s">
        <v>225</v>
      </c>
      <c r="L756">
        <v>149</v>
      </c>
      <c r="M756" t="s">
        <v>225</v>
      </c>
    </row>
    <row r="757" spans="1:13" x14ac:dyDescent="0.2">
      <c r="A757">
        <v>2020</v>
      </c>
      <c r="B757">
        <v>12</v>
      </c>
      <c r="C757" t="s">
        <v>32</v>
      </c>
      <c r="D757" t="s">
        <v>46</v>
      </c>
      <c r="E757" t="s">
        <v>12</v>
      </c>
      <c r="F757">
        <v>0.28489999999999999</v>
      </c>
      <c r="G757" t="s">
        <v>225</v>
      </c>
      <c r="H757">
        <v>140.160417</v>
      </c>
      <c r="I757" t="s">
        <v>225</v>
      </c>
      <c r="J757">
        <v>9.9699999999999997E-2</v>
      </c>
      <c r="K757" t="s">
        <v>225</v>
      </c>
      <c r="L757">
        <v>0</v>
      </c>
      <c r="M757" t="s">
        <v>225</v>
      </c>
    </row>
    <row r="758" spans="1:13" x14ac:dyDescent="0.2">
      <c r="A758">
        <v>2021</v>
      </c>
      <c r="B758">
        <v>9</v>
      </c>
      <c r="C758" t="s">
        <v>9</v>
      </c>
      <c r="D758" t="s">
        <v>21</v>
      </c>
      <c r="E758" t="s">
        <v>13</v>
      </c>
      <c r="F758">
        <v>1.0822000000000001</v>
      </c>
      <c r="G758" t="s">
        <v>225</v>
      </c>
      <c r="H758">
        <v>139.409435</v>
      </c>
      <c r="I758" t="s">
        <v>225</v>
      </c>
      <c r="J758">
        <v>0.43290000000000001</v>
      </c>
      <c r="K758" t="s">
        <v>225</v>
      </c>
      <c r="L758">
        <v>172</v>
      </c>
      <c r="M758" t="s">
        <v>225</v>
      </c>
    </row>
    <row r="759" spans="1:13" x14ac:dyDescent="0.2">
      <c r="A759">
        <v>2021</v>
      </c>
      <c r="B759">
        <v>1</v>
      </c>
      <c r="C759" t="s">
        <v>26</v>
      </c>
      <c r="D759" t="s">
        <v>19</v>
      </c>
      <c r="E759" t="s">
        <v>12</v>
      </c>
      <c r="F759">
        <v>0.90920000000000001</v>
      </c>
      <c r="G759" t="s">
        <v>225</v>
      </c>
      <c r="H759">
        <v>139.27635800000002</v>
      </c>
      <c r="I759" t="s">
        <v>225</v>
      </c>
      <c r="J759">
        <v>0.33639999999999998</v>
      </c>
      <c r="K759" t="s">
        <v>225</v>
      </c>
      <c r="L759">
        <v>390</v>
      </c>
      <c r="M759" t="s">
        <v>225</v>
      </c>
    </row>
    <row r="760" spans="1:13" x14ac:dyDescent="0.2">
      <c r="A760">
        <v>2022</v>
      </c>
      <c r="B760">
        <v>12</v>
      </c>
      <c r="C760" t="s">
        <v>32</v>
      </c>
      <c r="D760" t="s">
        <v>35</v>
      </c>
      <c r="E760" t="s">
        <v>12</v>
      </c>
      <c r="F760">
        <v>0.41549999999999998</v>
      </c>
      <c r="G760" t="s">
        <v>225</v>
      </c>
      <c r="H760">
        <v>138.91658200000001</v>
      </c>
      <c r="I760" t="s">
        <v>225</v>
      </c>
      <c r="J760">
        <v>0.1454</v>
      </c>
      <c r="K760" t="s">
        <v>225</v>
      </c>
      <c r="L760">
        <v>0</v>
      </c>
      <c r="M760" t="s">
        <v>225</v>
      </c>
    </row>
    <row r="761" spans="1:13" x14ac:dyDescent="0.2">
      <c r="A761">
        <v>2022</v>
      </c>
      <c r="B761">
        <v>11</v>
      </c>
      <c r="C761" t="s">
        <v>26</v>
      </c>
      <c r="D761" t="s">
        <v>19</v>
      </c>
      <c r="E761" t="s">
        <v>12</v>
      </c>
      <c r="F761">
        <v>0.65780000000000005</v>
      </c>
      <c r="G761" t="s">
        <v>225</v>
      </c>
      <c r="H761">
        <v>138.358881</v>
      </c>
      <c r="I761" t="s">
        <v>225</v>
      </c>
      <c r="J761">
        <v>0.24329999999999999</v>
      </c>
      <c r="K761" t="s">
        <v>225</v>
      </c>
      <c r="L761">
        <v>0</v>
      </c>
      <c r="M761" t="s">
        <v>225</v>
      </c>
    </row>
    <row r="762" spans="1:13" x14ac:dyDescent="0.2">
      <c r="A762">
        <v>2020</v>
      </c>
      <c r="B762">
        <v>5</v>
      </c>
      <c r="C762" t="s">
        <v>26</v>
      </c>
      <c r="D762" t="s">
        <v>39</v>
      </c>
      <c r="E762" t="s">
        <v>13</v>
      </c>
      <c r="F762">
        <v>1.2909999999999999</v>
      </c>
      <c r="G762" t="s">
        <v>225</v>
      </c>
      <c r="H762">
        <v>137.34274099999999</v>
      </c>
      <c r="I762" t="s">
        <v>225</v>
      </c>
      <c r="J762">
        <v>0.64559999999999995</v>
      </c>
      <c r="K762" t="s">
        <v>225</v>
      </c>
      <c r="L762">
        <v>780</v>
      </c>
      <c r="M762" t="s">
        <v>225</v>
      </c>
    </row>
    <row r="763" spans="1:13" x14ac:dyDescent="0.2">
      <c r="A763">
        <v>2021</v>
      </c>
      <c r="B763">
        <v>7</v>
      </c>
      <c r="C763" t="s">
        <v>9</v>
      </c>
      <c r="D763" t="s">
        <v>21</v>
      </c>
      <c r="E763" t="s">
        <v>13</v>
      </c>
      <c r="F763">
        <v>1.0634999999999999</v>
      </c>
      <c r="G763" t="s">
        <v>225</v>
      </c>
      <c r="H763">
        <v>137.11769799999999</v>
      </c>
      <c r="I763" t="s">
        <v>225</v>
      </c>
      <c r="J763">
        <v>0.4254</v>
      </c>
      <c r="K763" t="s">
        <v>225</v>
      </c>
      <c r="L763">
        <v>171</v>
      </c>
      <c r="M763" t="s">
        <v>225</v>
      </c>
    </row>
    <row r="764" spans="1:13" x14ac:dyDescent="0.2">
      <c r="A764">
        <v>2021</v>
      </c>
      <c r="B764">
        <v>6</v>
      </c>
      <c r="C764" t="s">
        <v>26</v>
      </c>
      <c r="D764" t="s">
        <v>10</v>
      </c>
      <c r="E764" t="s">
        <v>14</v>
      </c>
      <c r="F764">
        <v>0.35020000000000001</v>
      </c>
      <c r="G764" t="s">
        <v>225</v>
      </c>
      <c r="H764">
        <v>56.559075</v>
      </c>
      <c r="I764" t="s">
        <v>225</v>
      </c>
      <c r="J764">
        <v>0.2626</v>
      </c>
      <c r="K764" t="s">
        <v>225</v>
      </c>
      <c r="L764">
        <v>163</v>
      </c>
      <c r="M764" t="s">
        <v>225</v>
      </c>
    </row>
    <row r="765" spans="1:13" x14ac:dyDescent="0.2">
      <c r="A765">
        <v>2021</v>
      </c>
      <c r="B765">
        <v>6</v>
      </c>
      <c r="C765" t="s">
        <v>26</v>
      </c>
      <c r="D765" t="s">
        <v>15</v>
      </c>
      <c r="E765" t="s">
        <v>11</v>
      </c>
      <c r="F765">
        <v>1.72E-2</v>
      </c>
      <c r="G765" t="s">
        <v>225</v>
      </c>
      <c r="H765">
        <v>1.9253959999999999</v>
      </c>
      <c r="I765" t="s">
        <v>225</v>
      </c>
      <c r="J765">
        <v>3.3999999999999998E-3</v>
      </c>
      <c r="K765" t="s">
        <v>225</v>
      </c>
      <c r="L765">
        <v>9</v>
      </c>
      <c r="M765" t="s">
        <v>225</v>
      </c>
    </row>
    <row r="766" spans="1:13" x14ac:dyDescent="0.2">
      <c r="A766">
        <v>2021</v>
      </c>
      <c r="B766">
        <v>2</v>
      </c>
      <c r="C766" t="s">
        <v>9</v>
      </c>
      <c r="D766" t="s">
        <v>21</v>
      </c>
      <c r="E766" t="s">
        <v>13</v>
      </c>
      <c r="F766">
        <v>1.0523</v>
      </c>
      <c r="G766" t="s">
        <v>225</v>
      </c>
      <c r="H766">
        <v>136.39728200000002</v>
      </c>
      <c r="I766" t="s">
        <v>225</v>
      </c>
      <c r="J766">
        <v>0.4209</v>
      </c>
      <c r="K766" t="s">
        <v>225</v>
      </c>
      <c r="L766">
        <v>124</v>
      </c>
      <c r="M766" t="s">
        <v>225</v>
      </c>
    </row>
    <row r="767" spans="1:13" x14ac:dyDescent="0.2">
      <c r="A767">
        <v>2022</v>
      </c>
      <c r="B767">
        <v>3</v>
      </c>
      <c r="C767" t="s">
        <v>26</v>
      </c>
      <c r="D767" t="s">
        <v>55</v>
      </c>
      <c r="E767" t="s">
        <v>12</v>
      </c>
      <c r="F767">
        <v>1.5232000000000001</v>
      </c>
      <c r="G767" t="s">
        <v>225</v>
      </c>
      <c r="H767">
        <v>136.05799400000001</v>
      </c>
      <c r="I767" t="s">
        <v>225</v>
      </c>
      <c r="J767">
        <v>0.53310000000000002</v>
      </c>
      <c r="K767" t="s">
        <v>225</v>
      </c>
      <c r="L767">
        <v>642</v>
      </c>
      <c r="M767" t="s">
        <v>225</v>
      </c>
    </row>
    <row r="768" spans="1:13" x14ac:dyDescent="0.2">
      <c r="A768">
        <v>2022</v>
      </c>
      <c r="B768">
        <v>1</v>
      </c>
      <c r="C768" t="s">
        <v>26</v>
      </c>
      <c r="D768" t="s">
        <v>54</v>
      </c>
      <c r="E768" t="s">
        <v>13</v>
      </c>
      <c r="F768">
        <v>1.1685000000000001</v>
      </c>
      <c r="G768" t="s">
        <v>225</v>
      </c>
      <c r="H768">
        <v>135.05644100000001</v>
      </c>
      <c r="I768" t="s">
        <v>225</v>
      </c>
      <c r="J768">
        <v>0.46739999999999998</v>
      </c>
      <c r="K768" t="s">
        <v>225</v>
      </c>
      <c r="L768">
        <v>0</v>
      </c>
      <c r="M768" t="s">
        <v>225</v>
      </c>
    </row>
    <row r="769" spans="1:13" x14ac:dyDescent="0.2">
      <c r="A769">
        <v>2021</v>
      </c>
      <c r="B769">
        <v>12</v>
      </c>
      <c r="C769" t="s">
        <v>26</v>
      </c>
      <c r="D769" t="s">
        <v>19</v>
      </c>
      <c r="E769" t="s">
        <v>12</v>
      </c>
      <c r="F769">
        <v>0.66469999999999996</v>
      </c>
      <c r="G769" t="s">
        <v>225</v>
      </c>
      <c r="H769">
        <v>133.35575700000001</v>
      </c>
      <c r="I769" t="s">
        <v>225</v>
      </c>
      <c r="J769">
        <v>0.24590000000000001</v>
      </c>
      <c r="K769" t="s">
        <v>225</v>
      </c>
      <c r="L769">
        <v>0</v>
      </c>
      <c r="M769" t="s">
        <v>225</v>
      </c>
    </row>
    <row r="770" spans="1:13" x14ac:dyDescent="0.2">
      <c r="A770">
        <v>2021</v>
      </c>
      <c r="B770">
        <v>6</v>
      </c>
      <c r="C770" t="s">
        <v>26</v>
      </c>
      <c r="D770" t="s">
        <v>16</v>
      </c>
      <c r="E770" t="s">
        <v>11</v>
      </c>
      <c r="F770">
        <v>4.6757</v>
      </c>
      <c r="G770" t="s">
        <v>225</v>
      </c>
      <c r="H770">
        <v>315.49719699999997</v>
      </c>
      <c r="I770" t="s">
        <v>225</v>
      </c>
      <c r="J770">
        <v>1.0753999999999999</v>
      </c>
      <c r="K770" t="s">
        <v>225</v>
      </c>
      <c r="L770">
        <v>1483</v>
      </c>
      <c r="M770" t="s">
        <v>225</v>
      </c>
    </row>
    <row r="771" spans="1:13" x14ac:dyDescent="0.2">
      <c r="A771">
        <v>2020</v>
      </c>
      <c r="B771">
        <v>7</v>
      </c>
      <c r="C771" t="s">
        <v>26</v>
      </c>
      <c r="D771" t="s">
        <v>19</v>
      </c>
      <c r="E771" t="s">
        <v>12</v>
      </c>
      <c r="F771">
        <v>0.79969999999999997</v>
      </c>
      <c r="G771" t="s">
        <v>225</v>
      </c>
      <c r="H771">
        <v>132.96428599999999</v>
      </c>
      <c r="I771" t="s">
        <v>225</v>
      </c>
      <c r="J771">
        <v>0.2959</v>
      </c>
      <c r="K771" t="s">
        <v>225</v>
      </c>
      <c r="L771">
        <v>484</v>
      </c>
      <c r="M771" t="s">
        <v>225</v>
      </c>
    </row>
    <row r="772" spans="1:13" x14ac:dyDescent="0.2">
      <c r="A772">
        <v>2021</v>
      </c>
      <c r="B772">
        <v>6</v>
      </c>
      <c r="C772" t="s">
        <v>9</v>
      </c>
      <c r="D772" t="s">
        <v>21</v>
      </c>
      <c r="E772" t="s">
        <v>13</v>
      </c>
      <c r="F772">
        <v>1.024</v>
      </c>
      <c r="G772" t="s">
        <v>225</v>
      </c>
      <c r="H772">
        <v>132.086592</v>
      </c>
      <c r="I772" t="s">
        <v>225</v>
      </c>
      <c r="J772">
        <v>0.40960000000000002</v>
      </c>
      <c r="K772" t="s">
        <v>225</v>
      </c>
      <c r="L772">
        <v>170</v>
      </c>
      <c r="M772" t="s">
        <v>225</v>
      </c>
    </row>
    <row r="773" spans="1:13" x14ac:dyDescent="0.2">
      <c r="A773">
        <v>2021</v>
      </c>
      <c r="B773">
        <v>6</v>
      </c>
      <c r="C773" t="s">
        <v>26</v>
      </c>
      <c r="D773" t="s">
        <v>17</v>
      </c>
      <c r="E773" t="s">
        <v>18</v>
      </c>
      <c r="F773">
        <v>1.4657</v>
      </c>
      <c r="G773" t="s">
        <v>225</v>
      </c>
      <c r="H773">
        <v>133.87228099999999</v>
      </c>
      <c r="I773" t="s">
        <v>225</v>
      </c>
      <c r="J773">
        <v>0.26379999999999998</v>
      </c>
      <c r="K773" t="s">
        <v>225</v>
      </c>
      <c r="L773">
        <v>243</v>
      </c>
      <c r="M773" t="s">
        <v>225</v>
      </c>
    </row>
    <row r="774" spans="1:13" x14ac:dyDescent="0.2">
      <c r="A774">
        <v>2020</v>
      </c>
      <c r="B774">
        <v>2</v>
      </c>
      <c r="C774" t="s">
        <v>26</v>
      </c>
      <c r="D774" t="s">
        <v>29</v>
      </c>
      <c r="E774" t="s">
        <v>13</v>
      </c>
      <c r="F774">
        <v>0.41860000000000003</v>
      </c>
      <c r="G774" t="s">
        <v>225</v>
      </c>
      <c r="H774">
        <v>131.38103000000001</v>
      </c>
      <c r="I774" t="s">
        <v>225</v>
      </c>
      <c r="J774">
        <v>0.16739999999999999</v>
      </c>
      <c r="K774" t="s">
        <v>225</v>
      </c>
      <c r="L774">
        <v>84</v>
      </c>
      <c r="M774" t="s">
        <v>225</v>
      </c>
    </row>
    <row r="775" spans="1:13" x14ac:dyDescent="0.2">
      <c r="A775">
        <v>2022</v>
      </c>
      <c r="B775">
        <v>3</v>
      </c>
      <c r="C775" t="s">
        <v>26</v>
      </c>
      <c r="D775" t="s">
        <v>19</v>
      </c>
      <c r="E775" t="s">
        <v>12</v>
      </c>
      <c r="F775">
        <v>0.65029999999999999</v>
      </c>
      <c r="G775" t="s">
        <v>225</v>
      </c>
      <c r="H775">
        <v>131.263071</v>
      </c>
      <c r="I775" t="s">
        <v>225</v>
      </c>
      <c r="J775">
        <v>0.24060000000000001</v>
      </c>
      <c r="K775" t="s">
        <v>225</v>
      </c>
      <c r="L775">
        <v>0</v>
      </c>
      <c r="M775" t="s">
        <v>225</v>
      </c>
    </row>
    <row r="776" spans="1:13" x14ac:dyDescent="0.2">
      <c r="A776">
        <v>2021</v>
      </c>
      <c r="B776">
        <v>6</v>
      </c>
      <c r="C776" t="s">
        <v>32</v>
      </c>
      <c r="D776" t="s">
        <v>10</v>
      </c>
      <c r="E776" t="s">
        <v>14</v>
      </c>
      <c r="F776">
        <v>1.15E-2</v>
      </c>
      <c r="G776" t="s">
        <v>225</v>
      </c>
      <c r="H776">
        <v>2.3742209999999999</v>
      </c>
      <c r="I776" t="s">
        <v>225</v>
      </c>
      <c r="J776">
        <v>8.6E-3</v>
      </c>
      <c r="K776" t="s">
        <v>225</v>
      </c>
      <c r="L776">
        <v>4</v>
      </c>
      <c r="M776" t="s">
        <v>225</v>
      </c>
    </row>
    <row r="777" spans="1:13" x14ac:dyDescent="0.2">
      <c r="A777">
        <v>2021</v>
      </c>
      <c r="B777">
        <v>6</v>
      </c>
      <c r="C777" t="s">
        <v>32</v>
      </c>
      <c r="D777" t="s">
        <v>15</v>
      </c>
      <c r="E777" t="s">
        <v>11</v>
      </c>
      <c r="F777">
        <v>1.0266999999999999</v>
      </c>
      <c r="G777" t="s">
        <v>225</v>
      </c>
      <c r="H777">
        <v>114.790323</v>
      </c>
      <c r="I777" t="s">
        <v>225</v>
      </c>
      <c r="J777">
        <v>0.20530000000000001</v>
      </c>
      <c r="K777" t="s">
        <v>225</v>
      </c>
      <c r="L777">
        <v>280</v>
      </c>
      <c r="M777" t="s">
        <v>225</v>
      </c>
    </row>
    <row r="778" spans="1:13" x14ac:dyDescent="0.2">
      <c r="A778">
        <v>2022</v>
      </c>
      <c r="B778">
        <v>6</v>
      </c>
      <c r="C778" t="s">
        <v>26</v>
      </c>
      <c r="D778" t="s">
        <v>21</v>
      </c>
      <c r="E778" t="s">
        <v>13</v>
      </c>
      <c r="F778">
        <v>0.79730000000000001</v>
      </c>
      <c r="G778" t="s">
        <v>225</v>
      </c>
      <c r="H778">
        <v>130.88930400000001</v>
      </c>
      <c r="I778" t="s">
        <v>225</v>
      </c>
      <c r="J778">
        <v>0.31890000000000002</v>
      </c>
      <c r="K778" t="s">
        <v>225</v>
      </c>
      <c r="L778">
        <v>0</v>
      </c>
      <c r="M778" t="s">
        <v>225</v>
      </c>
    </row>
    <row r="779" spans="1:13" x14ac:dyDescent="0.2">
      <c r="A779">
        <v>2021</v>
      </c>
      <c r="B779">
        <v>6</v>
      </c>
      <c r="C779" t="s">
        <v>32</v>
      </c>
      <c r="D779" t="s">
        <v>33</v>
      </c>
      <c r="E779" t="s">
        <v>18</v>
      </c>
      <c r="F779">
        <v>1.4055</v>
      </c>
      <c r="G779" t="s">
        <v>225</v>
      </c>
      <c r="H779">
        <v>441.05953799999997</v>
      </c>
      <c r="I779" t="s">
        <v>225</v>
      </c>
      <c r="J779">
        <v>0.2671</v>
      </c>
      <c r="K779" t="s">
        <v>225</v>
      </c>
      <c r="L779">
        <v>107</v>
      </c>
      <c r="M779" t="s">
        <v>225</v>
      </c>
    </row>
    <row r="780" spans="1:13" x14ac:dyDescent="0.2">
      <c r="A780">
        <v>2022</v>
      </c>
      <c r="B780">
        <v>6</v>
      </c>
      <c r="C780" t="s">
        <v>9</v>
      </c>
      <c r="D780" t="s">
        <v>19</v>
      </c>
      <c r="E780" t="s">
        <v>12</v>
      </c>
      <c r="F780">
        <v>0.75600000000000001</v>
      </c>
      <c r="G780" t="s">
        <v>225</v>
      </c>
      <c r="H780">
        <v>130.46600599999999</v>
      </c>
      <c r="I780" t="s">
        <v>225</v>
      </c>
      <c r="J780">
        <v>0.2797</v>
      </c>
      <c r="K780" t="s">
        <v>225</v>
      </c>
      <c r="L780">
        <v>0</v>
      </c>
      <c r="M780" t="s">
        <v>225</v>
      </c>
    </row>
    <row r="781" spans="1:13" x14ac:dyDescent="0.2">
      <c r="A781">
        <v>2020</v>
      </c>
      <c r="B781">
        <v>10</v>
      </c>
      <c r="C781" t="s">
        <v>26</v>
      </c>
      <c r="D781" t="s">
        <v>19</v>
      </c>
      <c r="E781" t="s">
        <v>12</v>
      </c>
      <c r="F781">
        <v>0.76800000000000002</v>
      </c>
      <c r="G781" t="s">
        <v>225</v>
      </c>
      <c r="H781">
        <v>129.93482800000001</v>
      </c>
      <c r="I781" t="s">
        <v>225</v>
      </c>
      <c r="J781">
        <v>0.28410000000000002</v>
      </c>
      <c r="K781" t="s">
        <v>225</v>
      </c>
      <c r="L781">
        <v>201</v>
      </c>
      <c r="M781" t="s">
        <v>225</v>
      </c>
    </row>
    <row r="782" spans="1:13" x14ac:dyDescent="0.2">
      <c r="A782">
        <v>2021</v>
      </c>
      <c r="B782">
        <v>6</v>
      </c>
      <c r="C782" t="s">
        <v>32</v>
      </c>
      <c r="D782" t="s">
        <v>16</v>
      </c>
      <c r="E782" t="s">
        <v>11</v>
      </c>
      <c r="F782">
        <v>1.2585999999999999</v>
      </c>
      <c r="G782" t="s">
        <v>225</v>
      </c>
      <c r="H782">
        <v>54.751505999999999</v>
      </c>
      <c r="I782" t="s">
        <v>225</v>
      </c>
      <c r="J782">
        <v>0.28949999999999998</v>
      </c>
      <c r="K782" t="s">
        <v>225</v>
      </c>
      <c r="L782">
        <v>356</v>
      </c>
      <c r="M782" t="s">
        <v>225</v>
      </c>
    </row>
    <row r="783" spans="1:13" x14ac:dyDescent="0.2">
      <c r="A783">
        <v>2020</v>
      </c>
      <c r="B783">
        <v>4</v>
      </c>
      <c r="C783" t="s">
        <v>32</v>
      </c>
      <c r="D783" t="s">
        <v>35</v>
      </c>
      <c r="E783" t="s">
        <v>12</v>
      </c>
      <c r="F783">
        <v>0.62539999999999996</v>
      </c>
      <c r="G783" t="s">
        <v>225</v>
      </c>
      <c r="H783">
        <v>129.90525500000001</v>
      </c>
      <c r="I783" t="s">
        <v>225</v>
      </c>
      <c r="J783">
        <v>0.21879999999999999</v>
      </c>
      <c r="K783" t="s">
        <v>225</v>
      </c>
      <c r="L783">
        <v>0</v>
      </c>
      <c r="M783" t="s">
        <v>225</v>
      </c>
    </row>
    <row r="784" spans="1:13" x14ac:dyDescent="0.2">
      <c r="A784">
        <v>2021</v>
      </c>
      <c r="B784">
        <v>12</v>
      </c>
      <c r="C784" t="s">
        <v>9</v>
      </c>
      <c r="D784" t="s">
        <v>20</v>
      </c>
      <c r="E784" t="s">
        <v>12</v>
      </c>
      <c r="F784">
        <v>1.5797000000000001</v>
      </c>
      <c r="G784" t="s">
        <v>225</v>
      </c>
      <c r="H784">
        <v>129.878468</v>
      </c>
      <c r="I784" t="s">
        <v>225</v>
      </c>
      <c r="J784">
        <v>0.56869999999999998</v>
      </c>
      <c r="K784" t="s">
        <v>225</v>
      </c>
      <c r="L784">
        <v>175</v>
      </c>
      <c r="M784" t="s">
        <v>225</v>
      </c>
    </row>
    <row r="785" spans="1:13" x14ac:dyDescent="0.2">
      <c r="A785">
        <v>2021</v>
      </c>
      <c r="B785">
        <v>6</v>
      </c>
      <c r="C785" t="s">
        <v>32</v>
      </c>
      <c r="D785" t="s">
        <v>49</v>
      </c>
      <c r="E785" t="s">
        <v>22</v>
      </c>
      <c r="F785">
        <v>0.49919999999999998</v>
      </c>
      <c r="G785" t="s">
        <v>225</v>
      </c>
      <c r="H785">
        <v>183.33368999999999</v>
      </c>
      <c r="I785" t="s">
        <v>225</v>
      </c>
      <c r="J785">
        <v>0.1249</v>
      </c>
      <c r="K785" t="s">
        <v>225</v>
      </c>
      <c r="L785">
        <v>0</v>
      </c>
      <c r="M785" t="s">
        <v>225</v>
      </c>
    </row>
    <row r="786" spans="1:13" x14ac:dyDescent="0.2">
      <c r="A786">
        <v>2022</v>
      </c>
      <c r="B786">
        <v>5</v>
      </c>
      <c r="C786" t="s">
        <v>26</v>
      </c>
      <c r="D786" t="s">
        <v>55</v>
      </c>
      <c r="E786" t="s">
        <v>12</v>
      </c>
      <c r="F786">
        <v>1.4164000000000001</v>
      </c>
      <c r="G786" t="s">
        <v>225</v>
      </c>
      <c r="H786">
        <v>129.82277099999999</v>
      </c>
      <c r="I786" t="s">
        <v>225</v>
      </c>
      <c r="J786">
        <v>0.49569999999999997</v>
      </c>
      <c r="K786" t="s">
        <v>225</v>
      </c>
      <c r="L786">
        <v>529</v>
      </c>
      <c r="M786" t="s">
        <v>225</v>
      </c>
    </row>
    <row r="787" spans="1:13" x14ac:dyDescent="0.2">
      <c r="A787">
        <v>2021</v>
      </c>
      <c r="B787">
        <v>7</v>
      </c>
      <c r="C787" t="s">
        <v>9</v>
      </c>
      <c r="D787" t="s">
        <v>10</v>
      </c>
      <c r="E787" t="s">
        <v>11</v>
      </c>
      <c r="F787">
        <v>14.4344</v>
      </c>
      <c r="G787" t="s">
        <v>225</v>
      </c>
      <c r="H787">
        <v>898.67238600000007</v>
      </c>
      <c r="I787" t="s">
        <v>225</v>
      </c>
      <c r="J787">
        <v>3.0312000000000001</v>
      </c>
      <c r="K787" t="s">
        <v>225</v>
      </c>
      <c r="L787">
        <v>553</v>
      </c>
      <c r="M787" t="s">
        <v>225</v>
      </c>
    </row>
    <row r="788" spans="1:13" x14ac:dyDescent="0.2">
      <c r="A788">
        <v>2021</v>
      </c>
      <c r="B788">
        <v>7</v>
      </c>
      <c r="C788" t="s">
        <v>9</v>
      </c>
      <c r="D788" t="s">
        <v>15</v>
      </c>
      <c r="E788" t="s">
        <v>11</v>
      </c>
      <c r="F788">
        <v>8.2199999999999995E-2</v>
      </c>
      <c r="G788" t="s">
        <v>225</v>
      </c>
      <c r="H788">
        <v>10.547371999999999</v>
      </c>
      <c r="I788" t="s">
        <v>225</v>
      </c>
      <c r="J788">
        <v>1.6400000000000001E-2</v>
      </c>
      <c r="K788" t="s">
        <v>225</v>
      </c>
      <c r="L788">
        <v>11</v>
      </c>
      <c r="M788" t="s">
        <v>225</v>
      </c>
    </row>
    <row r="789" spans="1:13" x14ac:dyDescent="0.2">
      <c r="A789">
        <v>2021</v>
      </c>
      <c r="B789">
        <v>7</v>
      </c>
      <c r="C789" t="s">
        <v>9</v>
      </c>
      <c r="D789" t="s">
        <v>17</v>
      </c>
      <c r="E789" t="s">
        <v>18</v>
      </c>
      <c r="F789">
        <v>2.4838</v>
      </c>
      <c r="G789" t="s">
        <v>225</v>
      </c>
      <c r="H789">
        <v>276.89347299999997</v>
      </c>
      <c r="I789" t="s">
        <v>225</v>
      </c>
      <c r="J789">
        <v>0.4471</v>
      </c>
      <c r="K789" t="s">
        <v>225</v>
      </c>
      <c r="L789">
        <v>101</v>
      </c>
      <c r="M789" t="s">
        <v>225</v>
      </c>
    </row>
    <row r="790" spans="1:13" x14ac:dyDescent="0.2">
      <c r="A790">
        <v>2020</v>
      </c>
      <c r="B790">
        <v>8</v>
      </c>
      <c r="C790" t="s">
        <v>26</v>
      </c>
      <c r="D790" t="s">
        <v>16</v>
      </c>
      <c r="E790" t="s">
        <v>13</v>
      </c>
      <c r="F790">
        <v>1.2451000000000001</v>
      </c>
      <c r="G790" t="s">
        <v>225</v>
      </c>
      <c r="H790">
        <v>129.59633500000001</v>
      </c>
      <c r="I790" t="s">
        <v>225</v>
      </c>
      <c r="J790">
        <v>0.56040000000000001</v>
      </c>
      <c r="K790" t="s">
        <v>225</v>
      </c>
      <c r="L790">
        <v>250</v>
      </c>
      <c r="M790" t="s">
        <v>225</v>
      </c>
    </row>
    <row r="791" spans="1:13" x14ac:dyDescent="0.2">
      <c r="A791">
        <v>2021</v>
      </c>
      <c r="B791">
        <v>7</v>
      </c>
      <c r="C791" t="s">
        <v>9</v>
      </c>
      <c r="D791" t="s">
        <v>21</v>
      </c>
      <c r="E791" t="s">
        <v>22</v>
      </c>
      <c r="F791">
        <v>6.8099999999999994E-2</v>
      </c>
      <c r="G791" t="s">
        <v>225</v>
      </c>
      <c r="H791">
        <v>17.309398000000002</v>
      </c>
      <c r="I791" t="s">
        <v>225</v>
      </c>
      <c r="J791">
        <v>1.9099999999999999E-2</v>
      </c>
      <c r="K791" t="s">
        <v>225</v>
      </c>
      <c r="L791">
        <v>19</v>
      </c>
      <c r="M791" t="s">
        <v>225</v>
      </c>
    </row>
    <row r="792" spans="1:13" x14ac:dyDescent="0.2">
      <c r="A792">
        <v>2021</v>
      </c>
      <c r="B792">
        <v>11</v>
      </c>
      <c r="C792" t="s">
        <v>32</v>
      </c>
      <c r="D792" t="s">
        <v>46</v>
      </c>
      <c r="E792" t="s">
        <v>12</v>
      </c>
      <c r="F792">
        <v>0.25569999999999998</v>
      </c>
      <c r="G792" t="s">
        <v>225</v>
      </c>
      <c r="H792">
        <v>129.39920799999999</v>
      </c>
      <c r="I792" t="s">
        <v>225</v>
      </c>
      <c r="J792">
        <v>8.9399999999999993E-2</v>
      </c>
      <c r="K792" t="s">
        <v>225</v>
      </c>
      <c r="L792">
        <v>0</v>
      </c>
      <c r="M792" t="s">
        <v>225</v>
      </c>
    </row>
    <row r="793" spans="1:13" x14ac:dyDescent="0.2">
      <c r="A793">
        <v>2021</v>
      </c>
      <c r="B793">
        <v>7</v>
      </c>
      <c r="C793" t="s">
        <v>9</v>
      </c>
      <c r="D793" t="s">
        <v>50</v>
      </c>
      <c r="E793" t="s">
        <v>27</v>
      </c>
      <c r="F793">
        <v>1.7727999999999999</v>
      </c>
      <c r="G793" t="s">
        <v>225</v>
      </c>
      <c r="H793">
        <v>141.873434</v>
      </c>
      <c r="I793" t="s">
        <v>225</v>
      </c>
      <c r="J793">
        <v>0.56730000000000003</v>
      </c>
      <c r="K793" t="s">
        <v>225</v>
      </c>
      <c r="L793">
        <v>369</v>
      </c>
      <c r="M793" t="s">
        <v>225</v>
      </c>
    </row>
    <row r="794" spans="1:13" x14ac:dyDescent="0.2">
      <c r="A794">
        <v>2022</v>
      </c>
      <c r="B794">
        <v>9</v>
      </c>
      <c r="C794" t="s">
        <v>32</v>
      </c>
      <c r="D794" t="s">
        <v>35</v>
      </c>
      <c r="E794" t="s">
        <v>12</v>
      </c>
      <c r="F794">
        <v>0.44269999999999998</v>
      </c>
      <c r="G794" t="s">
        <v>225</v>
      </c>
      <c r="H794">
        <v>128.904763</v>
      </c>
      <c r="I794" t="s">
        <v>225</v>
      </c>
      <c r="J794">
        <v>0.155</v>
      </c>
      <c r="K794" t="s">
        <v>225</v>
      </c>
      <c r="L794">
        <v>0</v>
      </c>
      <c r="M794" t="s">
        <v>225</v>
      </c>
    </row>
    <row r="795" spans="1:13" x14ac:dyDescent="0.2">
      <c r="A795">
        <v>2021</v>
      </c>
      <c r="B795">
        <v>7</v>
      </c>
      <c r="C795" t="s">
        <v>9</v>
      </c>
      <c r="D795" t="s">
        <v>16</v>
      </c>
      <c r="E795" t="s">
        <v>11</v>
      </c>
      <c r="F795">
        <v>0.56740000000000002</v>
      </c>
      <c r="G795" t="s">
        <v>225</v>
      </c>
      <c r="H795">
        <v>36.606650999999999</v>
      </c>
      <c r="I795" t="s">
        <v>225</v>
      </c>
      <c r="J795">
        <v>0.1305</v>
      </c>
      <c r="K795" t="s">
        <v>225</v>
      </c>
      <c r="L795">
        <v>83</v>
      </c>
      <c r="M795" t="s">
        <v>225</v>
      </c>
    </row>
    <row r="796" spans="1:13" x14ac:dyDescent="0.2">
      <c r="A796">
        <v>2020</v>
      </c>
      <c r="B796">
        <v>8</v>
      </c>
      <c r="C796" t="s">
        <v>32</v>
      </c>
      <c r="D796" t="s">
        <v>35</v>
      </c>
      <c r="E796" t="s">
        <v>12</v>
      </c>
      <c r="F796">
        <v>0.55979999999999996</v>
      </c>
      <c r="G796" t="s">
        <v>225</v>
      </c>
      <c r="H796">
        <v>128.825793</v>
      </c>
      <c r="I796" t="s">
        <v>225</v>
      </c>
      <c r="J796">
        <v>0.19589999999999999</v>
      </c>
      <c r="K796" t="s">
        <v>225</v>
      </c>
      <c r="L796">
        <v>0</v>
      </c>
      <c r="M796" t="s">
        <v>225</v>
      </c>
    </row>
    <row r="797" spans="1:13" x14ac:dyDescent="0.2">
      <c r="A797">
        <v>2021</v>
      </c>
      <c r="B797">
        <v>1</v>
      </c>
      <c r="C797" t="s">
        <v>9</v>
      </c>
      <c r="D797" t="s">
        <v>21</v>
      </c>
      <c r="E797" t="s">
        <v>13</v>
      </c>
      <c r="F797">
        <v>1.0008999999999999</v>
      </c>
      <c r="G797" t="s">
        <v>225</v>
      </c>
      <c r="H797">
        <v>128.38419400000001</v>
      </c>
      <c r="I797" t="s">
        <v>225</v>
      </c>
      <c r="J797">
        <v>0.40039999999999998</v>
      </c>
      <c r="K797" t="s">
        <v>225</v>
      </c>
      <c r="L797">
        <v>122</v>
      </c>
      <c r="M797" t="s">
        <v>225</v>
      </c>
    </row>
    <row r="798" spans="1:13" x14ac:dyDescent="0.2">
      <c r="A798">
        <v>2021</v>
      </c>
      <c r="B798">
        <v>12</v>
      </c>
      <c r="C798" t="s">
        <v>9</v>
      </c>
      <c r="D798" t="s">
        <v>19</v>
      </c>
      <c r="E798" t="s">
        <v>12</v>
      </c>
      <c r="F798">
        <v>0.75990000000000002</v>
      </c>
      <c r="G798" t="s">
        <v>225</v>
      </c>
      <c r="H798">
        <v>127.89406</v>
      </c>
      <c r="I798" t="s">
        <v>225</v>
      </c>
      <c r="J798">
        <v>0.28120000000000001</v>
      </c>
      <c r="K798" t="s">
        <v>225</v>
      </c>
      <c r="L798">
        <v>35</v>
      </c>
      <c r="M798" t="s">
        <v>225</v>
      </c>
    </row>
    <row r="799" spans="1:13" x14ac:dyDescent="0.2">
      <c r="A799">
        <v>2020</v>
      </c>
      <c r="B799">
        <v>8</v>
      </c>
      <c r="C799" t="s">
        <v>9</v>
      </c>
      <c r="D799" t="s">
        <v>23</v>
      </c>
      <c r="E799" t="s">
        <v>13</v>
      </c>
      <c r="F799">
        <v>0.69740000000000002</v>
      </c>
      <c r="G799" t="s">
        <v>225</v>
      </c>
      <c r="H799">
        <v>127.709397</v>
      </c>
      <c r="I799" t="s">
        <v>225</v>
      </c>
      <c r="J799">
        <v>0.27889999999999998</v>
      </c>
      <c r="K799" t="s">
        <v>225</v>
      </c>
      <c r="L799">
        <v>187</v>
      </c>
      <c r="M799" t="s">
        <v>225</v>
      </c>
    </row>
    <row r="800" spans="1:13" x14ac:dyDescent="0.2">
      <c r="A800">
        <v>2021</v>
      </c>
      <c r="B800">
        <v>8</v>
      </c>
      <c r="C800" t="s">
        <v>9</v>
      </c>
      <c r="D800" t="s">
        <v>21</v>
      </c>
      <c r="E800" t="s">
        <v>13</v>
      </c>
      <c r="F800">
        <v>0.97809999999999997</v>
      </c>
      <c r="G800" t="s">
        <v>225</v>
      </c>
      <c r="H800">
        <v>127.683803</v>
      </c>
      <c r="I800" t="s">
        <v>225</v>
      </c>
      <c r="J800">
        <v>0.39129999999999998</v>
      </c>
      <c r="K800" t="s">
        <v>225</v>
      </c>
      <c r="L800">
        <v>170</v>
      </c>
      <c r="M800" t="s">
        <v>225</v>
      </c>
    </row>
    <row r="801" spans="1:13" x14ac:dyDescent="0.2">
      <c r="A801">
        <v>2021</v>
      </c>
      <c r="B801">
        <v>7</v>
      </c>
      <c r="C801" t="s">
        <v>26</v>
      </c>
      <c r="D801" t="s">
        <v>10</v>
      </c>
      <c r="E801" t="s">
        <v>14</v>
      </c>
      <c r="F801">
        <v>0.4027</v>
      </c>
      <c r="G801" t="s">
        <v>225</v>
      </c>
      <c r="H801">
        <v>65.041677000000007</v>
      </c>
      <c r="I801" t="s">
        <v>225</v>
      </c>
      <c r="J801">
        <v>0.30199999999999999</v>
      </c>
      <c r="K801" t="s">
        <v>225</v>
      </c>
      <c r="L801">
        <v>245</v>
      </c>
      <c r="M801" t="s">
        <v>225</v>
      </c>
    </row>
    <row r="802" spans="1:13" x14ac:dyDescent="0.2">
      <c r="A802">
        <v>2021</v>
      </c>
      <c r="B802">
        <v>7</v>
      </c>
      <c r="C802" t="s">
        <v>26</v>
      </c>
      <c r="D802" t="s">
        <v>15</v>
      </c>
      <c r="E802" t="s">
        <v>11</v>
      </c>
      <c r="F802">
        <v>1.26E-2</v>
      </c>
      <c r="G802" t="s">
        <v>225</v>
      </c>
      <c r="H802">
        <v>1.6490319999999998</v>
      </c>
      <c r="I802" t="s">
        <v>225</v>
      </c>
      <c r="J802">
        <v>2.5000000000000001E-3</v>
      </c>
      <c r="K802" t="s">
        <v>225</v>
      </c>
      <c r="L802">
        <v>7</v>
      </c>
      <c r="M802" t="s">
        <v>225</v>
      </c>
    </row>
    <row r="803" spans="1:13" x14ac:dyDescent="0.2">
      <c r="A803">
        <v>2022</v>
      </c>
      <c r="B803">
        <v>1</v>
      </c>
      <c r="C803" t="s">
        <v>26</v>
      </c>
      <c r="D803" t="s">
        <v>21</v>
      </c>
      <c r="E803" t="s">
        <v>13</v>
      </c>
      <c r="F803">
        <v>0.871</v>
      </c>
      <c r="G803" t="s">
        <v>225</v>
      </c>
      <c r="H803">
        <v>127.584278</v>
      </c>
      <c r="I803" t="s">
        <v>225</v>
      </c>
      <c r="J803">
        <v>0.3483</v>
      </c>
      <c r="K803" t="s">
        <v>225</v>
      </c>
      <c r="L803">
        <v>0</v>
      </c>
      <c r="M803" t="s">
        <v>225</v>
      </c>
    </row>
    <row r="804" spans="1:13" x14ac:dyDescent="0.2">
      <c r="A804">
        <v>2020</v>
      </c>
      <c r="B804">
        <v>10</v>
      </c>
      <c r="C804" t="s">
        <v>9</v>
      </c>
      <c r="D804" t="s">
        <v>16</v>
      </c>
      <c r="E804" t="s">
        <v>13</v>
      </c>
      <c r="F804">
        <v>0.99029999999999996</v>
      </c>
      <c r="G804" t="s">
        <v>225</v>
      </c>
      <c r="H804">
        <v>126.79139000000001</v>
      </c>
      <c r="I804" t="s">
        <v>225</v>
      </c>
      <c r="J804">
        <v>0.4456</v>
      </c>
      <c r="K804" t="s">
        <v>225</v>
      </c>
      <c r="L804">
        <v>273</v>
      </c>
      <c r="M804" t="s">
        <v>225</v>
      </c>
    </row>
    <row r="805" spans="1:13" x14ac:dyDescent="0.2">
      <c r="A805">
        <v>2020</v>
      </c>
      <c r="B805">
        <v>5</v>
      </c>
      <c r="C805" t="s">
        <v>9</v>
      </c>
      <c r="D805" t="s">
        <v>23</v>
      </c>
      <c r="E805" t="s">
        <v>13</v>
      </c>
      <c r="F805">
        <v>0.65090000000000003</v>
      </c>
      <c r="G805" t="s">
        <v>225</v>
      </c>
      <c r="H805">
        <v>126.123622</v>
      </c>
      <c r="I805" t="s">
        <v>225</v>
      </c>
      <c r="J805">
        <v>0.26040000000000002</v>
      </c>
      <c r="K805" t="s">
        <v>225</v>
      </c>
      <c r="L805">
        <v>138</v>
      </c>
      <c r="M805" t="s">
        <v>225</v>
      </c>
    </row>
    <row r="806" spans="1:13" x14ac:dyDescent="0.2">
      <c r="A806">
        <v>2021</v>
      </c>
      <c r="B806">
        <v>7</v>
      </c>
      <c r="C806" t="s">
        <v>26</v>
      </c>
      <c r="D806" t="s">
        <v>16</v>
      </c>
      <c r="E806" t="s">
        <v>11</v>
      </c>
      <c r="F806">
        <v>4.3243999999999998</v>
      </c>
      <c r="G806" t="s">
        <v>225</v>
      </c>
      <c r="H806">
        <v>287.87442099999998</v>
      </c>
      <c r="I806" t="s">
        <v>225</v>
      </c>
      <c r="J806">
        <v>0.99460000000000004</v>
      </c>
      <c r="K806" t="s">
        <v>225</v>
      </c>
      <c r="L806">
        <v>1115</v>
      </c>
      <c r="M806" t="s">
        <v>225</v>
      </c>
    </row>
    <row r="807" spans="1:13" x14ac:dyDescent="0.2">
      <c r="A807">
        <v>2022</v>
      </c>
      <c r="B807">
        <v>6</v>
      </c>
      <c r="C807" t="s">
        <v>26</v>
      </c>
      <c r="D807" t="s">
        <v>53</v>
      </c>
      <c r="E807" t="s">
        <v>12</v>
      </c>
      <c r="F807">
        <v>2.3915999999999999</v>
      </c>
      <c r="G807" t="s">
        <v>225</v>
      </c>
      <c r="H807">
        <v>125.774255</v>
      </c>
      <c r="I807" t="s">
        <v>225</v>
      </c>
      <c r="J807">
        <v>0.92079999999999995</v>
      </c>
      <c r="K807" t="s">
        <v>225</v>
      </c>
      <c r="L807">
        <v>735</v>
      </c>
      <c r="M807" t="s">
        <v>225</v>
      </c>
    </row>
    <row r="808" spans="1:13" x14ac:dyDescent="0.2">
      <c r="A808">
        <v>2022</v>
      </c>
      <c r="B808">
        <v>2</v>
      </c>
      <c r="C808" t="s">
        <v>9</v>
      </c>
      <c r="D808" t="s">
        <v>20</v>
      </c>
      <c r="E808" t="s">
        <v>12</v>
      </c>
      <c r="F808">
        <v>1.5125999999999999</v>
      </c>
      <c r="G808" t="s">
        <v>225</v>
      </c>
      <c r="H808">
        <v>124.99615300000001</v>
      </c>
      <c r="I808" t="s">
        <v>225</v>
      </c>
      <c r="J808">
        <v>0.54449999999999998</v>
      </c>
      <c r="K808" t="s">
        <v>225</v>
      </c>
      <c r="L808">
        <v>151</v>
      </c>
      <c r="M808" t="s">
        <v>225</v>
      </c>
    </row>
    <row r="809" spans="1:13" x14ac:dyDescent="0.2">
      <c r="A809">
        <v>2021</v>
      </c>
      <c r="B809">
        <v>7</v>
      </c>
      <c r="C809" t="s">
        <v>26</v>
      </c>
      <c r="D809" t="s">
        <v>17</v>
      </c>
      <c r="E809" t="s">
        <v>18</v>
      </c>
      <c r="F809">
        <v>1.5719000000000001</v>
      </c>
      <c r="G809" t="s">
        <v>225</v>
      </c>
      <c r="H809">
        <v>139.35731799999999</v>
      </c>
      <c r="I809" t="s">
        <v>225</v>
      </c>
      <c r="J809">
        <v>0.28289999999999998</v>
      </c>
      <c r="K809" t="s">
        <v>225</v>
      </c>
      <c r="L809">
        <v>253</v>
      </c>
      <c r="M809" t="s">
        <v>225</v>
      </c>
    </row>
    <row r="810" spans="1:13" x14ac:dyDescent="0.2">
      <c r="A810">
        <v>2020</v>
      </c>
      <c r="B810">
        <v>3</v>
      </c>
      <c r="C810" t="s">
        <v>26</v>
      </c>
      <c r="D810" t="s">
        <v>19</v>
      </c>
      <c r="E810" t="s">
        <v>12</v>
      </c>
      <c r="F810">
        <v>0.74860000000000004</v>
      </c>
      <c r="G810" t="s">
        <v>225</v>
      </c>
      <c r="H810">
        <v>124.803203</v>
      </c>
      <c r="I810" t="s">
        <v>225</v>
      </c>
      <c r="J810">
        <v>0.27700000000000002</v>
      </c>
      <c r="K810" t="s">
        <v>225</v>
      </c>
      <c r="L810">
        <v>253</v>
      </c>
      <c r="M810" t="s">
        <v>225</v>
      </c>
    </row>
    <row r="811" spans="1:13" x14ac:dyDescent="0.2">
      <c r="A811">
        <v>2021</v>
      </c>
      <c r="B811">
        <v>4</v>
      </c>
      <c r="C811" t="s">
        <v>32</v>
      </c>
      <c r="D811" t="s">
        <v>46</v>
      </c>
      <c r="E811" t="s">
        <v>12</v>
      </c>
      <c r="F811">
        <v>0.24410000000000001</v>
      </c>
      <c r="G811" t="s">
        <v>225</v>
      </c>
      <c r="H811">
        <v>124.68517799999999</v>
      </c>
      <c r="I811" t="s">
        <v>225</v>
      </c>
      <c r="J811">
        <v>8.5500000000000007E-2</v>
      </c>
      <c r="K811" t="s">
        <v>225</v>
      </c>
      <c r="L811">
        <v>0</v>
      </c>
      <c r="M811" t="s">
        <v>225</v>
      </c>
    </row>
    <row r="812" spans="1:13" x14ac:dyDescent="0.2">
      <c r="A812">
        <v>2021</v>
      </c>
      <c r="B812">
        <v>7</v>
      </c>
      <c r="C812" t="s">
        <v>32</v>
      </c>
      <c r="D812" t="s">
        <v>10</v>
      </c>
      <c r="E812" t="s">
        <v>14</v>
      </c>
      <c r="F812">
        <v>1.1900000000000001E-2</v>
      </c>
      <c r="G812" t="s">
        <v>225</v>
      </c>
      <c r="H812">
        <v>2.4666519999999998</v>
      </c>
      <c r="I812" t="s">
        <v>225</v>
      </c>
      <c r="J812">
        <v>8.9999999999999993E-3</v>
      </c>
      <c r="K812" t="s">
        <v>225</v>
      </c>
      <c r="L812">
        <v>4</v>
      </c>
      <c r="M812" t="s">
        <v>225</v>
      </c>
    </row>
    <row r="813" spans="1:13" x14ac:dyDescent="0.2">
      <c r="A813">
        <v>2021</v>
      </c>
      <c r="B813">
        <v>7</v>
      </c>
      <c r="C813" t="s">
        <v>32</v>
      </c>
      <c r="D813" t="s">
        <v>15</v>
      </c>
      <c r="E813" t="s">
        <v>11</v>
      </c>
      <c r="F813">
        <v>1.0229999999999999</v>
      </c>
      <c r="G813" t="s">
        <v>225</v>
      </c>
      <c r="H813">
        <v>116.463955</v>
      </c>
      <c r="I813" t="s">
        <v>225</v>
      </c>
      <c r="J813">
        <v>0.2046</v>
      </c>
      <c r="K813" t="s">
        <v>225</v>
      </c>
      <c r="L813">
        <v>252</v>
      </c>
      <c r="M813" t="s">
        <v>225</v>
      </c>
    </row>
    <row r="814" spans="1:13" x14ac:dyDescent="0.2">
      <c r="A814">
        <v>2021</v>
      </c>
      <c r="B814">
        <v>7</v>
      </c>
      <c r="C814" t="s">
        <v>32</v>
      </c>
      <c r="D814" t="s">
        <v>16</v>
      </c>
      <c r="E814" t="s">
        <v>11</v>
      </c>
      <c r="F814">
        <v>0.92889999999999995</v>
      </c>
      <c r="G814" t="s">
        <v>225</v>
      </c>
      <c r="H814">
        <v>27.907627000000002</v>
      </c>
      <c r="I814" t="s">
        <v>225</v>
      </c>
      <c r="J814">
        <v>0.21360000000000001</v>
      </c>
      <c r="K814" t="s">
        <v>225</v>
      </c>
      <c r="L814">
        <v>131</v>
      </c>
      <c r="M814" t="s">
        <v>225</v>
      </c>
    </row>
    <row r="815" spans="1:13" x14ac:dyDescent="0.2">
      <c r="A815">
        <v>2021</v>
      </c>
      <c r="B815">
        <v>7</v>
      </c>
      <c r="C815" t="s">
        <v>26</v>
      </c>
      <c r="D815" t="s">
        <v>19</v>
      </c>
      <c r="E815" t="s">
        <v>12</v>
      </c>
      <c r="F815">
        <v>0.7097</v>
      </c>
      <c r="G815" t="s">
        <v>225</v>
      </c>
      <c r="H815">
        <v>124.258366</v>
      </c>
      <c r="I815" t="s">
        <v>225</v>
      </c>
      <c r="J815">
        <v>0.2626</v>
      </c>
      <c r="K815" t="s">
        <v>225</v>
      </c>
      <c r="L815">
        <v>210</v>
      </c>
      <c r="M815" t="s">
        <v>225</v>
      </c>
    </row>
    <row r="816" spans="1:13" x14ac:dyDescent="0.2">
      <c r="A816">
        <v>2021</v>
      </c>
      <c r="B816">
        <v>7</v>
      </c>
      <c r="C816" t="s">
        <v>32</v>
      </c>
      <c r="D816" t="s">
        <v>33</v>
      </c>
      <c r="E816" t="s">
        <v>18</v>
      </c>
      <c r="F816">
        <v>0.92989999999999995</v>
      </c>
      <c r="G816" t="s">
        <v>225</v>
      </c>
      <c r="H816">
        <v>287.86619899999999</v>
      </c>
      <c r="I816" t="s">
        <v>225</v>
      </c>
      <c r="J816">
        <v>0.17660000000000001</v>
      </c>
      <c r="K816" t="s">
        <v>225</v>
      </c>
      <c r="L816">
        <v>105</v>
      </c>
      <c r="M816" t="s">
        <v>225</v>
      </c>
    </row>
    <row r="817" spans="1:13" x14ac:dyDescent="0.2">
      <c r="A817">
        <v>2020</v>
      </c>
      <c r="B817">
        <v>3</v>
      </c>
      <c r="C817" t="s">
        <v>26</v>
      </c>
      <c r="D817" t="s">
        <v>28</v>
      </c>
      <c r="E817" t="s">
        <v>12</v>
      </c>
      <c r="F817">
        <v>0.51239999999999997</v>
      </c>
      <c r="G817" t="s">
        <v>225</v>
      </c>
      <c r="H817">
        <v>123.330744</v>
      </c>
      <c r="I817" t="s">
        <v>225</v>
      </c>
      <c r="J817">
        <v>0.1794</v>
      </c>
      <c r="K817" t="s">
        <v>225</v>
      </c>
      <c r="L817">
        <v>72</v>
      </c>
      <c r="M817" t="s">
        <v>225</v>
      </c>
    </row>
    <row r="818" spans="1:13" x14ac:dyDescent="0.2">
      <c r="A818">
        <v>2022</v>
      </c>
      <c r="B818">
        <v>6</v>
      </c>
      <c r="C818" t="s">
        <v>26</v>
      </c>
      <c r="D818" t="s">
        <v>55</v>
      </c>
      <c r="E818" t="s">
        <v>12</v>
      </c>
      <c r="F818">
        <v>1.3515999999999999</v>
      </c>
      <c r="G818" t="s">
        <v>225</v>
      </c>
      <c r="H818">
        <v>123.076725</v>
      </c>
      <c r="I818" t="s">
        <v>225</v>
      </c>
      <c r="J818">
        <v>0.47310000000000002</v>
      </c>
      <c r="K818" t="s">
        <v>225</v>
      </c>
      <c r="L818">
        <v>569</v>
      </c>
      <c r="M818" t="s">
        <v>225</v>
      </c>
    </row>
    <row r="819" spans="1:13" x14ac:dyDescent="0.2">
      <c r="A819">
        <v>2020</v>
      </c>
      <c r="B819">
        <v>11</v>
      </c>
      <c r="C819" t="s">
        <v>26</v>
      </c>
      <c r="D819" t="s">
        <v>19</v>
      </c>
      <c r="E819" t="s">
        <v>12</v>
      </c>
      <c r="F819">
        <v>0.72909999999999997</v>
      </c>
      <c r="G819" t="s">
        <v>225</v>
      </c>
      <c r="H819">
        <v>122.897301</v>
      </c>
      <c r="I819" t="s">
        <v>225</v>
      </c>
      <c r="J819">
        <v>0.2697</v>
      </c>
      <c r="K819" t="s">
        <v>225</v>
      </c>
      <c r="L819">
        <v>195</v>
      </c>
      <c r="M819" t="s">
        <v>225</v>
      </c>
    </row>
    <row r="820" spans="1:13" x14ac:dyDescent="0.2">
      <c r="A820">
        <v>2021</v>
      </c>
      <c r="B820">
        <v>4</v>
      </c>
      <c r="C820" t="s">
        <v>9</v>
      </c>
      <c r="D820" t="s">
        <v>21</v>
      </c>
      <c r="E820" t="s">
        <v>13</v>
      </c>
      <c r="F820">
        <v>0.94640000000000002</v>
      </c>
      <c r="G820" t="s">
        <v>225</v>
      </c>
      <c r="H820">
        <v>122.809512</v>
      </c>
      <c r="I820" t="s">
        <v>225</v>
      </c>
      <c r="J820">
        <v>0.3785</v>
      </c>
      <c r="K820" t="s">
        <v>225</v>
      </c>
      <c r="L820">
        <v>131</v>
      </c>
      <c r="M820" t="s">
        <v>225</v>
      </c>
    </row>
    <row r="821" spans="1:13" x14ac:dyDescent="0.2">
      <c r="A821">
        <v>2022</v>
      </c>
      <c r="B821">
        <v>6</v>
      </c>
      <c r="C821" t="s">
        <v>32</v>
      </c>
      <c r="D821" t="s">
        <v>34</v>
      </c>
      <c r="E821" t="s">
        <v>12</v>
      </c>
      <c r="F821">
        <v>0.29060000000000002</v>
      </c>
      <c r="G821" t="s">
        <v>225</v>
      </c>
      <c r="H821">
        <v>122.495486</v>
      </c>
      <c r="I821" t="s">
        <v>225</v>
      </c>
      <c r="J821">
        <v>0.1017</v>
      </c>
      <c r="K821" t="s">
        <v>225</v>
      </c>
      <c r="L821">
        <v>0</v>
      </c>
      <c r="M821" t="s">
        <v>225</v>
      </c>
    </row>
    <row r="822" spans="1:13" x14ac:dyDescent="0.2">
      <c r="A822">
        <v>2021</v>
      </c>
      <c r="B822">
        <v>8</v>
      </c>
      <c r="C822" t="s">
        <v>9</v>
      </c>
      <c r="D822" t="s">
        <v>10</v>
      </c>
      <c r="E822" t="s">
        <v>11</v>
      </c>
      <c r="F822">
        <v>10.2483</v>
      </c>
      <c r="G822" t="s">
        <v>225</v>
      </c>
      <c r="H822">
        <v>694.0099570000001</v>
      </c>
      <c r="I822" t="s">
        <v>225</v>
      </c>
      <c r="J822">
        <v>2.1522000000000001</v>
      </c>
      <c r="K822" t="s">
        <v>225</v>
      </c>
      <c r="L822">
        <v>524</v>
      </c>
      <c r="M822" t="s">
        <v>225</v>
      </c>
    </row>
    <row r="823" spans="1:13" x14ac:dyDescent="0.2">
      <c r="A823">
        <v>2021</v>
      </c>
      <c r="B823">
        <v>8</v>
      </c>
      <c r="C823" t="s">
        <v>9</v>
      </c>
      <c r="D823" t="s">
        <v>15</v>
      </c>
      <c r="E823" t="s">
        <v>11</v>
      </c>
      <c r="F823">
        <v>7.5600000000000001E-2</v>
      </c>
      <c r="G823" t="s">
        <v>225</v>
      </c>
      <c r="H823">
        <v>10.129644000000001</v>
      </c>
      <c r="I823" t="s">
        <v>225</v>
      </c>
      <c r="J823">
        <v>1.5100000000000001E-2</v>
      </c>
      <c r="K823" t="s">
        <v>225</v>
      </c>
      <c r="L823">
        <v>11</v>
      </c>
      <c r="M823" t="s">
        <v>225</v>
      </c>
    </row>
    <row r="824" spans="1:13" x14ac:dyDescent="0.2">
      <c r="A824">
        <v>2021</v>
      </c>
      <c r="B824">
        <v>8</v>
      </c>
      <c r="C824" t="s">
        <v>9</v>
      </c>
      <c r="D824" t="s">
        <v>17</v>
      </c>
      <c r="E824" t="s">
        <v>18</v>
      </c>
      <c r="F824">
        <v>3.1254</v>
      </c>
      <c r="G824" t="s">
        <v>225</v>
      </c>
      <c r="H824">
        <v>349.83677799999998</v>
      </c>
      <c r="I824" t="s">
        <v>225</v>
      </c>
      <c r="J824">
        <v>0.56259999999999999</v>
      </c>
      <c r="K824" t="s">
        <v>225</v>
      </c>
      <c r="L824">
        <v>127</v>
      </c>
      <c r="M824" t="s">
        <v>225</v>
      </c>
    </row>
    <row r="825" spans="1:13" x14ac:dyDescent="0.2">
      <c r="A825">
        <v>2021</v>
      </c>
      <c r="B825">
        <v>1</v>
      </c>
      <c r="C825" t="s">
        <v>26</v>
      </c>
      <c r="D825" t="s">
        <v>16</v>
      </c>
      <c r="E825" t="s">
        <v>13</v>
      </c>
      <c r="F825">
        <v>0.64419999999999999</v>
      </c>
      <c r="G825" t="s">
        <v>225</v>
      </c>
      <c r="H825">
        <v>121.94972100000001</v>
      </c>
      <c r="I825" t="s">
        <v>225</v>
      </c>
      <c r="J825">
        <v>0.28989999999999999</v>
      </c>
      <c r="K825" t="s">
        <v>225</v>
      </c>
      <c r="L825">
        <v>498</v>
      </c>
      <c r="M825" t="s">
        <v>225</v>
      </c>
    </row>
    <row r="826" spans="1:13" x14ac:dyDescent="0.2">
      <c r="A826">
        <v>2021</v>
      </c>
      <c r="B826">
        <v>8</v>
      </c>
      <c r="C826" t="s">
        <v>9</v>
      </c>
      <c r="D826" t="s">
        <v>21</v>
      </c>
      <c r="E826" t="s">
        <v>22</v>
      </c>
      <c r="F826">
        <v>5.0700000000000002E-2</v>
      </c>
      <c r="G826" t="s">
        <v>225</v>
      </c>
      <c r="H826">
        <v>14.072998999999999</v>
      </c>
      <c r="I826" t="s">
        <v>225</v>
      </c>
      <c r="J826">
        <v>1.4200000000000001E-2</v>
      </c>
      <c r="K826" t="s">
        <v>225</v>
      </c>
      <c r="L826">
        <v>19</v>
      </c>
      <c r="M826" t="s">
        <v>225</v>
      </c>
    </row>
    <row r="827" spans="1:13" x14ac:dyDescent="0.2">
      <c r="A827">
        <v>2020</v>
      </c>
      <c r="B827">
        <v>3</v>
      </c>
      <c r="C827" t="s">
        <v>9</v>
      </c>
      <c r="D827" t="s">
        <v>21</v>
      </c>
      <c r="E827" t="s">
        <v>13</v>
      </c>
      <c r="F827">
        <v>1.0074000000000001</v>
      </c>
      <c r="G827" t="s">
        <v>225</v>
      </c>
      <c r="H827">
        <v>121.778651</v>
      </c>
      <c r="I827" t="s">
        <v>225</v>
      </c>
      <c r="J827">
        <v>0.40289999999999998</v>
      </c>
      <c r="K827" t="s">
        <v>225</v>
      </c>
      <c r="L827">
        <v>114</v>
      </c>
      <c r="M827" t="s">
        <v>225</v>
      </c>
    </row>
    <row r="828" spans="1:13" x14ac:dyDescent="0.2">
      <c r="A828">
        <v>2021</v>
      </c>
      <c r="B828">
        <v>8</v>
      </c>
      <c r="C828" t="s">
        <v>9</v>
      </c>
      <c r="D828" t="s">
        <v>50</v>
      </c>
      <c r="E828" t="s">
        <v>27</v>
      </c>
      <c r="F828">
        <v>1.9601999999999999</v>
      </c>
      <c r="G828" t="s">
        <v>225</v>
      </c>
      <c r="H828">
        <v>137.10364100000001</v>
      </c>
      <c r="I828" t="s">
        <v>225</v>
      </c>
      <c r="J828">
        <v>0.62729999999999997</v>
      </c>
      <c r="K828" t="s">
        <v>225</v>
      </c>
      <c r="L828">
        <v>338</v>
      </c>
      <c r="M828" t="s">
        <v>225</v>
      </c>
    </row>
    <row r="829" spans="1:13" x14ac:dyDescent="0.2">
      <c r="A829">
        <v>2021</v>
      </c>
      <c r="B829">
        <v>12</v>
      </c>
      <c r="C829" t="s">
        <v>26</v>
      </c>
      <c r="D829" t="s">
        <v>52</v>
      </c>
      <c r="E829" t="s">
        <v>12</v>
      </c>
      <c r="F829">
        <v>2.4750999999999999</v>
      </c>
      <c r="G829" t="s">
        <v>225</v>
      </c>
      <c r="H829">
        <v>121.583181</v>
      </c>
      <c r="I829" t="s">
        <v>225</v>
      </c>
      <c r="J829">
        <v>0.86629999999999996</v>
      </c>
      <c r="K829" t="s">
        <v>225</v>
      </c>
      <c r="L829">
        <v>429</v>
      </c>
      <c r="M829" t="s">
        <v>225</v>
      </c>
    </row>
    <row r="830" spans="1:13" x14ac:dyDescent="0.2">
      <c r="A830">
        <v>2021</v>
      </c>
      <c r="B830">
        <v>8</v>
      </c>
      <c r="C830" t="s">
        <v>9</v>
      </c>
      <c r="D830" t="s">
        <v>16</v>
      </c>
      <c r="E830" t="s">
        <v>11</v>
      </c>
      <c r="F830">
        <v>0.17269999999999999</v>
      </c>
      <c r="G830" t="s">
        <v>225</v>
      </c>
      <c r="H830">
        <v>10.632906999999999</v>
      </c>
      <c r="I830" t="s">
        <v>225</v>
      </c>
      <c r="J830">
        <v>3.9699999999999999E-2</v>
      </c>
      <c r="K830" t="s">
        <v>225</v>
      </c>
      <c r="L830">
        <v>47</v>
      </c>
      <c r="M830" t="s">
        <v>225</v>
      </c>
    </row>
    <row r="831" spans="1:13" x14ac:dyDescent="0.2">
      <c r="A831">
        <v>2020</v>
      </c>
      <c r="B831">
        <v>6</v>
      </c>
      <c r="C831" t="s">
        <v>32</v>
      </c>
      <c r="D831" t="s">
        <v>35</v>
      </c>
      <c r="E831" t="s">
        <v>12</v>
      </c>
      <c r="F831">
        <v>0.55210000000000004</v>
      </c>
      <c r="G831" t="s">
        <v>225</v>
      </c>
      <c r="H831">
        <v>120.995908</v>
      </c>
      <c r="I831" t="s">
        <v>225</v>
      </c>
      <c r="J831">
        <v>0.1933</v>
      </c>
      <c r="K831" t="s">
        <v>225</v>
      </c>
      <c r="L831">
        <v>0</v>
      </c>
      <c r="M831" t="s">
        <v>225</v>
      </c>
    </row>
    <row r="832" spans="1:13" x14ac:dyDescent="0.2">
      <c r="A832">
        <v>2021</v>
      </c>
      <c r="B832">
        <v>8</v>
      </c>
      <c r="C832" t="s">
        <v>9</v>
      </c>
      <c r="D832" t="s">
        <v>25</v>
      </c>
      <c r="E832" t="s">
        <v>18</v>
      </c>
      <c r="F832">
        <v>0.55679999999999996</v>
      </c>
      <c r="G832" t="s">
        <v>225</v>
      </c>
      <c r="H832">
        <v>37.274619000000001</v>
      </c>
      <c r="I832" t="s">
        <v>225</v>
      </c>
      <c r="J832">
        <v>0.1002</v>
      </c>
      <c r="K832" t="s">
        <v>225</v>
      </c>
      <c r="L832">
        <v>88</v>
      </c>
      <c r="M832" t="s">
        <v>225</v>
      </c>
    </row>
    <row r="833" spans="1:13" x14ac:dyDescent="0.2">
      <c r="A833">
        <v>2020</v>
      </c>
      <c r="B833">
        <v>6</v>
      </c>
      <c r="C833" t="s">
        <v>26</v>
      </c>
      <c r="D833" t="s">
        <v>16</v>
      </c>
      <c r="E833" t="s">
        <v>13</v>
      </c>
      <c r="F833">
        <v>0.58250000000000002</v>
      </c>
      <c r="G833" t="s">
        <v>225</v>
      </c>
      <c r="H833">
        <v>119.82169399999999</v>
      </c>
      <c r="I833" t="s">
        <v>225</v>
      </c>
      <c r="J833">
        <v>0.2621</v>
      </c>
      <c r="K833" t="s">
        <v>225</v>
      </c>
      <c r="L833">
        <v>235</v>
      </c>
      <c r="M833" t="s">
        <v>225</v>
      </c>
    </row>
    <row r="834" spans="1:13" x14ac:dyDescent="0.2">
      <c r="A834">
        <v>2021</v>
      </c>
      <c r="B834">
        <v>11</v>
      </c>
      <c r="C834" t="s">
        <v>32</v>
      </c>
      <c r="D834" t="s">
        <v>53</v>
      </c>
      <c r="E834" t="s">
        <v>13</v>
      </c>
      <c r="F834">
        <v>1.7141</v>
      </c>
      <c r="G834" t="s">
        <v>225</v>
      </c>
      <c r="H834">
        <v>119.78602099999999</v>
      </c>
      <c r="I834" t="s">
        <v>225</v>
      </c>
      <c r="J834">
        <v>0.83989999999999998</v>
      </c>
      <c r="K834" t="s">
        <v>225</v>
      </c>
      <c r="L834">
        <v>1202</v>
      </c>
      <c r="M834" t="s">
        <v>225</v>
      </c>
    </row>
    <row r="835" spans="1:13" x14ac:dyDescent="0.2">
      <c r="A835">
        <v>2020</v>
      </c>
      <c r="B835">
        <v>1</v>
      </c>
      <c r="C835" t="s">
        <v>26</v>
      </c>
      <c r="D835" t="s">
        <v>28</v>
      </c>
      <c r="E835" t="s">
        <v>12</v>
      </c>
      <c r="F835">
        <v>0.52439999999999998</v>
      </c>
      <c r="G835" t="s">
        <v>225</v>
      </c>
      <c r="H835">
        <v>119.596253</v>
      </c>
      <c r="I835" t="s">
        <v>225</v>
      </c>
      <c r="J835">
        <v>0.1835</v>
      </c>
      <c r="K835" t="s">
        <v>225</v>
      </c>
      <c r="L835">
        <v>71</v>
      </c>
      <c r="M835" t="s">
        <v>225</v>
      </c>
    </row>
    <row r="836" spans="1:13" x14ac:dyDescent="0.2">
      <c r="A836">
        <v>2020</v>
      </c>
      <c r="B836">
        <v>6</v>
      </c>
      <c r="C836" t="s">
        <v>9</v>
      </c>
      <c r="D836" t="s">
        <v>23</v>
      </c>
      <c r="E836" t="s">
        <v>13</v>
      </c>
      <c r="F836">
        <v>0.5585</v>
      </c>
      <c r="G836" t="s">
        <v>225</v>
      </c>
      <c r="H836">
        <v>117.64838</v>
      </c>
      <c r="I836" t="s">
        <v>225</v>
      </c>
      <c r="J836">
        <v>0.22339999999999999</v>
      </c>
      <c r="K836" t="s">
        <v>225</v>
      </c>
      <c r="L836">
        <v>164</v>
      </c>
      <c r="M836" t="s">
        <v>225</v>
      </c>
    </row>
    <row r="837" spans="1:13" x14ac:dyDescent="0.2">
      <c r="A837">
        <v>2021</v>
      </c>
      <c r="B837">
        <v>8</v>
      </c>
      <c r="C837" t="s">
        <v>26</v>
      </c>
      <c r="D837" t="s">
        <v>10</v>
      </c>
      <c r="E837" t="s">
        <v>14</v>
      </c>
      <c r="F837">
        <v>0.4027</v>
      </c>
      <c r="G837" t="s">
        <v>225</v>
      </c>
      <c r="H837">
        <v>65.041677000000007</v>
      </c>
      <c r="I837" t="s">
        <v>225</v>
      </c>
      <c r="J837">
        <v>0.30199999999999999</v>
      </c>
      <c r="K837" t="s">
        <v>225</v>
      </c>
      <c r="L837">
        <v>245</v>
      </c>
      <c r="M837" t="s">
        <v>225</v>
      </c>
    </row>
    <row r="838" spans="1:13" x14ac:dyDescent="0.2">
      <c r="A838">
        <v>2020</v>
      </c>
      <c r="B838">
        <v>12</v>
      </c>
      <c r="C838" t="s">
        <v>9</v>
      </c>
      <c r="D838" t="s">
        <v>21</v>
      </c>
      <c r="E838" t="s">
        <v>13</v>
      </c>
      <c r="F838">
        <v>0.94569999999999999</v>
      </c>
      <c r="G838" t="s">
        <v>225</v>
      </c>
      <c r="H838">
        <v>117.209566</v>
      </c>
      <c r="I838" t="s">
        <v>225</v>
      </c>
      <c r="J838">
        <v>0.37830000000000003</v>
      </c>
      <c r="K838" t="s">
        <v>225</v>
      </c>
      <c r="L838">
        <v>119</v>
      </c>
      <c r="M838" t="s">
        <v>225</v>
      </c>
    </row>
    <row r="839" spans="1:13" x14ac:dyDescent="0.2">
      <c r="A839">
        <v>2021</v>
      </c>
      <c r="B839">
        <v>8</v>
      </c>
      <c r="C839" t="s">
        <v>26</v>
      </c>
      <c r="D839" t="s">
        <v>15</v>
      </c>
      <c r="E839" t="s">
        <v>11</v>
      </c>
      <c r="F839">
        <v>1.09E-2</v>
      </c>
      <c r="G839" t="s">
        <v>225</v>
      </c>
      <c r="H839">
        <v>1.3807579999999999</v>
      </c>
      <c r="I839" t="s">
        <v>225</v>
      </c>
      <c r="J839">
        <v>2.2000000000000001E-3</v>
      </c>
      <c r="K839" t="s">
        <v>225</v>
      </c>
      <c r="L839">
        <v>6</v>
      </c>
      <c r="M839" t="s">
        <v>225</v>
      </c>
    </row>
    <row r="840" spans="1:13" x14ac:dyDescent="0.2">
      <c r="A840">
        <v>2020</v>
      </c>
      <c r="B840">
        <v>12</v>
      </c>
      <c r="C840" t="s">
        <v>26</v>
      </c>
      <c r="D840" t="s">
        <v>16</v>
      </c>
      <c r="E840" t="s">
        <v>13</v>
      </c>
      <c r="F840">
        <v>0.66700000000000004</v>
      </c>
      <c r="G840" t="s">
        <v>225</v>
      </c>
      <c r="H840">
        <v>117.18423799999999</v>
      </c>
      <c r="I840" t="s">
        <v>225</v>
      </c>
      <c r="J840">
        <v>0.30020000000000002</v>
      </c>
      <c r="K840" t="s">
        <v>225</v>
      </c>
      <c r="L840">
        <v>439</v>
      </c>
      <c r="M840" t="s">
        <v>225</v>
      </c>
    </row>
    <row r="841" spans="1:13" x14ac:dyDescent="0.2">
      <c r="A841">
        <v>2022</v>
      </c>
      <c r="B841">
        <v>1</v>
      </c>
      <c r="C841" t="s">
        <v>9</v>
      </c>
      <c r="D841" t="s">
        <v>20</v>
      </c>
      <c r="E841" t="s">
        <v>12</v>
      </c>
      <c r="F841">
        <v>1.4560999999999999</v>
      </c>
      <c r="G841" t="s">
        <v>225</v>
      </c>
      <c r="H841">
        <v>116.992414</v>
      </c>
      <c r="I841" t="s">
        <v>225</v>
      </c>
      <c r="J841">
        <v>0.5242</v>
      </c>
      <c r="K841" t="s">
        <v>225</v>
      </c>
      <c r="L841">
        <v>155</v>
      </c>
      <c r="M841" t="s">
        <v>225</v>
      </c>
    </row>
    <row r="842" spans="1:13" x14ac:dyDescent="0.2">
      <c r="A842">
        <v>2021</v>
      </c>
      <c r="B842">
        <v>8</v>
      </c>
      <c r="C842" t="s">
        <v>26</v>
      </c>
      <c r="D842" t="s">
        <v>16</v>
      </c>
      <c r="E842" t="s">
        <v>11</v>
      </c>
      <c r="F842">
        <v>2.9912999999999998</v>
      </c>
      <c r="G842" t="s">
        <v>225</v>
      </c>
      <c r="H842">
        <v>208.89328599999999</v>
      </c>
      <c r="I842" t="s">
        <v>225</v>
      </c>
      <c r="J842">
        <v>0.68799999999999994</v>
      </c>
      <c r="K842" t="s">
        <v>225</v>
      </c>
      <c r="L842">
        <v>1140</v>
      </c>
      <c r="M842" t="s">
        <v>225</v>
      </c>
    </row>
    <row r="843" spans="1:13" x14ac:dyDescent="0.2">
      <c r="A843">
        <v>2022</v>
      </c>
      <c r="B843">
        <v>7</v>
      </c>
      <c r="C843" t="s">
        <v>9</v>
      </c>
      <c r="D843" t="s">
        <v>56</v>
      </c>
      <c r="E843" t="s">
        <v>12</v>
      </c>
      <c r="F843">
        <v>1.5616000000000001</v>
      </c>
      <c r="G843" t="s">
        <v>225</v>
      </c>
      <c r="H843">
        <v>116.54471599999999</v>
      </c>
      <c r="I843" t="s">
        <v>225</v>
      </c>
      <c r="J843">
        <v>0.54659999999999997</v>
      </c>
      <c r="K843" t="s">
        <v>225</v>
      </c>
      <c r="L843">
        <v>107</v>
      </c>
      <c r="M843" t="s">
        <v>225</v>
      </c>
    </row>
    <row r="844" spans="1:13" x14ac:dyDescent="0.2">
      <c r="A844">
        <v>2020</v>
      </c>
      <c r="B844">
        <v>10</v>
      </c>
      <c r="C844" t="s">
        <v>9</v>
      </c>
      <c r="D844" t="s">
        <v>23</v>
      </c>
      <c r="E844" t="s">
        <v>13</v>
      </c>
      <c r="F844">
        <v>0.59019999999999995</v>
      </c>
      <c r="G844" t="s">
        <v>225</v>
      </c>
      <c r="H844">
        <v>116.50214699999999</v>
      </c>
      <c r="I844" t="s">
        <v>225</v>
      </c>
      <c r="J844">
        <v>0.2361</v>
      </c>
      <c r="K844" t="s">
        <v>225</v>
      </c>
      <c r="L844">
        <v>209</v>
      </c>
      <c r="M844" t="s">
        <v>225</v>
      </c>
    </row>
    <row r="845" spans="1:13" x14ac:dyDescent="0.2">
      <c r="A845">
        <v>2021</v>
      </c>
      <c r="B845">
        <v>8</v>
      </c>
      <c r="C845" t="s">
        <v>26</v>
      </c>
      <c r="D845" t="s">
        <v>17</v>
      </c>
      <c r="E845" t="s">
        <v>18</v>
      </c>
      <c r="F845">
        <v>1.5806</v>
      </c>
      <c r="G845" t="s">
        <v>225</v>
      </c>
      <c r="H845">
        <v>140.02031200000002</v>
      </c>
      <c r="I845" t="s">
        <v>225</v>
      </c>
      <c r="J845">
        <v>0.28449999999999998</v>
      </c>
      <c r="K845" t="s">
        <v>225</v>
      </c>
      <c r="L845">
        <v>255</v>
      </c>
      <c r="M845" t="s">
        <v>225</v>
      </c>
    </row>
    <row r="846" spans="1:13" x14ac:dyDescent="0.2">
      <c r="A846">
        <v>2021</v>
      </c>
      <c r="B846">
        <v>8</v>
      </c>
      <c r="C846" t="s">
        <v>26</v>
      </c>
      <c r="D846" t="s">
        <v>21</v>
      </c>
      <c r="E846" t="s">
        <v>22</v>
      </c>
      <c r="F846">
        <v>1.6999999999999999E-3</v>
      </c>
      <c r="G846" t="s">
        <v>225</v>
      </c>
      <c r="H846">
        <v>0.69263300000000005</v>
      </c>
      <c r="I846" t="s">
        <v>225</v>
      </c>
      <c r="J846">
        <v>5.0000000000000001E-4</v>
      </c>
      <c r="K846" t="s">
        <v>225</v>
      </c>
      <c r="L846">
        <v>0</v>
      </c>
      <c r="M846" t="s">
        <v>225</v>
      </c>
    </row>
    <row r="847" spans="1:13" x14ac:dyDescent="0.2">
      <c r="A847">
        <v>2020</v>
      </c>
      <c r="B847">
        <v>7</v>
      </c>
      <c r="C847" t="s">
        <v>9</v>
      </c>
      <c r="D847" t="s">
        <v>16</v>
      </c>
      <c r="E847" t="s">
        <v>13</v>
      </c>
      <c r="F847">
        <v>0.70979999999999999</v>
      </c>
      <c r="G847" t="s">
        <v>225</v>
      </c>
      <c r="H847">
        <v>116.37331399999999</v>
      </c>
      <c r="I847" t="s">
        <v>225</v>
      </c>
      <c r="J847">
        <v>0.31940000000000002</v>
      </c>
      <c r="K847" t="s">
        <v>225</v>
      </c>
      <c r="L847">
        <v>166</v>
      </c>
      <c r="M847" t="s">
        <v>225</v>
      </c>
    </row>
    <row r="848" spans="1:13" x14ac:dyDescent="0.2">
      <c r="A848">
        <v>2021</v>
      </c>
      <c r="B848">
        <v>11</v>
      </c>
      <c r="C848" t="s">
        <v>26</v>
      </c>
      <c r="D848" t="s">
        <v>45</v>
      </c>
      <c r="E848" t="s">
        <v>12</v>
      </c>
      <c r="F848">
        <v>1.6438999999999999</v>
      </c>
      <c r="G848" t="s">
        <v>225</v>
      </c>
      <c r="H848">
        <v>116.172805</v>
      </c>
      <c r="I848" t="s">
        <v>225</v>
      </c>
      <c r="J848">
        <v>0.57540000000000002</v>
      </c>
      <c r="K848" t="s">
        <v>225</v>
      </c>
      <c r="L848">
        <v>1077</v>
      </c>
      <c r="M848" t="s">
        <v>225</v>
      </c>
    </row>
    <row r="849" spans="1:13" x14ac:dyDescent="0.2">
      <c r="A849">
        <v>2021</v>
      </c>
      <c r="B849">
        <v>8</v>
      </c>
      <c r="C849" t="s">
        <v>32</v>
      </c>
      <c r="D849" t="s">
        <v>10</v>
      </c>
      <c r="E849" t="s">
        <v>14</v>
      </c>
      <c r="F849">
        <v>1.2999999999999999E-2</v>
      </c>
      <c r="G849" t="s">
        <v>225</v>
      </c>
      <c r="H849">
        <v>2.6866560000000002</v>
      </c>
      <c r="I849" t="s">
        <v>225</v>
      </c>
      <c r="J849">
        <v>9.7000000000000003E-3</v>
      </c>
      <c r="K849" t="s">
        <v>225</v>
      </c>
      <c r="L849">
        <v>4</v>
      </c>
      <c r="M849" t="s">
        <v>225</v>
      </c>
    </row>
    <row r="850" spans="1:13" x14ac:dyDescent="0.2">
      <c r="A850">
        <v>2021</v>
      </c>
      <c r="B850">
        <v>8</v>
      </c>
      <c r="C850" t="s">
        <v>32</v>
      </c>
      <c r="D850" t="s">
        <v>15</v>
      </c>
      <c r="E850" t="s">
        <v>11</v>
      </c>
      <c r="F850">
        <v>1.1187</v>
      </c>
      <c r="G850" t="s">
        <v>225</v>
      </c>
      <c r="H850">
        <v>129.45026300000001</v>
      </c>
      <c r="I850" t="s">
        <v>225</v>
      </c>
      <c r="J850">
        <v>0.2238</v>
      </c>
      <c r="K850" t="s">
        <v>225</v>
      </c>
      <c r="L850">
        <v>226</v>
      </c>
      <c r="M850" t="s">
        <v>225</v>
      </c>
    </row>
    <row r="851" spans="1:13" x14ac:dyDescent="0.2">
      <c r="A851">
        <v>2021</v>
      </c>
      <c r="B851">
        <v>8</v>
      </c>
      <c r="C851" t="s">
        <v>32</v>
      </c>
      <c r="D851" t="s">
        <v>20</v>
      </c>
      <c r="E851" t="s">
        <v>22</v>
      </c>
      <c r="F851">
        <v>5.9999999999999995E-4</v>
      </c>
      <c r="G851" t="s">
        <v>225</v>
      </c>
      <c r="H851">
        <v>3.5739E-2</v>
      </c>
      <c r="I851" t="s">
        <v>225</v>
      </c>
      <c r="J851">
        <v>1E-4</v>
      </c>
      <c r="K851" t="s">
        <v>225</v>
      </c>
      <c r="L851">
        <v>1</v>
      </c>
      <c r="M851" t="s">
        <v>225</v>
      </c>
    </row>
    <row r="852" spans="1:13" x14ac:dyDescent="0.2">
      <c r="A852">
        <v>2022</v>
      </c>
      <c r="B852">
        <v>7</v>
      </c>
      <c r="C852" t="s">
        <v>9</v>
      </c>
      <c r="D852" t="s">
        <v>19</v>
      </c>
      <c r="E852" t="s">
        <v>12</v>
      </c>
      <c r="F852">
        <v>0.67610000000000003</v>
      </c>
      <c r="G852" t="s">
        <v>225</v>
      </c>
      <c r="H852">
        <v>116.102321</v>
      </c>
      <c r="I852" t="s">
        <v>225</v>
      </c>
      <c r="J852">
        <v>0.25019999999999998</v>
      </c>
      <c r="K852" t="s">
        <v>225</v>
      </c>
      <c r="L852">
        <v>0</v>
      </c>
      <c r="M852" t="s">
        <v>225</v>
      </c>
    </row>
    <row r="853" spans="1:13" x14ac:dyDescent="0.2">
      <c r="A853">
        <v>2022</v>
      </c>
      <c r="B853">
        <v>7</v>
      </c>
      <c r="C853" t="s">
        <v>26</v>
      </c>
      <c r="D853" t="s">
        <v>55</v>
      </c>
      <c r="E853" t="s">
        <v>12</v>
      </c>
      <c r="F853">
        <v>1.2556</v>
      </c>
      <c r="G853" t="s">
        <v>225</v>
      </c>
      <c r="H853">
        <v>115.030749</v>
      </c>
      <c r="I853" t="s">
        <v>225</v>
      </c>
      <c r="J853">
        <v>0.4395</v>
      </c>
      <c r="K853" t="s">
        <v>225</v>
      </c>
      <c r="L853">
        <v>554</v>
      </c>
      <c r="M853" t="s">
        <v>225</v>
      </c>
    </row>
    <row r="854" spans="1:13" x14ac:dyDescent="0.2">
      <c r="A854">
        <v>2021</v>
      </c>
      <c r="B854">
        <v>8</v>
      </c>
      <c r="C854" t="s">
        <v>32</v>
      </c>
      <c r="D854" t="s">
        <v>33</v>
      </c>
      <c r="E854" t="s">
        <v>18</v>
      </c>
      <c r="F854">
        <v>0.65920000000000001</v>
      </c>
      <c r="G854" t="s">
        <v>225</v>
      </c>
      <c r="H854">
        <v>215.46899199999999</v>
      </c>
      <c r="I854" t="s">
        <v>225</v>
      </c>
      <c r="J854">
        <v>0.12529999999999999</v>
      </c>
      <c r="K854" t="s">
        <v>225</v>
      </c>
      <c r="L854">
        <v>105</v>
      </c>
      <c r="M854" t="s">
        <v>225</v>
      </c>
    </row>
    <row r="855" spans="1:13" x14ac:dyDescent="0.2">
      <c r="A855">
        <v>2022</v>
      </c>
      <c r="B855">
        <v>8</v>
      </c>
      <c r="C855" t="s">
        <v>26</v>
      </c>
      <c r="D855" t="s">
        <v>21</v>
      </c>
      <c r="E855" t="s">
        <v>13</v>
      </c>
      <c r="F855">
        <v>0.68210000000000004</v>
      </c>
      <c r="G855" t="s">
        <v>225</v>
      </c>
      <c r="H855">
        <v>114.57960300000001</v>
      </c>
      <c r="I855" t="s">
        <v>225</v>
      </c>
      <c r="J855">
        <v>0.27279999999999999</v>
      </c>
      <c r="K855" t="s">
        <v>225</v>
      </c>
      <c r="L855">
        <v>254</v>
      </c>
      <c r="M855" t="s">
        <v>225</v>
      </c>
    </row>
    <row r="856" spans="1:13" x14ac:dyDescent="0.2">
      <c r="A856">
        <v>2020</v>
      </c>
      <c r="B856">
        <v>5</v>
      </c>
      <c r="C856" t="s">
        <v>26</v>
      </c>
      <c r="D856" t="s">
        <v>16</v>
      </c>
      <c r="E856" t="s">
        <v>13</v>
      </c>
      <c r="F856">
        <v>0.60529999999999995</v>
      </c>
      <c r="G856" t="s">
        <v>225</v>
      </c>
      <c r="H856">
        <v>112.811286</v>
      </c>
      <c r="I856" t="s">
        <v>225</v>
      </c>
      <c r="J856">
        <v>0.27239999999999998</v>
      </c>
      <c r="K856" t="s">
        <v>225</v>
      </c>
      <c r="L856">
        <v>330</v>
      </c>
      <c r="M856" t="s">
        <v>225</v>
      </c>
    </row>
    <row r="857" spans="1:13" x14ac:dyDescent="0.2">
      <c r="A857">
        <v>2021</v>
      </c>
      <c r="B857">
        <v>8</v>
      </c>
      <c r="C857" t="s">
        <v>32</v>
      </c>
      <c r="D857" t="s">
        <v>34</v>
      </c>
      <c r="E857" t="s">
        <v>18</v>
      </c>
      <c r="F857">
        <v>1.2999999999999999E-3</v>
      </c>
      <c r="G857" t="s">
        <v>225</v>
      </c>
      <c r="H857">
        <v>0.660408</v>
      </c>
      <c r="I857" t="s">
        <v>225</v>
      </c>
      <c r="J857">
        <v>2.9999999999999997E-4</v>
      </c>
      <c r="K857" t="s">
        <v>225</v>
      </c>
      <c r="L857">
        <v>0</v>
      </c>
      <c r="M857" t="s">
        <v>225</v>
      </c>
    </row>
    <row r="858" spans="1:13" x14ac:dyDescent="0.2">
      <c r="A858">
        <v>2020</v>
      </c>
      <c r="B858">
        <v>7</v>
      </c>
      <c r="C858" t="s">
        <v>9</v>
      </c>
      <c r="D858" t="s">
        <v>23</v>
      </c>
      <c r="E858" t="s">
        <v>13</v>
      </c>
      <c r="F858">
        <v>0.55979999999999996</v>
      </c>
      <c r="G858" t="s">
        <v>225</v>
      </c>
      <c r="H858">
        <v>112.794113</v>
      </c>
      <c r="I858" t="s">
        <v>225</v>
      </c>
      <c r="J858">
        <v>0.22389999999999999</v>
      </c>
      <c r="K858" t="s">
        <v>225</v>
      </c>
      <c r="L858">
        <v>183</v>
      </c>
      <c r="M858" t="s">
        <v>225</v>
      </c>
    </row>
    <row r="859" spans="1:13" x14ac:dyDescent="0.2">
      <c r="A859">
        <v>2020</v>
      </c>
      <c r="B859">
        <v>8</v>
      </c>
      <c r="C859" t="s">
        <v>26</v>
      </c>
      <c r="D859" t="s">
        <v>28</v>
      </c>
      <c r="E859" t="s">
        <v>12</v>
      </c>
      <c r="F859">
        <v>0.51959999999999995</v>
      </c>
      <c r="G859" t="s">
        <v>225</v>
      </c>
      <c r="H859">
        <v>112.748627</v>
      </c>
      <c r="I859" t="s">
        <v>225</v>
      </c>
      <c r="J859">
        <v>0.18179999999999999</v>
      </c>
      <c r="K859" t="s">
        <v>225</v>
      </c>
      <c r="L859">
        <v>0</v>
      </c>
      <c r="M859" t="s">
        <v>225</v>
      </c>
    </row>
    <row r="860" spans="1:13" x14ac:dyDescent="0.2">
      <c r="A860">
        <v>2021</v>
      </c>
      <c r="B860">
        <v>8</v>
      </c>
      <c r="C860" t="s">
        <v>32</v>
      </c>
      <c r="D860" t="s">
        <v>16</v>
      </c>
      <c r="E860" t="s">
        <v>11</v>
      </c>
      <c r="F860">
        <v>0.84609999999999996</v>
      </c>
      <c r="G860" t="s">
        <v>225</v>
      </c>
      <c r="H860">
        <v>20.953447000000001</v>
      </c>
      <c r="I860" t="s">
        <v>225</v>
      </c>
      <c r="J860">
        <v>0.1946</v>
      </c>
      <c r="K860" t="s">
        <v>225</v>
      </c>
      <c r="L860">
        <v>105</v>
      </c>
      <c r="M860" t="s">
        <v>225</v>
      </c>
    </row>
    <row r="861" spans="1:13" x14ac:dyDescent="0.2">
      <c r="A861">
        <v>2021</v>
      </c>
      <c r="B861">
        <v>4</v>
      </c>
      <c r="C861" t="s">
        <v>26</v>
      </c>
      <c r="D861" t="s">
        <v>19</v>
      </c>
      <c r="E861" t="s">
        <v>12</v>
      </c>
      <c r="F861">
        <v>0.67720000000000002</v>
      </c>
      <c r="G861" t="s">
        <v>225</v>
      </c>
      <c r="H861">
        <v>112.223814</v>
      </c>
      <c r="I861" t="s">
        <v>225</v>
      </c>
      <c r="J861">
        <v>0.25059999999999999</v>
      </c>
      <c r="K861" t="s">
        <v>225</v>
      </c>
      <c r="L861">
        <v>223</v>
      </c>
      <c r="M861" t="s">
        <v>225</v>
      </c>
    </row>
    <row r="862" spans="1:13" x14ac:dyDescent="0.2">
      <c r="A862">
        <v>2021</v>
      </c>
      <c r="B862">
        <v>9</v>
      </c>
      <c r="C862" t="s">
        <v>9</v>
      </c>
      <c r="D862" t="s">
        <v>10</v>
      </c>
      <c r="E862" t="s">
        <v>11</v>
      </c>
      <c r="F862">
        <v>12.618399999999999</v>
      </c>
      <c r="G862" t="s">
        <v>225</v>
      </c>
      <c r="H862">
        <v>808.53339800000003</v>
      </c>
      <c r="I862" t="s">
        <v>225</v>
      </c>
      <c r="J862">
        <v>2.6499000000000001</v>
      </c>
      <c r="K862" t="s">
        <v>225</v>
      </c>
      <c r="L862">
        <v>503</v>
      </c>
      <c r="M862" t="s">
        <v>225</v>
      </c>
    </row>
    <row r="863" spans="1:13" x14ac:dyDescent="0.2">
      <c r="A863">
        <v>2021</v>
      </c>
      <c r="B863">
        <v>9</v>
      </c>
      <c r="C863" t="s">
        <v>9</v>
      </c>
      <c r="D863" t="s">
        <v>15</v>
      </c>
      <c r="E863" t="s">
        <v>11</v>
      </c>
      <c r="F863">
        <v>8.6300000000000002E-2</v>
      </c>
      <c r="G863" t="s">
        <v>225</v>
      </c>
      <c r="H863">
        <v>11.195581000000001</v>
      </c>
      <c r="I863" t="s">
        <v>225</v>
      </c>
      <c r="J863">
        <v>1.72E-2</v>
      </c>
      <c r="K863" t="s">
        <v>225</v>
      </c>
      <c r="L863">
        <v>11</v>
      </c>
      <c r="M863" t="s">
        <v>225</v>
      </c>
    </row>
    <row r="864" spans="1:13" x14ac:dyDescent="0.2">
      <c r="A864">
        <v>2021</v>
      </c>
      <c r="B864">
        <v>9</v>
      </c>
      <c r="C864" t="s">
        <v>9</v>
      </c>
      <c r="D864" t="s">
        <v>17</v>
      </c>
      <c r="E864" t="s">
        <v>18</v>
      </c>
      <c r="F864">
        <v>3.2673999999999999</v>
      </c>
      <c r="G864" t="s">
        <v>225</v>
      </c>
      <c r="H864">
        <v>356.615048</v>
      </c>
      <c r="I864" t="s">
        <v>225</v>
      </c>
      <c r="J864">
        <v>0.58819999999999995</v>
      </c>
      <c r="K864" t="s">
        <v>225</v>
      </c>
      <c r="L864">
        <v>201</v>
      </c>
      <c r="M864" t="s">
        <v>225</v>
      </c>
    </row>
    <row r="865" spans="1:13" x14ac:dyDescent="0.2">
      <c r="A865">
        <v>2021</v>
      </c>
      <c r="B865">
        <v>3</v>
      </c>
      <c r="C865" t="s">
        <v>9</v>
      </c>
      <c r="D865" t="s">
        <v>19</v>
      </c>
      <c r="E865" t="s">
        <v>12</v>
      </c>
      <c r="F865">
        <v>0.78520000000000001</v>
      </c>
      <c r="G865" t="s">
        <v>225</v>
      </c>
      <c r="H865">
        <v>112.19417600000001</v>
      </c>
      <c r="I865" t="s">
        <v>225</v>
      </c>
      <c r="J865">
        <v>0.29049999999999998</v>
      </c>
      <c r="K865" t="s">
        <v>225</v>
      </c>
      <c r="L865">
        <v>73</v>
      </c>
      <c r="M865" t="s">
        <v>225</v>
      </c>
    </row>
    <row r="866" spans="1:13" x14ac:dyDescent="0.2">
      <c r="A866">
        <v>2021</v>
      </c>
      <c r="B866">
        <v>9</v>
      </c>
      <c r="C866" t="s">
        <v>9</v>
      </c>
      <c r="D866" t="s">
        <v>21</v>
      </c>
      <c r="E866" t="s">
        <v>22</v>
      </c>
      <c r="F866">
        <v>4.9500000000000002E-2</v>
      </c>
      <c r="G866" t="s">
        <v>225</v>
      </c>
      <c r="H866">
        <v>12.375298000000001</v>
      </c>
      <c r="I866" t="s">
        <v>225</v>
      </c>
      <c r="J866">
        <v>1.3899999999999999E-2</v>
      </c>
      <c r="K866" t="s">
        <v>225</v>
      </c>
      <c r="L866">
        <v>20</v>
      </c>
      <c r="M866" t="s">
        <v>225</v>
      </c>
    </row>
    <row r="867" spans="1:13" x14ac:dyDescent="0.2">
      <c r="A867">
        <v>2020</v>
      </c>
      <c r="B867">
        <v>11</v>
      </c>
      <c r="C867" t="s">
        <v>9</v>
      </c>
      <c r="D867" t="s">
        <v>21</v>
      </c>
      <c r="E867" t="s">
        <v>13</v>
      </c>
      <c r="F867">
        <v>0.91449999999999998</v>
      </c>
      <c r="G867" t="s">
        <v>225</v>
      </c>
      <c r="H867">
        <v>111.77260200000001</v>
      </c>
      <c r="I867" t="s">
        <v>225</v>
      </c>
      <c r="J867">
        <v>0.36580000000000001</v>
      </c>
      <c r="K867" t="s">
        <v>225</v>
      </c>
      <c r="L867">
        <v>123</v>
      </c>
      <c r="M867" t="s">
        <v>225</v>
      </c>
    </row>
    <row r="868" spans="1:13" x14ac:dyDescent="0.2">
      <c r="A868">
        <v>2021</v>
      </c>
      <c r="B868">
        <v>9</v>
      </c>
      <c r="C868" t="s">
        <v>9</v>
      </c>
      <c r="D868" t="s">
        <v>50</v>
      </c>
      <c r="E868" t="s">
        <v>27</v>
      </c>
      <c r="F868">
        <v>1.0285</v>
      </c>
      <c r="G868" t="s">
        <v>225</v>
      </c>
      <c r="H868">
        <v>75.752228000000002</v>
      </c>
      <c r="I868" t="s">
        <v>225</v>
      </c>
      <c r="J868">
        <v>0.3291</v>
      </c>
      <c r="K868" t="s">
        <v>225</v>
      </c>
      <c r="L868">
        <v>283</v>
      </c>
      <c r="M868" t="s">
        <v>225</v>
      </c>
    </row>
    <row r="869" spans="1:13" x14ac:dyDescent="0.2">
      <c r="A869">
        <v>2020</v>
      </c>
      <c r="B869">
        <v>11</v>
      </c>
      <c r="C869" t="s">
        <v>26</v>
      </c>
      <c r="D869" t="s">
        <v>16</v>
      </c>
      <c r="E869" t="s">
        <v>13</v>
      </c>
      <c r="F869">
        <v>0.64219999999999999</v>
      </c>
      <c r="G869" t="s">
        <v>225</v>
      </c>
      <c r="H869">
        <v>111.463019</v>
      </c>
      <c r="I869" t="s">
        <v>225</v>
      </c>
      <c r="J869">
        <v>0.28899999999999998</v>
      </c>
      <c r="K869" t="s">
        <v>225</v>
      </c>
      <c r="L869">
        <v>362</v>
      </c>
      <c r="M869" t="s">
        <v>225</v>
      </c>
    </row>
    <row r="870" spans="1:13" x14ac:dyDescent="0.2">
      <c r="A870">
        <v>2021</v>
      </c>
      <c r="B870">
        <v>5</v>
      </c>
      <c r="C870" t="s">
        <v>26</v>
      </c>
      <c r="D870" t="s">
        <v>19</v>
      </c>
      <c r="E870" t="s">
        <v>12</v>
      </c>
      <c r="F870">
        <v>0.67059999999999997</v>
      </c>
      <c r="G870" t="s">
        <v>225</v>
      </c>
      <c r="H870">
        <v>111.21218300000001</v>
      </c>
      <c r="I870" t="s">
        <v>225</v>
      </c>
      <c r="J870">
        <v>0.24809999999999999</v>
      </c>
      <c r="K870" t="s">
        <v>225</v>
      </c>
      <c r="L870">
        <v>270</v>
      </c>
      <c r="M870" t="s">
        <v>225</v>
      </c>
    </row>
    <row r="871" spans="1:13" x14ac:dyDescent="0.2">
      <c r="A871">
        <v>2022</v>
      </c>
      <c r="B871">
        <v>3</v>
      </c>
      <c r="C871" t="s">
        <v>26</v>
      </c>
      <c r="D871" t="s">
        <v>52</v>
      </c>
      <c r="E871" t="s">
        <v>12</v>
      </c>
      <c r="F871">
        <v>2.1042999999999998</v>
      </c>
      <c r="G871" t="s">
        <v>225</v>
      </c>
      <c r="H871">
        <v>110.584264</v>
      </c>
      <c r="I871" t="s">
        <v>225</v>
      </c>
      <c r="J871">
        <v>0.73650000000000004</v>
      </c>
      <c r="K871" t="s">
        <v>225</v>
      </c>
      <c r="L871">
        <v>454</v>
      </c>
      <c r="M871" t="s">
        <v>225</v>
      </c>
    </row>
    <row r="872" spans="1:13" x14ac:dyDescent="0.2">
      <c r="A872">
        <v>2021</v>
      </c>
      <c r="B872">
        <v>9</v>
      </c>
      <c r="C872" t="s">
        <v>9</v>
      </c>
      <c r="D872" t="s">
        <v>25</v>
      </c>
      <c r="E872" t="s">
        <v>18</v>
      </c>
      <c r="F872">
        <v>0.49880000000000002</v>
      </c>
      <c r="G872" t="s">
        <v>225</v>
      </c>
      <c r="H872">
        <v>33.539597999999998</v>
      </c>
      <c r="I872" t="s">
        <v>225</v>
      </c>
      <c r="J872">
        <v>8.9800000000000005E-2</v>
      </c>
      <c r="K872" t="s">
        <v>225</v>
      </c>
      <c r="L872">
        <v>81</v>
      </c>
      <c r="M872" t="s">
        <v>225</v>
      </c>
    </row>
    <row r="873" spans="1:13" x14ac:dyDescent="0.2">
      <c r="A873">
        <v>2020</v>
      </c>
      <c r="B873">
        <v>10</v>
      </c>
      <c r="C873" t="s">
        <v>26</v>
      </c>
      <c r="D873" t="s">
        <v>16</v>
      </c>
      <c r="E873" t="s">
        <v>13</v>
      </c>
      <c r="F873">
        <v>0.60580000000000001</v>
      </c>
      <c r="G873" t="s">
        <v>225</v>
      </c>
      <c r="H873">
        <v>109.80841700000001</v>
      </c>
      <c r="I873" t="s">
        <v>225</v>
      </c>
      <c r="J873">
        <v>0.27260000000000001</v>
      </c>
      <c r="K873" t="s">
        <v>225</v>
      </c>
      <c r="L873">
        <v>275</v>
      </c>
      <c r="M873" t="s">
        <v>225</v>
      </c>
    </row>
    <row r="874" spans="1:13" x14ac:dyDescent="0.2">
      <c r="A874">
        <v>2022</v>
      </c>
      <c r="B874">
        <v>8</v>
      </c>
      <c r="C874" t="s">
        <v>9</v>
      </c>
      <c r="D874" t="s">
        <v>57</v>
      </c>
      <c r="E874" t="s">
        <v>12</v>
      </c>
      <c r="F874">
        <v>2.0727000000000002</v>
      </c>
      <c r="G874" t="s">
        <v>225</v>
      </c>
      <c r="H874">
        <v>109.779905</v>
      </c>
      <c r="I874" t="s">
        <v>225</v>
      </c>
      <c r="J874">
        <v>0.72540000000000004</v>
      </c>
      <c r="K874" t="s">
        <v>225</v>
      </c>
      <c r="L874">
        <v>0</v>
      </c>
      <c r="M874" t="s">
        <v>225</v>
      </c>
    </row>
    <row r="875" spans="1:13" x14ac:dyDescent="0.2">
      <c r="A875">
        <v>2021</v>
      </c>
      <c r="B875">
        <v>9</v>
      </c>
      <c r="C875" t="s">
        <v>26</v>
      </c>
      <c r="D875" t="s">
        <v>10</v>
      </c>
      <c r="E875" t="s">
        <v>14</v>
      </c>
      <c r="F875">
        <v>0.38969999999999999</v>
      </c>
      <c r="G875" t="s">
        <v>225</v>
      </c>
      <c r="H875">
        <v>62.943620000000003</v>
      </c>
      <c r="I875" t="s">
        <v>225</v>
      </c>
      <c r="J875">
        <v>0.2923</v>
      </c>
      <c r="K875" t="s">
        <v>225</v>
      </c>
      <c r="L875">
        <v>245</v>
      </c>
      <c r="M875" t="s">
        <v>225</v>
      </c>
    </row>
    <row r="876" spans="1:13" x14ac:dyDescent="0.2">
      <c r="A876">
        <v>2021</v>
      </c>
      <c r="B876">
        <v>9</v>
      </c>
      <c r="C876" t="s">
        <v>26</v>
      </c>
      <c r="D876" t="s">
        <v>15</v>
      </c>
      <c r="E876" t="s">
        <v>11</v>
      </c>
      <c r="F876">
        <v>0.30830000000000002</v>
      </c>
      <c r="G876" t="s">
        <v>225</v>
      </c>
      <c r="H876">
        <v>41.966569</v>
      </c>
      <c r="I876" t="s">
        <v>225</v>
      </c>
      <c r="J876">
        <v>6.1699999999999998E-2</v>
      </c>
      <c r="K876" t="s">
        <v>225</v>
      </c>
      <c r="L876">
        <v>33</v>
      </c>
      <c r="M876" t="s">
        <v>225</v>
      </c>
    </row>
    <row r="877" spans="1:13" x14ac:dyDescent="0.2">
      <c r="A877">
        <v>2021</v>
      </c>
      <c r="B877">
        <v>12</v>
      </c>
      <c r="C877" t="s">
        <v>26</v>
      </c>
      <c r="D877" t="s">
        <v>45</v>
      </c>
      <c r="E877" t="s">
        <v>12</v>
      </c>
      <c r="F877">
        <v>1.6841999999999999</v>
      </c>
      <c r="G877" t="s">
        <v>225</v>
      </c>
      <c r="H877">
        <v>108.66609600000001</v>
      </c>
      <c r="I877" t="s">
        <v>225</v>
      </c>
      <c r="J877">
        <v>0.58950000000000002</v>
      </c>
      <c r="K877" t="s">
        <v>225</v>
      </c>
      <c r="L877">
        <v>956</v>
      </c>
      <c r="M877" t="s">
        <v>225</v>
      </c>
    </row>
    <row r="878" spans="1:13" x14ac:dyDescent="0.2">
      <c r="A878">
        <v>2021</v>
      </c>
      <c r="B878">
        <v>9</v>
      </c>
      <c r="C878" t="s">
        <v>26</v>
      </c>
      <c r="D878" t="s">
        <v>20</v>
      </c>
      <c r="E878" t="s">
        <v>22</v>
      </c>
      <c r="F878">
        <v>0.27010000000000001</v>
      </c>
      <c r="G878" t="s">
        <v>225</v>
      </c>
      <c r="H878">
        <v>17.012743999999998</v>
      </c>
      <c r="I878" t="s">
        <v>225</v>
      </c>
      <c r="J878">
        <v>7.0199999999999999E-2</v>
      </c>
      <c r="K878" t="s">
        <v>225</v>
      </c>
      <c r="L878">
        <v>124</v>
      </c>
      <c r="M878" t="s">
        <v>225</v>
      </c>
    </row>
    <row r="879" spans="1:13" x14ac:dyDescent="0.2">
      <c r="A879">
        <v>2020</v>
      </c>
      <c r="B879">
        <v>1</v>
      </c>
      <c r="C879" t="s">
        <v>26</v>
      </c>
      <c r="D879" t="s">
        <v>29</v>
      </c>
      <c r="E879" t="s">
        <v>13</v>
      </c>
      <c r="F879">
        <v>0.34160000000000001</v>
      </c>
      <c r="G879" t="s">
        <v>225</v>
      </c>
      <c r="H879">
        <v>108.540446</v>
      </c>
      <c r="I879" t="s">
        <v>225</v>
      </c>
      <c r="J879">
        <v>0.13669999999999999</v>
      </c>
      <c r="K879" t="s">
        <v>225</v>
      </c>
      <c r="L879">
        <v>49</v>
      </c>
      <c r="M879" t="s">
        <v>225</v>
      </c>
    </row>
    <row r="880" spans="1:13" x14ac:dyDescent="0.2">
      <c r="A880">
        <v>2022</v>
      </c>
      <c r="B880">
        <v>2</v>
      </c>
      <c r="C880" t="s">
        <v>26</v>
      </c>
      <c r="D880" t="s">
        <v>52</v>
      </c>
      <c r="E880" t="s">
        <v>12</v>
      </c>
      <c r="F880">
        <v>2.2345000000000002</v>
      </c>
      <c r="G880" t="s">
        <v>225</v>
      </c>
      <c r="H880">
        <v>106.804421</v>
      </c>
      <c r="I880" t="s">
        <v>225</v>
      </c>
      <c r="J880">
        <v>0.78210000000000002</v>
      </c>
      <c r="K880" t="s">
        <v>225</v>
      </c>
      <c r="L880">
        <v>463</v>
      </c>
      <c r="M880" t="s">
        <v>225</v>
      </c>
    </row>
    <row r="881" spans="1:13" x14ac:dyDescent="0.2">
      <c r="A881">
        <v>2022</v>
      </c>
      <c r="B881">
        <v>11</v>
      </c>
      <c r="C881" t="s">
        <v>26</v>
      </c>
      <c r="D881" t="s">
        <v>21</v>
      </c>
      <c r="E881" t="s">
        <v>13</v>
      </c>
      <c r="F881">
        <v>0.434</v>
      </c>
      <c r="G881" t="s">
        <v>225</v>
      </c>
      <c r="H881">
        <v>106.645087</v>
      </c>
      <c r="I881" t="s">
        <v>225</v>
      </c>
      <c r="J881">
        <v>0.1736</v>
      </c>
      <c r="K881" t="s">
        <v>225</v>
      </c>
      <c r="L881">
        <v>174</v>
      </c>
      <c r="M881" t="s">
        <v>225</v>
      </c>
    </row>
    <row r="882" spans="1:13" x14ac:dyDescent="0.2">
      <c r="A882">
        <v>2021</v>
      </c>
      <c r="B882">
        <v>9</v>
      </c>
      <c r="C882" t="s">
        <v>26</v>
      </c>
      <c r="D882" t="s">
        <v>17</v>
      </c>
      <c r="E882" t="s">
        <v>18</v>
      </c>
      <c r="F882">
        <v>4.5446</v>
      </c>
      <c r="G882" t="s">
        <v>225</v>
      </c>
      <c r="H882">
        <v>414.70506399999999</v>
      </c>
      <c r="I882" t="s">
        <v>225</v>
      </c>
      <c r="J882">
        <v>0.81799999999999995</v>
      </c>
      <c r="K882" t="s">
        <v>225</v>
      </c>
      <c r="L882">
        <v>2241</v>
      </c>
      <c r="M882" t="s">
        <v>225</v>
      </c>
    </row>
    <row r="883" spans="1:13" x14ac:dyDescent="0.2">
      <c r="A883">
        <v>2021</v>
      </c>
      <c r="B883">
        <v>9</v>
      </c>
      <c r="C883" t="s">
        <v>26</v>
      </c>
      <c r="D883" t="s">
        <v>50</v>
      </c>
      <c r="E883" t="s">
        <v>27</v>
      </c>
      <c r="F883">
        <v>2.5920000000000001</v>
      </c>
      <c r="G883" t="s">
        <v>225</v>
      </c>
      <c r="H883">
        <v>240.02345399999999</v>
      </c>
      <c r="I883" t="s">
        <v>225</v>
      </c>
      <c r="J883">
        <v>0.82940000000000003</v>
      </c>
      <c r="K883" t="s">
        <v>225</v>
      </c>
      <c r="L883">
        <v>2551</v>
      </c>
      <c r="M883" t="s">
        <v>225</v>
      </c>
    </row>
    <row r="884" spans="1:13" x14ac:dyDescent="0.2">
      <c r="A884">
        <v>2020</v>
      </c>
      <c r="B884">
        <v>2</v>
      </c>
      <c r="C884" t="s">
        <v>9</v>
      </c>
      <c r="D884" t="s">
        <v>21</v>
      </c>
      <c r="E884" t="s">
        <v>13</v>
      </c>
      <c r="F884">
        <v>0.87439999999999996</v>
      </c>
      <c r="G884" t="s">
        <v>225</v>
      </c>
      <c r="H884">
        <v>106.29976499999999</v>
      </c>
      <c r="I884" t="s">
        <v>225</v>
      </c>
      <c r="J884">
        <v>0.3498</v>
      </c>
      <c r="K884" t="s">
        <v>225</v>
      </c>
      <c r="L884">
        <v>108</v>
      </c>
      <c r="M884" t="s">
        <v>225</v>
      </c>
    </row>
    <row r="885" spans="1:13" x14ac:dyDescent="0.2">
      <c r="A885">
        <v>2021</v>
      </c>
      <c r="B885">
        <v>9</v>
      </c>
      <c r="C885" t="s">
        <v>26</v>
      </c>
      <c r="D885" t="s">
        <v>16</v>
      </c>
      <c r="E885" t="s">
        <v>11</v>
      </c>
      <c r="F885">
        <v>2.1857000000000002</v>
      </c>
      <c r="G885" t="s">
        <v>225</v>
      </c>
      <c r="H885">
        <v>149.31264300000001</v>
      </c>
      <c r="I885" t="s">
        <v>225</v>
      </c>
      <c r="J885">
        <v>0.50270000000000004</v>
      </c>
      <c r="K885" t="s">
        <v>225</v>
      </c>
      <c r="L885">
        <v>899</v>
      </c>
      <c r="M885" t="s">
        <v>225</v>
      </c>
    </row>
    <row r="886" spans="1:13" x14ac:dyDescent="0.2">
      <c r="A886">
        <v>2022</v>
      </c>
      <c r="B886">
        <v>11</v>
      </c>
      <c r="C886" t="s">
        <v>9</v>
      </c>
      <c r="D886" t="s">
        <v>55</v>
      </c>
      <c r="E886" t="s">
        <v>12</v>
      </c>
      <c r="F886">
        <v>1.1889000000000001</v>
      </c>
      <c r="G886" t="s">
        <v>225</v>
      </c>
      <c r="H886">
        <v>106.11928</v>
      </c>
      <c r="I886" t="s">
        <v>225</v>
      </c>
      <c r="J886">
        <v>0.41610000000000003</v>
      </c>
      <c r="K886" t="s">
        <v>225</v>
      </c>
      <c r="L886">
        <v>114</v>
      </c>
      <c r="M886" t="s">
        <v>225</v>
      </c>
    </row>
    <row r="887" spans="1:13" x14ac:dyDescent="0.2">
      <c r="A887">
        <v>2020</v>
      </c>
      <c r="B887">
        <v>10</v>
      </c>
      <c r="C887" t="s">
        <v>9</v>
      </c>
      <c r="D887" t="s">
        <v>21</v>
      </c>
      <c r="E887" t="s">
        <v>13</v>
      </c>
      <c r="F887">
        <v>0.86599999999999999</v>
      </c>
      <c r="G887" t="s">
        <v>225</v>
      </c>
      <c r="H887">
        <v>105.254914</v>
      </c>
      <c r="I887" t="s">
        <v>225</v>
      </c>
      <c r="J887">
        <v>0.34639999999999999</v>
      </c>
      <c r="K887" t="s">
        <v>225</v>
      </c>
      <c r="L887">
        <v>118</v>
      </c>
      <c r="M887" t="s">
        <v>225</v>
      </c>
    </row>
    <row r="888" spans="1:13" x14ac:dyDescent="0.2">
      <c r="A888">
        <v>2022</v>
      </c>
      <c r="B888">
        <v>4</v>
      </c>
      <c r="C888" t="s">
        <v>9</v>
      </c>
      <c r="D888" t="s">
        <v>19</v>
      </c>
      <c r="E888" t="s">
        <v>12</v>
      </c>
      <c r="F888">
        <v>0.54100000000000004</v>
      </c>
      <c r="G888" t="s">
        <v>225</v>
      </c>
      <c r="H888">
        <v>104.95249200000001</v>
      </c>
      <c r="I888" t="s">
        <v>225</v>
      </c>
      <c r="J888">
        <v>0.2001</v>
      </c>
      <c r="K888" t="s">
        <v>225</v>
      </c>
      <c r="L888">
        <v>0</v>
      </c>
      <c r="M888" t="s">
        <v>225</v>
      </c>
    </row>
    <row r="889" spans="1:13" x14ac:dyDescent="0.2">
      <c r="A889">
        <v>2020</v>
      </c>
      <c r="B889">
        <v>11</v>
      </c>
      <c r="C889" t="s">
        <v>26</v>
      </c>
      <c r="D889" t="s">
        <v>29</v>
      </c>
      <c r="E889" t="s">
        <v>13</v>
      </c>
      <c r="F889">
        <v>0.31979999999999997</v>
      </c>
      <c r="G889" t="s">
        <v>225</v>
      </c>
      <c r="H889">
        <v>103.77124999999999</v>
      </c>
      <c r="I889" t="s">
        <v>225</v>
      </c>
      <c r="J889">
        <v>0.128</v>
      </c>
      <c r="K889" t="s">
        <v>225</v>
      </c>
      <c r="L889">
        <v>0</v>
      </c>
      <c r="M889" t="s">
        <v>225</v>
      </c>
    </row>
    <row r="890" spans="1:13" x14ac:dyDescent="0.2">
      <c r="A890">
        <v>2021</v>
      </c>
      <c r="B890">
        <v>9</v>
      </c>
      <c r="C890" t="s">
        <v>32</v>
      </c>
      <c r="D890" t="s">
        <v>10</v>
      </c>
      <c r="E890" t="s">
        <v>14</v>
      </c>
      <c r="F890">
        <v>1.26E-2</v>
      </c>
      <c r="G890" t="s">
        <v>225</v>
      </c>
      <c r="H890">
        <v>2.5999940000000001</v>
      </c>
      <c r="I890" t="s">
        <v>225</v>
      </c>
      <c r="J890">
        <v>9.4000000000000004E-3</v>
      </c>
      <c r="K890" t="s">
        <v>225</v>
      </c>
      <c r="L890">
        <v>3</v>
      </c>
      <c r="M890" t="s">
        <v>225</v>
      </c>
    </row>
    <row r="891" spans="1:13" x14ac:dyDescent="0.2">
      <c r="A891">
        <v>2021</v>
      </c>
      <c r="B891">
        <v>9</v>
      </c>
      <c r="C891" t="s">
        <v>32</v>
      </c>
      <c r="D891" t="s">
        <v>15</v>
      </c>
      <c r="E891" t="s">
        <v>11</v>
      </c>
      <c r="F891">
        <v>0.96830000000000005</v>
      </c>
      <c r="G891" t="s">
        <v>225</v>
      </c>
      <c r="H891">
        <v>114.95761400000001</v>
      </c>
      <c r="I891" t="s">
        <v>225</v>
      </c>
      <c r="J891">
        <v>0.19370000000000001</v>
      </c>
      <c r="K891" t="s">
        <v>225</v>
      </c>
      <c r="L891">
        <v>253</v>
      </c>
      <c r="M891" t="s">
        <v>225</v>
      </c>
    </row>
    <row r="892" spans="1:13" x14ac:dyDescent="0.2">
      <c r="A892">
        <v>2021</v>
      </c>
      <c r="B892">
        <v>9</v>
      </c>
      <c r="C892" t="s">
        <v>32</v>
      </c>
      <c r="D892" t="s">
        <v>20</v>
      </c>
      <c r="E892" t="s">
        <v>22</v>
      </c>
      <c r="F892">
        <v>0.62960000000000005</v>
      </c>
      <c r="G892" t="s">
        <v>225</v>
      </c>
      <c r="H892">
        <v>39.270828999999999</v>
      </c>
      <c r="I892" t="s">
        <v>225</v>
      </c>
      <c r="J892">
        <v>0.16370000000000001</v>
      </c>
      <c r="K892" t="s">
        <v>225</v>
      </c>
      <c r="L892">
        <v>266</v>
      </c>
      <c r="M892" t="s">
        <v>225</v>
      </c>
    </row>
    <row r="893" spans="1:13" x14ac:dyDescent="0.2">
      <c r="A893">
        <v>2021</v>
      </c>
      <c r="B893">
        <v>9</v>
      </c>
      <c r="C893" t="s">
        <v>32</v>
      </c>
      <c r="D893" t="s">
        <v>33</v>
      </c>
      <c r="E893" t="s">
        <v>18</v>
      </c>
      <c r="F893">
        <v>1.3111999999999999</v>
      </c>
      <c r="G893" t="s">
        <v>225</v>
      </c>
      <c r="H893">
        <v>388.65414000000004</v>
      </c>
      <c r="I893" t="s">
        <v>225</v>
      </c>
      <c r="J893">
        <v>0.249</v>
      </c>
      <c r="K893" t="s">
        <v>225</v>
      </c>
      <c r="L893">
        <v>115</v>
      </c>
      <c r="M893" t="s">
        <v>225</v>
      </c>
    </row>
    <row r="894" spans="1:13" x14ac:dyDescent="0.2">
      <c r="A894">
        <v>2021</v>
      </c>
      <c r="B894">
        <v>11</v>
      </c>
      <c r="C894" t="s">
        <v>26</v>
      </c>
      <c r="D894" t="s">
        <v>19</v>
      </c>
      <c r="E894" t="s">
        <v>12</v>
      </c>
      <c r="F894">
        <v>0.52100000000000002</v>
      </c>
      <c r="G894" t="s">
        <v>225</v>
      </c>
      <c r="H894">
        <v>103.76481800000001</v>
      </c>
      <c r="I894" t="s">
        <v>225</v>
      </c>
      <c r="J894">
        <v>0.1928</v>
      </c>
      <c r="K894" t="s">
        <v>225</v>
      </c>
      <c r="L894">
        <v>0</v>
      </c>
      <c r="M894" t="s">
        <v>225</v>
      </c>
    </row>
    <row r="895" spans="1:13" x14ac:dyDescent="0.2">
      <c r="A895">
        <v>2020</v>
      </c>
      <c r="B895">
        <v>4</v>
      </c>
      <c r="C895" t="s">
        <v>9</v>
      </c>
      <c r="D895" t="s">
        <v>21</v>
      </c>
      <c r="E895" t="s">
        <v>13</v>
      </c>
      <c r="F895">
        <v>0.85609999999999997</v>
      </c>
      <c r="G895" t="s">
        <v>225</v>
      </c>
      <c r="H895">
        <v>102.900452</v>
      </c>
      <c r="I895" t="s">
        <v>225</v>
      </c>
      <c r="J895">
        <v>0.34239999999999998</v>
      </c>
      <c r="K895" t="s">
        <v>225</v>
      </c>
      <c r="L895">
        <v>113</v>
      </c>
      <c r="M895" t="s">
        <v>225</v>
      </c>
    </row>
    <row r="896" spans="1:13" x14ac:dyDescent="0.2">
      <c r="A896">
        <v>2022</v>
      </c>
      <c r="B896">
        <v>12</v>
      </c>
      <c r="C896" t="s">
        <v>26</v>
      </c>
      <c r="D896" t="s">
        <v>21</v>
      </c>
      <c r="E896" t="s">
        <v>13</v>
      </c>
      <c r="F896">
        <v>0.45610000000000001</v>
      </c>
      <c r="G896" t="s">
        <v>225</v>
      </c>
      <c r="H896">
        <v>100.668722</v>
      </c>
      <c r="I896" t="s">
        <v>225</v>
      </c>
      <c r="J896">
        <v>0.18240000000000001</v>
      </c>
      <c r="K896" t="s">
        <v>225</v>
      </c>
      <c r="L896">
        <v>244</v>
      </c>
      <c r="M896" t="s">
        <v>225</v>
      </c>
    </row>
    <row r="897" spans="1:13" x14ac:dyDescent="0.2">
      <c r="A897">
        <v>2021</v>
      </c>
      <c r="B897">
        <v>9</v>
      </c>
      <c r="C897" t="s">
        <v>32</v>
      </c>
      <c r="D897" t="s">
        <v>34</v>
      </c>
      <c r="E897" t="s">
        <v>18</v>
      </c>
      <c r="F897">
        <v>2.0999999999999999E-3</v>
      </c>
      <c r="G897" t="s">
        <v>225</v>
      </c>
      <c r="H897">
        <v>0.76722799999999991</v>
      </c>
      <c r="I897" t="s">
        <v>225</v>
      </c>
      <c r="J897">
        <v>4.0000000000000002E-4</v>
      </c>
      <c r="K897" t="s">
        <v>225</v>
      </c>
      <c r="L897">
        <v>3</v>
      </c>
      <c r="M897" t="s">
        <v>225</v>
      </c>
    </row>
    <row r="898" spans="1:13" x14ac:dyDescent="0.2">
      <c r="A898">
        <v>2022</v>
      </c>
      <c r="B898">
        <v>9</v>
      </c>
      <c r="C898" t="s">
        <v>26</v>
      </c>
      <c r="D898" t="s">
        <v>21</v>
      </c>
      <c r="E898" t="s">
        <v>13</v>
      </c>
      <c r="F898">
        <v>0.62770000000000004</v>
      </c>
      <c r="G898" t="s">
        <v>225</v>
      </c>
      <c r="H898">
        <v>100.602947</v>
      </c>
      <c r="I898" t="s">
        <v>225</v>
      </c>
      <c r="J898">
        <v>0.25109999999999999</v>
      </c>
      <c r="K898" t="s">
        <v>225</v>
      </c>
      <c r="L898">
        <v>322</v>
      </c>
      <c r="M898" t="s">
        <v>225</v>
      </c>
    </row>
    <row r="899" spans="1:13" x14ac:dyDescent="0.2">
      <c r="A899">
        <v>2022</v>
      </c>
      <c r="B899">
        <v>5</v>
      </c>
      <c r="C899" t="s">
        <v>32</v>
      </c>
      <c r="D899" t="s">
        <v>34</v>
      </c>
      <c r="E899" t="s">
        <v>13</v>
      </c>
      <c r="F899">
        <v>0.1734</v>
      </c>
      <c r="G899" t="s">
        <v>225</v>
      </c>
      <c r="H899">
        <v>100.229246</v>
      </c>
      <c r="I899" t="s">
        <v>225</v>
      </c>
      <c r="J899">
        <v>7.2800000000000004E-2</v>
      </c>
      <c r="K899" t="s">
        <v>225</v>
      </c>
      <c r="L899">
        <v>0</v>
      </c>
      <c r="M899" t="s">
        <v>225</v>
      </c>
    </row>
    <row r="900" spans="1:13" x14ac:dyDescent="0.2">
      <c r="A900">
        <v>2020</v>
      </c>
      <c r="B900">
        <v>9</v>
      </c>
      <c r="C900" t="s">
        <v>26</v>
      </c>
      <c r="D900" t="s">
        <v>19</v>
      </c>
      <c r="E900" t="s">
        <v>12</v>
      </c>
      <c r="F900">
        <v>0.62429999999999997</v>
      </c>
      <c r="G900" t="s">
        <v>225</v>
      </c>
      <c r="H900">
        <v>99.389678000000004</v>
      </c>
      <c r="I900" t="s">
        <v>225</v>
      </c>
      <c r="J900">
        <v>0.23100000000000001</v>
      </c>
      <c r="K900" t="s">
        <v>225</v>
      </c>
      <c r="L900">
        <v>234</v>
      </c>
      <c r="M900" t="s">
        <v>225</v>
      </c>
    </row>
    <row r="901" spans="1:13" x14ac:dyDescent="0.2">
      <c r="A901">
        <v>2021</v>
      </c>
      <c r="B901">
        <v>10</v>
      </c>
      <c r="C901" t="s">
        <v>9</v>
      </c>
      <c r="D901" t="s">
        <v>10</v>
      </c>
      <c r="E901" t="s">
        <v>11</v>
      </c>
      <c r="F901">
        <v>13.7742</v>
      </c>
      <c r="G901" t="s">
        <v>225</v>
      </c>
      <c r="H901">
        <v>838.31649199999993</v>
      </c>
      <c r="I901" t="s">
        <v>225</v>
      </c>
      <c r="J901">
        <v>2.8925000000000001</v>
      </c>
      <c r="K901" t="s">
        <v>225</v>
      </c>
      <c r="L901">
        <v>476</v>
      </c>
      <c r="M901" t="s">
        <v>225</v>
      </c>
    </row>
    <row r="902" spans="1:13" x14ac:dyDescent="0.2">
      <c r="A902">
        <v>2021</v>
      </c>
      <c r="B902">
        <v>10</v>
      </c>
      <c r="C902" t="s">
        <v>9</v>
      </c>
      <c r="D902" t="s">
        <v>15</v>
      </c>
      <c r="E902" t="s">
        <v>11</v>
      </c>
      <c r="F902">
        <v>0.1159</v>
      </c>
      <c r="G902" t="s">
        <v>225</v>
      </c>
      <c r="H902">
        <v>13.984016</v>
      </c>
      <c r="I902" t="s">
        <v>225</v>
      </c>
      <c r="J902">
        <v>2.3199999999999998E-2</v>
      </c>
      <c r="K902" t="s">
        <v>225</v>
      </c>
      <c r="L902">
        <v>11</v>
      </c>
      <c r="M902" t="s">
        <v>225</v>
      </c>
    </row>
    <row r="903" spans="1:13" x14ac:dyDescent="0.2">
      <c r="A903">
        <v>2021</v>
      </c>
      <c r="B903">
        <v>10</v>
      </c>
      <c r="C903" t="s">
        <v>9</v>
      </c>
      <c r="D903" t="s">
        <v>17</v>
      </c>
      <c r="E903" t="s">
        <v>18</v>
      </c>
      <c r="F903">
        <v>3.0682</v>
      </c>
      <c r="G903" t="s">
        <v>225</v>
      </c>
      <c r="H903">
        <v>342.04196899999999</v>
      </c>
      <c r="I903" t="s">
        <v>225</v>
      </c>
      <c r="J903">
        <v>0.55220000000000002</v>
      </c>
      <c r="K903" t="s">
        <v>225</v>
      </c>
      <c r="L903">
        <v>196</v>
      </c>
      <c r="M903" t="s">
        <v>225</v>
      </c>
    </row>
    <row r="904" spans="1:13" x14ac:dyDescent="0.2">
      <c r="A904">
        <v>2021</v>
      </c>
      <c r="B904">
        <v>10</v>
      </c>
      <c r="C904" t="s">
        <v>9</v>
      </c>
      <c r="D904" t="s">
        <v>21</v>
      </c>
      <c r="E904" t="s">
        <v>22</v>
      </c>
      <c r="F904">
        <v>4.9500000000000002E-2</v>
      </c>
      <c r="G904" t="s">
        <v>225</v>
      </c>
      <c r="H904">
        <v>12.090182</v>
      </c>
      <c r="I904" t="s">
        <v>225</v>
      </c>
      <c r="J904">
        <v>1.3899999999999999E-2</v>
      </c>
      <c r="K904" t="s">
        <v>225</v>
      </c>
      <c r="L904">
        <v>15</v>
      </c>
      <c r="M904" t="s">
        <v>225</v>
      </c>
    </row>
    <row r="905" spans="1:13" x14ac:dyDescent="0.2">
      <c r="A905">
        <v>2022</v>
      </c>
      <c r="B905">
        <v>6</v>
      </c>
      <c r="C905" t="s">
        <v>9</v>
      </c>
      <c r="D905" t="s">
        <v>56</v>
      </c>
      <c r="E905" t="s">
        <v>12</v>
      </c>
      <c r="F905">
        <v>1.3609</v>
      </c>
      <c r="G905" t="s">
        <v>225</v>
      </c>
      <c r="H905">
        <v>99.192218999999994</v>
      </c>
      <c r="I905" t="s">
        <v>225</v>
      </c>
      <c r="J905">
        <v>0.4763</v>
      </c>
      <c r="K905" t="s">
        <v>225</v>
      </c>
      <c r="L905">
        <v>123</v>
      </c>
      <c r="M905" t="s">
        <v>225</v>
      </c>
    </row>
    <row r="906" spans="1:13" x14ac:dyDescent="0.2">
      <c r="A906">
        <v>2022</v>
      </c>
      <c r="B906">
        <v>10</v>
      </c>
      <c r="C906" t="s">
        <v>9</v>
      </c>
      <c r="D906" t="s">
        <v>55</v>
      </c>
      <c r="E906" t="s">
        <v>12</v>
      </c>
      <c r="F906">
        <v>1.0964</v>
      </c>
      <c r="G906" t="s">
        <v>225</v>
      </c>
      <c r="H906">
        <v>99.100650000000002</v>
      </c>
      <c r="I906" t="s">
        <v>225</v>
      </c>
      <c r="J906">
        <v>0.38379999999999997</v>
      </c>
      <c r="K906" t="s">
        <v>225</v>
      </c>
      <c r="L906">
        <v>113</v>
      </c>
      <c r="M906" t="s">
        <v>225</v>
      </c>
    </row>
    <row r="907" spans="1:13" x14ac:dyDescent="0.2">
      <c r="A907">
        <v>2021</v>
      </c>
      <c r="B907">
        <v>10</v>
      </c>
      <c r="C907" t="s">
        <v>9</v>
      </c>
      <c r="D907" t="s">
        <v>50</v>
      </c>
      <c r="E907" t="s">
        <v>27</v>
      </c>
      <c r="F907">
        <v>0.84899999999999998</v>
      </c>
      <c r="G907" t="s">
        <v>225</v>
      </c>
      <c r="H907">
        <v>89.076100999999994</v>
      </c>
      <c r="I907" t="s">
        <v>225</v>
      </c>
      <c r="J907">
        <v>0.2717</v>
      </c>
      <c r="K907" t="s">
        <v>225</v>
      </c>
      <c r="L907">
        <v>253</v>
      </c>
      <c r="M907" t="s">
        <v>225</v>
      </c>
    </row>
    <row r="908" spans="1:13" x14ac:dyDescent="0.2">
      <c r="A908">
        <v>2022</v>
      </c>
      <c r="B908">
        <v>8</v>
      </c>
      <c r="C908" t="s">
        <v>32</v>
      </c>
      <c r="D908" t="s">
        <v>35</v>
      </c>
      <c r="E908" t="s">
        <v>12</v>
      </c>
      <c r="F908">
        <v>0.3392</v>
      </c>
      <c r="G908" t="s">
        <v>225</v>
      </c>
      <c r="H908">
        <v>98.935481999999993</v>
      </c>
      <c r="I908" t="s">
        <v>225</v>
      </c>
      <c r="J908">
        <v>0.1187</v>
      </c>
      <c r="K908" t="s">
        <v>225</v>
      </c>
      <c r="L908">
        <v>0</v>
      </c>
      <c r="M908" t="s">
        <v>225</v>
      </c>
    </row>
    <row r="909" spans="1:13" x14ac:dyDescent="0.2">
      <c r="A909">
        <v>2022</v>
      </c>
      <c r="B909">
        <v>12</v>
      </c>
      <c r="C909" t="s">
        <v>9</v>
      </c>
      <c r="D909" t="s">
        <v>55</v>
      </c>
      <c r="E909" t="s">
        <v>12</v>
      </c>
      <c r="F909">
        <v>1.1106</v>
      </c>
      <c r="G909" t="s">
        <v>225</v>
      </c>
      <c r="H909">
        <v>98.254187000000002</v>
      </c>
      <c r="I909" t="s">
        <v>225</v>
      </c>
      <c r="J909">
        <v>0.3886</v>
      </c>
      <c r="K909" t="s">
        <v>225</v>
      </c>
      <c r="L909">
        <v>109</v>
      </c>
      <c r="M909" t="s">
        <v>225</v>
      </c>
    </row>
    <row r="910" spans="1:13" x14ac:dyDescent="0.2">
      <c r="A910">
        <v>2020</v>
      </c>
      <c r="B910">
        <v>11</v>
      </c>
      <c r="C910" t="s">
        <v>9</v>
      </c>
      <c r="D910" t="s">
        <v>23</v>
      </c>
      <c r="E910" t="s">
        <v>13</v>
      </c>
      <c r="F910">
        <v>0.45989999999999998</v>
      </c>
      <c r="G910" t="s">
        <v>225</v>
      </c>
      <c r="H910">
        <v>98.216325999999995</v>
      </c>
      <c r="I910" t="s">
        <v>225</v>
      </c>
      <c r="J910">
        <v>0.18390000000000001</v>
      </c>
      <c r="K910" t="s">
        <v>225</v>
      </c>
      <c r="L910">
        <v>194</v>
      </c>
      <c r="M910" t="s">
        <v>225</v>
      </c>
    </row>
    <row r="911" spans="1:13" x14ac:dyDescent="0.2">
      <c r="A911">
        <v>2021</v>
      </c>
      <c r="B911">
        <v>10</v>
      </c>
      <c r="C911" t="s">
        <v>9</v>
      </c>
      <c r="D911" t="s">
        <v>25</v>
      </c>
      <c r="E911" t="s">
        <v>18</v>
      </c>
      <c r="F911">
        <v>0.40670000000000001</v>
      </c>
      <c r="G911" t="s">
        <v>225</v>
      </c>
      <c r="H911">
        <v>24.997520000000002</v>
      </c>
      <c r="I911" t="s">
        <v>225</v>
      </c>
      <c r="J911">
        <v>7.3200000000000001E-2</v>
      </c>
      <c r="K911" t="s">
        <v>225</v>
      </c>
      <c r="L911">
        <v>0</v>
      </c>
      <c r="M911" t="s">
        <v>225</v>
      </c>
    </row>
    <row r="912" spans="1:13" x14ac:dyDescent="0.2">
      <c r="A912">
        <v>2021</v>
      </c>
      <c r="B912">
        <v>5</v>
      </c>
      <c r="C912" t="s">
        <v>9</v>
      </c>
      <c r="D912" t="s">
        <v>16</v>
      </c>
      <c r="E912" t="s">
        <v>13</v>
      </c>
      <c r="F912">
        <v>1.3680000000000001</v>
      </c>
      <c r="G912" t="s">
        <v>225</v>
      </c>
      <c r="H912">
        <v>98.160893999999999</v>
      </c>
      <c r="I912" t="s">
        <v>225</v>
      </c>
      <c r="J912">
        <v>0.61560000000000004</v>
      </c>
      <c r="K912" t="s">
        <v>225</v>
      </c>
      <c r="L912">
        <v>85</v>
      </c>
      <c r="M912" t="s">
        <v>225</v>
      </c>
    </row>
    <row r="913" spans="1:13" x14ac:dyDescent="0.2">
      <c r="A913">
        <v>2021</v>
      </c>
      <c r="B913">
        <v>3</v>
      </c>
      <c r="C913" t="s">
        <v>26</v>
      </c>
      <c r="D913" t="s">
        <v>45</v>
      </c>
      <c r="E913" t="s">
        <v>12</v>
      </c>
      <c r="F913">
        <v>1.0598000000000001</v>
      </c>
      <c r="G913" t="s">
        <v>225</v>
      </c>
      <c r="H913">
        <v>97.765710000000013</v>
      </c>
      <c r="I913" t="s">
        <v>225</v>
      </c>
      <c r="J913">
        <v>0.371</v>
      </c>
      <c r="K913" t="s">
        <v>225</v>
      </c>
      <c r="L913">
        <v>221</v>
      </c>
      <c r="M913" t="s">
        <v>225</v>
      </c>
    </row>
    <row r="914" spans="1:13" x14ac:dyDescent="0.2">
      <c r="A914">
        <v>2021</v>
      </c>
      <c r="B914">
        <v>10</v>
      </c>
      <c r="C914" t="s">
        <v>26</v>
      </c>
      <c r="D914" t="s">
        <v>10</v>
      </c>
      <c r="E914" t="s">
        <v>14</v>
      </c>
      <c r="F914">
        <v>0.4027</v>
      </c>
      <c r="G914" t="s">
        <v>225</v>
      </c>
      <c r="H914">
        <v>65.041677000000007</v>
      </c>
      <c r="I914" t="s">
        <v>225</v>
      </c>
      <c r="J914">
        <v>0.30199999999999999</v>
      </c>
      <c r="K914" t="s">
        <v>225</v>
      </c>
      <c r="L914">
        <v>245</v>
      </c>
      <c r="M914" t="s">
        <v>225</v>
      </c>
    </row>
    <row r="915" spans="1:13" x14ac:dyDescent="0.2">
      <c r="A915">
        <v>2021</v>
      </c>
      <c r="B915">
        <v>10</v>
      </c>
      <c r="C915" t="s">
        <v>26</v>
      </c>
      <c r="D915" t="s">
        <v>15</v>
      </c>
      <c r="E915" t="s">
        <v>11</v>
      </c>
      <c r="F915">
        <v>8.2699999999999996E-2</v>
      </c>
      <c r="G915" t="s">
        <v>225</v>
      </c>
      <c r="H915">
        <v>10.970206000000001</v>
      </c>
      <c r="I915" t="s">
        <v>225</v>
      </c>
      <c r="J915">
        <v>1.6500000000000001E-2</v>
      </c>
      <c r="K915" t="s">
        <v>225</v>
      </c>
      <c r="L915">
        <v>31</v>
      </c>
      <c r="M915" t="s">
        <v>225</v>
      </c>
    </row>
    <row r="916" spans="1:13" x14ac:dyDescent="0.2">
      <c r="A916">
        <v>2021</v>
      </c>
      <c r="B916">
        <v>6</v>
      </c>
      <c r="C916" t="s">
        <v>9</v>
      </c>
      <c r="D916" t="s">
        <v>19</v>
      </c>
      <c r="E916" t="s">
        <v>12</v>
      </c>
      <c r="F916">
        <v>0.5625</v>
      </c>
      <c r="G916" t="s">
        <v>225</v>
      </c>
      <c r="H916">
        <v>97.748138999999995</v>
      </c>
      <c r="I916" t="s">
        <v>225</v>
      </c>
      <c r="J916">
        <v>0.20810000000000001</v>
      </c>
      <c r="K916" t="s">
        <v>225</v>
      </c>
      <c r="L916">
        <v>0</v>
      </c>
      <c r="M916" t="s">
        <v>225</v>
      </c>
    </row>
    <row r="917" spans="1:13" x14ac:dyDescent="0.2">
      <c r="A917">
        <v>2021</v>
      </c>
      <c r="B917">
        <v>10</v>
      </c>
      <c r="C917" t="s">
        <v>26</v>
      </c>
      <c r="D917" t="s">
        <v>20</v>
      </c>
      <c r="E917" t="s">
        <v>22</v>
      </c>
      <c r="F917">
        <v>0.28820000000000001</v>
      </c>
      <c r="G917" t="s">
        <v>225</v>
      </c>
      <c r="H917">
        <v>18.151683999999999</v>
      </c>
      <c r="I917" t="s">
        <v>225</v>
      </c>
      <c r="J917">
        <v>7.4899999999999994E-2</v>
      </c>
      <c r="K917" t="s">
        <v>225</v>
      </c>
      <c r="L917">
        <v>113</v>
      </c>
      <c r="M917" t="s">
        <v>225</v>
      </c>
    </row>
    <row r="918" spans="1:13" x14ac:dyDescent="0.2">
      <c r="A918">
        <v>2020</v>
      </c>
      <c r="B918">
        <v>11</v>
      </c>
      <c r="C918" t="s">
        <v>26</v>
      </c>
      <c r="D918" t="s">
        <v>45</v>
      </c>
      <c r="E918" t="s">
        <v>12</v>
      </c>
      <c r="F918">
        <v>1.5108999999999999</v>
      </c>
      <c r="G918" t="s">
        <v>225</v>
      </c>
      <c r="H918">
        <v>96.602635000000006</v>
      </c>
      <c r="I918" t="s">
        <v>225</v>
      </c>
      <c r="J918">
        <v>0.52880000000000005</v>
      </c>
      <c r="K918" t="s">
        <v>225</v>
      </c>
      <c r="L918">
        <v>245</v>
      </c>
      <c r="M918" t="s">
        <v>225</v>
      </c>
    </row>
    <row r="919" spans="1:13" x14ac:dyDescent="0.2">
      <c r="A919">
        <v>2022</v>
      </c>
      <c r="B919">
        <v>11</v>
      </c>
      <c r="C919" t="s">
        <v>26</v>
      </c>
      <c r="D919" t="s">
        <v>60</v>
      </c>
      <c r="E919" t="s">
        <v>12</v>
      </c>
      <c r="F919">
        <v>1.3532</v>
      </c>
      <c r="G919" t="s">
        <v>225</v>
      </c>
      <c r="H919">
        <v>95.727793000000005</v>
      </c>
      <c r="I919" t="s">
        <v>225</v>
      </c>
      <c r="J919">
        <v>0.48720000000000002</v>
      </c>
      <c r="K919" t="s">
        <v>225</v>
      </c>
      <c r="L919">
        <v>382</v>
      </c>
      <c r="M919" t="s">
        <v>225</v>
      </c>
    </row>
    <row r="920" spans="1:13" x14ac:dyDescent="0.2">
      <c r="A920">
        <v>2021</v>
      </c>
      <c r="B920">
        <v>6</v>
      </c>
      <c r="C920" t="s">
        <v>26</v>
      </c>
      <c r="D920" t="s">
        <v>19</v>
      </c>
      <c r="E920" t="s">
        <v>12</v>
      </c>
      <c r="F920">
        <v>0.57640000000000002</v>
      </c>
      <c r="G920" t="s">
        <v>225</v>
      </c>
      <c r="H920">
        <v>94.428791000000004</v>
      </c>
      <c r="I920" t="s">
        <v>225</v>
      </c>
      <c r="J920">
        <v>0.21329999999999999</v>
      </c>
      <c r="K920" t="s">
        <v>225</v>
      </c>
      <c r="L920">
        <v>265</v>
      </c>
      <c r="M920" t="s">
        <v>225</v>
      </c>
    </row>
    <row r="921" spans="1:13" x14ac:dyDescent="0.2">
      <c r="A921">
        <v>2021</v>
      </c>
      <c r="B921">
        <v>7</v>
      </c>
      <c r="C921" t="s">
        <v>9</v>
      </c>
      <c r="D921" t="s">
        <v>19</v>
      </c>
      <c r="E921" t="s">
        <v>12</v>
      </c>
      <c r="F921">
        <v>0.72399999999999998</v>
      </c>
      <c r="G921" t="s">
        <v>225</v>
      </c>
      <c r="H921">
        <v>94.276286999999996</v>
      </c>
      <c r="I921" t="s">
        <v>225</v>
      </c>
      <c r="J921">
        <v>0.26790000000000003</v>
      </c>
      <c r="K921" t="s">
        <v>225</v>
      </c>
      <c r="L921">
        <v>0</v>
      </c>
      <c r="M921" t="s">
        <v>225</v>
      </c>
    </row>
    <row r="922" spans="1:13" x14ac:dyDescent="0.2">
      <c r="A922">
        <v>2021</v>
      </c>
      <c r="B922">
        <v>10</v>
      </c>
      <c r="C922" t="s">
        <v>26</v>
      </c>
      <c r="D922" t="s">
        <v>16</v>
      </c>
      <c r="E922" t="s">
        <v>11</v>
      </c>
      <c r="F922">
        <v>2.1932999999999998</v>
      </c>
      <c r="G922" t="s">
        <v>225</v>
      </c>
      <c r="H922">
        <v>156.285721</v>
      </c>
      <c r="I922" t="s">
        <v>225</v>
      </c>
      <c r="J922">
        <v>0.50449999999999995</v>
      </c>
      <c r="K922" t="s">
        <v>225</v>
      </c>
      <c r="L922">
        <v>739</v>
      </c>
      <c r="M922" t="s">
        <v>225</v>
      </c>
    </row>
    <row r="923" spans="1:13" x14ac:dyDescent="0.2">
      <c r="A923">
        <v>2020</v>
      </c>
      <c r="B923">
        <v>7</v>
      </c>
      <c r="C923" t="s">
        <v>9</v>
      </c>
      <c r="D923" t="s">
        <v>21</v>
      </c>
      <c r="E923" t="s">
        <v>13</v>
      </c>
      <c r="F923">
        <v>0.78590000000000004</v>
      </c>
      <c r="G923" t="s">
        <v>225</v>
      </c>
      <c r="H923">
        <v>93.897745999999998</v>
      </c>
      <c r="I923" t="s">
        <v>225</v>
      </c>
      <c r="J923">
        <v>0.31440000000000001</v>
      </c>
      <c r="K923" t="s">
        <v>225</v>
      </c>
      <c r="L923">
        <v>117</v>
      </c>
      <c r="M923" t="s">
        <v>225</v>
      </c>
    </row>
    <row r="924" spans="1:13" x14ac:dyDescent="0.2">
      <c r="A924">
        <v>2021</v>
      </c>
      <c r="B924">
        <v>10</v>
      </c>
      <c r="C924" t="s">
        <v>26</v>
      </c>
      <c r="D924" t="s">
        <v>50</v>
      </c>
      <c r="E924" t="s">
        <v>27</v>
      </c>
      <c r="F924">
        <v>1.7481</v>
      </c>
      <c r="G924" t="s">
        <v>225</v>
      </c>
      <c r="H924">
        <v>162.59215700000001</v>
      </c>
      <c r="I924" t="s">
        <v>225</v>
      </c>
      <c r="J924">
        <v>0.55940000000000001</v>
      </c>
      <c r="K924" t="s">
        <v>225</v>
      </c>
      <c r="L924">
        <v>1514</v>
      </c>
      <c r="M924" t="s">
        <v>225</v>
      </c>
    </row>
    <row r="925" spans="1:13" x14ac:dyDescent="0.2">
      <c r="A925">
        <v>2021</v>
      </c>
      <c r="B925">
        <v>4</v>
      </c>
      <c r="C925" t="s">
        <v>26</v>
      </c>
      <c r="D925" t="s">
        <v>45</v>
      </c>
      <c r="E925" t="s">
        <v>12</v>
      </c>
      <c r="F925">
        <v>1.0268999999999999</v>
      </c>
      <c r="G925" t="s">
        <v>225</v>
      </c>
      <c r="H925">
        <v>93.809293000000011</v>
      </c>
      <c r="I925" t="s">
        <v>225</v>
      </c>
      <c r="J925">
        <v>0.3594</v>
      </c>
      <c r="K925" t="s">
        <v>225</v>
      </c>
      <c r="L925">
        <v>525</v>
      </c>
      <c r="M925" t="s">
        <v>225</v>
      </c>
    </row>
    <row r="926" spans="1:13" x14ac:dyDescent="0.2">
      <c r="A926">
        <v>2021</v>
      </c>
      <c r="B926">
        <v>10</v>
      </c>
      <c r="C926" t="s">
        <v>26</v>
      </c>
      <c r="D926" t="s">
        <v>21</v>
      </c>
      <c r="E926" t="s">
        <v>22</v>
      </c>
      <c r="F926">
        <v>3.7000000000000002E-3</v>
      </c>
      <c r="G926" t="s">
        <v>225</v>
      </c>
      <c r="H926">
        <v>1.48214</v>
      </c>
      <c r="I926" t="s">
        <v>225</v>
      </c>
      <c r="J926">
        <v>1.1000000000000001E-3</v>
      </c>
      <c r="K926" t="s">
        <v>225</v>
      </c>
      <c r="L926">
        <v>0</v>
      </c>
      <c r="M926" t="s">
        <v>225</v>
      </c>
    </row>
    <row r="927" spans="1:13" x14ac:dyDescent="0.2">
      <c r="A927">
        <v>2020</v>
      </c>
      <c r="B927">
        <v>3</v>
      </c>
      <c r="C927" t="s">
        <v>26</v>
      </c>
      <c r="D927" t="s">
        <v>29</v>
      </c>
      <c r="E927" t="s">
        <v>13</v>
      </c>
      <c r="F927">
        <v>0.30649999999999999</v>
      </c>
      <c r="G927" t="s">
        <v>225</v>
      </c>
      <c r="H927">
        <v>93.23621</v>
      </c>
      <c r="I927" t="s">
        <v>225</v>
      </c>
      <c r="J927">
        <v>0.1226</v>
      </c>
      <c r="K927" t="s">
        <v>225</v>
      </c>
      <c r="L927">
        <v>0</v>
      </c>
      <c r="M927" t="s">
        <v>225</v>
      </c>
    </row>
    <row r="928" spans="1:13" x14ac:dyDescent="0.2">
      <c r="A928">
        <v>2020</v>
      </c>
      <c r="B928">
        <v>9</v>
      </c>
      <c r="C928" t="s">
        <v>9</v>
      </c>
      <c r="D928" t="s">
        <v>23</v>
      </c>
      <c r="E928" t="s">
        <v>13</v>
      </c>
      <c r="F928">
        <v>0.47449999999999998</v>
      </c>
      <c r="G928" t="s">
        <v>225</v>
      </c>
      <c r="H928">
        <v>93.170169000000001</v>
      </c>
      <c r="I928" t="s">
        <v>225</v>
      </c>
      <c r="J928">
        <v>0.1898</v>
      </c>
      <c r="K928" t="s">
        <v>225</v>
      </c>
      <c r="L928">
        <v>181</v>
      </c>
      <c r="M928" t="s">
        <v>225</v>
      </c>
    </row>
    <row r="929" spans="1:13" x14ac:dyDescent="0.2">
      <c r="A929">
        <v>2021</v>
      </c>
      <c r="B929">
        <v>10</v>
      </c>
      <c r="C929" t="s">
        <v>32</v>
      </c>
      <c r="D929" t="s">
        <v>10</v>
      </c>
      <c r="E929" t="s">
        <v>14</v>
      </c>
      <c r="F929">
        <v>1.21E-2</v>
      </c>
      <c r="G929" t="s">
        <v>225</v>
      </c>
      <c r="H929">
        <v>1.881435</v>
      </c>
      <c r="I929" t="s">
        <v>225</v>
      </c>
      <c r="J929">
        <v>8.9999999999999993E-3</v>
      </c>
      <c r="K929" t="s">
        <v>225</v>
      </c>
      <c r="L929">
        <v>3</v>
      </c>
      <c r="M929" t="s">
        <v>225</v>
      </c>
    </row>
    <row r="930" spans="1:13" x14ac:dyDescent="0.2">
      <c r="A930">
        <v>2021</v>
      </c>
      <c r="B930">
        <v>10</v>
      </c>
      <c r="C930" t="s">
        <v>32</v>
      </c>
      <c r="D930" t="s">
        <v>15</v>
      </c>
      <c r="E930" t="s">
        <v>11</v>
      </c>
      <c r="F930">
        <v>1.0006999999999999</v>
      </c>
      <c r="G930" t="s">
        <v>225</v>
      </c>
      <c r="H930">
        <v>112.16592900000001</v>
      </c>
      <c r="I930" t="s">
        <v>225</v>
      </c>
      <c r="J930">
        <v>0.20019999999999999</v>
      </c>
      <c r="K930" t="s">
        <v>225</v>
      </c>
      <c r="L930">
        <v>225</v>
      </c>
      <c r="M930" t="s">
        <v>225</v>
      </c>
    </row>
    <row r="931" spans="1:13" x14ac:dyDescent="0.2">
      <c r="A931">
        <v>2021</v>
      </c>
      <c r="B931">
        <v>10</v>
      </c>
      <c r="C931" t="s">
        <v>32</v>
      </c>
      <c r="D931" t="s">
        <v>20</v>
      </c>
      <c r="E931" t="s">
        <v>22</v>
      </c>
      <c r="F931">
        <v>0.71150000000000002</v>
      </c>
      <c r="G931" t="s">
        <v>225</v>
      </c>
      <c r="H931">
        <v>44.767403000000002</v>
      </c>
      <c r="I931" t="s">
        <v>225</v>
      </c>
      <c r="J931">
        <v>0.185</v>
      </c>
      <c r="K931" t="s">
        <v>225</v>
      </c>
      <c r="L931">
        <v>268</v>
      </c>
      <c r="M931" t="s">
        <v>225</v>
      </c>
    </row>
    <row r="932" spans="1:13" x14ac:dyDescent="0.2">
      <c r="A932">
        <v>2020</v>
      </c>
      <c r="B932">
        <v>6</v>
      </c>
      <c r="C932" t="s">
        <v>9</v>
      </c>
      <c r="D932" t="s">
        <v>21</v>
      </c>
      <c r="E932" t="s">
        <v>13</v>
      </c>
      <c r="F932">
        <v>0.76719999999999999</v>
      </c>
      <c r="G932" t="s">
        <v>225</v>
      </c>
      <c r="H932">
        <v>92.905343000000002</v>
      </c>
      <c r="I932" t="s">
        <v>225</v>
      </c>
      <c r="J932">
        <v>0.30690000000000001</v>
      </c>
      <c r="K932" t="s">
        <v>225</v>
      </c>
      <c r="L932">
        <v>117</v>
      </c>
      <c r="M932" t="s">
        <v>225</v>
      </c>
    </row>
    <row r="933" spans="1:13" x14ac:dyDescent="0.2">
      <c r="A933">
        <v>2020</v>
      </c>
      <c r="B933">
        <v>6</v>
      </c>
      <c r="C933" t="s">
        <v>26</v>
      </c>
      <c r="D933" t="s">
        <v>39</v>
      </c>
      <c r="E933" t="s">
        <v>13</v>
      </c>
      <c r="F933">
        <v>0.88939999999999997</v>
      </c>
      <c r="G933" t="s">
        <v>225</v>
      </c>
      <c r="H933">
        <v>92.652782999999999</v>
      </c>
      <c r="I933" t="s">
        <v>225</v>
      </c>
      <c r="J933">
        <v>0.4446</v>
      </c>
      <c r="K933" t="s">
        <v>225</v>
      </c>
      <c r="L933">
        <v>608</v>
      </c>
      <c r="M933" t="s">
        <v>225</v>
      </c>
    </row>
    <row r="934" spans="1:13" x14ac:dyDescent="0.2">
      <c r="A934">
        <v>2020</v>
      </c>
      <c r="B934">
        <v>9</v>
      </c>
      <c r="C934" t="s">
        <v>9</v>
      </c>
      <c r="D934" t="s">
        <v>21</v>
      </c>
      <c r="E934" t="s">
        <v>13</v>
      </c>
      <c r="F934">
        <v>0.76380000000000003</v>
      </c>
      <c r="G934" t="s">
        <v>225</v>
      </c>
      <c r="H934">
        <v>92.426348000000004</v>
      </c>
      <c r="I934" t="s">
        <v>225</v>
      </c>
      <c r="J934">
        <v>0.30549999999999999</v>
      </c>
      <c r="K934" t="s">
        <v>225</v>
      </c>
      <c r="L934">
        <v>121</v>
      </c>
      <c r="M934" t="s">
        <v>225</v>
      </c>
    </row>
    <row r="935" spans="1:13" x14ac:dyDescent="0.2">
      <c r="A935">
        <v>2021</v>
      </c>
      <c r="B935">
        <v>10</v>
      </c>
      <c r="C935" t="s">
        <v>32</v>
      </c>
      <c r="D935" t="s">
        <v>33</v>
      </c>
      <c r="E935" t="s">
        <v>18</v>
      </c>
      <c r="F935">
        <v>1.2161999999999999</v>
      </c>
      <c r="G935" t="s">
        <v>225</v>
      </c>
      <c r="H935">
        <v>378.99533500000001</v>
      </c>
      <c r="I935" t="s">
        <v>225</v>
      </c>
      <c r="J935">
        <v>0.2311</v>
      </c>
      <c r="K935" t="s">
        <v>225</v>
      </c>
      <c r="L935">
        <v>107</v>
      </c>
      <c r="M935" t="s">
        <v>225</v>
      </c>
    </row>
    <row r="936" spans="1:13" x14ac:dyDescent="0.2">
      <c r="A936">
        <v>2020</v>
      </c>
      <c r="B936">
        <v>5</v>
      </c>
      <c r="C936" t="s">
        <v>9</v>
      </c>
      <c r="D936" t="s">
        <v>21</v>
      </c>
      <c r="E936" t="s">
        <v>13</v>
      </c>
      <c r="F936">
        <v>0.76259999999999994</v>
      </c>
      <c r="G936" t="s">
        <v>225</v>
      </c>
      <c r="H936">
        <v>92.107812999999993</v>
      </c>
      <c r="I936" t="s">
        <v>225</v>
      </c>
      <c r="J936">
        <v>0.30499999999999999</v>
      </c>
      <c r="K936" t="s">
        <v>225</v>
      </c>
      <c r="L936">
        <v>115</v>
      </c>
      <c r="M936" t="s">
        <v>225</v>
      </c>
    </row>
    <row r="937" spans="1:13" x14ac:dyDescent="0.2">
      <c r="A937">
        <v>2022</v>
      </c>
      <c r="B937">
        <v>4</v>
      </c>
      <c r="C937" t="s">
        <v>9</v>
      </c>
      <c r="D937" t="s">
        <v>56</v>
      </c>
      <c r="E937" t="s">
        <v>12</v>
      </c>
      <c r="F937">
        <v>1.4502999999999999</v>
      </c>
      <c r="G937" t="s">
        <v>225</v>
      </c>
      <c r="H937">
        <v>92.093954999999994</v>
      </c>
      <c r="I937" t="s">
        <v>225</v>
      </c>
      <c r="J937">
        <v>0.50760000000000005</v>
      </c>
      <c r="K937" t="s">
        <v>225</v>
      </c>
      <c r="L937">
        <v>104</v>
      </c>
      <c r="M937" t="s">
        <v>225</v>
      </c>
    </row>
    <row r="938" spans="1:13" x14ac:dyDescent="0.2">
      <c r="A938">
        <v>2021</v>
      </c>
      <c r="B938">
        <v>10</v>
      </c>
      <c r="C938" t="s">
        <v>32</v>
      </c>
      <c r="D938" t="s">
        <v>34</v>
      </c>
      <c r="E938" t="s">
        <v>18</v>
      </c>
      <c r="F938">
        <v>2.5999999999999999E-3</v>
      </c>
      <c r="G938" t="s">
        <v>225</v>
      </c>
      <c r="H938">
        <v>1.2736730000000001</v>
      </c>
      <c r="I938" t="s">
        <v>225</v>
      </c>
      <c r="J938">
        <v>5.0000000000000001E-4</v>
      </c>
      <c r="K938" t="s">
        <v>225</v>
      </c>
      <c r="L938">
        <v>1</v>
      </c>
      <c r="M938" t="s">
        <v>225</v>
      </c>
    </row>
    <row r="939" spans="1:13" x14ac:dyDescent="0.2">
      <c r="A939">
        <v>2022</v>
      </c>
      <c r="B939">
        <v>11</v>
      </c>
      <c r="C939" t="s">
        <v>26</v>
      </c>
      <c r="D939" t="s">
        <v>52</v>
      </c>
      <c r="E939" t="s">
        <v>12</v>
      </c>
      <c r="F939">
        <v>1.5963000000000001</v>
      </c>
      <c r="G939" t="s">
        <v>225</v>
      </c>
      <c r="H939">
        <v>91.942843999999994</v>
      </c>
      <c r="I939" t="s">
        <v>225</v>
      </c>
      <c r="J939">
        <v>0.55869999999999997</v>
      </c>
      <c r="K939" t="s">
        <v>225</v>
      </c>
      <c r="L939">
        <v>782</v>
      </c>
      <c r="M939" t="s">
        <v>225</v>
      </c>
    </row>
    <row r="940" spans="1:13" x14ac:dyDescent="0.2">
      <c r="A940">
        <v>2021</v>
      </c>
      <c r="B940">
        <v>4</v>
      </c>
      <c r="C940" t="s">
        <v>9</v>
      </c>
      <c r="D940" t="s">
        <v>19</v>
      </c>
      <c r="E940" t="s">
        <v>12</v>
      </c>
      <c r="F940">
        <v>0.65339999999999998</v>
      </c>
      <c r="G940" t="s">
        <v>225</v>
      </c>
      <c r="H940">
        <v>91.436464000000001</v>
      </c>
      <c r="I940" t="s">
        <v>225</v>
      </c>
      <c r="J940">
        <v>0.24179999999999999</v>
      </c>
      <c r="K940" t="s">
        <v>225</v>
      </c>
      <c r="L940">
        <v>60</v>
      </c>
      <c r="M940" t="s">
        <v>225</v>
      </c>
    </row>
    <row r="941" spans="1:13" x14ac:dyDescent="0.2">
      <c r="A941">
        <v>2021</v>
      </c>
      <c r="B941">
        <v>10</v>
      </c>
      <c r="C941" t="s">
        <v>32</v>
      </c>
      <c r="D941" t="s">
        <v>50</v>
      </c>
      <c r="E941" t="s">
        <v>27</v>
      </c>
      <c r="F941">
        <v>2.7793999999999999</v>
      </c>
      <c r="G941" t="s">
        <v>225</v>
      </c>
      <c r="H941">
        <v>235.03743700000001</v>
      </c>
      <c r="I941" t="s">
        <v>225</v>
      </c>
      <c r="J941">
        <v>0.88939999999999997</v>
      </c>
      <c r="K941" t="s">
        <v>225</v>
      </c>
      <c r="L941">
        <v>2408</v>
      </c>
      <c r="M941" t="s">
        <v>225</v>
      </c>
    </row>
    <row r="942" spans="1:13" x14ac:dyDescent="0.2">
      <c r="A942">
        <v>2021</v>
      </c>
      <c r="B942">
        <v>11</v>
      </c>
      <c r="C942" t="s">
        <v>26</v>
      </c>
      <c r="D942" t="s">
        <v>53</v>
      </c>
      <c r="E942" t="s">
        <v>13</v>
      </c>
      <c r="F942">
        <v>1.2911999999999999</v>
      </c>
      <c r="G942" t="s">
        <v>225</v>
      </c>
      <c r="H942">
        <v>91.374932000000001</v>
      </c>
      <c r="I942" t="s">
        <v>225</v>
      </c>
      <c r="J942">
        <v>0.63270000000000004</v>
      </c>
      <c r="K942" t="s">
        <v>225</v>
      </c>
      <c r="L942">
        <v>1002</v>
      </c>
      <c r="M942" t="s">
        <v>225</v>
      </c>
    </row>
    <row r="943" spans="1:13" x14ac:dyDescent="0.2">
      <c r="A943">
        <v>2021</v>
      </c>
      <c r="B943">
        <v>11</v>
      </c>
      <c r="C943" t="s">
        <v>9</v>
      </c>
      <c r="D943" t="s">
        <v>10</v>
      </c>
      <c r="E943" t="s">
        <v>11</v>
      </c>
      <c r="F943">
        <v>9.3453999999999997</v>
      </c>
      <c r="G943" t="s">
        <v>225</v>
      </c>
      <c r="H943">
        <v>632.65947199999994</v>
      </c>
      <c r="I943" t="s">
        <v>225</v>
      </c>
      <c r="J943">
        <v>1.9624999999999999</v>
      </c>
      <c r="K943" t="s">
        <v>225</v>
      </c>
      <c r="L943">
        <v>445</v>
      </c>
      <c r="M943" t="s">
        <v>225</v>
      </c>
    </row>
    <row r="944" spans="1:13" x14ac:dyDescent="0.2">
      <c r="A944">
        <v>2021</v>
      </c>
      <c r="B944">
        <v>11</v>
      </c>
      <c r="C944" t="s">
        <v>9</v>
      </c>
      <c r="D944" t="s">
        <v>15</v>
      </c>
      <c r="E944" t="s">
        <v>11</v>
      </c>
      <c r="F944">
        <v>0.12039999999999999</v>
      </c>
      <c r="G944" t="s">
        <v>225</v>
      </c>
      <c r="H944">
        <v>15.142913</v>
      </c>
      <c r="I944" t="s">
        <v>225</v>
      </c>
      <c r="J944">
        <v>2.41E-2</v>
      </c>
      <c r="K944" t="s">
        <v>225</v>
      </c>
      <c r="L944">
        <v>11</v>
      </c>
      <c r="M944" t="s">
        <v>225</v>
      </c>
    </row>
    <row r="945" spans="1:13" x14ac:dyDescent="0.2">
      <c r="A945">
        <v>2021</v>
      </c>
      <c r="B945">
        <v>11</v>
      </c>
      <c r="C945" t="s">
        <v>9</v>
      </c>
      <c r="D945" t="s">
        <v>17</v>
      </c>
      <c r="E945" t="s">
        <v>18</v>
      </c>
      <c r="F945">
        <v>2.9588000000000001</v>
      </c>
      <c r="G945" t="s">
        <v>225</v>
      </c>
      <c r="H945">
        <v>322.443487</v>
      </c>
      <c r="I945" t="s">
        <v>225</v>
      </c>
      <c r="J945">
        <v>0.53259999999999996</v>
      </c>
      <c r="K945" t="s">
        <v>225</v>
      </c>
      <c r="L945">
        <v>196</v>
      </c>
      <c r="M945" t="s">
        <v>225</v>
      </c>
    </row>
    <row r="946" spans="1:13" x14ac:dyDescent="0.2">
      <c r="A946">
        <v>2021</v>
      </c>
      <c r="B946">
        <v>11</v>
      </c>
      <c r="C946" t="s">
        <v>9</v>
      </c>
      <c r="D946" t="s">
        <v>21</v>
      </c>
      <c r="E946" t="s">
        <v>22</v>
      </c>
      <c r="F946">
        <v>2.98E-2</v>
      </c>
      <c r="G946" t="s">
        <v>225</v>
      </c>
      <c r="H946">
        <v>8.8287189999999995</v>
      </c>
      <c r="I946" t="s">
        <v>225</v>
      </c>
      <c r="J946">
        <v>8.3999999999999995E-3</v>
      </c>
      <c r="K946" t="s">
        <v>225</v>
      </c>
      <c r="L946">
        <v>15</v>
      </c>
      <c r="M946" t="s">
        <v>225</v>
      </c>
    </row>
    <row r="947" spans="1:13" x14ac:dyDescent="0.2">
      <c r="A947">
        <v>2022</v>
      </c>
      <c r="B947">
        <v>8</v>
      </c>
      <c r="C947" t="s">
        <v>9</v>
      </c>
      <c r="D947" t="s">
        <v>56</v>
      </c>
      <c r="E947" t="s">
        <v>12</v>
      </c>
      <c r="F947">
        <v>1.1654</v>
      </c>
      <c r="G947" t="s">
        <v>225</v>
      </c>
      <c r="H947">
        <v>91.105464999999995</v>
      </c>
      <c r="I947" t="s">
        <v>225</v>
      </c>
      <c r="J947">
        <v>0.4078</v>
      </c>
      <c r="K947" t="s">
        <v>225</v>
      </c>
      <c r="L947">
        <v>85</v>
      </c>
      <c r="M947" t="s">
        <v>225</v>
      </c>
    </row>
    <row r="948" spans="1:13" x14ac:dyDescent="0.2">
      <c r="A948">
        <v>2021</v>
      </c>
      <c r="B948">
        <v>11</v>
      </c>
      <c r="C948" t="s">
        <v>9</v>
      </c>
      <c r="D948" t="s">
        <v>20</v>
      </c>
      <c r="E948" t="s">
        <v>22</v>
      </c>
      <c r="F948">
        <v>8.3999999999999995E-3</v>
      </c>
      <c r="G948" t="s">
        <v>225</v>
      </c>
      <c r="H948">
        <v>0.50492099999999995</v>
      </c>
      <c r="I948" t="s">
        <v>225</v>
      </c>
      <c r="J948">
        <v>2.2000000000000001E-3</v>
      </c>
      <c r="K948" t="s">
        <v>225</v>
      </c>
      <c r="L948">
        <v>2</v>
      </c>
      <c r="M948" t="s">
        <v>225</v>
      </c>
    </row>
    <row r="949" spans="1:13" x14ac:dyDescent="0.2">
      <c r="A949">
        <v>2021</v>
      </c>
      <c r="B949">
        <v>5</v>
      </c>
      <c r="C949" t="s">
        <v>26</v>
      </c>
      <c r="D949" t="s">
        <v>54</v>
      </c>
      <c r="E949" t="s">
        <v>13</v>
      </c>
      <c r="F949">
        <v>1.0727</v>
      </c>
      <c r="G949" t="s">
        <v>225</v>
      </c>
      <c r="H949">
        <v>91.027754000000002</v>
      </c>
      <c r="I949" t="s">
        <v>225</v>
      </c>
      <c r="J949">
        <v>0.42909999999999998</v>
      </c>
      <c r="K949" t="s">
        <v>225</v>
      </c>
      <c r="L949">
        <v>0</v>
      </c>
      <c r="M949" t="s">
        <v>225</v>
      </c>
    </row>
    <row r="950" spans="1:13" x14ac:dyDescent="0.2">
      <c r="A950">
        <v>2022</v>
      </c>
      <c r="B950">
        <v>9</v>
      </c>
      <c r="C950" t="s">
        <v>26</v>
      </c>
      <c r="D950" t="s">
        <v>19</v>
      </c>
      <c r="E950" t="s">
        <v>12</v>
      </c>
      <c r="F950">
        <v>0.40610000000000002</v>
      </c>
      <c r="G950" t="s">
        <v>225</v>
      </c>
      <c r="H950">
        <v>90.136533999999997</v>
      </c>
      <c r="I950" t="s">
        <v>225</v>
      </c>
      <c r="J950">
        <v>0.1502</v>
      </c>
      <c r="K950" t="s">
        <v>225</v>
      </c>
      <c r="L950">
        <v>0</v>
      </c>
      <c r="M950" t="s">
        <v>225</v>
      </c>
    </row>
    <row r="951" spans="1:13" x14ac:dyDescent="0.2">
      <c r="A951">
        <v>2021</v>
      </c>
      <c r="B951">
        <v>11</v>
      </c>
      <c r="C951" t="s">
        <v>9</v>
      </c>
      <c r="D951" t="s">
        <v>50</v>
      </c>
      <c r="E951" t="s">
        <v>27</v>
      </c>
      <c r="F951">
        <v>0.68340000000000001</v>
      </c>
      <c r="G951" t="s">
        <v>225</v>
      </c>
      <c r="H951">
        <v>69.379221000000001</v>
      </c>
      <c r="I951" t="s">
        <v>225</v>
      </c>
      <c r="J951">
        <v>0.21870000000000001</v>
      </c>
      <c r="K951" t="s">
        <v>225</v>
      </c>
      <c r="L951">
        <v>235</v>
      </c>
      <c r="M951" t="s">
        <v>225</v>
      </c>
    </row>
    <row r="952" spans="1:13" x14ac:dyDescent="0.2">
      <c r="A952">
        <v>2022</v>
      </c>
      <c r="B952">
        <v>4</v>
      </c>
      <c r="C952" t="s">
        <v>26</v>
      </c>
      <c r="D952" t="s">
        <v>56</v>
      </c>
      <c r="E952" t="s">
        <v>12</v>
      </c>
      <c r="F952">
        <v>1.1158999999999999</v>
      </c>
      <c r="G952" t="s">
        <v>225</v>
      </c>
      <c r="H952">
        <v>89.912221000000002</v>
      </c>
      <c r="I952" t="s">
        <v>225</v>
      </c>
      <c r="J952">
        <v>0.39050000000000001</v>
      </c>
      <c r="K952" t="s">
        <v>225</v>
      </c>
      <c r="L952">
        <v>566</v>
      </c>
      <c r="M952" t="s">
        <v>225</v>
      </c>
    </row>
    <row r="953" spans="1:13" x14ac:dyDescent="0.2">
      <c r="A953">
        <v>2021</v>
      </c>
      <c r="B953">
        <v>2</v>
      </c>
      <c r="C953" t="s">
        <v>9</v>
      </c>
      <c r="D953" t="s">
        <v>16</v>
      </c>
      <c r="E953" t="s">
        <v>13</v>
      </c>
      <c r="F953">
        <v>0.70809999999999995</v>
      </c>
      <c r="G953" t="s">
        <v>225</v>
      </c>
      <c r="H953">
        <v>89.89909200000001</v>
      </c>
      <c r="I953" t="s">
        <v>225</v>
      </c>
      <c r="J953">
        <v>0.31859999999999999</v>
      </c>
      <c r="K953" t="s">
        <v>225</v>
      </c>
      <c r="L953">
        <v>208</v>
      </c>
      <c r="M953" t="s">
        <v>225</v>
      </c>
    </row>
    <row r="954" spans="1:13" x14ac:dyDescent="0.2">
      <c r="A954">
        <v>2021</v>
      </c>
      <c r="B954">
        <v>11</v>
      </c>
      <c r="C954" t="s">
        <v>9</v>
      </c>
      <c r="D954" t="s">
        <v>24</v>
      </c>
      <c r="E954" t="s">
        <v>18</v>
      </c>
      <c r="F954">
        <v>0.15160000000000001</v>
      </c>
      <c r="G954" t="s">
        <v>225</v>
      </c>
      <c r="H954">
        <v>25.916124</v>
      </c>
      <c r="I954" t="s">
        <v>225</v>
      </c>
      <c r="J954">
        <v>2.8799999999999999E-2</v>
      </c>
      <c r="K954" t="s">
        <v>225</v>
      </c>
      <c r="L954">
        <v>64</v>
      </c>
      <c r="M954" t="s">
        <v>225</v>
      </c>
    </row>
    <row r="955" spans="1:13" x14ac:dyDescent="0.2">
      <c r="A955">
        <v>2022</v>
      </c>
      <c r="B955">
        <v>3</v>
      </c>
      <c r="C955" t="s">
        <v>32</v>
      </c>
      <c r="D955" t="s">
        <v>33</v>
      </c>
      <c r="E955" t="s">
        <v>13</v>
      </c>
      <c r="F955">
        <v>0.16880000000000001</v>
      </c>
      <c r="G955" t="s">
        <v>225</v>
      </c>
      <c r="H955">
        <v>88.881426000000005</v>
      </c>
      <c r="I955" t="s">
        <v>225</v>
      </c>
      <c r="J955">
        <v>8.4400000000000003E-2</v>
      </c>
      <c r="K955" t="s">
        <v>225</v>
      </c>
      <c r="L955">
        <v>64</v>
      </c>
      <c r="M955" t="s">
        <v>225</v>
      </c>
    </row>
    <row r="956" spans="1:13" x14ac:dyDescent="0.2">
      <c r="A956">
        <v>2020</v>
      </c>
      <c r="B956">
        <v>8</v>
      </c>
      <c r="C956" t="s">
        <v>9</v>
      </c>
      <c r="D956" t="s">
        <v>21</v>
      </c>
      <c r="E956" t="s">
        <v>13</v>
      </c>
      <c r="F956">
        <v>0.73160000000000003</v>
      </c>
      <c r="G956" t="s">
        <v>225</v>
      </c>
      <c r="H956">
        <v>88.740459999999999</v>
      </c>
      <c r="I956" t="s">
        <v>225</v>
      </c>
      <c r="J956">
        <v>0.29270000000000002</v>
      </c>
      <c r="K956" t="s">
        <v>225</v>
      </c>
      <c r="L956">
        <v>116</v>
      </c>
      <c r="M956" t="s">
        <v>225</v>
      </c>
    </row>
    <row r="957" spans="1:13" x14ac:dyDescent="0.2">
      <c r="A957">
        <v>2021</v>
      </c>
      <c r="B957">
        <v>11</v>
      </c>
      <c r="C957" t="s">
        <v>26</v>
      </c>
      <c r="D957" t="s">
        <v>10</v>
      </c>
      <c r="E957" t="s">
        <v>14</v>
      </c>
      <c r="F957">
        <v>0.27650000000000002</v>
      </c>
      <c r="G957" t="s">
        <v>225</v>
      </c>
      <c r="H957">
        <v>44.648980999999999</v>
      </c>
      <c r="I957" t="s">
        <v>225</v>
      </c>
      <c r="J957">
        <v>0.20730000000000001</v>
      </c>
      <c r="K957" t="s">
        <v>225</v>
      </c>
      <c r="L957">
        <v>163</v>
      </c>
      <c r="M957" t="s">
        <v>225</v>
      </c>
    </row>
    <row r="958" spans="1:13" x14ac:dyDescent="0.2">
      <c r="A958">
        <v>2021</v>
      </c>
      <c r="B958">
        <v>11</v>
      </c>
      <c r="C958" t="s">
        <v>26</v>
      </c>
      <c r="D958" t="s">
        <v>15</v>
      </c>
      <c r="E958" t="s">
        <v>11</v>
      </c>
      <c r="F958">
        <v>2.6700000000000002E-2</v>
      </c>
      <c r="G958" t="s">
        <v>225</v>
      </c>
      <c r="H958">
        <v>3.1194349999999997</v>
      </c>
      <c r="I958" t="s">
        <v>225</v>
      </c>
      <c r="J958">
        <v>5.4000000000000003E-3</v>
      </c>
      <c r="K958" t="s">
        <v>225</v>
      </c>
      <c r="L958">
        <v>8</v>
      </c>
      <c r="M958" t="s">
        <v>225</v>
      </c>
    </row>
    <row r="959" spans="1:13" x14ac:dyDescent="0.2">
      <c r="A959">
        <v>2022</v>
      </c>
      <c r="B959">
        <v>11</v>
      </c>
      <c r="C959" t="s">
        <v>9</v>
      </c>
      <c r="D959" t="s">
        <v>56</v>
      </c>
      <c r="E959" t="s">
        <v>12</v>
      </c>
      <c r="F959">
        <v>1.0639000000000001</v>
      </c>
      <c r="G959" t="s">
        <v>225</v>
      </c>
      <c r="H959">
        <v>88.332611</v>
      </c>
      <c r="I959" t="s">
        <v>225</v>
      </c>
      <c r="J959">
        <v>0.37240000000000001</v>
      </c>
      <c r="K959" t="s">
        <v>225</v>
      </c>
      <c r="L959">
        <v>76</v>
      </c>
      <c r="M959" t="s">
        <v>225</v>
      </c>
    </row>
    <row r="960" spans="1:13" x14ac:dyDescent="0.2">
      <c r="A960">
        <v>2021</v>
      </c>
      <c r="B960">
        <v>11</v>
      </c>
      <c r="C960" t="s">
        <v>26</v>
      </c>
      <c r="D960" t="s">
        <v>20</v>
      </c>
      <c r="E960" t="s">
        <v>22</v>
      </c>
      <c r="F960">
        <v>0.68600000000000005</v>
      </c>
      <c r="G960" t="s">
        <v>225</v>
      </c>
      <c r="H960">
        <v>42.920050000000003</v>
      </c>
      <c r="I960" t="s">
        <v>225</v>
      </c>
      <c r="J960">
        <v>0.1784</v>
      </c>
      <c r="K960" t="s">
        <v>225</v>
      </c>
      <c r="L960">
        <v>123</v>
      </c>
      <c r="M960" t="s">
        <v>225</v>
      </c>
    </row>
    <row r="961" spans="1:13" x14ac:dyDescent="0.2">
      <c r="A961">
        <v>2021</v>
      </c>
      <c r="B961">
        <v>6</v>
      </c>
      <c r="C961" t="s">
        <v>9</v>
      </c>
      <c r="D961" t="s">
        <v>23</v>
      </c>
      <c r="E961" t="s">
        <v>13</v>
      </c>
      <c r="F961">
        <v>0.68220000000000003</v>
      </c>
      <c r="G961" t="s">
        <v>225</v>
      </c>
      <c r="H961">
        <v>88.235472999999999</v>
      </c>
      <c r="I961" t="s">
        <v>225</v>
      </c>
      <c r="J961">
        <v>0.27289999999999998</v>
      </c>
      <c r="K961" t="s">
        <v>225</v>
      </c>
      <c r="L961">
        <v>175</v>
      </c>
      <c r="M961" t="s">
        <v>225</v>
      </c>
    </row>
    <row r="962" spans="1:13" x14ac:dyDescent="0.2">
      <c r="A962">
        <v>2022</v>
      </c>
      <c r="B962">
        <v>9</v>
      </c>
      <c r="C962" t="s">
        <v>9</v>
      </c>
      <c r="D962" t="s">
        <v>56</v>
      </c>
      <c r="E962" t="s">
        <v>12</v>
      </c>
      <c r="F962">
        <v>0.97430000000000005</v>
      </c>
      <c r="G962" t="s">
        <v>225</v>
      </c>
      <c r="H962">
        <v>88.223206000000005</v>
      </c>
      <c r="I962" t="s">
        <v>225</v>
      </c>
      <c r="J962">
        <v>0.34100000000000003</v>
      </c>
      <c r="K962" t="s">
        <v>225</v>
      </c>
      <c r="L962">
        <v>81</v>
      </c>
      <c r="M962" t="s">
        <v>225</v>
      </c>
    </row>
    <row r="963" spans="1:13" x14ac:dyDescent="0.2">
      <c r="A963">
        <v>2022</v>
      </c>
      <c r="B963">
        <v>5</v>
      </c>
      <c r="C963" t="s">
        <v>9</v>
      </c>
      <c r="D963" t="s">
        <v>19</v>
      </c>
      <c r="E963" t="s">
        <v>12</v>
      </c>
      <c r="F963">
        <v>0.45739999999999997</v>
      </c>
      <c r="G963" t="s">
        <v>225</v>
      </c>
      <c r="H963">
        <v>88.075675000000004</v>
      </c>
      <c r="I963" t="s">
        <v>225</v>
      </c>
      <c r="J963">
        <v>0.16919999999999999</v>
      </c>
      <c r="K963" t="s">
        <v>225</v>
      </c>
      <c r="L963">
        <v>0</v>
      </c>
      <c r="M963" t="s">
        <v>225</v>
      </c>
    </row>
    <row r="964" spans="1:13" x14ac:dyDescent="0.2">
      <c r="A964">
        <v>2021</v>
      </c>
      <c r="B964">
        <v>11</v>
      </c>
      <c r="C964" t="s">
        <v>26</v>
      </c>
      <c r="D964" t="s">
        <v>50</v>
      </c>
      <c r="E964" t="s">
        <v>27</v>
      </c>
      <c r="F964">
        <v>1.9384999999999999</v>
      </c>
      <c r="G964" t="s">
        <v>225</v>
      </c>
      <c r="H964">
        <v>170.223986</v>
      </c>
      <c r="I964" t="s">
        <v>225</v>
      </c>
      <c r="J964">
        <v>0.62029999999999996</v>
      </c>
      <c r="K964" t="s">
        <v>225</v>
      </c>
      <c r="L964">
        <v>1671</v>
      </c>
      <c r="M964" t="s">
        <v>225</v>
      </c>
    </row>
    <row r="965" spans="1:13" x14ac:dyDescent="0.2">
      <c r="A965">
        <v>2021</v>
      </c>
      <c r="B965">
        <v>11</v>
      </c>
      <c r="C965" t="s">
        <v>26</v>
      </c>
      <c r="D965" t="s">
        <v>16</v>
      </c>
      <c r="E965" t="s">
        <v>11</v>
      </c>
      <c r="F965">
        <v>2.0573000000000001</v>
      </c>
      <c r="G965" t="s">
        <v>225</v>
      </c>
      <c r="H965">
        <v>141.77735699999999</v>
      </c>
      <c r="I965" t="s">
        <v>225</v>
      </c>
      <c r="J965">
        <v>0.47320000000000001</v>
      </c>
      <c r="K965" t="s">
        <v>225</v>
      </c>
      <c r="L965">
        <v>673</v>
      </c>
      <c r="M965" t="s">
        <v>225</v>
      </c>
    </row>
    <row r="966" spans="1:13" x14ac:dyDescent="0.2">
      <c r="A966">
        <v>2021</v>
      </c>
      <c r="B966">
        <v>6</v>
      </c>
      <c r="C966" t="s">
        <v>32</v>
      </c>
      <c r="D966" t="s">
        <v>49</v>
      </c>
      <c r="E966" t="s">
        <v>13</v>
      </c>
      <c r="F966">
        <v>0.16639999999999999</v>
      </c>
      <c r="G966" t="s">
        <v>225</v>
      </c>
      <c r="H966">
        <v>87.983642000000003</v>
      </c>
      <c r="I966" t="s">
        <v>225</v>
      </c>
      <c r="J966">
        <v>8.3199999999999996E-2</v>
      </c>
      <c r="K966" t="s">
        <v>225</v>
      </c>
      <c r="L966">
        <v>0</v>
      </c>
      <c r="M966" t="s">
        <v>225</v>
      </c>
    </row>
    <row r="967" spans="1:13" x14ac:dyDescent="0.2">
      <c r="A967">
        <v>2022</v>
      </c>
      <c r="B967">
        <v>7</v>
      </c>
      <c r="C967" t="s">
        <v>26</v>
      </c>
      <c r="D967" t="s">
        <v>56</v>
      </c>
      <c r="E967" t="s">
        <v>12</v>
      </c>
      <c r="F967">
        <v>1.0859000000000001</v>
      </c>
      <c r="G967" t="s">
        <v>225</v>
      </c>
      <c r="H967">
        <v>87.554177999999993</v>
      </c>
      <c r="I967" t="s">
        <v>225</v>
      </c>
      <c r="J967">
        <v>0.38009999999999999</v>
      </c>
      <c r="K967" t="s">
        <v>225</v>
      </c>
      <c r="L967">
        <v>525</v>
      </c>
      <c r="M967" t="s">
        <v>225</v>
      </c>
    </row>
    <row r="968" spans="1:13" x14ac:dyDescent="0.2">
      <c r="A968">
        <v>2020</v>
      </c>
      <c r="B968">
        <v>12</v>
      </c>
      <c r="C968" t="s">
        <v>9</v>
      </c>
      <c r="D968" t="s">
        <v>23</v>
      </c>
      <c r="E968" t="s">
        <v>13</v>
      </c>
      <c r="F968">
        <v>0.40260000000000001</v>
      </c>
      <c r="G968" t="s">
        <v>225</v>
      </c>
      <c r="H968">
        <v>87.407708</v>
      </c>
      <c r="I968" t="s">
        <v>225</v>
      </c>
      <c r="J968">
        <v>0.16109999999999999</v>
      </c>
      <c r="K968" t="s">
        <v>225</v>
      </c>
      <c r="L968">
        <v>202</v>
      </c>
      <c r="M968" t="s">
        <v>225</v>
      </c>
    </row>
    <row r="969" spans="1:13" x14ac:dyDescent="0.2">
      <c r="A969">
        <v>2021</v>
      </c>
      <c r="B969">
        <v>5</v>
      </c>
      <c r="C969" t="s">
        <v>26</v>
      </c>
      <c r="D969" t="s">
        <v>16</v>
      </c>
      <c r="E969" t="s">
        <v>13</v>
      </c>
      <c r="F969">
        <v>1.0117</v>
      </c>
      <c r="G969" t="s">
        <v>225</v>
      </c>
      <c r="H969">
        <v>87.10071099999999</v>
      </c>
      <c r="I969" t="s">
        <v>225</v>
      </c>
      <c r="J969">
        <v>0.45529999999999998</v>
      </c>
      <c r="K969" t="s">
        <v>225</v>
      </c>
      <c r="L969">
        <v>386</v>
      </c>
      <c r="M969" t="s">
        <v>225</v>
      </c>
    </row>
    <row r="970" spans="1:13" x14ac:dyDescent="0.2">
      <c r="A970">
        <v>2020</v>
      </c>
      <c r="B970">
        <v>7</v>
      </c>
      <c r="C970" t="s">
        <v>26</v>
      </c>
      <c r="D970" t="s">
        <v>44</v>
      </c>
      <c r="E970" t="s">
        <v>12</v>
      </c>
      <c r="F970">
        <v>0.42970000000000003</v>
      </c>
      <c r="G970" t="s">
        <v>225</v>
      </c>
      <c r="H970">
        <v>86.020452000000006</v>
      </c>
      <c r="I970" t="s">
        <v>225</v>
      </c>
      <c r="J970">
        <v>0.15040000000000001</v>
      </c>
      <c r="K970" t="s">
        <v>225</v>
      </c>
      <c r="L970">
        <v>0</v>
      </c>
      <c r="M970" t="s">
        <v>225</v>
      </c>
    </row>
    <row r="971" spans="1:13" x14ac:dyDescent="0.2">
      <c r="A971">
        <v>2021</v>
      </c>
      <c r="B971">
        <v>11</v>
      </c>
      <c r="C971" t="s">
        <v>32</v>
      </c>
      <c r="D971" t="s">
        <v>10</v>
      </c>
      <c r="E971" t="s">
        <v>14</v>
      </c>
      <c r="F971">
        <v>1.1599999999999999E-2</v>
      </c>
      <c r="G971" t="s">
        <v>225</v>
      </c>
      <c r="H971">
        <v>1.818643</v>
      </c>
      <c r="I971" t="s">
        <v>225</v>
      </c>
      <c r="J971">
        <v>8.6999999999999994E-3</v>
      </c>
      <c r="K971" t="s">
        <v>225</v>
      </c>
      <c r="L971">
        <v>3</v>
      </c>
      <c r="M971" t="s">
        <v>225</v>
      </c>
    </row>
    <row r="972" spans="1:13" x14ac:dyDescent="0.2">
      <c r="A972">
        <v>2021</v>
      </c>
      <c r="B972">
        <v>11</v>
      </c>
      <c r="C972" t="s">
        <v>32</v>
      </c>
      <c r="D972" t="s">
        <v>15</v>
      </c>
      <c r="E972" t="s">
        <v>11</v>
      </c>
      <c r="F972">
        <v>0.99129999999999996</v>
      </c>
      <c r="G972" t="s">
        <v>225</v>
      </c>
      <c r="H972">
        <v>116.18659600000001</v>
      </c>
      <c r="I972" t="s">
        <v>225</v>
      </c>
      <c r="J972">
        <v>0.1983</v>
      </c>
      <c r="K972" t="s">
        <v>225</v>
      </c>
      <c r="L972">
        <v>252</v>
      </c>
      <c r="M972" t="s">
        <v>225</v>
      </c>
    </row>
    <row r="973" spans="1:13" x14ac:dyDescent="0.2">
      <c r="A973">
        <v>2021</v>
      </c>
      <c r="B973">
        <v>11</v>
      </c>
      <c r="C973" t="s">
        <v>32</v>
      </c>
      <c r="D973" t="s">
        <v>20</v>
      </c>
      <c r="E973" t="s">
        <v>22</v>
      </c>
      <c r="F973">
        <v>1.5021</v>
      </c>
      <c r="G973" t="s">
        <v>225</v>
      </c>
      <c r="H973">
        <v>94.162770999999992</v>
      </c>
      <c r="I973" t="s">
        <v>225</v>
      </c>
      <c r="J973">
        <v>0.39050000000000001</v>
      </c>
      <c r="K973" t="s">
        <v>225</v>
      </c>
      <c r="L973">
        <v>299</v>
      </c>
      <c r="M973" t="s">
        <v>225</v>
      </c>
    </row>
    <row r="974" spans="1:13" x14ac:dyDescent="0.2">
      <c r="A974">
        <v>2020</v>
      </c>
      <c r="B974">
        <v>8</v>
      </c>
      <c r="C974" t="s">
        <v>26</v>
      </c>
      <c r="D974" t="s">
        <v>21</v>
      </c>
      <c r="E974" t="s">
        <v>13</v>
      </c>
      <c r="F974">
        <v>0.70140000000000002</v>
      </c>
      <c r="G974" t="s">
        <v>225</v>
      </c>
      <c r="H974">
        <v>85.608891</v>
      </c>
      <c r="I974" t="s">
        <v>225</v>
      </c>
      <c r="J974">
        <v>0.28050000000000003</v>
      </c>
      <c r="K974" t="s">
        <v>225</v>
      </c>
      <c r="L974">
        <v>397</v>
      </c>
      <c r="M974" t="s">
        <v>225</v>
      </c>
    </row>
    <row r="975" spans="1:13" x14ac:dyDescent="0.2">
      <c r="A975">
        <v>2021</v>
      </c>
      <c r="B975">
        <v>3</v>
      </c>
      <c r="C975" t="s">
        <v>26</v>
      </c>
      <c r="D975" t="s">
        <v>16</v>
      </c>
      <c r="E975" t="s">
        <v>13</v>
      </c>
      <c r="F975">
        <v>0.52949999999999997</v>
      </c>
      <c r="G975" t="s">
        <v>225</v>
      </c>
      <c r="H975">
        <v>85.414349000000001</v>
      </c>
      <c r="I975" t="s">
        <v>225</v>
      </c>
      <c r="J975">
        <v>0.23830000000000001</v>
      </c>
      <c r="K975" t="s">
        <v>225</v>
      </c>
      <c r="L975">
        <v>446</v>
      </c>
      <c r="M975" t="s">
        <v>225</v>
      </c>
    </row>
    <row r="976" spans="1:13" x14ac:dyDescent="0.2">
      <c r="A976">
        <v>2020</v>
      </c>
      <c r="B976">
        <v>8</v>
      </c>
      <c r="C976" t="s">
        <v>26</v>
      </c>
      <c r="D976" t="s">
        <v>45</v>
      </c>
      <c r="E976" t="s">
        <v>12</v>
      </c>
      <c r="F976">
        <v>1.589</v>
      </c>
      <c r="G976" t="s">
        <v>225</v>
      </c>
      <c r="H976">
        <v>84.815140999999997</v>
      </c>
      <c r="I976" t="s">
        <v>225</v>
      </c>
      <c r="J976">
        <v>0.55620000000000003</v>
      </c>
      <c r="K976" t="s">
        <v>225</v>
      </c>
      <c r="L976">
        <v>243</v>
      </c>
      <c r="M976" t="s">
        <v>225</v>
      </c>
    </row>
    <row r="977" spans="1:13" x14ac:dyDescent="0.2">
      <c r="A977">
        <v>2021</v>
      </c>
      <c r="B977">
        <v>11</v>
      </c>
      <c r="C977" t="s">
        <v>32</v>
      </c>
      <c r="D977" t="s">
        <v>33</v>
      </c>
      <c r="E977" t="s">
        <v>18</v>
      </c>
      <c r="F977">
        <v>1.0677000000000001</v>
      </c>
      <c r="G977" t="s">
        <v>225</v>
      </c>
      <c r="H977">
        <v>321.767696</v>
      </c>
      <c r="I977" t="s">
        <v>225</v>
      </c>
      <c r="J977">
        <v>0.20269999999999999</v>
      </c>
      <c r="K977" t="s">
        <v>225</v>
      </c>
      <c r="L977">
        <v>108</v>
      </c>
      <c r="M977" t="s">
        <v>225</v>
      </c>
    </row>
    <row r="978" spans="1:13" x14ac:dyDescent="0.2">
      <c r="A978">
        <v>2022</v>
      </c>
      <c r="B978">
        <v>2</v>
      </c>
      <c r="C978" t="s">
        <v>26</v>
      </c>
      <c r="D978" t="s">
        <v>19</v>
      </c>
      <c r="E978" t="s">
        <v>12</v>
      </c>
      <c r="F978">
        <v>0.41889999999999999</v>
      </c>
      <c r="G978" t="s">
        <v>225</v>
      </c>
      <c r="H978">
        <v>83.905488000000005</v>
      </c>
      <c r="I978" t="s">
        <v>225</v>
      </c>
      <c r="J978">
        <v>0.155</v>
      </c>
      <c r="K978" t="s">
        <v>225</v>
      </c>
      <c r="L978">
        <v>0</v>
      </c>
      <c r="M978" t="s">
        <v>225</v>
      </c>
    </row>
    <row r="979" spans="1:13" x14ac:dyDescent="0.2">
      <c r="A979">
        <v>2021</v>
      </c>
      <c r="B979">
        <v>2</v>
      </c>
      <c r="C979" t="s">
        <v>26</v>
      </c>
      <c r="D979" t="s">
        <v>16</v>
      </c>
      <c r="E979" t="s">
        <v>13</v>
      </c>
      <c r="F979">
        <v>0.5181</v>
      </c>
      <c r="G979" t="s">
        <v>225</v>
      </c>
      <c r="H979">
        <v>82.924092000000002</v>
      </c>
      <c r="I979" t="s">
        <v>225</v>
      </c>
      <c r="J979">
        <v>0.2331</v>
      </c>
      <c r="K979" t="s">
        <v>225</v>
      </c>
      <c r="L979">
        <v>507</v>
      </c>
      <c r="M979" t="s">
        <v>225</v>
      </c>
    </row>
    <row r="980" spans="1:13" x14ac:dyDescent="0.2">
      <c r="A980">
        <v>2021</v>
      </c>
      <c r="B980">
        <v>11</v>
      </c>
      <c r="C980" t="s">
        <v>32</v>
      </c>
      <c r="D980" t="s">
        <v>21</v>
      </c>
      <c r="E980" t="s">
        <v>22</v>
      </c>
      <c r="F980">
        <v>0.31330000000000002</v>
      </c>
      <c r="G980" t="s">
        <v>225</v>
      </c>
      <c r="H980">
        <v>119.615482</v>
      </c>
      <c r="I980" t="s">
        <v>225</v>
      </c>
      <c r="J980">
        <v>8.77E-2</v>
      </c>
      <c r="K980" t="s">
        <v>225</v>
      </c>
      <c r="L980">
        <v>0</v>
      </c>
      <c r="M980" t="s">
        <v>225</v>
      </c>
    </row>
    <row r="981" spans="1:13" x14ac:dyDescent="0.2">
      <c r="A981">
        <v>2021</v>
      </c>
      <c r="B981">
        <v>11</v>
      </c>
      <c r="C981" t="s">
        <v>32</v>
      </c>
      <c r="D981" t="s">
        <v>21</v>
      </c>
      <c r="E981" t="s">
        <v>27</v>
      </c>
      <c r="F981">
        <v>1.6000000000000001E-3</v>
      </c>
      <c r="G981" t="s">
        <v>225</v>
      </c>
      <c r="H981">
        <v>0.52653599999999989</v>
      </c>
      <c r="I981" t="s">
        <v>225</v>
      </c>
      <c r="J981">
        <v>5.0000000000000001E-4</v>
      </c>
      <c r="K981" t="s">
        <v>225</v>
      </c>
      <c r="L981">
        <v>0</v>
      </c>
      <c r="M981" t="s">
        <v>225</v>
      </c>
    </row>
    <row r="982" spans="1:13" x14ac:dyDescent="0.2">
      <c r="A982">
        <v>2022</v>
      </c>
      <c r="B982">
        <v>3</v>
      </c>
      <c r="C982" t="s">
        <v>9</v>
      </c>
      <c r="D982" t="s">
        <v>42</v>
      </c>
      <c r="E982" t="s">
        <v>13</v>
      </c>
      <c r="F982">
        <v>0.4511</v>
      </c>
      <c r="G982" t="s">
        <v>225</v>
      </c>
      <c r="H982">
        <v>82.923760000000001</v>
      </c>
      <c r="I982" t="s">
        <v>225</v>
      </c>
      <c r="J982">
        <v>0.1804</v>
      </c>
      <c r="K982" t="s">
        <v>225</v>
      </c>
      <c r="L982">
        <v>0</v>
      </c>
      <c r="M982" t="s">
        <v>225</v>
      </c>
    </row>
    <row r="983" spans="1:13" x14ac:dyDescent="0.2">
      <c r="A983">
        <v>2021</v>
      </c>
      <c r="B983">
        <v>11</v>
      </c>
      <c r="C983" t="s">
        <v>32</v>
      </c>
      <c r="D983" t="s">
        <v>46</v>
      </c>
      <c r="E983" t="s">
        <v>11</v>
      </c>
      <c r="F983">
        <v>0.2777</v>
      </c>
      <c r="G983" t="s">
        <v>225</v>
      </c>
      <c r="H983">
        <v>139.08552900000001</v>
      </c>
      <c r="I983" t="s">
        <v>225</v>
      </c>
      <c r="J983">
        <v>5.5599999999999997E-2</v>
      </c>
      <c r="K983" t="s">
        <v>225</v>
      </c>
      <c r="L983">
        <v>0</v>
      </c>
      <c r="M983" t="s">
        <v>225</v>
      </c>
    </row>
    <row r="984" spans="1:13" x14ac:dyDescent="0.2">
      <c r="A984">
        <v>2022</v>
      </c>
      <c r="B984">
        <v>7</v>
      </c>
      <c r="C984" t="s">
        <v>26</v>
      </c>
      <c r="D984" t="s">
        <v>21</v>
      </c>
      <c r="E984" t="s">
        <v>13</v>
      </c>
      <c r="F984">
        <v>0.54149999999999998</v>
      </c>
      <c r="G984" t="s">
        <v>225</v>
      </c>
      <c r="H984">
        <v>82.367585000000005</v>
      </c>
      <c r="I984" t="s">
        <v>225</v>
      </c>
      <c r="J984">
        <v>0.21659999999999999</v>
      </c>
      <c r="K984" t="s">
        <v>225</v>
      </c>
      <c r="L984">
        <v>0</v>
      </c>
      <c r="M984" t="s">
        <v>225</v>
      </c>
    </row>
    <row r="985" spans="1:13" x14ac:dyDescent="0.2">
      <c r="A985">
        <v>2021</v>
      </c>
      <c r="B985">
        <v>12</v>
      </c>
      <c r="C985" t="s">
        <v>9</v>
      </c>
      <c r="D985" t="s">
        <v>10</v>
      </c>
      <c r="E985" t="s">
        <v>11</v>
      </c>
      <c r="F985">
        <v>8.2873000000000001</v>
      </c>
      <c r="G985" t="s">
        <v>225</v>
      </c>
      <c r="H985">
        <v>584.43964500000004</v>
      </c>
      <c r="I985" t="s">
        <v>225</v>
      </c>
      <c r="J985">
        <v>1.7403</v>
      </c>
      <c r="K985" t="s">
        <v>225</v>
      </c>
      <c r="L985">
        <v>484</v>
      </c>
      <c r="M985" t="s">
        <v>225</v>
      </c>
    </row>
    <row r="986" spans="1:13" x14ac:dyDescent="0.2">
      <c r="A986">
        <v>2021</v>
      </c>
      <c r="B986">
        <v>12</v>
      </c>
      <c r="C986" t="s">
        <v>9</v>
      </c>
      <c r="D986" t="s">
        <v>15</v>
      </c>
      <c r="E986" t="s">
        <v>11</v>
      </c>
      <c r="F986">
        <v>0.126</v>
      </c>
      <c r="G986" t="s">
        <v>225</v>
      </c>
      <c r="H986">
        <v>15.565614</v>
      </c>
      <c r="I986" t="s">
        <v>225</v>
      </c>
      <c r="J986">
        <v>2.52E-2</v>
      </c>
      <c r="K986" t="s">
        <v>225</v>
      </c>
      <c r="L986">
        <v>11</v>
      </c>
      <c r="M986" t="s">
        <v>225</v>
      </c>
    </row>
    <row r="987" spans="1:13" x14ac:dyDescent="0.2">
      <c r="A987">
        <v>2021</v>
      </c>
      <c r="B987">
        <v>12</v>
      </c>
      <c r="C987" t="s">
        <v>9</v>
      </c>
      <c r="D987" t="s">
        <v>17</v>
      </c>
      <c r="E987" t="s">
        <v>18</v>
      </c>
      <c r="F987">
        <v>3.0142000000000002</v>
      </c>
      <c r="G987" t="s">
        <v>225</v>
      </c>
      <c r="H987">
        <v>325.02226299999995</v>
      </c>
      <c r="I987" t="s">
        <v>225</v>
      </c>
      <c r="J987">
        <v>0.54249999999999998</v>
      </c>
      <c r="K987" t="s">
        <v>225</v>
      </c>
      <c r="L987">
        <v>210</v>
      </c>
      <c r="M987" t="s">
        <v>225</v>
      </c>
    </row>
    <row r="988" spans="1:13" x14ac:dyDescent="0.2">
      <c r="A988">
        <v>2021</v>
      </c>
      <c r="B988">
        <v>12</v>
      </c>
      <c r="C988" t="s">
        <v>9</v>
      </c>
      <c r="D988" t="s">
        <v>21</v>
      </c>
      <c r="E988" t="s">
        <v>22</v>
      </c>
      <c r="F988">
        <v>3.7400000000000003E-2</v>
      </c>
      <c r="G988" t="s">
        <v>225</v>
      </c>
      <c r="H988">
        <v>10.424574</v>
      </c>
      <c r="I988" t="s">
        <v>225</v>
      </c>
      <c r="J988">
        <v>1.0500000000000001E-2</v>
      </c>
      <c r="K988" t="s">
        <v>225</v>
      </c>
      <c r="L988">
        <v>13</v>
      </c>
      <c r="M988" t="s">
        <v>225</v>
      </c>
    </row>
    <row r="989" spans="1:13" x14ac:dyDescent="0.2">
      <c r="A989">
        <v>2021</v>
      </c>
      <c r="B989">
        <v>2</v>
      </c>
      <c r="C989" t="s">
        <v>26</v>
      </c>
      <c r="D989" t="s">
        <v>19</v>
      </c>
      <c r="E989" t="s">
        <v>12</v>
      </c>
      <c r="F989">
        <v>0.5252</v>
      </c>
      <c r="G989" t="s">
        <v>225</v>
      </c>
      <c r="H989">
        <v>82.262953999999993</v>
      </c>
      <c r="I989" t="s">
        <v>225</v>
      </c>
      <c r="J989">
        <v>0.1943</v>
      </c>
      <c r="K989" t="s">
        <v>225</v>
      </c>
      <c r="L989">
        <v>279</v>
      </c>
      <c r="M989" t="s">
        <v>225</v>
      </c>
    </row>
    <row r="990" spans="1:13" x14ac:dyDescent="0.2">
      <c r="A990">
        <v>2021</v>
      </c>
      <c r="B990">
        <v>12</v>
      </c>
      <c r="C990" t="s">
        <v>9</v>
      </c>
      <c r="D990" t="s">
        <v>20</v>
      </c>
      <c r="E990" t="s">
        <v>22</v>
      </c>
      <c r="F990">
        <v>7.1000000000000004E-3</v>
      </c>
      <c r="G990" t="s">
        <v>225</v>
      </c>
      <c r="H990">
        <v>0.403671</v>
      </c>
      <c r="I990" t="s">
        <v>225</v>
      </c>
      <c r="J990">
        <v>1.9E-3</v>
      </c>
      <c r="K990" t="s">
        <v>225</v>
      </c>
      <c r="L990">
        <v>2</v>
      </c>
      <c r="M990" t="s">
        <v>225</v>
      </c>
    </row>
    <row r="991" spans="1:13" x14ac:dyDescent="0.2">
      <c r="A991">
        <v>2022</v>
      </c>
      <c r="B991">
        <v>8</v>
      </c>
      <c r="C991" t="s">
        <v>9</v>
      </c>
      <c r="D991" t="s">
        <v>55</v>
      </c>
      <c r="E991" t="s">
        <v>12</v>
      </c>
      <c r="F991">
        <v>0.97130000000000005</v>
      </c>
      <c r="G991" t="s">
        <v>225</v>
      </c>
      <c r="H991">
        <v>82.145392999999999</v>
      </c>
      <c r="I991" t="s">
        <v>225</v>
      </c>
      <c r="J991">
        <v>0.34</v>
      </c>
      <c r="K991" t="s">
        <v>225</v>
      </c>
      <c r="L991">
        <v>115</v>
      </c>
      <c r="M991" t="s">
        <v>225</v>
      </c>
    </row>
    <row r="992" spans="1:13" x14ac:dyDescent="0.2">
      <c r="A992">
        <v>2022</v>
      </c>
      <c r="B992">
        <v>12</v>
      </c>
      <c r="C992" t="s">
        <v>9</v>
      </c>
      <c r="D992" t="s">
        <v>56</v>
      </c>
      <c r="E992" t="s">
        <v>12</v>
      </c>
      <c r="F992">
        <v>0.9899</v>
      </c>
      <c r="G992" t="s">
        <v>225</v>
      </c>
      <c r="H992">
        <v>81.820758999999995</v>
      </c>
      <c r="I992" t="s">
        <v>225</v>
      </c>
      <c r="J992">
        <v>0.34639999999999999</v>
      </c>
      <c r="K992" t="s">
        <v>225</v>
      </c>
      <c r="L992">
        <v>69</v>
      </c>
      <c r="M992" t="s">
        <v>225</v>
      </c>
    </row>
    <row r="993" spans="1:13" x14ac:dyDescent="0.2">
      <c r="A993">
        <v>2021</v>
      </c>
      <c r="B993">
        <v>12</v>
      </c>
      <c r="C993" t="s">
        <v>9</v>
      </c>
      <c r="D993" t="s">
        <v>50</v>
      </c>
      <c r="E993" t="s">
        <v>27</v>
      </c>
      <c r="F993">
        <v>0.58679999999999999</v>
      </c>
      <c r="G993" t="s">
        <v>225</v>
      </c>
      <c r="H993">
        <v>63.073779000000002</v>
      </c>
      <c r="I993" t="s">
        <v>225</v>
      </c>
      <c r="J993">
        <v>0.18779999999999999</v>
      </c>
      <c r="K993" t="s">
        <v>225</v>
      </c>
      <c r="L993">
        <v>234</v>
      </c>
      <c r="M993" t="s">
        <v>225</v>
      </c>
    </row>
    <row r="994" spans="1:13" x14ac:dyDescent="0.2">
      <c r="A994">
        <v>2022</v>
      </c>
      <c r="B994">
        <v>8</v>
      </c>
      <c r="C994" t="s">
        <v>26</v>
      </c>
      <c r="D994" t="s">
        <v>53</v>
      </c>
      <c r="E994" t="s">
        <v>12</v>
      </c>
      <c r="F994">
        <v>1.1354</v>
      </c>
      <c r="G994" t="s">
        <v>225</v>
      </c>
      <c r="H994">
        <v>81.085424000000003</v>
      </c>
      <c r="I994" t="s">
        <v>225</v>
      </c>
      <c r="J994">
        <v>0.43709999999999999</v>
      </c>
      <c r="K994" t="s">
        <v>225</v>
      </c>
      <c r="L994">
        <v>676</v>
      </c>
      <c r="M994" t="s">
        <v>225</v>
      </c>
    </row>
    <row r="995" spans="1:13" x14ac:dyDescent="0.2">
      <c r="A995">
        <v>2021</v>
      </c>
      <c r="B995">
        <v>4</v>
      </c>
      <c r="C995" t="s">
        <v>26</v>
      </c>
      <c r="D995" t="s">
        <v>16</v>
      </c>
      <c r="E995" t="s">
        <v>13</v>
      </c>
      <c r="F995">
        <v>0.70299999999999996</v>
      </c>
      <c r="G995" t="s">
        <v>225</v>
      </c>
      <c r="H995">
        <v>79.828062000000003</v>
      </c>
      <c r="I995" t="s">
        <v>225</v>
      </c>
      <c r="J995">
        <v>0.31630000000000003</v>
      </c>
      <c r="K995" t="s">
        <v>225</v>
      </c>
      <c r="L995">
        <v>461</v>
      </c>
      <c r="M995" t="s">
        <v>225</v>
      </c>
    </row>
    <row r="996" spans="1:13" x14ac:dyDescent="0.2">
      <c r="A996">
        <v>2021</v>
      </c>
      <c r="B996">
        <v>12</v>
      </c>
      <c r="C996" t="s">
        <v>9</v>
      </c>
      <c r="D996" t="s">
        <v>24</v>
      </c>
      <c r="E996" t="s">
        <v>18</v>
      </c>
      <c r="F996">
        <v>0.19489999999999999</v>
      </c>
      <c r="G996" t="s">
        <v>225</v>
      </c>
      <c r="H996">
        <v>33.214697999999999</v>
      </c>
      <c r="I996" t="s">
        <v>225</v>
      </c>
      <c r="J996">
        <v>3.6999999999999998E-2</v>
      </c>
      <c r="K996" t="s">
        <v>225</v>
      </c>
      <c r="L996">
        <v>74</v>
      </c>
      <c r="M996" t="s">
        <v>225</v>
      </c>
    </row>
    <row r="997" spans="1:13" x14ac:dyDescent="0.2">
      <c r="A997">
        <v>2021</v>
      </c>
      <c r="B997">
        <v>6</v>
      </c>
      <c r="C997" t="s">
        <v>9</v>
      </c>
      <c r="D997" t="s">
        <v>45</v>
      </c>
      <c r="E997" t="s">
        <v>12</v>
      </c>
      <c r="F997">
        <v>1.3838999999999999</v>
      </c>
      <c r="G997" t="s">
        <v>225</v>
      </c>
      <c r="H997">
        <v>79.551433000000003</v>
      </c>
      <c r="I997" t="s">
        <v>225</v>
      </c>
      <c r="J997">
        <v>0.4844</v>
      </c>
      <c r="K997" t="s">
        <v>225</v>
      </c>
      <c r="L997">
        <v>118</v>
      </c>
      <c r="M997" t="s">
        <v>225</v>
      </c>
    </row>
    <row r="998" spans="1:13" x14ac:dyDescent="0.2">
      <c r="A998">
        <v>2020</v>
      </c>
      <c r="B998">
        <v>3</v>
      </c>
      <c r="C998" t="s">
        <v>9</v>
      </c>
      <c r="D998" t="s">
        <v>23</v>
      </c>
      <c r="E998" t="s">
        <v>13</v>
      </c>
      <c r="F998">
        <v>0.3357</v>
      </c>
      <c r="G998" t="s">
        <v>225</v>
      </c>
      <c r="H998">
        <v>78.294403000000003</v>
      </c>
      <c r="I998" t="s">
        <v>225</v>
      </c>
      <c r="J998">
        <v>0.1343</v>
      </c>
      <c r="K998" t="s">
        <v>225</v>
      </c>
      <c r="L998">
        <v>96</v>
      </c>
      <c r="M998" t="s">
        <v>225</v>
      </c>
    </row>
    <row r="999" spans="1:13" x14ac:dyDescent="0.2">
      <c r="A999">
        <v>2021</v>
      </c>
      <c r="B999">
        <v>12</v>
      </c>
      <c r="C999" t="s">
        <v>26</v>
      </c>
      <c r="D999" t="s">
        <v>10</v>
      </c>
      <c r="E999" t="s">
        <v>14</v>
      </c>
      <c r="F999">
        <v>0.28560000000000002</v>
      </c>
      <c r="G999" t="s">
        <v>225</v>
      </c>
      <c r="H999">
        <v>46.137219999999999</v>
      </c>
      <c r="I999" t="s">
        <v>225</v>
      </c>
      <c r="J999">
        <v>0.2142</v>
      </c>
      <c r="K999" t="s">
        <v>225</v>
      </c>
      <c r="L999">
        <v>163</v>
      </c>
      <c r="M999" t="s">
        <v>225</v>
      </c>
    </row>
    <row r="1000" spans="1:13" x14ac:dyDescent="0.2">
      <c r="A1000">
        <v>2021</v>
      </c>
      <c r="B1000">
        <v>12</v>
      </c>
      <c r="C1000" t="s">
        <v>26</v>
      </c>
      <c r="D1000" t="s">
        <v>15</v>
      </c>
      <c r="E1000" t="s">
        <v>11</v>
      </c>
      <c r="F1000">
        <v>6.4600000000000005E-2</v>
      </c>
      <c r="G1000" t="s">
        <v>225</v>
      </c>
      <c r="H1000">
        <v>9.8290120000000005</v>
      </c>
      <c r="I1000" t="s">
        <v>225</v>
      </c>
      <c r="J1000">
        <v>1.29E-2</v>
      </c>
      <c r="K1000" t="s">
        <v>225</v>
      </c>
      <c r="L1000">
        <v>19</v>
      </c>
      <c r="M1000" t="s">
        <v>225</v>
      </c>
    </row>
    <row r="1001" spans="1:13" x14ac:dyDescent="0.2">
      <c r="A1001">
        <v>2022</v>
      </c>
      <c r="B1001">
        <v>9</v>
      </c>
      <c r="C1001" t="s">
        <v>9</v>
      </c>
      <c r="D1001" t="s">
        <v>55</v>
      </c>
      <c r="E1001" t="s">
        <v>12</v>
      </c>
      <c r="F1001">
        <v>0.84909999999999997</v>
      </c>
      <c r="G1001" t="s">
        <v>225</v>
      </c>
      <c r="H1001">
        <v>78.136527999999998</v>
      </c>
      <c r="I1001" t="s">
        <v>225</v>
      </c>
      <c r="J1001">
        <v>0.29720000000000002</v>
      </c>
      <c r="K1001" t="s">
        <v>225</v>
      </c>
      <c r="L1001">
        <v>114</v>
      </c>
      <c r="M1001" t="s">
        <v>225</v>
      </c>
    </row>
    <row r="1002" spans="1:13" x14ac:dyDescent="0.2">
      <c r="A1002">
        <v>2021</v>
      </c>
      <c r="B1002">
        <v>12</v>
      </c>
      <c r="C1002" t="s">
        <v>26</v>
      </c>
      <c r="D1002" t="s">
        <v>20</v>
      </c>
      <c r="E1002" t="s">
        <v>22</v>
      </c>
      <c r="F1002">
        <v>1.0209999999999999</v>
      </c>
      <c r="G1002" t="s">
        <v>225</v>
      </c>
      <c r="H1002">
        <v>58.981036999999993</v>
      </c>
      <c r="I1002" t="s">
        <v>225</v>
      </c>
      <c r="J1002">
        <v>0.26540000000000002</v>
      </c>
      <c r="K1002" t="s">
        <v>225</v>
      </c>
      <c r="L1002">
        <v>151</v>
      </c>
      <c r="M1002" t="s">
        <v>225</v>
      </c>
    </row>
    <row r="1003" spans="1:13" x14ac:dyDescent="0.2">
      <c r="A1003">
        <v>2021</v>
      </c>
      <c r="B1003">
        <v>2</v>
      </c>
      <c r="C1003" t="s">
        <v>26</v>
      </c>
      <c r="D1003" t="s">
        <v>45</v>
      </c>
      <c r="E1003" t="s">
        <v>12</v>
      </c>
      <c r="F1003">
        <v>0.86280000000000001</v>
      </c>
      <c r="G1003" t="s">
        <v>225</v>
      </c>
      <c r="H1003">
        <v>77.771446999999995</v>
      </c>
      <c r="I1003" t="s">
        <v>225</v>
      </c>
      <c r="J1003">
        <v>0.30199999999999999</v>
      </c>
      <c r="K1003" t="s">
        <v>225</v>
      </c>
      <c r="L1003">
        <v>213</v>
      </c>
      <c r="M1003" t="s">
        <v>225</v>
      </c>
    </row>
    <row r="1004" spans="1:13" x14ac:dyDescent="0.2">
      <c r="A1004">
        <v>2022</v>
      </c>
      <c r="B1004">
        <v>5</v>
      </c>
      <c r="C1004" t="s">
        <v>26</v>
      </c>
      <c r="D1004" t="s">
        <v>52</v>
      </c>
      <c r="E1004" t="s">
        <v>12</v>
      </c>
      <c r="F1004">
        <v>1.5551999999999999</v>
      </c>
      <c r="G1004" t="s">
        <v>225</v>
      </c>
      <c r="H1004">
        <v>76.888582</v>
      </c>
      <c r="I1004" t="s">
        <v>225</v>
      </c>
      <c r="J1004">
        <v>0.5444</v>
      </c>
      <c r="K1004" t="s">
        <v>225</v>
      </c>
      <c r="L1004">
        <v>336</v>
      </c>
      <c r="M1004" t="s">
        <v>225</v>
      </c>
    </row>
    <row r="1005" spans="1:13" x14ac:dyDescent="0.2">
      <c r="A1005">
        <v>2021</v>
      </c>
      <c r="B1005">
        <v>6</v>
      </c>
      <c r="C1005" t="s">
        <v>26</v>
      </c>
      <c r="D1005" t="s">
        <v>16</v>
      </c>
      <c r="E1005" t="s">
        <v>13</v>
      </c>
      <c r="F1005">
        <v>0.62690000000000001</v>
      </c>
      <c r="G1005" t="s">
        <v>225</v>
      </c>
      <c r="H1005">
        <v>75.852482999999992</v>
      </c>
      <c r="I1005" t="s">
        <v>225</v>
      </c>
      <c r="J1005">
        <v>0.28199999999999997</v>
      </c>
      <c r="K1005" t="s">
        <v>225</v>
      </c>
      <c r="L1005">
        <v>279</v>
      </c>
      <c r="M1005" t="s">
        <v>225</v>
      </c>
    </row>
    <row r="1006" spans="1:13" x14ac:dyDescent="0.2">
      <c r="A1006">
        <v>2021</v>
      </c>
      <c r="B1006">
        <v>12</v>
      </c>
      <c r="C1006" t="s">
        <v>26</v>
      </c>
      <c r="D1006" t="s">
        <v>50</v>
      </c>
      <c r="E1006" t="s">
        <v>27</v>
      </c>
      <c r="F1006">
        <v>1.9456</v>
      </c>
      <c r="G1006" t="s">
        <v>225</v>
      </c>
      <c r="H1006">
        <v>177.160661</v>
      </c>
      <c r="I1006" t="s">
        <v>225</v>
      </c>
      <c r="J1006">
        <v>0.62250000000000005</v>
      </c>
      <c r="K1006" t="s">
        <v>225</v>
      </c>
      <c r="L1006">
        <v>1542</v>
      </c>
      <c r="M1006" t="s">
        <v>225</v>
      </c>
    </row>
    <row r="1007" spans="1:13" x14ac:dyDescent="0.2">
      <c r="A1007">
        <v>2021</v>
      </c>
      <c r="B1007">
        <v>12</v>
      </c>
      <c r="C1007" t="s">
        <v>26</v>
      </c>
      <c r="D1007" t="s">
        <v>16</v>
      </c>
      <c r="E1007" t="s">
        <v>11</v>
      </c>
      <c r="F1007">
        <v>1.9184000000000001</v>
      </c>
      <c r="G1007" t="s">
        <v>225</v>
      </c>
      <c r="H1007">
        <v>134.078957</v>
      </c>
      <c r="I1007" t="s">
        <v>225</v>
      </c>
      <c r="J1007">
        <v>0.44130000000000003</v>
      </c>
      <c r="K1007" t="s">
        <v>225</v>
      </c>
      <c r="L1007">
        <v>623</v>
      </c>
      <c r="M1007" t="s">
        <v>225</v>
      </c>
    </row>
    <row r="1008" spans="1:13" x14ac:dyDescent="0.2">
      <c r="A1008">
        <v>2022</v>
      </c>
      <c r="B1008">
        <v>2</v>
      </c>
      <c r="C1008" t="s">
        <v>9</v>
      </c>
      <c r="D1008" t="s">
        <v>19</v>
      </c>
      <c r="E1008" t="s">
        <v>12</v>
      </c>
      <c r="F1008">
        <v>0.41299999999999998</v>
      </c>
      <c r="G1008" t="s">
        <v>225</v>
      </c>
      <c r="H1008">
        <v>75.322764000000006</v>
      </c>
      <c r="I1008" t="s">
        <v>225</v>
      </c>
      <c r="J1008">
        <v>0.15279999999999999</v>
      </c>
      <c r="K1008" t="s">
        <v>225</v>
      </c>
      <c r="L1008">
        <v>34</v>
      </c>
      <c r="M1008" t="s">
        <v>225</v>
      </c>
    </row>
    <row r="1009" spans="1:13" x14ac:dyDescent="0.2">
      <c r="A1009">
        <v>2022</v>
      </c>
      <c r="B1009">
        <v>3</v>
      </c>
      <c r="C1009" t="s">
        <v>9</v>
      </c>
      <c r="D1009" t="s">
        <v>55</v>
      </c>
      <c r="E1009" t="s">
        <v>12</v>
      </c>
      <c r="F1009">
        <v>0.83189999999999997</v>
      </c>
      <c r="G1009" t="s">
        <v>225</v>
      </c>
      <c r="H1009">
        <v>75.031017000000006</v>
      </c>
      <c r="I1009" t="s">
        <v>225</v>
      </c>
      <c r="J1009">
        <v>0.29110000000000003</v>
      </c>
      <c r="K1009" t="s">
        <v>225</v>
      </c>
      <c r="L1009">
        <v>117</v>
      </c>
      <c r="M1009" t="s">
        <v>225</v>
      </c>
    </row>
    <row r="1010" spans="1:13" x14ac:dyDescent="0.2">
      <c r="A1010">
        <v>2021</v>
      </c>
      <c r="B1010">
        <v>5</v>
      </c>
      <c r="C1010" t="s">
        <v>9</v>
      </c>
      <c r="D1010" t="s">
        <v>19</v>
      </c>
      <c r="E1010" t="s">
        <v>12</v>
      </c>
      <c r="F1010">
        <v>0.42920000000000003</v>
      </c>
      <c r="G1010" t="s">
        <v>225</v>
      </c>
      <c r="H1010">
        <v>74.998660000000001</v>
      </c>
      <c r="I1010" t="s">
        <v>225</v>
      </c>
      <c r="J1010">
        <v>0.15870000000000001</v>
      </c>
      <c r="K1010" t="s">
        <v>225</v>
      </c>
      <c r="L1010">
        <v>46</v>
      </c>
      <c r="M1010" t="s">
        <v>225</v>
      </c>
    </row>
    <row r="1011" spans="1:13" x14ac:dyDescent="0.2">
      <c r="A1011">
        <v>2022</v>
      </c>
      <c r="B1011">
        <v>6</v>
      </c>
      <c r="C1011" t="s">
        <v>32</v>
      </c>
      <c r="D1011" t="s">
        <v>34</v>
      </c>
      <c r="E1011" t="s">
        <v>13</v>
      </c>
      <c r="F1011">
        <v>0.1318</v>
      </c>
      <c r="G1011" t="s">
        <v>225</v>
      </c>
      <c r="H1011">
        <v>74.971474000000001</v>
      </c>
      <c r="I1011" t="s">
        <v>225</v>
      </c>
      <c r="J1011">
        <v>5.5300000000000002E-2</v>
      </c>
      <c r="K1011" t="s">
        <v>225</v>
      </c>
      <c r="L1011">
        <v>0</v>
      </c>
      <c r="M1011" t="s">
        <v>225</v>
      </c>
    </row>
    <row r="1012" spans="1:13" x14ac:dyDescent="0.2">
      <c r="A1012">
        <v>2022</v>
      </c>
      <c r="B1012">
        <v>7</v>
      </c>
      <c r="C1012" t="s">
        <v>9</v>
      </c>
      <c r="D1012" t="s">
        <v>23</v>
      </c>
      <c r="E1012" t="s">
        <v>13</v>
      </c>
      <c r="F1012">
        <v>0.44679999999999997</v>
      </c>
      <c r="G1012" t="s">
        <v>225</v>
      </c>
      <c r="H1012">
        <v>74.509653</v>
      </c>
      <c r="I1012" t="s">
        <v>225</v>
      </c>
      <c r="J1012">
        <v>0.1787</v>
      </c>
      <c r="K1012" t="s">
        <v>225</v>
      </c>
      <c r="L1012">
        <v>146</v>
      </c>
      <c r="M1012" t="s">
        <v>225</v>
      </c>
    </row>
    <row r="1013" spans="1:13" x14ac:dyDescent="0.2">
      <c r="A1013">
        <v>2021</v>
      </c>
      <c r="B1013">
        <v>12</v>
      </c>
      <c r="C1013" t="s">
        <v>32</v>
      </c>
      <c r="D1013" t="s">
        <v>10</v>
      </c>
      <c r="E1013" t="s">
        <v>14</v>
      </c>
      <c r="F1013">
        <v>8.6999999999999994E-3</v>
      </c>
      <c r="G1013" t="s">
        <v>225</v>
      </c>
      <c r="H1013">
        <v>1.791126</v>
      </c>
      <c r="I1013" t="s">
        <v>225</v>
      </c>
      <c r="J1013">
        <v>6.4999999999999997E-3</v>
      </c>
      <c r="K1013" t="s">
        <v>225</v>
      </c>
      <c r="L1013">
        <v>3</v>
      </c>
      <c r="M1013" t="s">
        <v>225</v>
      </c>
    </row>
    <row r="1014" spans="1:13" x14ac:dyDescent="0.2">
      <c r="A1014">
        <v>2021</v>
      </c>
      <c r="B1014">
        <v>12</v>
      </c>
      <c r="C1014" t="s">
        <v>32</v>
      </c>
      <c r="D1014" t="s">
        <v>15</v>
      </c>
      <c r="E1014" t="s">
        <v>11</v>
      </c>
      <c r="F1014">
        <v>1.3880999999999999</v>
      </c>
      <c r="G1014" t="s">
        <v>225</v>
      </c>
      <c r="H1014">
        <v>160.19565700000001</v>
      </c>
      <c r="I1014" t="s">
        <v>225</v>
      </c>
      <c r="J1014">
        <v>0.27760000000000001</v>
      </c>
      <c r="K1014" t="s">
        <v>225</v>
      </c>
      <c r="L1014">
        <v>278</v>
      </c>
      <c r="M1014" t="s">
        <v>225</v>
      </c>
    </row>
    <row r="1015" spans="1:13" x14ac:dyDescent="0.2">
      <c r="A1015">
        <v>2021</v>
      </c>
      <c r="B1015">
        <v>12</v>
      </c>
      <c r="C1015" t="s">
        <v>32</v>
      </c>
      <c r="D1015" t="s">
        <v>20</v>
      </c>
      <c r="E1015" t="s">
        <v>22</v>
      </c>
      <c r="F1015">
        <v>2.0282</v>
      </c>
      <c r="G1015" t="s">
        <v>225</v>
      </c>
      <c r="H1015">
        <v>122.270841</v>
      </c>
      <c r="I1015" t="s">
        <v>225</v>
      </c>
      <c r="J1015">
        <v>0.52729999999999999</v>
      </c>
      <c r="K1015" t="s">
        <v>225</v>
      </c>
      <c r="L1015">
        <v>312</v>
      </c>
      <c r="M1015" t="s">
        <v>225</v>
      </c>
    </row>
    <row r="1016" spans="1:13" x14ac:dyDescent="0.2">
      <c r="A1016">
        <v>2022</v>
      </c>
      <c r="B1016">
        <v>5</v>
      </c>
      <c r="C1016" t="s">
        <v>9</v>
      </c>
      <c r="D1016" t="s">
        <v>55</v>
      </c>
      <c r="E1016" t="s">
        <v>12</v>
      </c>
      <c r="F1016">
        <v>0.79859999999999998</v>
      </c>
      <c r="G1016" t="s">
        <v>225</v>
      </c>
      <c r="H1016">
        <v>74.260341999999994</v>
      </c>
      <c r="I1016" t="s">
        <v>225</v>
      </c>
      <c r="J1016">
        <v>0.27950000000000003</v>
      </c>
      <c r="K1016" t="s">
        <v>225</v>
      </c>
      <c r="L1016">
        <v>109</v>
      </c>
      <c r="M1016" t="s">
        <v>225</v>
      </c>
    </row>
    <row r="1017" spans="1:13" x14ac:dyDescent="0.2">
      <c r="A1017">
        <v>2021</v>
      </c>
      <c r="B1017">
        <v>12</v>
      </c>
      <c r="C1017" t="s">
        <v>32</v>
      </c>
      <c r="D1017" t="s">
        <v>33</v>
      </c>
      <c r="E1017" t="s">
        <v>18</v>
      </c>
      <c r="F1017">
        <v>1.3044</v>
      </c>
      <c r="G1017" t="s">
        <v>225</v>
      </c>
      <c r="H1017">
        <v>385.36005399999999</v>
      </c>
      <c r="I1017" t="s">
        <v>225</v>
      </c>
      <c r="J1017">
        <v>0.24779999999999999</v>
      </c>
      <c r="K1017" t="s">
        <v>225</v>
      </c>
      <c r="L1017">
        <v>105</v>
      </c>
      <c r="M1017" t="s">
        <v>225</v>
      </c>
    </row>
    <row r="1018" spans="1:13" x14ac:dyDescent="0.2">
      <c r="A1018">
        <v>2022</v>
      </c>
      <c r="B1018">
        <v>4</v>
      </c>
      <c r="C1018" t="s">
        <v>9</v>
      </c>
      <c r="D1018" t="s">
        <v>55</v>
      </c>
      <c r="E1018" t="s">
        <v>12</v>
      </c>
      <c r="F1018">
        <v>0.79239999999999999</v>
      </c>
      <c r="G1018" t="s">
        <v>225</v>
      </c>
      <c r="H1018">
        <v>73.897713999999993</v>
      </c>
      <c r="I1018" t="s">
        <v>225</v>
      </c>
      <c r="J1018">
        <v>0.27739999999999998</v>
      </c>
      <c r="K1018" t="s">
        <v>225</v>
      </c>
      <c r="L1018">
        <v>117</v>
      </c>
      <c r="M1018" t="s">
        <v>225</v>
      </c>
    </row>
    <row r="1019" spans="1:13" x14ac:dyDescent="0.2">
      <c r="A1019">
        <v>2021</v>
      </c>
      <c r="B1019">
        <v>5</v>
      </c>
      <c r="C1019" t="s">
        <v>9</v>
      </c>
      <c r="D1019" t="s">
        <v>45</v>
      </c>
      <c r="E1019" t="s">
        <v>12</v>
      </c>
      <c r="F1019">
        <v>1.1917</v>
      </c>
      <c r="G1019" t="s">
        <v>225</v>
      </c>
      <c r="H1019">
        <v>73.446699999999993</v>
      </c>
      <c r="I1019" t="s">
        <v>225</v>
      </c>
      <c r="J1019">
        <v>0.41710000000000003</v>
      </c>
      <c r="K1019" t="s">
        <v>225</v>
      </c>
      <c r="L1019">
        <v>107</v>
      </c>
      <c r="M1019" t="s">
        <v>225</v>
      </c>
    </row>
    <row r="1020" spans="1:13" x14ac:dyDescent="0.2">
      <c r="A1020">
        <v>2021</v>
      </c>
      <c r="B1020">
        <v>4</v>
      </c>
      <c r="C1020" t="s">
        <v>26</v>
      </c>
      <c r="D1020" t="s">
        <v>53</v>
      </c>
      <c r="E1020" t="s">
        <v>12</v>
      </c>
      <c r="F1020">
        <v>0.96150000000000002</v>
      </c>
      <c r="G1020" t="s">
        <v>225</v>
      </c>
      <c r="H1020">
        <v>73.015910000000005</v>
      </c>
      <c r="I1020" t="s">
        <v>225</v>
      </c>
      <c r="J1020">
        <v>0.37019999999999997</v>
      </c>
      <c r="K1020" t="s">
        <v>225</v>
      </c>
      <c r="L1020">
        <v>1065</v>
      </c>
      <c r="M1020" t="s">
        <v>225</v>
      </c>
    </row>
    <row r="1021" spans="1:13" x14ac:dyDescent="0.2">
      <c r="A1021">
        <v>2022</v>
      </c>
      <c r="B1021">
        <v>9</v>
      </c>
      <c r="C1021" t="s">
        <v>26</v>
      </c>
      <c r="D1021" t="s">
        <v>53</v>
      </c>
      <c r="E1021" t="s">
        <v>12</v>
      </c>
      <c r="F1021">
        <v>1.1156999999999999</v>
      </c>
      <c r="G1021" t="s">
        <v>225</v>
      </c>
      <c r="H1021">
        <v>72.697706999999994</v>
      </c>
      <c r="I1021" t="s">
        <v>225</v>
      </c>
      <c r="J1021">
        <v>0.42949999999999999</v>
      </c>
      <c r="K1021" t="s">
        <v>225</v>
      </c>
      <c r="L1021">
        <v>487</v>
      </c>
      <c r="M1021" t="s">
        <v>225</v>
      </c>
    </row>
    <row r="1022" spans="1:13" x14ac:dyDescent="0.2">
      <c r="A1022">
        <v>2021</v>
      </c>
      <c r="B1022">
        <v>1</v>
      </c>
      <c r="C1022" t="s">
        <v>9</v>
      </c>
      <c r="D1022" t="s">
        <v>23</v>
      </c>
      <c r="E1022" t="s">
        <v>13</v>
      </c>
      <c r="F1022">
        <v>0.34489999999999998</v>
      </c>
      <c r="G1022" t="s">
        <v>225</v>
      </c>
      <c r="H1022">
        <v>72.269302999999994</v>
      </c>
      <c r="I1022" t="s">
        <v>225</v>
      </c>
      <c r="J1022">
        <v>0.13789999999999999</v>
      </c>
      <c r="K1022" t="s">
        <v>225</v>
      </c>
      <c r="L1022">
        <v>167</v>
      </c>
      <c r="M1022" t="s">
        <v>225</v>
      </c>
    </row>
    <row r="1023" spans="1:13" x14ac:dyDescent="0.2">
      <c r="A1023">
        <v>2021</v>
      </c>
      <c r="B1023">
        <v>12</v>
      </c>
      <c r="C1023" t="s">
        <v>32</v>
      </c>
      <c r="D1023" t="s">
        <v>34</v>
      </c>
      <c r="E1023" t="s">
        <v>18</v>
      </c>
      <c r="F1023">
        <v>3.3E-3</v>
      </c>
      <c r="G1023" t="s">
        <v>225</v>
      </c>
      <c r="H1023">
        <v>1.6510209999999998</v>
      </c>
      <c r="I1023" t="s">
        <v>225</v>
      </c>
      <c r="J1023">
        <v>5.9999999999999995E-4</v>
      </c>
      <c r="K1023" t="s">
        <v>225</v>
      </c>
      <c r="L1023">
        <v>0</v>
      </c>
      <c r="M1023" t="s">
        <v>225</v>
      </c>
    </row>
    <row r="1024" spans="1:13" x14ac:dyDescent="0.2">
      <c r="A1024">
        <v>2022</v>
      </c>
      <c r="B1024">
        <v>4</v>
      </c>
      <c r="C1024" t="s">
        <v>32</v>
      </c>
      <c r="D1024" t="s">
        <v>33</v>
      </c>
      <c r="E1024" t="s">
        <v>13</v>
      </c>
      <c r="F1024">
        <v>0.1361</v>
      </c>
      <c r="G1024" t="s">
        <v>225</v>
      </c>
      <c r="H1024">
        <v>71.973048000000006</v>
      </c>
      <c r="I1024" t="s">
        <v>225</v>
      </c>
      <c r="J1024">
        <v>6.8000000000000005E-2</v>
      </c>
      <c r="K1024" t="s">
        <v>225</v>
      </c>
      <c r="L1024">
        <v>52</v>
      </c>
      <c r="M1024" t="s">
        <v>225</v>
      </c>
    </row>
    <row r="1025" spans="1:13" x14ac:dyDescent="0.2">
      <c r="A1025">
        <v>2020</v>
      </c>
      <c r="B1025">
        <v>1</v>
      </c>
      <c r="C1025" t="s">
        <v>9</v>
      </c>
      <c r="D1025" t="s">
        <v>21</v>
      </c>
      <c r="E1025" t="s">
        <v>13</v>
      </c>
      <c r="F1025">
        <v>0.56479999999999997</v>
      </c>
      <c r="G1025" t="s">
        <v>225</v>
      </c>
      <c r="H1025">
        <v>71.031833000000006</v>
      </c>
      <c r="I1025" t="s">
        <v>225</v>
      </c>
      <c r="J1025">
        <v>0.22589999999999999</v>
      </c>
      <c r="K1025" t="s">
        <v>225</v>
      </c>
      <c r="L1025">
        <v>78</v>
      </c>
      <c r="M1025" t="s">
        <v>225</v>
      </c>
    </row>
    <row r="1026" spans="1:13" x14ac:dyDescent="0.2">
      <c r="A1026">
        <v>2021</v>
      </c>
      <c r="B1026">
        <v>12</v>
      </c>
      <c r="C1026" t="s">
        <v>32</v>
      </c>
      <c r="D1026" t="s">
        <v>21</v>
      </c>
      <c r="E1026" t="s">
        <v>22</v>
      </c>
      <c r="F1026">
        <v>3.9100000000000003E-2</v>
      </c>
      <c r="G1026" t="s">
        <v>225</v>
      </c>
      <c r="H1026">
        <v>14.953211999999999</v>
      </c>
      <c r="I1026" t="s">
        <v>225</v>
      </c>
      <c r="J1026">
        <v>1.09E-2</v>
      </c>
      <c r="K1026" t="s">
        <v>225</v>
      </c>
      <c r="L1026">
        <v>0</v>
      </c>
      <c r="M1026" t="s">
        <v>225</v>
      </c>
    </row>
    <row r="1027" spans="1:13" x14ac:dyDescent="0.2">
      <c r="A1027">
        <v>2021</v>
      </c>
      <c r="B1027">
        <v>12</v>
      </c>
      <c r="C1027" t="s">
        <v>32</v>
      </c>
      <c r="D1027" t="s">
        <v>21</v>
      </c>
      <c r="E1027" t="s">
        <v>27</v>
      </c>
      <c r="F1027">
        <v>3.0999999999999999E-3</v>
      </c>
      <c r="G1027" t="s">
        <v>225</v>
      </c>
      <c r="H1027">
        <v>0.96084100000000006</v>
      </c>
      <c r="I1027" t="s">
        <v>225</v>
      </c>
      <c r="J1027">
        <v>8.9999999999999998E-4</v>
      </c>
      <c r="K1027" t="s">
        <v>225</v>
      </c>
      <c r="L1027">
        <v>0</v>
      </c>
      <c r="M1027" t="s">
        <v>225</v>
      </c>
    </row>
    <row r="1028" spans="1:13" x14ac:dyDescent="0.2">
      <c r="A1028">
        <v>2020</v>
      </c>
      <c r="B1028">
        <v>10</v>
      </c>
      <c r="C1028" t="s">
        <v>26</v>
      </c>
      <c r="D1028" t="s">
        <v>28</v>
      </c>
      <c r="E1028" t="s">
        <v>12</v>
      </c>
      <c r="F1028">
        <v>0.31890000000000002</v>
      </c>
      <c r="G1028" t="s">
        <v>225</v>
      </c>
      <c r="H1028">
        <v>70.952596999999997</v>
      </c>
      <c r="I1028" t="s">
        <v>225</v>
      </c>
      <c r="J1028">
        <v>0.11169999999999999</v>
      </c>
      <c r="K1028" t="s">
        <v>225</v>
      </c>
      <c r="L1028">
        <v>0</v>
      </c>
      <c r="M1028" t="s">
        <v>225</v>
      </c>
    </row>
    <row r="1029" spans="1:13" x14ac:dyDescent="0.2">
      <c r="A1029">
        <v>2021</v>
      </c>
      <c r="B1029">
        <v>1</v>
      </c>
      <c r="C1029" t="s">
        <v>26</v>
      </c>
      <c r="D1029" t="s">
        <v>10</v>
      </c>
      <c r="E1029" t="s">
        <v>48</v>
      </c>
      <c r="F1029">
        <v>18.018899999999999</v>
      </c>
      <c r="G1029" t="s">
        <v>225</v>
      </c>
      <c r="H1029">
        <v>1233.5554</v>
      </c>
      <c r="I1029" t="s">
        <v>225</v>
      </c>
      <c r="J1029">
        <v>3.6036999999999999</v>
      </c>
      <c r="K1029" t="s">
        <v>225</v>
      </c>
      <c r="L1029">
        <v>1755</v>
      </c>
      <c r="M1029" t="s">
        <v>225</v>
      </c>
    </row>
    <row r="1030" spans="1:13" x14ac:dyDescent="0.2">
      <c r="A1030">
        <v>2021</v>
      </c>
      <c r="B1030">
        <v>2</v>
      </c>
      <c r="C1030" t="s">
        <v>26</v>
      </c>
      <c r="D1030" t="s">
        <v>10</v>
      </c>
      <c r="E1030" t="s">
        <v>48</v>
      </c>
      <c r="F1030">
        <v>15.2089</v>
      </c>
      <c r="G1030" t="s">
        <v>225</v>
      </c>
      <c r="H1030">
        <v>999.12740000000008</v>
      </c>
      <c r="I1030" t="s">
        <v>225</v>
      </c>
      <c r="J1030">
        <v>3.0419</v>
      </c>
      <c r="K1030" t="s">
        <v>225</v>
      </c>
      <c r="L1030">
        <v>1941</v>
      </c>
      <c r="M1030" t="s">
        <v>225</v>
      </c>
    </row>
    <row r="1031" spans="1:13" x14ac:dyDescent="0.2">
      <c r="A1031">
        <v>2021</v>
      </c>
      <c r="B1031">
        <v>3</v>
      </c>
      <c r="C1031" t="s">
        <v>26</v>
      </c>
      <c r="D1031" t="s">
        <v>10</v>
      </c>
      <c r="E1031" t="s">
        <v>48</v>
      </c>
      <c r="F1031">
        <v>14.6105</v>
      </c>
      <c r="G1031" t="s">
        <v>225</v>
      </c>
      <c r="H1031">
        <v>876.25260000000003</v>
      </c>
      <c r="I1031" t="s">
        <v>225</v>
      </c>
      <c r="J1031">
        <v>2.9220999999999999</v>
      </c>
      <c r="K1031" t="s">
        <v>225</v>
      </c>
      <c r="L1031">
        <v>1735</v>
      </c>
      <c r="M1031" t="s">
        <v>225</v>
      </c>
    </row>
    <row r="1032" spans="1:13" x14ac:dyDescent="0.2">
      <c r="A1032">
        <v>2021</v>
      </c>
      <c r="B1032">
        <v>3</v>
      </c>
      <c r="C1032" t="s">
        <v>32</v>
      </c>
      <c r="D1032" t="s">
        <v>10</v>
      </c>
      <c r="E1032" t="s">
        <v>48</v>
      </c>
      <c r="F1032">
        <v>18.2471</v>
      </c>
      <c r="G1032" t="s">
        <v>225</v>
      </c>
      <c r="H1032">
        <v>1287.2407000000001</v>
      </c>
      <c r="I1032" t="s">
        <v>225</v>
      </c>
      <c r="J1032">
        <v>3.6494</v>
      </c>
      <c r="K1032" t="s">
        <v>225</v>
      </c>
      <c r="L1032">
        <v>1862</v>
      </c>
      <c r="M1032" t="s">
        <v>225</v>
      </c>
    </row>
    <row r="1033" spans="1:13" x14ac:dyDescent="0.2">
      <c r="A1033">
        <v>2021</v>
      </c>
      <c r="B1033">
        <v>4</v>
      </c>
      <c r="C1033" t="s">
        <v>9</v>
      </c>
      <c r="D1033" t="s">
        <v>10</v>
      </c>
      <c r="E1033" t="s">
        <v>48</v>
      </c>
      <c r="F1033">
        <v>19.313300000000002</v>
      </c>
      <c r="G1033" t="s">
        <v>225</v>
      </c>
      <c r="H1033">
        <v>1358.9363000000001</v>
      </c>
      <c r="I1033" t="s">
        <v>225</v>
      </c>
      <c r="J1033">
        <v>3.8626</v>
      </c>
      <c r="K1033" t="s">
        <v>225</v>
      </c>
      <c r="L1033">
        <v>543</v>
      </c>
      <c r="M1033" t="s">
        <v>225</v>
      </c>
    </row>
    <row r="1034" spans="1:13" x14ac:dyDescent="0.2">
      <c r="A1034">
        <v>2021</v>
      </c>
      <c r="B1034">
        <v>4</v>
      </c>
      <c r="C1034" t="s">
        <v>26</v>
      </c>
      <c r="D1034" t="s">
        <v>10</v>
      </c>
      <c r="E1034" t="s">
        <v>48</v>
      </c>
      <c r="F1034">
        <v>9.3768999999999991</v>
      </c>
      <c r="G1034" t="s">
        <v>225</v>
      </c>
      <c r="H1034">
        <v>759.38619999999992</v>
      </c>
      <c r="I1034" t="s">
        <v>225</v>
      </c>
      <c r="J1034">
        <v>1.8754</v>
      </c>
      <c r="K1034" t="s">
        <v>225</v>
      </c>
      <c r="L1034">
        <v>1389</v>
      </c>
      <c r="M1034" t="s">
        <v>225</v>
      </c>
    </row>
    <row r="1035" spans="1:13" x14ac:dyDescent="0.2">
      <c r="A1035">
        <v>2021</v>
      </c>
      <c r="B1035">
        <v>5</v>
      </c>
      <c r="C1035" t="s">
        <v>9</v>
      </c>
      <c r="D1035" t="s">
        <v>10</v>
      </c>
      <c r="E1035" t="s">
        <v>48</v>
      </c>
      <c r="F1035">
        <v>22.617000000000001</v>
      </c>
      <c r="G1035" t="s">
        <v>225</v>
      </c>
      <c r="H1035">
        <v>1451.1396000000002</v>
      </c>
      <c r="I1035" t="s">
        <v>225</v>
      </c>
      <c r="J1035">
        <v>4.5233999999999996</v>
      </c>
      <c r="K1035" t="s">
        <v>225</v>
      </c>
      <c r="L1035">
        <v>539</v>
      </c>
      <c r="M1035" t="s">
        <v>225</v>
      </c>
    </row>
    <row r="1036" spans="1:13" x14ac:dyDescent="0.2">
      <c r="A1036">
        <v>2021</v>
      </c>
      <c r="B1036">
        <v>5</v>
      </c>
      <c r="C1036" t="s">
        <v>26</v>
      </c>
      <c r="D1036" t="s">
        <v>10</v>
      </c>
      <c r="E1036" t="s">
        <v>48</v>
      </c>
      <c r="F1036">
        <v>8.8641000000000005</v>
      </c>
      <c r="G1036" t="s">
        <v>225</v>
      </c>
      <c r="H1036">
        <v>751.66309999999999</v>
      </c>
      <c r="I1036" t="s">
        <v>225</v>
      </c>
      <c r="J1036">
        <v>1.7727999999999999</v>
      </c>
      <c r="K1036" t="s">
        <v>225</v>
      </c>
      <c r="L1036">
        <v>1521</v>
      </c>
      <c r="M1036" t="s">
        <v>225</v>
      </c>
    </row>
    <row r="1037" spans="1:13" x14ac:dyDescent="0.2">
      <c r="A1037">
        <v>2021</v>
      </c>
      <c r="B1037">
        <v>5</v>
      </c>
      <c r="C1037" t="s">
        <v>32</v>
      </c>
      <c r="D1037" t="s">
        <v>10</v>
      </c>
      <c r="E1037" t="s">
        <v>48</v>
      </c>
      <c r="F1037">
        <v>17.621700000000001</v>
      </c>
      <c r="G1037" t="s">
        <v>225</v>
      </c>
      <c r="H1037">
        <v>1321.7206999999999</v>
      </c>
      <c r="I1037" t="s">
        <v>225</v>
      </c>
      <c r="J1037">
        <v>3.5244</v>
      </c>
      <c r="K1037" t="s">
        <v>225</v>
      </c>
      <c r="L1037">
        <v>1773</v>
      </c>
      <c r="M1037" t="s">
        <v>225</v>
      </c>
    </row>
    <row r="1038" spans="1:13" x14ac:dyDescent="0.2">
      <c r="A1038">
        <v>2021</v>
      </c>
      <c r="B1038">
        <v>6</v>
      </c>
      <c r="C1038" t="s">
        <v>9</v>
      </c>
      <c r="D1038" t="s">
        <v>10</v>
      </c>
      <c r="E1038" t="s">
        <v>48</v>
      </c>
      <c r="F1038">
        <v>20.148199999999999</v>
      </c>
      <c r="G1038" t="s">
        <v>225</v>
      </c>
      <c r="H1038">
        <v>1271.7483</v>
      </c>
      <c r="I1038" t="s">
        <v>225</v>
      </c>
      <c r="J1038">
        <v>4.0296000000000003</v>
      </c>
      <c r="K1038" t="s">
        <v>225</v>
      </c>
      <c r="L1038">
        <v>588</v>
      </c>
      <c r="M1038" t="s">
        <v>225</v>
      </c>
    </row>
    <row r="1039" spans="1:13" x14ac:dyDescent="0.2">
      <c r="A1039">
        <v>2021</v>
      </c>
      <c r="B1039">
        <v>6</v>
      </c>
      <c r="C1039" t="s">
        <v>26</v>
      </c>
      <c r="D1039" t="s">
        <v>10</v>
      </c>
      <c r="E1039" t="s">
        <v>48</v>
      </c>
      <c r="F1039">
        <v>15.7034</v>
      </c>
      <c r="G1039" t="s">
        <v>225</v>
      </c>
      <c r="H1039">
        <v>1119.4306999999999</v>
      </c>
      <c r="I1039" t="s">
        <v>225</v>
      </c>
      <c r="J1039">
        <v>3.1406999999999998</v>
      </c>
      <c r="K1039" t="s">
        <v>225</v>
      </c>
      <c r="L1039">
        <v>1986</v>
      </c>
      <c r="M1039" t="s">
        <v>225</v>
      </c>
    </row>
    <row r="1040" spans="1:13" x14ac:dyDescent="0.2">
      <c r="A1040">
        <v>2021</v>
      </c>
      <c r="B1040">
        <v>7</v>
      </c>
      <c r="C1040" t="s">
        <v>26</v>
      </c>
      <c r="D1040" t="s">
        <v>10</v>
      </c>
      <c r="E1040" t="s">
        <v>48</v>
      </c>
      <c r="F1040">
        <v>21.290500000000002</v>
      </c>
      <c r="G1040" t="s">
        <v>225</v>
      </c>
      <c r="H1040">
        <v>1292.4159</v>
      </c>
      <c r="I1040" t="s">
        <v>225</v>
      </c>
      <c r="J1040">
        <v>4.2580999999999998</v>
      </c>
      <c r="K1040" t="s">
        <v>225</v>
      </c>
      <c r="L1040">
        <v>2136</v>
      </c>
      <c r="M1040" t="s">
        <v>225</v>
      </c>
    </row>
    <row r="1041" spans="1:13" x14ac:dyDescent="0.2">
      <c r="A1041">
        <v>2021</v>
      </c>
      <c r="B1041">
        <v>8</v>
      </c>
      <c r="C1041" t="s">
        <v>9</v>
      </c>
      <c r="D1041" t="s">
        <v>10</v>
      </c>
      <c r="E1041" t="s">
        <v>48</v>
      </c>
      <c r="F1041">
        <v>19.4161</v>
      </c>
      <c r="G1041" t="s">
        <v>225</v>
      </c>
      <c r="H1041">
        <v>1174.4153000000001</v>
      </c>
      <c r="I1041" t="s">
        <v>225</v>
      </c>
      <c r="J1041">
        <v>3.8833000000000002</v>
      </c>
      <c r="K1041" t="s">
        <v>225</v>
      </c>
      <c r="L1041">
        <v>654</v>
      </c>
      <c r="M1041" t="s">
        <v>225</v>
      </c>
    </row>
    <row r="1042" spans="1:13" x14ac:dyDescent="0.2">
      <c r="A1042">
        <v>2021</v>
      </c>
      <c r="B1042">
        <v>8</v>
      </c>
      <c r="C1042" t="s">
        <v>26</v>
      </c>
      <c r="D1042" t="s">
        <v>10</v>
      </c>
      <c r="E1042" t="s">
        <v>48</v>
      </c>
      <c r="F1042">
        <v>22.102499999999999</v>
      </c>
      <c r="G1042" t="s">
        <v>225</v>
      </c>
      <c r="H1042">
        <v>1298.0841</v>
      </c>
      <c r="I1042" t="s">
        <v>225</v>
      </c>
      <c r="J1042">
        <v>4.4204999999999997</v>
      </c>
      <c r="K1042" t="s">
        <v>225</v>
      </c>
      <c r="L1042">
        <v>2197</v>
      </c>
      <c r="M1042" t="s">
        <v>225</v>
      </c>
    </row>
    <row r="1043" spans="1:13" x14ac:dyDescent="0.2">
      <c r="A1043">
        <v>2021</v>
      </c>
      <c r="B1043">
        <v>9</v>
      </c>
      <c r="C1043" t="s">
        <v>9</v>
      </c>
      <c r="D1043" t="s">
        <v>10</v>
      </c>
      <c r="E1043" t="s">
        <v>48</v>
      </c>
      <c r="F1043">
        <v>17.616599999999998</v>
      </c>
      <c r="G1043" t="s">
        <v>225</v>
      </c>
      <c r="H1043">
        <v>1100.4578999999999</v>
      </c>
      <c r="I1043" t="s">
        <v>225</v>
      </c>
      <c r="J1043">
        <v>3.5234000000000001</v>
      </c>
      <c r="K1043" t="s">
        <v>225</v>
      </c>
      <c r="L1043">
        <v>563</v>
      </c>
      <c r="M1043" t="s">
        <v>225</v>
      </c>
    </row>
    <row r="1044" spans="1:13" x14ac:dyDescent="0.2">
      <c r="A1044">
        <v>2021</v>
      </c>
      <c r="B1044">
        <v>9</v>
      </c>
      <c r="C1044" t="s">
        <v>26</v>
      </c>
      <c r="D1044" t="s">
        <v>10</v>
      </c>
      <c r="E1044" t="s">
        <v>48</v>
      </c>
      <c r="F1044">
        <v>19.039000000000001</v>
      </c>
      <c r="G1044" t="s">
        <v>225</v>
      </c>
      <c r="H1044">
        <v>1265.2026000000001</v>
      </c>
      <c r="I1044" t="s">
        <v>225</v>
      </c>
      <c r="J1044">
        <v>3.8079000000000001</v>
      </c>
      <c r="K1044" t="s">
        <v>225</v>
      </c>
      <c r="L1044">
        <v>2540</v>
      </c>
      <c r="M1044" t="s">
        <v>225</v>
      </c>
    </row>
    <row r="1045" spans="1:13" x14ac:dyDescent="0.2">
      <c r="A1045">
        <v>2021</v>
      </c>
      <c r="B1045">
        <v>10</v>
      </c>
      <c r="C1045" t="s">
        <v>9</v>
      </c>
      <c r="D1045" t="s">
        <v>10</v>
      </c>
      <c r="E1045" t="s">
        <v>48</v>
      </c>
      <c r="F1045">
        <v>12.0022</v>
      </c>
      <c r="G1045" t="s">
        <v>225</v>
      </c>
      <c r="H1045">
        <v>833.89380000000006</v>
      </c>
      <c r="I1045" t="s">
        <v>225</v>
      </c>
      <c r="J1045">
        <v>2.4005000000000001</v>
      </c>
      <c r="K1045" t="s">
        <v>225</v>
      </c>
      <c r="L1045">
        <v>468</v>
      </c>
      <c r="M1045" t="s">
        <v>225</v>
      </c>
    </row>
    <row r="1046" spans="1:13" x14ac:dyDescent="0.2">
      <c r="A1046">
        <v>2021</v>
      </c>
      <c r="B1046">
        <v>10</v>
      </c>
      <c r="C1046" t="s">
        <v>26</v>
      </c>
      <c r="D1046" t="s">
        <v>10</v>
      </c>
      <c r="E1046" t="s">
        <v>48</v>
      </c>
      <c r="F1046">
        <v>13.687900000000001</v>
      </c>
      <c r="G1046" t="s">
        <v>225</v>
      </c>
      <c r="H1046">
        <v>867.91150000000005</v>
      </c>
      <c r="I1046" t="s">
        <v>225</v>
      </c>
      <c r="J1046">
        <v>2.7376</v>
      </c>
      <c r="K1046" t="s">
        <v>225</v>
      </c>
      <c r="L1046">
        <v>1703</v>
      </c>
      <c r="M1046" t="s">
        <v>225</v>
      </c>
    </row>
    <row r="1047" spans="1:13" x14ac:dyDescent="0.2">
      <c r="A1047">
        <v>2021</v>
      </c>
      <c r="B1047">
        <v>11</v>
      </c>
      <c r="C1047" t="s">
        <v>9</v>
      </c>
      <c r="D1047" t="s">
        <v>10</v>
      </c>
      <c r="E1047" t="s">
        <v>48</v>
      </c>
      <c r="F1047">
        <v>13.213900000000001</v>
      </c>
      <c r="G1047" t="s">
        <v>225</v>
      </c>
      <c r="H1047">
        <v>894.75490000000002</v>
      </c>
      <c r="I1047" t="s">
        <v>225</v>
      </c>
      <c r="J1047">
        <v>2.6427999999999998</v>
      </c>
      <c r="K1047" t="s">
        <v>225</v>
      </c>
      <c r="L1047">
        <v>461</v>
      </c>
      <c r="M1047" t="s">
        <v>225</v>
      </c>
    </row>
    <row r="1048" spans="1:13" x14ac:dyDescent="0.2">
      <c r="A1048">
        <v>2021</v>
      </c>
      <c r="B1048">
        <v>11</v>
      </c>
      <c r="C1048" t="s">
        <v>26</v>
      </c>
      <c r="D1048" t="s">
        <v>10</v>
      </c>
      <c r="E1048" t="s">
        <v>48</v>
      </c>
      <c r="F1048">
        <v>11.472799999999999</v>
      </c>
      <c r="G1048" t="s">
        <v>225</v>
      </c>
      <c r="H1048">
        <v>749.05759999999998</v>
      </c>
      <c r="I1048" t="s">
        <v>225</v>
      </c>
      <c r="J1048">
        <v>2.2945000000000002</v>
      </c>
      <c r="K1048" t="s">
        <v>225</v>
      </c>
      <c r="L1048">
        <v>1710</v>
      </c>
      <c r="M1048" t="s">
        <v>225</v>
      </c>
    </row>
    <row r="1049" spans="1:13" x14ac:dyDescent="0.2">
      <c r="A1049">
        <v>2021</v>
      </c>
      <c r="B1049">
        <v>11</v>
      </c>
      <c r="C1049" t="s">
        <v>32</v>
      </c>
      <c r="D1049" t="s">
        <v>10</v>
      </c>
      <c r="E1049" t="s">
        <v>48</v>
      </c>
      <c r="F1049">
        <v>17.948599999999999</v>
      </c>
      <c r="G1049" t="s">
        <v>225</v>
      </c>
      <c r="H1049">
        <v>1339.4531000000002</v>
      </c>
      <c r="I1049" t="s">
        <v>225</v>
      </c>
      <c r="J1049">
        <v>3.5895999999999999</v>
      </c>
      <c r="K1049" t="s">
        <v>225</v>
      </c>
      <c r="L1049">
        <v>2387</v>
      </c>
      <c r="M1049" t="s">
        <v>225</v>
      </c>
    </row>
    <row r="1050" spans="1:13" x14ac:dyDescent="0.2">
      <c r="A1050">
        <v>2021</v>
      </c>
      <c r="B1050">
        <v>12</v>
      </c>
      <c r="C1050" t="s">
        <v>9</v>
      </c>
      <c r="D1050" t="s">
        <v>10</v>
      </c>
      <c r="E1050" t="s">
        <v>48</v>
      </c>
      <c r="F1050">
        <v>10.590299999999999</v>
      </c>
      <c r="G1050" t="s">
        <v>225</v>
      </c>
      <c r="H1050">
        <v>748.85789999999997</v>
      </c>
      <c r="I1050" t="s">
        <v>225</v>
      </c>
      <c r="J1050">
        <v>2.1179999999999999</v>
      </c>
      <c r="K1050" t="s">
        <v>225</v>
      </c>
      <c r="L1050">
        <v>428</v>
      </c>
      <c r="M1050" t="s">
        <v>225</v>
      </c>
    </row>
    <row r="1051" spans="1:13" x14ac:dyDescent="0.2">
      <c r="A1051">
        <v>2021</v>
      </c>
      <c r="B1051">
        <v>12</v>
      </c>
      <c r="C1051" t="s">
        <v>26</v>
      </c>
      <c r="D1051" t="s">
        <v>10</v>
      </c>
      <c r="E1051" t="s">
        <v>48</v>
      </c>
      <c r="F1051">
        <v>7.8182</v>
      </c>
      <c r="G1051" t="s">
        <v>225</v>
      </c>
      <c r="H1051">
        <v>549.34430000000009</v>
      </c>
      <c r="I1051" t="s">
        <v>225</v>
      </c>
      <c r="J1051">
        <v>1.5636000000000001</v>
      </c>
      <c r="K1051" t="s">
        <v>225</v>
      </c>
      <c r="L1051">
        <v>1053</v>
      </c>
      <c r="M1051" t="s">
        <v>225</v>
      </c>
    </row>
    <row r="1052" spans="1:13" x14ac:dyDescent="0.2">
      <c r="A1052">
        <v>2022</v>
      </c>
      <c r="B1052">
        <v>1</v>
      </c>
      <c r="C1052" t="s">
        <v>9</v>
      </c>
      <c r="D1052" t="s">
        <v>10</v>
      </c>
      <c r="E1052" t="s">
        <v>11</v>
      </c>
      <c r="F1052">
        <v>15.2249</v>
      </c>
      <c r="G1052" t="s">
        <v>225</v>
      </c>
      <c r="H1052">
        <v>899.26549299999999</v>
      </c>
      <c r="I1052" t="s">
        <v>225</v>
      </c>
      <c r="J1052">
        <v>3.1972</v>
      </c>
      <c r="K1052" t="s">
        <v>225</v>
      </c>
      <c r="L1052">
        <v>536</v>
      </c>
      <c r="M1052" t="s">
        <v>225</v>
      </c>
    </row>
    <row r="1053" spans="1:13" x14ac:dyDescent="0.2">
      <c r="A1053">
        <v>2022</v>
      </c>
      <c r="B1053">
        <v>1</v>
      </c>
      <c r="C1053" t="s">
        <v>9</v>
      </c>
      <c r="D1053" t="s">
        <v>15</v>
      </c>
      <c r="E1053" t="s">
        <v>11</v>
      </c>
      <c r="F1053">
        <v>0.13270000000000001</v>
      </c>
      <c r="G1053" t="s">
        <v>225</v>
      </c>
      <c r="H1053">
        <v>15.948333</v>
      </c>
      <c r="I1053" t="s">
        <v>225</v>
      </c>
      <c r="J1053">
        <v>2.6499999999999999E-2</v>
      </c>
      <c r="K1053" t="s">
        <v>225</v>
      </c>
      <c r="L1053">
        <v>10</v>
      </c>
      <c r="M1053" t="s">
        <v>225</v>
      </c>
    </row>
    <row r="1054" spans="1:13" x14ac:dyDescent="0.2">
      <c r="A1054">
        <v>2022</v>
      </c>
      <c r="B1054">
        <v>1</v>
      </c>
      <c r="C1054" t="s">
        <v>9</v>
      </c>
      <c r="D1054" t="s">
        <v>17</v>
      </c>
      <c r="E1054" t="s">
        <v>18</v>
      </c>
      <c r="F1054">
        <v>2.8628999999999998</v>
      </c>
      <c r="G1054" t="s">
        <v>225</v>
      </c>
      <c r="H1054">
        <v>307.94699200000002</v>
      </c>
      <c r="I1054" t="s">
        <v>225</v>
      </c>
      <c r="J1054">
        <v>0.51529999999999998</v>
      </c>
      <c r="K1054" t="s">
        <v>225</v>
      </c>
      <c r="L1054">
        <v>210</v>
      </c>
      <c r="M1054" t="s">
        <v>225</v>
      </c>
    </row>
    <row r="1055" spans="1:13" x14ac:dyDescent="0.2">
      <c r="A1055">
        <v>2022</v>
      </c>
      <c r="B1055">
        <v>1</v>
      </c>
      <c r="C1055" t="s">
        <v>9</v>
      </c>
      <c r="D1055" t="s">
        <v>21</v>
      </c>
      <c r="E1055" t="s">
        <v>22</v>
      </c>
      <c r="F1055">
        <v>2.2499999999999999E-2</v>
      </c>
      <c r="G1055" t="s">
        <v>225</v>
      </c>
      <c r="H1055">
        <v>6.4226049999999999</v>
      </c>
      <c r="I1055" t="s">
        <v>225</v>
      </c>
      <c r="J1055">
        <v>6.3E-3</v>
      </c>
      <c r="K1055" t="s">
        <v>225</v>
      </c>
      <c r="L1055">
        <v>13</v>
      </c>
      <c r="M1055" t="s">
        <v>225</v>
      </c>
    </row>
    <row r="1056" spans="1:13" x14ac:dyDescent="0.2">
      <c r="A1056">
        <v>2022</v>
      </c>
      <c r="B1056">
        <v>7</v>
      </c>
      <c r="C1056" t="s">
        <v>9</v>
      </c>
      <c r="D1056" t="s">
        <v>55</v>
      </c>
      <c r="E1056" t="s">
        <v>12</v>
      </c>
      <c r="F1056">
        <v>0.80969999999999998</v>
      </c>
      <c r="G1056" t="s">
        <v>225</v>
      </c>
      <c r="H1056">
        <v>70.919377999999995</v>
      </c>
      <c r="I1056" t="s">
        <v>225</v>
      </c>
      <c r="J1056">
        <v>0.2833</v>
      </c>
      <c r="K1056" t="s">
        <v>225</v>
      </c>
      <c r="L1056">
        <v>114</v>
      </c>
      <c r="M1056" t="s">
        <v>225</v>
      </c>
    </row>
    <row r="1057" spans="1:13" x14ac:dyDescent="0.2">
      <c r="A1057">
        <v>2020</v>
      </c>
      <c r="B1057">
        <v>7</v>
      </c>
      <c r="C1057" t="s">
        <v>26</v>
      </c>
      <c r="D1057" t="s">
        <v>21</v>
      </c>
      <c r="E1057" t="s">
        <v>13</v>
      </c>
      <c r="F1057">
        <v>0.64539999999999997</v>
      </c>
      <c r="G1057" t="s">
        <v>225</v>
      </c>
      <c r="H1057">
        <v>70.732262000000006</v>
      </c>
      <c r="I1057" t="s">
        <v>225</v>
      </c>
      <c r="J1057">
        <v>0.2581</v>
      </c>
      <c r="K1057" t="s">
        <v>225</v>
      </c>
      <c r="L1057">
        <v>422</v>
      </c>
      <c r="M1057" t="s">
        <v>225</v>
      </c>
    </row>
    <row r="1058" spans="1:13" x14ac:dyDescent="0.2">
      <c r="A1058">
        <v>2022</v>
      </c>
      <c r="B1058">
        <v>1</v>
      </c>
      <c r="C1058" t="s">
        <v>9</v>
      </c>
      <c r="D1058" t="s">
        <v>20</v>
      </c>
      <c r="E1058" t="s">
        <v>22</v>
      </c>
      <c r="F1058">
        <v>5.0000000000000001E-4</v>
      </c>
      <c r="G1058" t="s">
        <v>225</v>
      </c>
      <c r="H1058">
        <v>2.9770999999999999E-2</v>
      </c>
      <c r="I1058" t="s">
        <v>225</v>
      </c>
      <c r="J1058">
        <v>1E-4</v>
      </c>
      <c r="K1058" t="s">
        <v>225</v>
      </c>
      <c r="L1058">
        <v>2</v>
      </c>
      <c r="M1058" t="s">
        <v>225</v>
      </c>
    </row>
    <row r="1059" spans="1:13" x14ac:dyDescent="0.2">
      <c r="A1059">
        <v>2021</v>
      </c>
      <c r="B1059">
        <v>11</v>
      </c>
      <c r="C1059" t="s">
        <v>9</v>
      </c>
      <c r="D1059" t="s">
        <v>19</v>
      </c>
      <c r="E1059" t="s">
        <v>12</v>
      </c>
      <c r="F1059">
        <v>0.37459999999999999</v>
      </c>
      <c r="G1059" t="s">
        <v>225</v>
      </c>
      <c r="H1059">
        <v>70.102818999999997</v>
      </c>
      <c r="I1059" t="s">
        <v>225</v>
      </c>
      <c r="J1059">
        <v>0.1386</v>
      </c>
      <c r="K1059" t="s">
        <v>225</v>
      </c>
      <c r="L1059">
        <v>33</v>
      </c>
      <c r="M1059" t="s">
        <v>225</v>
      </c>
    </row>
    <row r="1060" spans="1:13" x14ac:dyDescent="0.2">
      <c r="A1060">
        <v>2022</v>
      </c>
      <c r="B1060">
        <v>1</v>
      </c>
      <c r="C1060" t="s">
        <v>9</v>
      </c>
      <c r="D1060" t="s">
        <v>50</v>
      </c>
      <c r="E1060" t="s">
        <v>27</v>
      </c>
      <c r="F1060">
        <v>0.89410000000000001</v>
      </c>
      <c r="G1060" t="s">
        <v>225</v>
      </c>
      <c r="H1060">
        <v>95.339903000000007</v>
      </c>
      <c r="I1060" t="s">
        <v>225</v>
      </c>
      <c r="J1060">
        <v>0.28610000000000002</v>
      </c>
      <c r="K1060" t="s">
        <v>225</v>
      </c>
      <c r="L1060">
        <v>209</v>
      </c>
      <c r="M1060" t="s">
        <v>225</v>
      </c>
    </row>
    <row r="1061" spans="1:13" x14ac:dyDescent="0.2">
      <c r="A1061">
        <v>2021</v>
      </c>
      <c r="B1061">
        <v>1</v>
      </c>
      <c r="C1061" t="s">
        <v>26</v>
      </c>
      <c r="D1061" t="s">
        <v>45</v>
      </c>
      <c r="E1061" t="s">
        <v>12</v>
      </c>
      <c r="F1061">
        <v>0.75460000000000005</v>
      </c>
      <c r="G1061" t="s">
        <v>225</v>
      </c>
      <c r="H1061">
        <v>69.099011000000004</v>
      </c>
      <c r="I1061" t="s">
        <v>225</v>
      </c>
      <c r="J1061">
        <v>0.2641</v>
      </c>
      <c r="K1061" t="s">
        <v>225</v>
      </c>
      <c r="L1061">
        <v>222</v>
      </c>
      <c r="M1061" t="s">
        <v>225</v>
      </c>
    </row>
    <row r="1062" spans="1:13" x14ac:dyDescent="0.2">
      <c r="A1062">
        <v>2022</v>
      </c>
      <c r="B1062">
        <v>1</v>
      </c>
      <c r="C1062" t="s">
        <v>9</v>
      </c>
      <c r="D1062" t="s">
        <v>24</v>
      </c>
      <c r="E1062" t="s">
        <v>18</v>
      </c>
      <c r="F1062">
        <v>0.2026</v>
      </c>
      <c r="G1062" t="s">
        <v>225</v>
      </c>
      <c r="H1062">
        <v>34.905171000000003</v>
      </c>
      <c r="I1062" t="s">
        <v>225</v>
      </c>
      <c r="J1062">
        <v>3.85E-2</v>
      </c>
      <c r="K1062" t="s">
        <v>225</v>
      </c>
      <c r="L1062">
        <v>80</v>
      </c>
      <c r="M1062" t="s">
        <v>225</v>
      </c>
    </row>
    <row r="1063" spans="1:13" x14ac:dyDescent="0.2">
      <c r="A1063">
        <v>2021</v>
      </c>
      <c r="B1063">
        <v>9</v>
      </c>
      <c r="C1063" t="s">
        <v>26</v>
      </c>
      <c r="D1063" t="s">
        <v>52</v>
      </c>
      <c r="E1063" t="s">
        <v>12</v>
      </c>
      <c r="F1063">
        <v>1.7236</v>
      </c>
      <c r="G1063" t="s">
        <v>225</v>
      </c>
      <c r="H1063">
        <v>68.770531000000005</v>
      </c>
      <c r="I1063" t="s">
        <v>225</v>
      </c>
      <c r="J1063">
        <v>0.60329999999999995</v>
      </c>
      <c r="K1063" t="s">
        <v>225</v>
      </c>
      <c r="L1063">
        <v>188</v>
      </c>
      <c r="M1063" t="s">
        <v>225</v>
      </c>
    </row>
    <row r="1064" spans="1:13" x14ac:dyDescent="0.2">
      <c r="A1064">
        <v>2021</v>
      </c>
      <c r="B1064">
        <v>1</v>
      </c>
      <c r="C1064" t="s">
        <v>26</v>
      </c>
      <c r="D1064" t="s">
        <v>28</v>
      </c>
      <c r="E1064" t="s">
        <v>12</v>
      </c>
      <c r="F1064">
        <v>0.31940000000000002</v>
      </c>
      <c r="G1064" t="s">
        <v>225</v>
      </c>
      <c r="H1064">
        <v>68.459952999999999</v>
      </c>
      <c r="I1064" t="s">
        <v>225</v>
      </c>
      <c r="J1064">
        <v>0.11169999999999999</v>
      </c>
      <c r="K1064" t="s">
        <v>225</v>
      </c>
      <c r="L1064">
        <v>121</v>
      </c>
      <c r="M1064" t="s">
        <v>225</v>
      </c>
    </row>
    <row r="1065" spans="1:13" x14ac:dyDescent="0.2">
      <c r="A1065">
        <v>2020</v>
      </c>
      <c r="B1065">
        <v>10</v>
      </c>
      <c r="C1065" t="s">
        <v>26</v>
      </c>
      <c r="D1065" t="s">
        <v>21</v>
      </c>
      <c r="E1065" t="s">
        <v>13</v>
      </c>
      <c r="F1065">
        <v>0.51939999999999997</v>
      </c>
      <c r="G1065" t="s">
        <v>225</v>
      </c>
      <c r="H1065">
        <v>68.158990000000003</v>
      </c>
      <c r="I1065" t="s">
        <v>225</v>
      </c>
      <c r="J1065">
        <v>0.2077</v>
      </c>
      <c r="K1065" t="s">
        <v>225</v>
      </c>
      <c r="L1065">
        <v>270</v>
      </c>
      <c r="M1065" t="s">
        <v>225</v>
      </c>
    </row>
    <row r="1066" spans="1:13" x14ac:dyDescent="0.2">
      <c r="A1066">
        <v>2022</v>
      </c>
      <c r="B1066">
        <v>1</v>
      </c>
      <c r="C1066" t="s">
        <v>26</v>
      </c>
      <c r="D1066" t="s">
        <v>10</v>
      </c>
      <c r="E1066" t="s">
        <v>14</v>
      </c>
      <c r="F1066">
        <v>0.28560000000000002</v>
      </c>
      <c r="G1066" t="s">
        <v>225</v>
      </c>
      <c r="H1066">
        <v>46.137219999999999</v>
      </c>
      <c r="I1066" t="s">
        <v>225</v>
      </c>
      <c r="J1066">
        <v>0.2142</v>
      </c>
      <c r="K1066" t="s">
        <v>225</v>
      </c>
      <c r="L1066">
        <v>163</v>
      </c>
      <c r="M1066" t="s">
        <v>225</v>
      </c>
    </row>
    <row r="1067" spans="1:13" x14ac:dyDescent="0.2">
      <c r="A1067">
        <v>2022</v>
      </c>
      <c r="B1067">
        <v>1</v>
      </c>
      <c r="C1067" t="s">
        <v>26</v>
      </c>
      <c r="D1067" t="s">
        <v>15</v>
      </c>
      <c r="E1067" t="s">
        <v>11</v>
      </c>
      <c r="F1067">
        <v>9.74E-2</v>
      </c>
      <c r="G1067" t="s">
        <v>225</v>
      </c>
      <c r="H1067">
        <v>14.795735000000001</v>
      </c>
      <c r="I1067" t="s">
        <v>225</v>
      </c>
      <c r="J1067">
        <v>1.95E-2</v>
      </c>
      <c r="K1067" t="s">
        <v>225</v>
      </c>
      <c r="L1067">
        <v>24</v>
      </c>
      <c r="M1067" t="s">
        <v>225</v>
      </c>
    </row>
    <row r="1068" spans="1:13" x14ac:dyDescent="0.2">
      <c r="A1068">
        <v>2020</v>
      </c>
      <c r="B1068">
        <v>4</v>
      </c>
      <c r="C1068" t="s">
        <v>9</v>
      </c>
      <c r="D1068" t="s">
        <v>23</v>
      </c>
      <c r="E1068" t="s">
        <v>13</v>
      </c>
      <c r="F1068">
        <v>0.30159999999999998</v>
      </c>
      <c r="G1068" t="s">
        <v>225</v>
      </c>
      <c r="H1068">
        <v>68.126831999999993</v>
      </c>
      <c r="I1068" t="s">
        <v>225</v>
      </c>
      <c r="J1068">
        <v>0.1206</v>
      </c>
      <c r="K1068" t="s">
        <v>225</v>
      </c>
      <c r="L1068">
        <v>105</v>
      </c>
      <c r="M1068" t="s">
        <v>225</v>
      </c>
    </row>
    <row r="1069" spans="1:13" x14ac:dyDescent="0.2">
      <c r="A1069">
        <v>2022</v>
      </c>
      <c r="B1069">
        <v>1</v>
      </c>
      <c r="C1069" t="s">
        <v>26</v>
      </c>
      <c r="D1069" t="s">
        <v>20</v>
      </c>
      <c r="E1069" t="s">
        <v>22</v>
      </c>
      <c r="F1069">
        <v>0.62350000000000005</v>
      </c>
      <c r="G1069" t="s">
        <v>225</v>
      </c>
      <c r="H1069">
        <v>38.738590000000002</v>
      </c>
      <c r="I1069" t="s">
        <v>225</v>
      </c>
      <c r="J1069">
        <v>0.16209999999999999</v>
      </c>
      <c r="K1069" t="s">
        <v>225</v>
      </c>
      <c r="L1069">
        <v>128</v>
      </c>
      <c r="M1069" t="s">
        <v>225</v>
      </c>
    </row>
    <row r="1070" spans="1:13" x14ac:dyDescent="0.2">
      <c r="A1070">
        <v>2022</v>
      </c>
      <c r="B1070">
        <v>10</v>
      </c>
      <c r="C1070" t="s">
        <v>9</v>
      </c>
      <c r="D1070" t="s">
        <v>56</v>
      </c>
      <c r="E1070" t="s">
        <v>12</v>
      </c>
      <c r="F1070">
        <v>0.75260000000000005</v>
      </c>
      <c r="G1070" t="s">
        <v>225</v>
      </c>
      <c r="H1070">
        <v>68.122720999999999</v>
      </c>
      <c r="I1070" t="s">
        <v>225</v>
      </c>
      <c r="J1070">
        <v>0.26340000000000002</v>
      </c>
      <c r="K1070" t="s">
        <v>225</v>
      </c>
      <c r="L1070">
        <v>80</v>
      </c>
      <c r="M1070" t="s">
        <v>225</v>
      </c>
    </row>
    <row r="1071" spans="1:13" x14ac:dyDescent="0.2">
      <c r="A1071">
        <v>2022</v>
      </c>
      <c r="B1071">
        <v>10</v>
      </c>
      <c r="C1071" t="s">
        <v>26</v>
      </c>
      <c r="D1071" t="s">
        <v>60</v>
      </c>
      <c r="E1071" t="s">
        <v>12</v>
      </c>
      <c r="F1071">
        <v>0.98880000000000001</v>
      </c>
      <c r="G1071" t="s">
        <v>225</v>
      </c>
      <c r="H1071">
        <v>68.042955000000006</v>
      </c>
      <c r="I1071" t="s">
        <v>225</v>
      </c>
      <c r="J1071">
        <v>0.35599999999999998</v>
      </c>
      <c r="K1071" t="s">
        <v>225</v>
      </c>
      <c r="L1071">
        <v>341</v>
      </c>
      <c r="M1071" t="s">
        <v>225</v>
      </c>
    </row>
    <row r="1072" spans="1:13" x14ac:dyDescent="0.2">
      <c r="A1072">
        <v>2022</v>
      </c>
      <c r="B1072">
        <v>8</v>
      </c>
      <c r="C1072" t="s">
        <v>9</v>
      </c>
      <c r="D1072" t="s">
        <v>23</v>
      </c>
      <c r="E1072" t="s">
        <v>13</v>
      </c>
      <c r="F1072">
        <v>0.39169999999999999</v>
      </c>
      <c r="G1072" t="s">
        <v>225</v>
      </c>
      <c r="H1072">
        <v>67.406085000000004</v>
      </c>
      <c r="I1072" t="s">
        <v>225</v>
      </c>
      <c r="J1072">
        <v>0.15670000000000001</v>
      </c>
      <c r="K1072" t="s">
        <v>225</v>
      </c>
      <c r="L1072">
        <v>147</v>
      </c>
      <c r="M1072" t="s">
        <v>225</v>
      </c>
    </row>
    <row r="1073" spans="1:13" x14ac:dyDescent="0.2">
      <c r="A1073">
        <v>2021</v>
      </c>
      <c r="B1073">
        <v>10</v>
      </c>
      <c r="C1073" t="s">
        <v>26</v>
      </c>
      <c r="D1073" t="s">
        <v>21</v>
      </c>
      <c r="E1073" t="s">
        <v>13</v>
      </c>
      <c r="F1073">
        <v>0.55659999999999998</v>
      </c>
      <c r="G1073" t="s">
        <v>225</v>
      </c>
      <c r="H1073">
        <v>67.058508000000003</v>
      </c>
      <c r="I1073" t="s">
        <v>225</v>
      </c>
      <c r="J1073">
        <v>0.22259999999999999</v>
      </c>
      <c r="K1073" t="s">
        <v>225</v>
      </c>
      <c r="L1073">
        <v>0</v>
      </c>
      <c r="M1073" t="s">
        <v>225</v>
      </c>
    </row>
    <row r="1074" spans="1:13" x14ac:dyDescent="0.2">
      <c r="A1074">
        <v>2021</v>
      </c>
      <c r="B1074">
        <v>4</v>
      </c>
      <c r="C1074" t="s">
        <v>26</v>
      </c>
      <c r="D1074" t="s">
        <v>37</v>
      </c>
      <c r="E1074" t="s">
        <v>12</v>
      </c>
      <c r="F1074">
        <v>0.33589999999999998</v>
      </c>
      <c r="G1074" t="s">
        <v>225</v>
      </c>
      <c r="H1074">
        <v>66.834195000000008</v>
      </c>
      <c r="I1074" t="s">
        <v>225</v>
      </c>
      <c r="J1074">
        <v>0.1176</v>
      </c>
      <c r="K1074" t="s">
        <v>225</v>
      </c>
      <c r="L1074">
        <v>0</v>
      </c>
      <c r="M1074" t="s">
        <v>225</v>
      </c>
    </row>
    <row r="1075" spans="1:13" x14ac:dyDescent="0.2">
      <c r="A1075">
        <v>2022</v>
      </c>
      <c r="B1075">
        <v>1</v>
      </c>
      <c r="C1075" t="s">
        <v>26</v>
      </c>
      <c r="D1075" t="s">
        <v>21</v>
      </c>
      <c r="E1075" t="s">
        <v>22</v>
      </c>
      <c r="F1075">
        <v>3.5999999999999999E-3</v>
      </c>
      <c r="G1075" t="s">
        <v>225</v>
      </c>
      <c r="H1075">
        <v>1.59307</v>
      </c>
      <c r="I1075" t="s">
        <v>225</v>
      </c>
      <c r="J1075">
        <v>1E-3</v>
      </c>
      <c r="K1075" t="s">
        <v>225</v>
      </c>
      <c r="L1075">
        <v>0</v>
      </c>
      <c r="M1075" t="s">
        <v>225</v>
      </c>
    </row>
    <row r="1076" spans="1:13" x14ac:dyDescent="0.2">
      <c r="A1076">
        <v>2022</v>
      </c>
      <c r="B1076">
        <v>1</v>
      </c>
      <c r="C1076" t="s">
        <v>26</v>
      </c>
      <c r="D1076" t="s">
        <v>21</v>
      </c>
      <c r="E1076" t="s">
        <v>27</v>
      </c>
      <c r="F1076">
        <v>3.0999999999999999E-3</v>
      </c>
      <c r="G1076" t="s">
        <v>225</v>
      </c>
      <c r="H1076">
        <v>0.95189000000000001</v>
      </c>
      <c r="I1076" t="s">
        <v>225</v>
      </c>
      <c r="J1076">
        <v>8.9999999999999998E-4</v>
      </c>
      <c r="K1076" t="s">
        <v>225</v>
      </c>
      <c r="L1076">
        <v>0</v>
      </c>
      <c r="M1076" t="s">
        <v>225</v>
      </c>
    </row>
    <row r="1077" spans="1:13" x14ac:dyDescent="0.2">
      <c r="A1077">
        <v>2021</v>
      </c>
      <c r="B1077">
        <v>7</v>
      </c>
      <c r="C1077" t="s">
        <v>9</v>
      </c>
      <c r="D1077" t="s">
        <v>53</v>
      </c>
      <c r="E1077" t="s">
        <v>13</v>
      </c>
      <c r="F1077">
        <v>1.0944</v>
      </c>
      <c r="G1077" t="s">
        <v>225</v>
      </c>
      <c r="H1077">
        <v>66.562140999999997</v>
      </c>
      <c r="I1077" t="s">
        <v>225</v>
      </c>
      <c r="J1077">
        <v>0.53620000000000001</v>
      </c>
      <c r="K1077" t="s">
        <v>225</v>
      </c>
      <c r="L1077">
        <v>109</v>
      </c>
      <c r="M1077" t="s">
        <v>225</v>
      </c>
    </row>
    <row r="1078" spans="1:13" x14ac:dyDescent="0.2">
      <c r="A1078">
        <v>2022</v>
      </c>
      <c r="B1078">
        <v>1</v>
      </c>
      <c r="C1078" t="s">
        <v>26</v>
      </c>
      <c r="D1078" t="s">
        <v>16</v>
      </c>
      <c r="E1078" t="s">
        <v>11</v>
      </c>
      <c r="F1078">
        <v>1.3608</v>
      </c>
      <c r="G1078" t="s">
        <v>225</v>
      </c>
      <c r="H1078">
        <v>98.695255000000003</v>
      </c>
      <c r="I1078" t="s">
        <v>225</v>
      </c>
      <c r="J1078">
        <v>0.313</v>
      </c>
      <c r="K1078" t="s">
        <v>225</v>
      </c>
      <c r="L1078">
        <v>422</v>
      </c>
      <c r="M1078" t="s">
        <v>225</v>
      </c>
    </row>
    <row r="1079" spans="1:13" x14ac:dyDescent="0.2">
      <c r="A1079">
        <v>2020</v>
      </c>
      <c r="B1079">
        <v>5</v>
      </c>
      <c r="C1079" t="s">
        <v>26</v>
      </c>
      <c r="D1079" t="s">
        <v>21</v>
      </c>
      <c r="E1079" t="s">
        <v>13</v>
      </c>
      <c r="F1079">
        <v>0.55410000000000004</v>
      </c>
      <c r="G1079" t="s">
        <v>225</v>
      </c>
      <c r="H1079">
        <v>65.790073000000007</v>
      </c>
      <c r="I1079" t="s">
        <v>225</v>
      </c>
      <c r="J1079">
        <v>0.22170000000000001</v>
      </c>
      <c r="K1079" t="s">
        <v>225</v>
      </c>
      <c r="L1079">
        <v>334</v>
      </c>
      <c r="M1079" t="s">
        <v>225</v>
      </c>
    </row>
    <row r="1080" spans="1:13" x14ac:dyDescent="0.2">
      <c r="A1080">
        <v>2022</v>
      </c>
      <c r="B1080">
        <v>1</v>
      </c>
      <c r="C1080" t="s">
        <v>26</v>
      </c>
      <c r="D1080" t="s">
        <v>50</v>
      </c>
      <c r="E1080" t="s">
        <v>27</v>
      </c>
      <c r="F1080">
        <v>1.0834999999999999</v>
      </c>
      <c r="G1080" t="s">
        <v>225</v>
      </c>
      <c r="H1080">
        <v>96.791210000000007</v>
      </c>
      <c r="I1080" t="s">
        <v>225</v>
      </c>
      <c r="J1080">
        <v>0.34670000000000001</v>
      </c>
      <c r="K1080" t="s">
        <v>225</v>
      </c>
      <c r="L1080">
        <v>921</v>
      </c>
      <c r="M1080" t="s">
        <v>225</v>
      </c>
    </row>
    <row r="1081" spans="1:13" x14ac:dyDescent="0.2">
      <c r="A1081">
        <v>2022</v>
      </c>
      <c r="B1081">
        <v>6</v>
      </c>
      <c r="C1081" t="s">
        <v>9</v>
      </c>
      <c r="D1081" t="s">
        <v>42</v>
      </c>
      <c r="E1081" t="s">
        <v>13</v>
      </c>
      <c r="F1081">
        <v>0.51590000000000003</v>
      </c>
      <c r="G1081" t="s">
        <v>225</v>
      </c>
      <c r="H1081">
        <v>65.759904000000006</v>
      </c>
      <c r="I1081" t="s">
        <v>225</v>
      </c>
      <c r="J1081">
        <v>0.2064</v>
      </c>
      <c r="K1081" t="s">
        <v>225</v>
      </c>
      <c r="L1081">
        <v>0</v>
      </c>
      <c r="M1081" t="s">
        <v>225</v>
      </c>
    </row>
    <row r="1082" spans="1:13" x14ac:dyDescent="0.2">
      <c r="A1082">
        <v>2022</v>
      </c>
      <c r="B1082">
        <v>1</v>
      </c>
      <c r="C1082" t="s">
        <v>32</v>
      </c>
      <c r="D1082" t="s">
        <v>10</v>
      </c>
      <c r="E1082" t="s">
        <v>14</v>
      </c>
      <c r="F1082">
        <v>8.6999999999999994E-3</v>
      </c>
      <c r="G1082" t="s">
        <v>225</v>
      </c>
      <c r="H1082">
        <v>1.791126</v>
      </c>
      <c r="I1082" t="s">
        <v>225</v>
      </c>
      <c r="J1082">
        <v>6.4999999999999997E-3</v>
      </c>
      <c r="K1082" t="s">
        <v>225</v>
      </c>
      <c r="L1082">
        <v>3</v>
      </c>
      <c r="M1082" t="s">
        <v>225</v>
      </c>
    </row>
    <row r="1083" spans="1:13" x14ac:dyDescent="0.2">
      <c r="A1083">
        <v>2022</v>
      </c>
      <c r="B1083">
        <v>1</v>
      </c>
      <c r="C1083" t="s">
        <v>32</v>
      </c>
      <c r="D1083" t="s">
        <v>15</v>
      </c>
      <c r="E1083" t="s">
        <v>11</v>
      </c>
      <c r="F1083">
        <v>1.2302999999999999</v>
      </c>
      <c r="G1083" t="s">
        <v>225</v>
      </c>
      <c r="H1083">
        <v>147.988777</v>
      </c>
      <c r="I1083" t="s">
        <v>225</v>
      </c>
      <c r="J1083">
        <v>0.24610000000000001</v>
      </c>
      <c r="K1083" t="s">
        <v>225</v>
      </c>
      <c r="L1083">
        <v>286</v>
      </c>
      <c r="M1083" t="s">
        <v>225</v>
      </c>
    </row>
    <row r="1084" spans="1:13" x14ac:dyDescent="0.2">
      <c r="A1084">
        <v>2022</v>
      </c>
      <c r="B1084">
        <v>1</v>
      </c>
      <c r="C1084" t="s">
        <v>32</v>
      </c>
      <c r="D1084" t="s">
        <v>20</v>
      </c>
      <c r="E1084" t="s">
        <v>22</v>
      </c>
      <c r="F1084">
        <v>1.5709</v>
      </c>
      <c r="G1084" t="s">
        <v>225</v>
      </c>
      <c r="H1084">
        <v>96.490976000000003</v>
      </c>
      <c r="I1084" t="s">
        <v>225</v>
      </c>
      <c r="J1084">
        <v>0.40839999999999999</v>
      </c>
      <c r="K1084" t="s">
        <v>225</v>
      </c>
      <c r="L1084">
        <v>309</v>
      </c>
      <c r="M1084" t="s">
        <v>225</v>
      </c>
    </row>
    <row r="1085" spans="1:13" x14ac:dyDescent="0.2">
      <c r="A1085">
        <v>2020</v>
      </c>
      <c r="B1085">
        <v>11</v>
      </c>
      <c r="C1085" t="s">
        <v>26</v>
      </c>
      <c r="D1085" t="s">
        <v>21</v>
      </c>
      <c r="E1085" t="s">
        <v>13</v>
      </c>
      <c r="F1085">
        <v>0.49969999999999998</v>
      </c>
      <c r="G1085" t="s">
        <v>225</v>
      </c>
      <c r="H1085">
        <v>65.708517000000001</v>
      </c>
      <c r="I1085" t="s">
        <v>225</v>
      </c>
      <c r="J1085">
        <v>0.19989999999999999</v>
      </c>
      <c r="K1085" t="s">
        <v>225</v>
      </c>
      <c r="L1085">
        <v>272</v>
      </c>
      <c r="M1085" t="s">
        <v>225</v>
      </c>
    </row>
    <row r="1086" spans="1:13" x14ac:dyDescent="0.2">
      <c r="A1086">
        <v>2020</v>
      </c>
      <c r="B1086">
        <v>9</v>
      </c>
      <c r="C1086" t="s">
        <v>26</v>
      </c>
      <c r="D1086" t="s">
        <v>28</v>
      </c>
      <c r="E1086" t="s">
        <v>12</v>
      </c>
      <c r="F1086">
        <v>0.28739999999999999</v>
      </c>
      <c r="G1086" t="s">
        <v>225</v>
      </c>
      <c r="H1086">
        <v>65.509332999999998</v>
      </c>
      <c r="I1086" t="s">
        <v>225</v>
      </c>
      <c r="J1086">
        <v>0.10050000000000001</v>
      </c>
      <c r="K1086" t="s">
        <v>225</v>
      </c>
      <c r="L1086">
        <v>0</v>
      </c>
      <c r="M1086" t="s">
        <v>225</v>
      </c>
    </row>
    <row r="1087" spans="1:13" x14ac:dyDescent="0.2">
      <c r="A1087">
        <v>2020</v>
      </c>
      <c r="B1087">
        <v>10</v>
      </c>
      <c r="C1087" t="s">
        <v>26</v>
      </c>
      <c r="D1087" t="s">
        <v>29</v>
      </c>
      <c r="E1087" t="s">
        <v>13</v>
      </c>
      <c r="F1087">
        <v>0.18809999999999999</v>
      </c>
      <c r="G1087" t="s">
        <v>225</v>
      </c>
      <c r="H1087">
        <v>65.471207000000007</v>
      </c>
      <c r="I1087" t="s">
        <v>225</v>
      </c>
      <c r="J1087">
        <v>7.5300000000000006E-2</v>
      </c>
      <c r="K1087" t="s">
        <v>225</v>
      </c>
      <c r="L1087">
        <v>0</v>
      </c>
      <c r="M1087" t="s">
        <v>225</v>
      </c>
    </row>
    <row r="1088" spans="1:13" x14ac:dyDescent="0.2">
      <c r="A1088">
        <v>2022</v>
      </c>
      <c r="B1088">
        <v>1</v>
      </c>
      <c r="C1088" t="s">
        <v>32</v>
      </c>
      <c r="D1088" t="s">
        <v>33</v>
      </c>
      <c r="E1088" t="s">
        <v>18</v>
      </c>
      <c r="F1088">
        <v>1.1420999999999999</v>
      </c>
      <c r="G1088" t="s">
        <v>225</v>
      </c>
      <c r="H1088">
        <v>359.10961500000002</v>
      </c>
      <c r="I1088" t="s">
        <v>225</v>
      </c>
      <c r="J1088">
        <v>0.217</v>
      </c>
      <c r="K1088" t="s">
        <v>225</v>
      </c>
      <c r="L1088">
        <v>112</v>
      </c>
      <c r="M1088" t="s">
        <v>225</v>
      </c>
    </row>
    <row r="1089" spans="1:13" x14ac:dyDescent="0.2">
      <c r="A1089">
        <v>2022</v>
      </c>
      <c r="B1089">
        <v>3</v>
      </c>
      <c r="C1089" t="s">
        <v>9</v>
      </c>
      <c r="D1089" t="s">
        <v>23</v>
      </c>
      <c r="E1089" t="s">
        <v>13</v>
      </c>
      <c r="F1089">
        <v>0.28070000000000001</v>
      </c>
      <c r="G1089" t="s">
        <v>225</v>
      </c>
      <c r="H1089">
        <v>64.890698</v>
      </c>
      <c r="I1089" t="s">
        <v>225</v>
      </c>
      <c r="J1089">
        <v>0.1123</v>
      </c>
      <c r="K1089" t="s">
        <v>225</v>
      </c>
      <c r="L1089">
        <v>128</v>
      </c>
      <c r="M1089" t="s">
        <v>225</v>
      </c>
    </row>
    <row r="1090" spans="1:13" x14ac:dyDescent="0.2">
      <c r="A1090">
        <v>2022</v>
      </c>
      <c r="B1090">
        <v>11</v>
      </c>
      <c r="C1090" t="s">
        <v>9</v>
      </c>
      <c r="D1090" t="s">
        <v>19</v>
      </c>
      <c r="E1090" t="s">
        <v>12</v>
      </c>
      <c r="F1090">
        <v>0.38969999999999999</v>
      </c>
      <c r="G1090" t="s">
        <v>225</v>
      </c>
      <c r="H1090">
        <v>64.835729999999998</v>
      </c>
      <c r="I1090" t="s">
        <v>225</v>
      </c>
      <c r="J1090">
        <v>0.14419999999999999</v>
      </c>
      <c r="K1090" t="s">
        <v>225</v>
      </c>
      <c r="L1090">
        <v>22</v>
      </c>
      <c r="M1090" t="s">
        <v>225</v>
      </c>
    </row>
    <row r="1091" spans="1:13" x14ac:dyDescent="0.2">
      <c r="A1091">
        <v>2022</v>
      </c>
      <c r="B1091">
        <v>6</v>
      </c>
      <c r="C1091" t="s">
        <v>9</v>
      </c>
      <c r="D1091" t="s">
        <v>55</v>
      </c>
      <c r="E1091" t="s">
        <v>12</v>
      </c>
      <c r="F1091">
        <v>0.69420000000000004</v>
      </c>
      <c r="G1091" t="s">
        <v>225</v>
      </c>
      <c r="H1091">
        <v>64.158081999999993</v>
      </c>
      <c r="I1091" t="s">
        <v>225</v>
      </c>
      <c r="J1091">
        <v>0.2429</v>
      </c>
      <c r="K1091" t="s">
        <v>225</v>
      </c>
      <c r="L1091">
        <v>111</v>
      </c>
      <c r="M1091" t="s">
        <v>225</v>
      </c>
    </row>
    <row r="1092" spans="1:13" x14ac:dyDescent="0.2">
      <c r="A1092">
        <v>2022</v>
      </c>
      <c r="B1092">
        <v>1</v>
      </c>
      <c r="C1092" t="s">
        <v>32</v>
      </c>
      <c r="D1092" t="s">
        <v>50</v>
      </c>
      <c r="E1092" t="s">
        <v>27</v>
      </c>
      <c r="F1092">
        <v>3.0057999999999998</v>
      </c>
      <c r="G1092" t="s">
        <v>225</v>
      </c>
      <c r="H1092">
        <v>280.30021299999999</v>
      </c>
      <c r="I1092" t="s">
        <v>225</v>
      </c>
      <c r="J1092">
        <v>0.96179999999999999</v>
      </c>
      <c r="K1092" t="s">
        <v>225</v>
      </c>
      <c r="L1092">
        <v>2426</v>
      </c>
      <c r="M1092" t="s">
        <v>225</v>
      </c>
    </row>
    <row r="1093" spans="1:13" x14ac:dyDescent="0.2">
      <c r="A1093">
        <v>2022</v>
      </c>
      <c r="B1093">
        <v>1</v>
      </c>
      <c r="C1093" t="s">
        <v>32</v>
      </c>
      <c r="D1093" t="s">
        <v>21</v>
      </c>
      <c r="E1093" t="s">
        <v>22</v>
      </c>
      <c r="F1093">
        <v>8.3999999999999995E-3</v>
      </c>
      <c r="G1093" t="s">
        <v>225</v>
      </c>
      <c r="H1093">
        <v>3.2303649999999999</v>
      </c>
      <c r="I1093" t="s">
        <v>225</v>
      </c>
      <c r="J1093">
        <v>2.3999999999999998E-3</v>
      </c>
      <c r="K1093" t="s">
        <v>225</v>
      </c>
      <c r="L1093">
        <v>4</v>
      </c>
      <c r="M1093" t="s">
        <v>225</v>
      </c>
    </row>
    <row r="1094" spans="1:13" x14ac:dyDescent="0.2">
      <c r="A1094">
        <v>2022</v>
      </c>
      <c r="B1094">
        <v>1</v>
      </c>
      <c r="C1094" t="s">
        <v>32</v>
      </c>
      <c r="D1094" t="s">
        <v>21</v>
      </c>
      <c r="E1094" t="s">
        <v>27</v>
      </c>
      <c r="F1094">
        <v>1.9300000000000001E-2</v>
      </c>
      <c r="G1094" t="s">
        <v>225</v>
      </c>
      <c r="H1094">
        <v>6.0866980000000002</v>
      </c>
      <c r="I1094" t="s">
        <v>225</v>
      </c>
      <c r="J1094">
        <v>5.7999999999999996E-3</v>
      </c>
      <c r="K1094" t="s">
        <v>225</v>
      </c>
      <c r="L1094">
        <v>14</v>
      </c>
      <c r="M1094" t="s">
        <v>225</v>
      </c>
    </row>
    <row r="1095" spans="1:13" x14ac:dyDescent="0.2">
      <c r="A1095">
        <v>2020</v>
      </c>
      <c r="B1095">
        <v>1</v>
      </c>
      <c r="C1095" t="s">
        <v>9</v>
      </c>
      <c r="D1095" t="s">
        <v>23</v>
      </c>
      <c r="E1095" t="s">
        <v>13</v>
      </c>
      <c r="F1095">
        <v>0.24199999999999999</v>
      </c>
      <c r="G1095" t="s">
        <v>225</v>
      </c>
      <c r="H1095">
        <v>61.805145000000003</v>
      </c>
      <c r="I1095" t="s">
        <v>225</v>
      </c>
      <c r="J1095">
        <v>9.6799999999999997E-2</v>
      </c>
      <c r="K1095" t="s">
        <v>225</v>
      </c>
      <c r="L1095">
        <v>96</v>
      </c>
      <c r="M1095" t="s">
        <v>225</v>
      </c>
    </row>
    <row r="1096" spans="1:13" x14ac:dyDescent="0.2">
      <c r="A1096">
        <v>2022</v>
      </c>
      <c r="B1096">
        <v>1</v>
      </c>
      <c r="C1096" t="s">
        <v>32</v>
      </c>
      <c r="D1096" t="s">
        <v>35</v>
      </c>
      <c r="E1096" t="s">
        <v>18</v>
      </c>
      <c r="F1096">
        <v>0.2676</v>
      </c>
      <c r="G1096" t="s">
        <v>225</v>
      </c>
      <c r="H1096">
        <v>46.087755999999999</v>
      </c>
      <c r="I1096" t="s">
        <v>225</v>
      </c>
      <c r="J1096">
        <v>4.8099999999999997E-2</v>
      </c>
      <c r="K1096" t="s">
        <v>225</v>
      </c>
      <c r="L1096">
        <v>0</v>
      </c>
      <c r="M1096" t="s">
        <v>225</v>
      </c>
    </row>
    <row r="1097" spans="1:13" x14ac:dyDescent="0.2">
      <c r="A1097">
        <v>2021</v>
      </c>
      <c r="B1097">
        <v>12</v>
      </c>
      <c r="C1097" t="s">
        <v>9</v>
      </c>
      <c r="D1097" t="s">
        <v>51</v>
      </c>
      <c r="E1097" t="s">
        <v>13</v>
      </c>
      <c r="F1097">
        <v>0.38169999999999998</v>
      </c>
      <c r="G1097" t="s">
        <v>225</v>
      </c>
      <c r="H1097">
        <v>61.491981000000003</v>
      </c>
      <c r="I1097" t="s">
        <v>225</v>
      </c>
      <c r="J1097">
        <v>0.17369999999999999</v>
      </c>
      <c r="K1097" t="s">
        <v>225</v>
      </c>
      <c r="L1097">
        <v>0</v>
      </c>
      <c r="M1097" t="s">
        <v>225</v>
      </c>
    </row>
    <row r="1098" spans="1:13" x14ac:dyDescent="0.2">
      <c r="A1098">
        <v>2022</v>
      </c>
      <c r="B1098">
        <v>2</v>
      </c>
      <c r="C1098" t="s">
        <v>9</v>
      </c>
      <c r="D1098" t="s">
        <v>10</v>
      </c>
      <c r="E1098" t="s">
        <v>11</v>
      </c>
      <c r="F1098">
        <v>11.107900000000001</v>
      </c>
      <c r="G1098" t="s">
        <v>225</v>
      </c>
      <c r="H1098">
        <v>729.82120099999997</v>
      </c>
      <c r="I1098" t="s">
        <v>225</v>
      </c>
      <c r="J1098">
        <v>2.3325999999999998</v>
      </c>
      <c r="K1098" t="s">
        <v>225</v>
      </c>
      <c r="L1098">
        <v>533</v>
      </c>
      <c r="M1098" t="s">
        <v>225</v>
      </c>
    </row>
    <row r="1099" spans="1:13" x14ac:dyDescent="0.2">
      <c r="A1099">
        <v>2022</v>
      </c>
      <c r="B1099">
        <v>2</v>
      </c>
      <c r="C1099" t="s">
        <v>9</v>
      </c>
      <c r="D1099" t="s">
        <v>15</v>
      </c>
      <c r="E1099" t="s">
        <v>11</v>
      </c>
      <c r="F1099">
        <v>8.9300000000000004E-2</v>
      </c>
      <c r="G1099" t="s">
        <v>225</v>
      </c>
      <c r="H1099">
        <v>11.329055</v>
      </c>
      <c r="I1099" t="s">
        <v>225</v>
      </c>
      <c r="J1099">
        <v>1.78E-2</v>
      </c>
      <c r="K1099" t="s">
        <v>225</v>
      </c>
      <c r="L1099">
        <v>10</v>
      </c>
      <c r="M1099" t="s">
        <v>225</v>
      </c>
    </row>
    <row r="1100" spans="1:13" x14ac:dyDescent="0.2">
      <c r="A1100">
        <v>2022</v>
      </c>
      <c r="B1100">
        <v>2</v>
      </c>
      <c r="C1100" t="s">
        <v>9</v>
      </c>
      <c r="D1100" t="s">
        <v>17</v>
      </c>
      <c r="E1100" t="s">
        <v>18</v>
      </c>
      <c r="F1100">
        <v>2.5137999999999998</v>
      </c>
      <c r="G1100" t="s">
        <v>225</v>
      </c>
      <c r="H1100">
        <v>284.824342</v>
      </c>
      <c r="I1100" t="s">
        <v>225</v>
      </c>
      <c r="J1100">
        <v>0.45250000000000001</v>
      </c>
      <c r="K1100" t="s">
        <v>225</v>
      </c>
      <c r="L1100">
        <v>202</v>
      </c>
      <c r="M1100" t="s">
        <v>225</v>
      </c>
    </row>
    <row r="1101" spans="1:13" x14ac:dyDescent="0.2">
      <c r="A1101">
        <v>2022</v>
      </c>
      <c r="B1101">
        <v>2</v>
      </c>
      <c r="C1101" t="s">
        <v>9</v>
      </c>
      <c r="D1101" t="s">
        <v>21</v>
      </c>
      <c r="E1101" t="s">
        <v>22</v>
      </c>
      <c r="F1101">
        <v>9.2999999999999992E-3</v>
      </c>
      <c r="G1101" t="s">
        <v>225</v>
      </c>
      <c r="H1101">
        <v>2.9506860000000001</v>
      </c>
      <c r="I1101" t="s">
        <v>225</v>
      </c>
      <c r="J1101">
        <v>2.7000000000000001E-3</v>
      </c>
      <c r="K1101" t="s">
        <v>225</v>
      </c>
      <c r="L1101">
        <v>7</v>
      </c>
      <c r="M1101" t="s">
        <v>225</v>
      </c>
    </row>
    <row r="1102" spans="1:13" x14ac:dyDescent="0.2">
      <c r="A1102">
        <v>2020</v>
      </c>
      <c r="B1102">
        <v>12</v>
      </c>
      <c r="C1102" t="s">
        <v>26</v>
      </c>
      <c r="D1102" t="s">
        <v>45</v>
      </c>
      <c r="E1102" t="s">
        <v>12</v>
      </c>
      <c r="F1102">
        <v>0.68120000000000003</v>
      </c>
      <c r="G1102" t="s">
        <v>225</v>
      </c>
      <c r="H1102">
        <v>60.933020999999997</v>
      </c>
      <c r="I1102" t="s">
        <v>225</v>
      </c>
      <c r="J1102">
        <v>0.2384</v>
      </c>
      <c r="K1102" t="s">
        <v>225</v>
      </c>
      <c r="L1102">
        <v>223</v>
      </c>
      <c r="M1102" t="s">
        <v>225</v>
      </c>
    </row>
    <row r="1103" spans="1:13" x14ac:dyDescent="0.2">
      <c r="A1103">
        <v>2022</v>
      </c>
      <c r="B1103">
        <v>2</v>
      </c>
      <c r="C1103" t="s">
        <v>9</v>
      </c>
      <c r="D1103" t="s">
        <v>20</v>
      </c>
      <c r="E1103" t="s">
        <v>22</v>
      </c>
      <c r="F1103">
        <v>3.8999999999999998E-3</v>
      </c>
      <c r="G1103" t="s">
        <v>225</v>
      </c>
      <c r="H1103">
        <v>0.20893</v>
      </c>
      <c r="I1103" t="s">
        <v>225</v>
      </c>
      <c r="J1103">
        <v>1E-3</v>
      </c>
      <c r="K1103" t="s">
        <v>225</v>
      </c>
      <c r="L1103">
        <v>1</v>
      </c>
      <c r="M1103" t="s">
        <v>225</v>
      </c>
    </row>
    <row r="1104" spans="1:13" x14ac:dyDescent="0.2">
      <c r="A1104">
        <v>2020</v>
      </c>
      <c r="B1104">
        <v>9</v>
      </c>
      <c r="C1104" t="s">
        <v>9</v>
      </c>
      <c r="D1104" t="s">
        <v>16</v>
      </c>
      <c r="E1104" t="s">
        <v>13</v>
      </c>
      <c r="F1104">
        <v>0.54859999999999998</v>
      </c>
      <c r="G1104" t="s">
        <v>225</v>
      </c>
      <c r="H1104">
        <v>60.611303999999997</v>
      </c>
      <c r="I1104" t="s">
        <v>225</v>
      </c>
      <c r="J1104">
        <v>0.24690000000000001</v>
      </c>
      <c r="K1104" t="s">
        <v>225</v>
      </c>
      <c r="L1104">
        <v>91</v>
      </c>
      <c r="M1104" t="s">
        <v>225</v>
      </c>
    </row>
    <row r="1105" spans="1:13" x14ac:dyDescent="0.2">
      <c r="A1105">
        <v>2021</v>
      </c>
      <c r="B1105">
        <v>7</v>
      </c>
      <c r="C1105" t="s">
        <v>9</v>
      </c>
      <c r="D1105" t="s">
        <v>45</v>
      </c>
      <c r="E1105" t="s">
        <v>12</v>
      </c>
      <c r="F1105">
        <v>1.1016999999999999</v>
      </c>
      <c r="G1105" t="s">
        <v>225</v>
      </c>
      <c r="H1105">
        <v>60.192714000000002</v>
      </c>
      <c r="I1105" t="s">
        <v>225</v>
      </c>
      <c r="J1105">
        <v>0.3856</v>
      </c>
      <c r="K1105" t="s">
        <v>225</v>
      </c>
      <c r="L1105">
        <v>103</v>
      </c>
      <c r="M1105" t="s">
        <v>225</v>
      </c>
    </row>
    <row r="1106" spans="1:13" x14ac:dyDescent="0.2">
      <c r="A1106">
        <v>2022</v>
      </c>
      <c r="B1106">
        <v>2</v>
      </c>
      <c r="C1106" t="s">
        <v>9</v>
      </c>
      <c r="D1106" t="s">
        <v>50</v>
      </c>
      <c r="E1106" t="s">
        <v>27</v>
      </c>
      <c r="F1106">
        <v>0.75270000000000004</v>
      </c>
      <c r="G1106" t="s">
        <v>225</v>
      </c>
      <c r="H1106">
        <v>74.063677999999996</v>
      </c>
      <c r="I1106" t="s">
        <v>225</v>
      </c>
      <c r="J1106">
        <v>0.2409</v>
      </c>
      <c r="K1106" t="s">
        <v>225</v>
      </c>
      <c r="L1106">
        <v>251</v>
      </c>
      <c r="M1106" t="s">
        <v>225</v>
      </c>
    </row>
    <row r="1107" spans="1:13" x14ac:dyDescent="0.2">
      <c r="A1107">
        <v>2021</v>
      </c>
      <c r="B1107">
        <v>3</v>
      </c>
      <c r="C1107" t="s">
        <v>9</v>
      </c>
      <c r="D1107" t="s">
        <v>16</v>
      </c>
      <c r="E1107" t="s">
        <v>13</v>
      </c>
      <c r="F1107">
        <v>0.41339999999999999</v>
      </c>
      <c r="G1107" t="s">
        <v>225</v>
      </c>
      <c r="H1107">
        <v>59.907000999999994</v>
      </c>
      <c r="I1107" t="s">
        <v>225</v>
      </c>
      <c r="J1107">
        <v>0.186</v>
      </c>
      <c r="K1107" t="s">
        <v>225</v>
      </c>
      <c r="L1107">
        <v>148</v>
      </c>
      <c r="M1107" t="s">
        <v>225</v>
      </c>
    </row>
    <row r="1108" spans="1:13" x14ac:dyDescent="0.2">
      <c r="A1108">
        <v>2021</v>
      </c>
      <c r="B1108">
        <v>8</v>
      </c>
      <c r="C1108" t="s">
        <v>26</v>
      </c>
      <c r="D1108" t="s">
        <v>16</v>
      </c>
      <c r="E1108" t="s">
        <v>13</v>
      </c>
      <c r="F1108">
        <v>0.78800000000000003</v>
      </c>
      <c r="G1108" t="s">
        <v>225</v>
      </c>
      <c r="H1108">
        <v>59.614590999999997</v>
      </c>
      <c r="I1108" t="s">
        <v>225</v>
      </c>
      <c r="J1108">
        <v>0.35460000000000003</v>
      </c>
      <c r="K1108" t="s">
        <v>225</v>
      </c>
      <c r="L1108">
        <v>397</v>
      </c>
      <c r="M1108" t="s">
        <v>225</v>
      </c>
    </row>
    <row r="1109" spans="1:13" x14ac:dyDescent="0.2">
      <c r="A1109">
        <v>2022</v>
      </c>
      <c r="B1109">
        <v>2</v>
      </c>
      <c r="C1109" t="s">
        <v>9</v>
      </c>
      <c r="D1109" t="s">
        <v>24</v>
      </c>
      <c r="E1109" t="s">
        <v>18</v>
      </c>
      <c r="F1109">
        <v>0.19070000000000001</v>
      </c>
      <c r="G1109" t="s">
        <v>225</v>
      </c>
      <c r="H1109">
        <v>32.362732000000001</v>
      </c>
      <c r="I1109" t="s">
        <v>225</v>
      </c>
      <c r="J1109">
        <v>3.6200000000000003E-2</v>
      </c>
      <c r="K1109" t="s">
        <v>225</v>
      </c>
      <c r="L1109">
        <v>82</v>
      </c>
      <c r="M1109" t="s">
        <v>225</v>
      </c>
    </row>
    <row r="1110" spans="1:13" x14ac:dyDescent="0.2">
      <c r="A1110">
        <v>2021</v>
      </c>
      <c r="B1110">
        <v>2</v>
      </c>
      <c r="C1110" t="s">
        <v>9</v>
      </c>
      <c r="D1110" t="s">
        <v>23</v>
      </c>
      <c r="E1110" t="s">
        <v>13</v>
      </c>
      <c r="F1110">
        <v>0.37630000000000002</v>
      </c>
      <c r="G1110" t="s">
        <v>225</v>
      </c>
      <c r="H1110">
        <v>59.318733999999999</v>
      </c>
      <c r="I1110" t="s">
        <v>225</v>
      </c>
      <c r="J1110">
        <v>0.15049999999999999</v>
      </c>
      <c r="K1110" t="s">
        <v>225</v>
      </c>
      <c r="L1110">
        <v>165</v>
      </c>
      <c r="M1110" t="s">
        <v>225</v>
      </c>
    </row>
    <row r="1111" spans="1:13" x14ac:dyDescent="0.2">
      <c r="A1111">
        <v>2021</v>
      </c>
      <c r="B1111">
        <v>4</v>
      </c>
      <c r="C1111" t="s">
        <v>9</v>
      </c>
      <c r="D1111" t="s">
        <v>16</v>
      </c>
      <c r="E1111" t="s">
        <v>13</v>
      </c>
      <c r="F1111">
        <v>0.55410000000000004</v>
      </c>
      <c r="G1111" t="s">
        <v>225</v>
      </c>
      <c r="H1111">
        <v>59.119019999999999</v>
      </c>
      <c r="I1111" t="s">
        <v>225</v>
      </c>
      <c r="J1111">
        <v>0.24929999999999999</v>
      </c>
      <c r="K1111" t="s">
        <v>225</v>
      </c>
      <c r="L1111">
        <v>100</v>
      </c>
      <c r="M1111" t="s">
        <v>225</v>
      </c>
    </row>
    <row r="1112" spans="1:13" x14ac:dyDescent="0.2">
      <c r="A1112">
        <v>2022</v>
      </c>
      <c r="B1112">
        <v>2</v>
      </c>
      <c r="C1112" t="s">
        <v>26</v>
      </c>
      <c r="D1112" t="s">
        <v>10</v>
      </c>
      <c r="E1112" t="s">
        <v>14</v>
      </c>
      <c r="F1112">
        <v>0.29289999999999999</v>
      </c>
      <c r="G1112" t="s">
        <v>225</v>
      </c>
      <c r="H1112">
        <v>47.309114000000001</v>
      </c>
      <c r="I1112" t="s">
        <v>225</v>
      </c>
      <c r="J1112">
        <v>0.21970000000000001</v>
      </c>
      <c r="K1112" t="s">
        <v>225</v>
      </c>
      <c r="L1112">
        <v>179</v>
      </c>
      <c r="M1112" t="s">
        <v>225</v>
      </c>
    </row>
    <row r="1113" spans="1:13" x14ac:dyDescent="0.2">
      <c r="A1113">
        <v>2022</v>
      </c>
      <c r="B1113">
        <v>2</v>
      </c>
      <c r="C1113" t="s">
        <v>26</v>
      </c>
      <c r="D1113" t="s">
        <v>15</v>
      </c>
      <c r="E1113" t="s">
        <v>11</v>
      </c>
      <c r="F1113">
        <v>8.6300000000000002E-2</v>
      </c>
      <c r="G1113" t="s">
        <v>225</v>
      </c>
      <c r="H1113">
        <v>13.461722999999999</v>
      </c>
      <c r="I1113" t="s">
        <v>225</v>
      </c>
      <c r="J1113">
        <v>1.72E-2</v>
      </c>
      <c r="K1113" t="s">
        <v>225</v>
      </c>
      <c r="L1113">
        <v>22</v>
      </c>
      <c r="M1113" t="s">
        <v>225</v>
      </c>
    </row>
    <row r="1114" spans="1:13" x14ac:dyDescent="0.2">
      <c r="A1114">
        <v>2020</v>
      </c>
      <c r="B1114">
        <v>9</v>
      </c>
      <c r="C1114" t="s">
        <v>26</v>
      </c>
      <c r="D1114" t="s">
        <v>29</v>
      </c>
      <c r="E1114" t="s">
        <v>13</v>
      </c>
      <c r="F1114">
        <v>0.17460000000000001</v>
      </c>
      <c r="G1114" t="s">
        <v>225</v>
      </c>
      <c r="H1114">
        <v>59.082552</v>
      </c>
      <c r="I1114" t="s">
        <v>225</v>
      </c>
      <c r="J1114">
        <v>6.9800000000000001E-2</v>
      </c>
      <c r="K1114" t="s">
        <v>225</v>
      </c>
      <c r="L1114">
        <v>74</v>
      </c>
      <c r="M1114" t="s">
        <v>225</v>
      </c>
    </row>
    <row r="1115" spans="1:13" x14ac:dyDescent="0.2">
      <c r="A1115">
        <v>2022</v>
      </c>
      <c r="B1115">
        <v>2</v>
      </c>
      <c r="C1115" t="s">
        <v>26</v>
      </c>
      <c r="D1115" t="s">
        <v>20</v>
      </c>
      <c r="E1115" t="s">
        <v>22</v>
      </c>
      <c r="F1115">
        <v>0.96379999999999999</v>
      </c>
      <c r="G1115" t="s">
        <v>225</v>
      </c>
      <c r="H1115">
        <v>54.697266999999997</v>
      </c>
      <c r="I1115" t="s">
        <v>225</v>
      </c>
      <c r="J1115">
        <v>0.25059999999999999</v>
      </c>
      <c r="K1115" t="s">
        <v>225</v>
      </c>
      <c r="L1115">
        <v>153</v>
      </c>
      <c r="M1115" t="s">
        <v>225</v>
      </c>
    </row>
    <row r="1116" spans="1:13" x14ac:dyDescent="0.2">
      <c r="A1116">
        <v>2021</v>
      </c>
      <c r="B1116">
        <v>6</v>
      </c>
      <c r="C1116" t="s">
        <v>9</v>
      </c>
      <c r="D1116" t="s">
        <v>16</v>
      </c>
      <c r="E1116" t="s">
        <v>13</v>
      </c>
      <c r="F1116">
        <v>0.71889999999999998</v>
      </c>
      <c r="G1116" t="s">
        <v>225</v>
      </c>
      <c r="H1116">
        <v>59.064648999999996</v>
      </c>
      <c r="I1116" t="s">
        <v>225</v>
      </c>
      <c r="J1116">
        <v>0.32350000000000001</v>
      </c>
      <c r="K1116" t="s">
        <v>225</v>
      </c>
      <c r="L1116">
        <v>68</v>
      </c>
      <c r="M1116" t="s">
        <v>225</v>
      </c>
    </row>
    <row r="1117" spans="1:13" x14ac:dyDescent="0.2">
      <c r="A1117">
        <v>2022</v>
      </c>
      <c r="B1117">
        <v>2</v>
      </c>
      <c r="C1117" t="s">
        <v>26</v>
      </c>
      <c r="D1117" t="s">
        <v>17</v>
      </c>
      <c r="E1117" t="s">
        <v>18</v>
      </c>
      <c r="F1117">
        <v>5.7038000000000002</v>
      </c>
      <c r="G1117" t="s">
        <v>225</v>
      </c>
      <c r="H1117">
        <v>515.43810399999995</v>
      </c>
      <c r="I1117" t="s">
        <v>225</v>
      </c>
      <c r="J1117">
        <v>1.0266999999999999</v>
      </c>
      <c r="K1117" t="s">
        <v>225</v>
      </c>
      <c r="L1117">
        <v>2437</v>
      </c>
      <c r="M1117" t="s">
        <v>225</v>
      </c>
    </row>
    <row r="1118" spans="1:13" x14ac:dyDescent="0.2">
      <c r="A1118">
        <v>2020</v>
      </c>
      <c r="B1118">
        <v>4</v>
      </c>
      <c r="C1118" t="s">
        <v>26</v>
      </c>
      <c r="D1118" t="s">
        <v>41</v>
      </c>
      <c r="E1118" t="s">
        <v>13</v>
      </c>
      <c r="F1118">
        <v>0.33460000000000001</v>
      </c>
      <c r="G1118" t="s">
        <v>225</v>
      </c>
      <c r="H1118">
        <v>58.388658999999997</v>
      </c>
      <c r="I1118" t="s">
        <v>225</v>
      </c>
      <c r="J1118">
        <v>0.1673</v>
      </c>
      <c r="K1118" t="s">
        <v>225</v>
      </c>
      <c r="L1118">
        <v>0</v>
      </c>
      <c r="M1118" t="s">
        <v>225</v>
      </c>
    </row>
    <row r="1119" spans="1:13" x14ac:dyDescent="0.2">
      <c r="A1119">
        <v>2021</v>
      </c>
      <c r="B1119">
        <v>10</v>
      </c>
      <c r="C1119" t="s">
        <v>32</v>
      </c>
      <c r="D1119" t="s">
        <v>34</v>
      </c>
      <c r="E1119" t="s">
        <v>12</v>
      </c>
      <c r="F1119">
        <v>0.1336</v>
      </c>
      <c r="G1119" t="s">
        <v>225</v>
      </c>
      <c r="H1119">
        <v>58.314527999999996</v>
      </c>
      <c r="I1119" t="s">
        <v>225</v>
      </c>
      <c r="J1119">
        <v>4.6699999999999998E-2</v>
      </c>
      <c r="K1119" t="s">
        <v>225</v>
      </c>
      <c r="L1119">
        <v>89</v>
      </c>
      <c r="M1119" t="s">
        <v>225</v>
      </c>
    </row>
    <row r="1120" spans="1:13" x14ac:dyDescent="0.2">
      <c r="A1120">
        <v>2022</v>
      </c>
      <c r="B1120">
        <v>2</v>
      </c>
      <c r="C1120" t="s">
        <v>26</v>
      </c>
      <c r="D1120" t="s">
        <v>21</v>
      </c>
      <c r="E1120" t="s">
        <v>22</v>
      </c>
      <c r="F1120">
        <v>2E-3</v>
      </c>
      <c r="G1120" t="s">
        <v>225</v>
      </c>
      <c r="H1120">
        <v>0.90885700000000003</v>
      </c>
      <c r="I1120" t="s">
        <v>225</v>
      </c>
      <c r="J1120">
        <v>5.9999999999999995E-4</v>
      </c>
      <c r="K1120" t="s">
        <v>225</v>
      </c>
      <c r="L1120">
        <v>0</v>
      </c>
      <c r="M1120" t="s">
        <v>225</v>
      </c>
    </row>
    <row r="1121" spans="1:13" x14ac:dyDescent="0.2">
      <c r="A1121">
        <v>2022</v>
      </c>
      <c r="B1121">
        <v>2</v>
      </c>
      <c r="C1121" t="s">
        <v>26</v>
      </c>
      <c r="D1121" t="s">
        <v>21</v>
      </c>
      <c r="E1121" t="s">
        <v>27</v>
      </c>
      <c r="F1121">
        <v>4.4000000000000003E-3</v>
      </c>
      <c r="G1121" t="s">
        <v>225</v>
      </c>
      <c r="H1121">
        <v>1.373464</v>
      </c>
      <c r="I1121" t="s">
        <v>225</v>
      </c>
      <c r="J1121">
        <v>1.2999999999999999E-3</v>
      </c>
      <c r="K1121" t="s">
        <v>225</v>
      </c>
      <c r="L1121">
        <v>0</v>
      </c>
      <c r="M1121" t="s">
        <v>225</v>
      </c>
    </row>
    <row r="1122" spans="1:13" x14ac:dyDescent="0.2">
      <c r="A1122">
        <v>2020</v>
      </c>
      <c r="B1122">
        <v>2</v>
      </c>
      <c r="C1122" t="s">
        <v>9</v>
      </c>
      <c r="D1122" t="s">
        <v>23</v>
      </c>
      <c r="E1122" t="s">
        <v>13</v>
      </c>
      <c r="F1122">
        <v>0.23449999999999999</v>
      </c>
      <c r="G1122" t="s">
        <v>225</v>
      </c>
      <c r="H1122">
        <v>57.967151000000001</v>
      </c>
      <c r="I1122" t="s">
        <v>225</v>
      </c>
      <c r="J1122">
        <v>9.3799999999999994E-2</v>
      </c>
      <c r="K1122" t="s">
        <v>225</v>
      </c>
      <c r="L1122">
        <v>93</v>
      </c>
      <c r="M1122" t="s">
        <v>225</v>
      </c>
    </row>
    <row r="1123" spans="1:13" x14ac:dyDescent="0.2">
      <c r="A1123">
        <v>2022</v>
      </c>
      <c r="B1123">
        <v>2</v>
      </c>
      <c r="C1123" t="s">
        <v>26</v>
      </c>
      <c r="D1123" t="s">
        <v>50</v>
      </c>
      <c r="E1123" t="s">
        <v>27</v>
      </c>
      <c r="F1123">
        <v>1.6042000000000001</v>
      </c>
      <c r="G1123" t="s">
        <v>225</v>
      </c>
      <c r="H1123">
        <v>121.20178799999999</v>
      </c>
      <c r="I1123" t="s">
        <v>225</v>
      </c>
      <c r="J1123">
        <v>0.51329999999999998</v>
      </c>
      <c r="K1123" t="s">
        <v>225</v>
      </c>
      <c r="L1123">
        <v>1290</v>
      </c>
      <c r="M1123" t="s">
        <v>225</v>
      </c>
    </row>
    <row r="1124" spans="1:13" x14ac:dyDescent="0.2">
      <c r="A1124">
        <v>2022</v>
      </c>
      <c r="B1124">
        <v>8</v>
      </c>
      <c r="C1124" t="s">
        <v>26</v>
      </c>
      <c r="D1124" t="s">
        <v>54</v>
      </c>
      <c r="E1124" t="s">
        <v>13</v>
      </c>
      <c r="F1124">
        <v>0.48020000000000002</v>
      </c>
      <c r="G1124" t="s">
        <v>225</v>
      </c>
      <c r="H1124">
        <v>56.659264</v>
      </c>
      <c r="I1124" t="s">
        <v>225</v>
      </c>
      <c r="J1124">
        <v>0.19209999999999999</v>
      </c>
      <c r="K1124" t="s">
        <v>225</v>
      </c>
      <c r="L1124">
        <v>0</v>
      </c>
      <c r="M1124" t="s">
        <v>225</v>
      </c>
    </row>
    <row r="1125" spans="1:13" x14ac:dyDescent="0.2">
      <c r="A1125">
        <v>2022</v>
      </c>
      <c r="B1125">
        <v>2</v>
      </c>
      <c r="C1125" t="s">
        <v>26</v>
      </c>
      <c r="D1125" t="s">
        <v>16</v>
      </c>
      <c r="E1125" t="s">
        <v>11</v>
      </c>
      <c r="F1125">
        <v>1.1353</v>
      </c>
      <c r="G1125" t="s">
        <v>225</v>
      </c>
      <c r="H1125">
        <v>79.158237999999997</v>
      </c>
      <c r="I1125" t="s">
        <v>225</v>
      </c>
      <c r="J1125">
        <v>0.2611</v>
      </c>
      <c r="K1125" t="s">
        <v>225</v>
      </c>
      <c r="L1125">
        <v>359</v>
      </c>
      <c r="M1125" t="s">
        <v>225</v>
      </c>
    </row>
    <row r="1126" spans="1:13" x14ac:dyDescent="0.2">
      <c r="A1126">
        <v>2022</v>
      </c>
      <c r="B1126">
        <v>9</v>
      </c>
      <c r="C1126" t="s">
        <v>9</v>
      </c>
      <c r="D1126" t="s">
        <v>57</v>
      </c>
      <c r="E1126" t="s">
        <v>12</v>
      </c>
      <c r="F1126">
        <v>1.0530999999999999</v>
      </c>
      <c r="G1126" t="s">
        <v>225</v>
      </c>
      <c r="H1126">
        <v>56.502913999999997</v>
      </c>
      <c r="I1126" t="s">
        <v>225</v>
      </c>
      <c r="J1126">
        <v>0.36859999999999998</v>
      </c>
      <c r="K1126" t="s">
        <v>225</v>
      </c>
      <c r="L1126">
        <v>0</v>
      </c>
      <c r="M1126" t="s">
        <v>225</v>
      </c>
    </row>
    <row r="1127" spans="1:13" x14ac:dyDescent="0.2">
      <c r="A1127">
        <v>2020</v>
      </c>
      <c r="B1127">
        <v>6</v>
      </c>
      <c r="C1127" t="s">
        <v>26</v>
      </c>
      <c r="D1127" t="s">
        <v>21</v>
      </c>
      <c r="E1127" t="s">
        <v>13</v>
      </c>
      <c r="F1127">
        <v>0.51570000000000005</v>
      </c>
      <c r="G1127" t="s">
        <v>225</v>
      </c>
      <c r="H1127">
        <v>56.308770000000003</v>
      </c>
      <c r="I1127" t="s">
        <v>225</v>
      </c>
      <c r="J1127">
        <v>0.20630000000000001</v>
      </c>
      <c r="K1127" t="s">
        <v>225</v>
      </c>
      <c r="L1127">
        <v>338</v>
      </c>
      <c r="M1127" t="s">
        <v>225</v>
      </c>
    </row>
    <row r="1128" spans="1:13" x14ac:dyDescent="0.2">
      <c r="A1128">
        <v>2020</v>
      </c>
      <c r="B1128">
        <v>9</v>
      </c>
      <c r="C1128" t="s">
        <v>26</v>
      </c>
      <c r="D1128" t="s">
        <v>21</v>
      </c>
      <c r="E1128" t="s">
        <v>13</v>
      </c>
      <c r="F1128">
        <v>0.47610000000000002</v>
      </c>
      <c r="G1128" t="s">
        <v>225</v>
      </c>
      <c r="H1128">
        <v>55.913784999999997</v>
      </c>
      <c r="I1128" t="s">
        <v>225</v>
      </c>
      <c r="J1128">
        <v>0.19040000000000001</v>
      </c>
      <c r="K1128" t="s">
        <v>225</v>
      </c>
      <c r="L1128">
        <v>334</v>
      </c>
      <c r="M1128" t="s">
        <v>225</v>
      </c>
    </row>
    <row r="1129" spans="1:13" x14ac:dyDescent="0.2">
      <c r="A1129">
        <v>2022</v>
      </c>
      <c r="B1129">
        <v>2</v>
      </c>
      <c r="C1129" t="s">
        <v>32</v>
      </c>
      <c r="D1129" t="s">
        <v>10</v>
      </c>
      <c r="E1129" t="s">
        <v>14</v>
      </c>
      <c r="F1129">
        <v>1.52E-2</v>
      </c>
      <c r="G1129" t="s">
        <v>225</v>
      </c>
      <c r="H1129">
        <v>3.141648</v>
      </c>
      <c r="I1129" t="s">
        <v>225</v>
      </c>
      <c r="J1129">
        <v>1.14E-2</v>
      </c>
      <c r="K1129" t="s">
        <v>225</v>
      </c>
      <c r="L1129">
        <v>4</v>
      </c>
      <c r="M1129" t="s">
        <v>225</v>
      </c>
    </row>
    <row r="1130" spans="1:13" x14ac:dyDescent="0.2">
      <c r="A1130">
        <v>2022</v>
      </c>
      <c r="B1130">
        <v>2</v>
      </c>
      <c r="C1130" t="s">
        <v>32</v>
      </c>
      <c r="D1130" t="s">
        <v>15</v>
      </c>
      <c r="E1130" t="s">
        <v>11</v>
      </c>
      <c r="F1130">
        <v>0.9859</v>
      </c>
      <c r="G1130" t="s">
        <v>225</v>
      </c>
      <c r="H1130">
        <v>118.79017</v>
      </c>
      <c r="I1130" t="s">
        <v>225</v>
      </c>
      <c r="J1130">
        <v>0.19719999999999999</v>
      </c>
      <c r="K1130" t="s">
        <v>225</v>
      </c>
      <c r="L1130">
        <v>276</v>
      </c>
      <c r="M1130" t="s">
        <v>225</v>
      </c>
    </row>
    <row r="1131" spans="1:13" x14ac:dyDescent="0.2">
      <c r="A1131">
        <v>2022</v>
      </c>
      <c r="B1131">
        <v>2</v>
      </c>
      <c r="C1131" t="s">
        <v>32</v>
      </c>
      <c r="D1131" t="s">
        <v>20</v>
      </c>
      <c r="E1131" t="s">
        <v>22</v>
      </c>
      <c r="F1131">
        <v>2.2894999999999999</v>
      </c>
      <c r="G1131" t="s">
        <v>225</v>
      </c>
      <c r="H1131">
        <v>130.56964199999999</v>
      </c>
      <c r="I1131" t="s">
        <v>225</v>
      </c>
      <c r="J1131">
        <v>0.59519999999999995</v>
      </c>
      <c r="K1131" t="s">
        <v>225</v>
      </c>
      <c r="L1131">
        <v>321</v>
      </c>
      <c r="M1131" t="s">
        <v>225</v>
      </c>
    </row>
    <row r="1132" spans="1:13" x14ac:dyDescent="0.2">
      <c r="A1132">
        <v>2022</v>
      </c>
      <c r="B1132">
        <v>2</v>
      </c>
      <c r="C1132" t="s">
        <v>32</v>
      </c>
      <c r="D1132" t="s">
        <v>21</v>
      </c>
      <c r="E1132" t="s">
        <v>22</v>
      </c>
      <c r="F1132">
        <v>1.14E-2</v>
      </c>
      <c r="G1132" t="s">
        <v>225</v>
      </c>
      <c r="H1132">
        <v>4.7138309999999999</v>
      </c>
      <c r="I1132" t="s">
        <v>225</v>
      </c>
      <c r="J1132">
        <v>3.2000000000000002E-3</v>
      </c>
      <c r="K1132" t="s">
        <v>225</v>
      </c>
      <c r="L1132">
        <v>5</v>
      </c>
      <c r="M1132" t="s">
        <v>225</v>
      </c>
    </row>
    <row r="1133" spans="1:13" x14ac:dyDescent="0.2">
      <c r="A1133">
        <v>2022</v>
      </c>
      <c r="B1133">
        <v>2</v>
      </c>
      <c r="C1133" t="s">
        <v>32</v>
      </c>
      <c r="D1133" t="s">
        <v>21</v>
      </c>
      <c r="E1133" t="s">
        <v>27</v>
      </c>
      <c r="F1133">
        <v>7.7000000000000002E-3</v>
      </c>
      <c r="G1133" t="s">
        <v>225</v>
      </c>
      <c r="H1133">
        <v>2.390466</v>
      </c>
      <c r="I1133" t="s">
        <v>225</v>
      </c>
      <c r="J1133">
        <v>2.3E-3</v>
      </c>
      <c r="K1133" t="s">
        <v>225</v>
      </c>
      <c r="L1133">
        <v>7</v>
      </c>
      <c r="M1133" t="s">
        <v>225</v>
      </c>
    </row>
    <row r="1134" spans="1:13" x14ac:dyDescent="0.2">
      <c r="A1134">
        <v>2020</v>
      </c>
      <c r="B1134">
        <v>4</v>
      </c>
      <c r="C1134" t="s">
        <v>26</v>
      </c>
      <c r="D1134" t="s">
        <v>23</v>
      </c>
      <c r="E1134" t="s">
        <v>13</v>
      </c>
      <c r="F1134">
        <v>0.21260000000000001</v>
      </c>
      <c r="G1134" t="s">
        <v>225</v>
      </c>
      <c r="H1134">
        <v>55.786411000000001</v>
      </c>
      <c r="I1134" t="s">
        <v>225</v>
      </c>
      <c r="J1134">
        <v>8.5099999999999995E-2</v>
      </c>
      <c r="K1134" t="s">
        <v>225</v>
      </c>
      <c r="L1134">
        <v>104</v>
      </c>
      <c r="M1134" t="s">
        <v>225</v>
      </c>
    </row>
    <row r="1135" spans="1:13" x14ac:dyDescent="0.2">
      <c r="A1135">
        <v>2022</v>
      </c>
      <c r="B1135">
        <v>2</v>
      </c>
      <c r="C1135" t="s">
        <v>32</v>
      </c>
      <c r="D1135" t="s">
        <v>33</v>
      </c>
      <c r="E1135" t="s">
        <v>18</v>
      </c>
      <c r="F1135">
        <v>1.3058000000000001</v>
      </c>
      <c r="G1135" t="s">
        <v>225</v>
      </c>
      <c r="H1135">
        <v>401.38802099999998</v>
      </c>
      <c r="I1135" t="s">
        <v>225</v>
      </c>
      <c r="J1135">
        <v>0.24809999999999999</v>
      </c>
      <c r="K1135" t="s">
        <v>225</v>
      </c>
      <c r="L1135">
        <v>99</v>
      </c>
      <c r="M1135" t="s">
        <v>225</v>
      </c>
    </row>
    <row r="1136" spans="1:13" x14ac:dyDescent="0.2">
      <c r="A1136">
        <v>2021</v>
      </c>
      <c r="B1136">
        <v>8</v>
      </c>
      <c r="C1136" t="s">
        <v>26</v>
      </c>
      <c r="D1136" t="s">
        <v>21</v>
      </c>
      <c r="E1136" t="s">
        <v>13</v>
      </c>
      <c r="F1136">
        <v>0.51359999999999995</v>
      </c>
      <c r="G1136" t="s">
        <v>225</v>
      </c>
      <c r="H1136">
        <v>55.714800000000004</v>
      </c>
      <c r="I1136" t="s">
        <v>225</v>
      </c>
      <c r="J1136">
        <v>0.20549999999999999</v>
      </c>
      <c r="K1136" t="s">
        <v>225</v>
      </c>
      <c r="L1136">
        <v>0</v>
      </c>
      <c r="M1136" t="s">
        <v>225</v>
      </c>
    </row>
    <row r="1137" spans="1:13" x14ac:dyDescent="0.2">
      <c r="A1137">
        <v>2021</v>
      </c>
      <c r="B1137">
        <v>12</v>
      </c>
      <c r="C1137" t="s">
        <v>26</v>
      </c>
      <c r="D1137" t="s">
        <v>53</v>
      </c>
      <c r="E1137" t="s">
        <v>13</v>
      </c>
      <c r="F1137">
        <v>0.69650000000000001</v>
      </c>
      <c r="G1137" t="s">
        <v>225</v>
      </c>
      <c r="H1137">
        <v>55.380153</v>
      </c>
      <c r="I1137" t="s">
        <v>225</v>
      </c>
      <c r="J1137">
        <v>0.34129999999999999</v>
      </c>
      <c r="K1137" t="s">
        <v>225</v>
      </c>
      <c r="L1137">
        <v>408</v>
      </c>
      <c r="M1137" t="s">
        <v>225</v>
      </c>
    </row>
    <row r="1138" spans="1:13" x14ac:dyDescent="0.2">
      <c r="A1138">
        <v>2021</v>
      </c>
      <c r="B1138">
        <v>9</v>
      </c>
      <c r="C1138" t="s">
        <v>32</v>
      </c>
      <c r="D1138" t="s">
        <v>34</v>
      </c>
      <c r="E1138" t="s">
        <v>12</v>
      </c>
      <c r="F1138">
        <v>0.1255</v>
      </c>
      <c r="G1138" t="s">
        <v>225</v>
      </c>
      <c r="H1138">
        <v>54.314748000000002</v>
      </c>
      <c r="I1138" t="s">
        <v>225</v>
      </c>
      <c r="J1138">
        <v>4.3900000000000002E-2</v>
      </c>
      <c r="K1138" t="s">
        <v>225</v>
      </c>
      <c r="L1138">
        <v>86</v>
      </c>
      <c r="M1138" t="s">
        <v>225</v>
      </c>
    </row>
    <row r="1139" spans="1:13" x14ac:dyDescent="0.2">
      <c r="A1139">
        <v>2022</v>
      </c>
      <c r="B1139">
        <v>12</v>
      </c>
      <c r="C1139" t="s">
        <v>9</v>
      </c>
      <c r="D1139" t="s">
        <v>19</v>
      </c>
      <c r="E1139" t="s">
        <v>12</v>
      </c>
      <c r="F1139">
        <v>0.31440000000000001</v>
      </c>
      <c r="G1139" t="s">
        <v>225</v>
      </c>
      <c r="H1139">
        <v>53.442689999999999</v>
      </c>
      <c r="I1139" t="s">
        <v>225</v>
      </c>
      <c r="J1139">
        <v>0.1163</v>
      </c>
      <c r="K1139" t="s">
        <v>225</v>
      </c>
      <c r="L1139">
        <v>0</v>
      </c>
      <c r="M1139" t="s">
        <v>225</v>
      </c>
    </row>
    <row r="1140" spans="1:13" x14ac:dyDescent="0.2">
      <c r="A1140">
        <v>2020</v>
      </c>
      <c r="B1140">
        <v>8</v>
      </c>
      <c r="C1140" t="s">
        <v>9</v>
      </c>
      <c r="D1140" t="s">
        <v>42</v>
      </c>
      <c r="E1140" t="s">
        <v>13</v>
      </c>
      <c r="F1140">
        <v>0.25180000000000002</v>
      </c>
      <c r="G1140" t="s">
        <v>225</v>
      </c>
      <c r="H1140">
        <v>52.956798999999997</v>
      </c>
      <c r="I1140" t="s">
        <v>225</v>
      </c>
      <c r="J1140">
        <v>0.1007</v>
      </c>
      <c r="K1140" t="s">
        <v>225</v>
      </c>
      <c r="L1140">
        <v>57</v>
      </c>
      <c r="M1140" t="s">
        <v>225</v>
      </c>
    </row>
    <row r="1141" spans="1:13" x14ac:dyDescent="0.2">
      <c r="A1141">
        <v>2022</v>
      </c>
      <c r="B1141">
        <v>2</v>
      </c>
      <c r="C1141" t="s">
        <v>32</v>
      </c>
      <c r="D1141" t="s">
        <v>50</v>
      </c>
      <c r="E1141" t="s">
        <v>27</v>
      </c>
      <c r="F1141">
        <v>3.7242999999999999</v>
      </c>
      <c r="G1141" t="s">
        <v>225</v>
      </c>
      <c r="H1141">
        <v>298.288386</v>
      </c>
      <c r="I1141" t="s">
        <v>225</v>
      </c>
      <c r="J1141">
        <v>1.1918</v>
      </c>
      <c r="K1141" t="s">
        <v>225</v>
      </c>
      <c r="L1141">
        <v>2653</v>
      </c>
      <c r="M1141" t="s">
        <v>225</v>
      </c>
    </row>
    <row r="1142" spans="1:13" x14ac:dyDescent="0.2">
      <c r="A1142">
        <v>2022</v>
      </c>
      <c r="B1142">
        <v>4</v>
      </c>
      <c r="C1142" t="s">
        <v>9</v>
      </c>
      <c r="D1142" t="s">
        <v>23</v>
      </c>
      <c r="E1142" t="s">
        <v>13</v>
      </c>
      <c r="F1142">
        <v>0.22070000000000001</v>
      </c>
      <c r="G1142" t="s">
        <v>225</v>
      </c>
      <c r="H1142">
        <v>52.923910999999997</v>
      </c>
      <c r="I1142" t="s">
        <v>225</v>
      </c>
      <c r="J1142">
        <v>8.8300000000000003E-2</v>
      </c>
      <c r="K1142" t="s">
        <v>225</v>
      </c>
      <c r="L1142">
        <v>125</v>
      </c>
      <c r="M1142" t="s">
        <v>225</v>
      </c>
    </row>
    <row r="1143" spans="1:13" x14ac:dyDescent="0.2">
      <c r="A1143">
        <v>2022</v>
      </c>
      <c r="B1143">
        <v>3</v>
      </c>
      <c r="C1143" t="s">
        <v>9</v>
      </c>
      <c r="D1143" t="s">
        <v>10</v>
      </c>
      <c r="E1143" t="s">
        <v>11</v>
      </c>
      <c r="F1143">
        <v>14.1119</v>
      </c>
      <c r="G1143" t="s">
        <v>225</v>
      </c>
      <c r="H1143">
        <v>1000.988615</v>
      </c>
      <c r="I1143" t="s">
        <v>225</v>
      </c>
      <c r="J1143">
        <v>2.9634999999999998</v>
      </c>
      <c r="K1143" t="s">
        <v>225</v>
      </c>
      <c r="L1143">
        <v>478</v>
      </c>
      <c r="M1143" t="s">
        <v>225</v>
      </c>
    </row>
    <row r="1144" spans="1:13" x14ac:dyDescent="0.2">
      <c r="A1144">
        <v>2022</v>
      </c>
      <c r="B1144">
        <v>3</v>
      </c>
      <c r="C1144" t="s">
        <v>9</v>
      </c>
      <c r="D1144" t="s">
        <v>15</v>
      </c>
      <c r="E1144" t="s">
        <v>11</v>
      </c>
      <c r="F1144">
        <v>3.0952999999999999</v>
      </c>
      <c r="G1144" t="s">
        <v>225</v>
      </c>
      <c r="H1144">
        <v>327.837154</v>
      </c>
      <c r="I1144" t="s">
        <v>225</v>
      </c>
      <c r="J1144">
        <v>0.61909999999999998</v>
      </c>
      <c r="K1144" t="s">
        <v>225</v>
      </c>
      <c r="L1144">
        <v>92</v>
      </c>
      <c r="M1144" t="s">
        <v>225</v>
      </c>
    </row>
    <row r="1145" spans="1:13" x14ac:dyDescent="0.2">
      <c r="A1145">
        <v>2022</v>
      </c>
      <c r="B1145">
        <v>3</v>
      </c>
      <c r="C1145" t="s">
        <v>9</v>
      </c>
      <c r="D1145" t="s">
        <v>17</v>
      </c>
      <c r="E1145" t="s">
        <v>18</v>
      </c>
      <c r="F1145">
        <v>3.8064</v>
      </c>
      <c r="G1145" t="s">
        <v>225</v>
      </c>
      <c r="H1145">
        <v>424.69898000000001</v>
      </c>
      <c r="I1145" t="s">
        <v>225</v>
      </c>
      <c r="J1145">
        <v>0.68510000000000004</v>
      </c>
      <c r="K1145" t="s">
        <v>225</v>
      </c>
      <c r="L1145">
        <v>191</v>
      </c>
      <c r="M1145" t="s">
        <v>225</v>
      </c>
    </row>
    <row r="1146" spans="1:13" x14ac:dyDescent="0.2">
      <c r="A1146">
        <v>2022</v>
      </c>
      <c r="B1146">
        <v>3</v>
      </c>
      <c r="C1146" t="s">
        <v>9</v>
      </c>
      <c r="D1146" t="s">
        <v>21</v>
      </c>
      <c r="E1146" t="s">
        <v>22</v>
      </c>
      <c r="F1146">
        <v>1.35E-2</v>
      </c>
      <c r="G1146" t="s">
        <v>225</v>
      </c>
      <c r="H1146">
        <v>4.1804649999999999</v>
      </c>
      <c r="I1146" t="s">
        <v>225</v>
      </c>
      <c r="J1146">
        <v>3.8E-3</v>
      </c>
      <c r="K1146" t="s">
        <v>225</v>
      </c>
      <c r="L1146">
        <v>8</v>
      </c>
      <c r="M1146" t="s">
        <v>225</v>
      </c>
    </row>
    <row r="1147" spans="1:13" x14ac:dyDescent="0.2">
      <c r="A1147">
        <v>2021</v>
      </c>
      <c r="B1147">
        <v>1</v>
      </c>
      <c r="C1147" t="s">
        <v>26</v>
      </c>
      <c r="D1147" t="s">
        <v>35</v>
      </c>
      <c r="E1147" t="s">
        <v>12</v>
      </c>
      <c r="F1147">
        <v>0.2341</v>
      </c>
      <c r="G1147" t="s">
        <v>225</v>
      </c>
      <c r="H1147">
        <v>52.410370999999998</v>
      </c>
      <c r="I1147" t="s">
        <v>225</v>
      </c>
      <c r="J1147">
        <v>8.2000000000000003E-2</v>
      </c>
      <c r="K1147" t="s">
        <v>225</v>
      </c>
      <c r="L1147">
        <v>0</v>
      </c>
      <c r="M1147" t="s">
        <v>225</v>
      </c>
    </row>
    <row r="1148" spans="1:13" x14ac:dyDescent="0.2">
      <c r="A1148">
        <v>2022</v>
      </c>
      <c r="B1148">
        <v>3</v>
      </c>
      <c r="C1148" t="s">
        <v>9</v>
      </c>
      <c r="D1148" t="s">
        <v>20</v>
      </c>
      <c r="E1148" t="s">
        <v>22</v>
      </c>
      <c r="F1148">
        <v>3.8E-3</v>
      </c>
      <c r="G1148" t="s">
        <v>225</v>
      </c>
      <c r="H1148">
        <v>0.20919599999999999</v>
      </c>
      <c r="I1148" t="s">
        <v>225</v>
      </c>
      <c r="J1148">
        <v>1E-3</v>
      </c>
      <c r="K1148" t="s">
        <v>225</v>
      </c>
      <c r="L1148">
        <v>2</v>
      </c>
      <c r="M1148" t="s">
        <v>225</v>
      </c>
    </row>
    <row r="1149" spans="1:13" x14ac:dyDescent="0.2">
      <c r="A1149">
        <v>2020</v>
      </c>
      <c r="B1149">
        <v>10</v>
      </c>
      <c r="C1149" t="s">
        <v>9</v>
      </c>
      <c r="D1149" t="s">
        <v>42</v>
      </c>
      <c r="E1149" t="s">
        <v>13</v>
      </c>
      <c r="F1149">
        <v>0.3019</v>
      </c>
      <c r="G1149" t="s">
        <v>225</v>
      </c>
      <c r="H1149">
        <v>52.337632999999997</v>
      </c>
      <c r="I1149" t="s">
        <v>225</v>
      </c>
      <c r="J1149">
        <v>0.1207</v>
      </c>
      <c r="K1149" t="s">
        <v>225</v>
      </c>
      <c r="L1149">
        <v>57</v>
      </c>
      <c r="M1149" t="s">
        <v>225</v>
      </c>
    </row>
    <row r="1150" spans="1:13" x14ac:dyDescent="0.2">
      <c r="A1150">
        <v>2022</v>
      </c>
      <c r="B1150">
        <v>10</v>
      </c>
      <c r="C1150" t="s">
        <v>26</v>
      </c>
      <c r="D1150" t="s">
        <v>52</v>
      </c>
      <c r="E1150" t="s">
        <v>12</v>
      </c>
      <c r="F1150">
        <v>1.3273999999999999</v>
      </c>
      <c r="G1150" t="s">
        <v>225</v>
      </c>
      <c r="H1150">
        <v>51.798101000000003</v>
      </c>
      <c r="I1150" t="s">
        <v>225</v>
      </c>
      <c r="J1150">
        <v>0.46460000000000001</v>
      </c>
      <c r="K1150" t="s">
        <v>225</v>
      </c>
      <c r="L1150">
        <v>435</v>
      </c>
      <c r="M1150" t="s">
        <v>225</v>
      </c>
    </row>
    <row r="1151" spans="1:13" x14ac:dyDescent="0.2">
      <c r="A1151">
        <v>2022</v>
      </c>
      <c r="B1151">
        <v>3</v>
      </c>
      <c r="C1151" t="s">
        <v>9</v>
      </c>
      <c r="D1151" t="s">
        <v>50</v>
      </c>
      <c r="E1151" t="s">
        <v>27</v>
      </c>
      <c r="F1151">
        <v>1.2496</v>
      </c>
      <c r="G1151" t="s">
        <v>225</v>
      </c>
      <c r="H1151">
        <v>117.282172</v>
      </c>
      <c r="I1151" t="s">
        <v>225</v>
      </c>
      <c r="J1151">
        <v>0.39989999999999998</v>
      </c>
      <c r="K1151" t="s">
        <v>225</v>
      </c>
      <c r="L1151">
        <v>291</v>
      </c>
      <c r="M1151" t="s">
        <v>225</v>
      </c>
    </row>
    <row r="1152" spans="1:13" x14ac:dyDescent="0.2">
      <c r="A1152">
        <v>2020</v>
      </c>
      <c r="B1152">
        <v>7</v>
      </c>
      <c r="C1152" t="s">
        <v>26</v>
      </c>
      <c r="D1152" t="s">
        <v>39</v>
      </c>
      <c r="E1152" t="s">
        <v>13</v>
      </c>
      <c r="F1152">
        <v>0.48580000000000001</v>
      </c>
      <c r="G1152" t="s">
        <v>225</v>
      </c>
      <c r="H1152">
        <v>51.738093999999997</v>
      </c>
      <c r="I1152" t="s">
        <v>225</v>
      </c>
      <c r="J1152">
        <v>0.2429</v>
      </c>
      <c r="K1152" t="s">
        <v>225</v>
      </c>
      <c r="L1152">
        <v>400</v>
      </c>
      <c r="M1152" t="s">
        <v>225</v>
      </c>
    </row>
    <row r="1153" spans="1:13" x14ac:dyDescent="0.2">
      <c r="A1153">
        <v>2020</v>
      </c>
      <c r="B1153">
        <v>9</v>
      </c>
      <c r="C1153" t="s">
        <v>9</v>
      </c>
      <c r="D1153" t="s">
        <v>42</v>
      </c>
      <c r="E1153" t="s">
        <v>13</v>
      </c>
      <c r="F1153">
        <v>0.24199999999999999</v>
      </c>
      <c r="G1153" t="s">
        <v>225</v>
      </c>
      <c r="H1153">
        <v>51.531351000000001</v>
      </c>
      <c r="I1153" t="s">
        <v>225</v>
      </c>
      <c r="J1153">
        <v>9.6699999999999994E-2</v>
      </c>
      <c r="K1153" t="s">
        <v>225</v>
      </c>
      <c r="L1153">
        <v>47</v>
      </c>
      <c r="M1153" t="s">
        <v>225</v>
      </c>
    </row>
    <row r="1154" spans="1:13" x14ac:dyDescent="0.2">
      <c r="A1154">
        <v>2022</v>
      </c>
      <c r="B1154">
        <v>10</v>
      </c>
      <c r="C1154" t="s">
        <v>9</v>
      </c>
      <c r="D1154" t="s">
        <v>19</v>
      </c>
      <c r="E1154" t="s">
        <v>12</v>
      </c>
      <c r="F1154">
        <v>0.28249999999999997</v>
      </c>
      <c r="G1154" t="s">
        <v>225</v>
      </c>
      <c r="H1154">
        <v>51.100825999999998</v>
      </c>
      <c r="I1154" t="s">
        <v>225</v>
      </c>
      <c r="J1154">
        <v>0.1046</v>
      </c>
      <c r="K1154" t="s">
        <v>225</v>
      </c>
      <c r="L1154">
        <v>0</v>
      </c>
      <c r="M1154" t="s">
        <v>225</v>
      </c>
    </row>
    <row r="1155" spans="1:13" x14ac:dyDescent="0.2">
      <c r="A1155">
        <v>2020</v>
      </c>
      <c r="B1155">
        <v>11</v>
      </c>
      <c r="C1155" t="s">
        <v>26</v>
      </c>
      <c r="D1155" t="s">
        <v>35</v>
      </c>
      <c r="E1155" t="s">
        <v>12</v>
      </c>
      <c r="F1155">
        <v>0.2228</v>
      </c>
      <c r="G1155" t="s">
        <v>225</v>
      </c>
      <c r="H1155">
        <v>51.098505000000003</v>
      </c>
      <c r="I1155" t="s">
        <v>225</v>
      </c>
      <c r="J1155">
        <v>7.8E-2</v>
      </c>
      <c r="K1155" t="s">
        <v>225</v>
      </c>
      <c r="L1155">
        <v>0</v>
      </c>
      <c r="M1155" t="s">
        <v>225</v>
      </c>
    </row>
    <row r="1156" spans="1:13" x14ac:dyDescent="0.2">
      <c r="A1156">
        <v>2022</v>
      </c>
      <c r="B1156">
        <v>3</v>
      </c>
      <c r="C1156" t="s">
        <v>26</v>
      </c>
      <c r="D1156" t="s">
        <v>10</v>
      </c>
      <c r="E1156" t="s">
        <v>14</v>
      </c>
      <c r="F1156">
        <v>0.31319999999999998</v>
      </c>
      <c r="G1156" t="s">
        <v>225</v>
      </c>
      <c r="H1156">
        <v>50.571637000000003</v>
      </c>
      <c r="I1156" t="s">
        <v>225</v>
      </c>
      <c r="J1156">
        <v>0.2349</v>
      </c>
      <c r="K1156" t="s">
        <v>225</v>
      </c>
      <c r="L1156">
        <v>179</v>
      </c>
      <c r="M1156" t="s">
        <v>225</v>
      </c>
    </row>
    <row r="1157" spans="1:13" x14ac:dyDescent="0.2">
      <c r="A1157">
        <v>2022</v>
      </c>
      <c r="B1157">
        <v>3</v>
      </c>
      <c r="C1157" t="s">
        <v>26</v>
      </c>
      <c r="D1157" t="s">
        <v>15</v>
      </c>
      <c r="E1157" t="s">
        <v>11</v>
      </c>
      <c r="F1157">
        <v>0.62680000000000002</v>
      </c>
      <c r="G1157" t="s">
        <v>225</v>
      </c>
      <c r="H1157">
        <v>67.629071999999994</v>
      </c>
      <c r="I1157" t="s">
        <v>225</v>
      </c>
      <c r="J1157">
        <v>0.12540000000000001</v>
      </c>
      <c r="K1157" t="s">
        <v>225</v>
      </c>
      <c r="L1157">
        <v>64</v>
      </c>
      <c r="M1157" t="s">
        <v>225</v>
      </c>
    </row>
    <row r="1158" spans="1:13" x14ac:dyDescent="0.2">
      <c r="A1158">
        <v>2022</v>
      </c>
      <c r="B1158">
        <v>3</v>
      </c>
      <c r="C1158" t="s">
        <v>26</v>
      </c>
      <c r="D1158" t="s">
        <v>20</v>
      </c>
      <c r="E1158" t="s">
        <v>22</v>
      </c>
      <c r="F1158">
        <v>1.1108</v>
      </c>
      <c r="G1158" t="s">
        <v>225</v>
      </c>
      <c r="H1158">
        <v>68.207659000000007</v>
      </c>
      <c r="I1158" t="s">
        <v>225</v>
      </c>
      <c r="J1158">
        <v>0.2888</v>
      </c>
      <c r="K1158" t="s">
        <v>225</v>
      </c>
      <c r="L1158">
        <v>136</v>
      </c>
      <c r="M1158" t="s">
        <v>225</v>
      </c>
    </row>
    <row r="1159" spans="1:13" x14ac:dyDescent="0.2">
      <c r="A1159">
        <v>2021</v>
      </c>
      <c r="B1159">
        <v>7</v>
      </c>
      <c r="C1159" t="s">
        <v>9</v>
      </c>
      <c r="D1159" t="s">
        <v>16</v>
      </c>
      <c r="E1159" t="s">
        <v>13</v>
      </c>
      <c r="F1159">
        <v>0.52010000000000001</v>
      </c>
      <c r="G1159" t="s">
        <v>225</v>
      </c>
      <c r="H1159">
        <v>51.047383000000004</v>
      </c>
      <c r="I1159" t="s">
        <v>225</v>
      </c>
      <c r="J1159">
        <v>0.2341</v>
      </c>
      <c r="K1159" t="s">
        <v>225</v>
      </c>
      <c r="L1159">
        <v>66</v>
      </c>
      <c r="M1159" t="s">
        <v>225</v>
      </c>
    </row>
    <row r="1160" spans="1:13" x14ac:dyDescent="0.2">
      <c r="A1160">
        <v>2022</v>
      </c>
      <c r="B1160">
        <v>3</v>
      </c>
      <c r="C1160" t="s">
        <v>26</v>
      </c>
      <c r="D1160" t="s">
        <v>17</v>
      </c>
      <c r="E1160" t="s">
        <v>18</v>
      </c>
      <c r="F1160">
        <v>5.4960000000000004</v>
      </c>
      <c r="G1160" t="s">
        <v>225</v>
      </c>
      <c r="H1160">
        <v>517.77055199999995</v>
      </c>
      <c r="I1160" t="s">
        <v>225</v>
      </c>
      <c r="J1160">
        <v>0.98929999999999996</v>
      </c>
      <c r="K1160" t="s">
        <v>225</v>
      </c>
      <c r="L1160">
        <v>2432</v>
      </c>
      <c r="M1160" t="s">
        <v>225</v>
      </c>
    </row>
    <row r="1161" spans="1:13" x14ac:dyDescent="0.2">
      <c r="A1161">
        <v>2020</v>
      </c>
      <c r="B1161">
        <v>1</v>
      </c>
      <c r="C1161" t="s">
        <v>9</v>
      </c>
      <c r="D1161" t="s">
        <v>25</v>
      </c>
      <c r="E1161" t="s">
        <v>13</v>
      </c>
      <c r="F1161">
        <v>0.32100000000000001</v>
      </c>
      <c r="G1161" t="s">
        <v>225</v>
      </c>
      <c r="H1161">
        <v>50.769759999999998</v>
      </c>
      <c r="I1161" t="s">
        <v>225</v>
      </c>
      <c r="J1161">
        <v>0.12839999999999999</v>
      </c>
      <c r="K1161" t="s">
        <v>225</v>
      </c>
      <c r="L1161">
        <v>0</v>
      </c>
      <c r="M1161" t="s">
        <v>225</v>
      </c>
    </row>
    <row r="1162" spans="1:13" x14ac:dyDescent="0.2">
      <c r="A1162">
        <v>2020</v>
      </c>
      <c r="B1162">
        <v>11</v>
      </c>
      <c r="C1162" t="s">
        <v>9</v>
      </c>
      <c r="D1162" t="s">
        <v>42</v>
      </c>
      <c r="E1162" t="s">
        <v>13</v>
      </c>
      <c r="F1162">
        <v>0.30549999999999999</v>
      </c>
      <c r="G1162" t="s">
        <v>225</v>
      </c>
      <c r="H1162">
        <v>50.607906999999997</v>
      </c>
      <c r="I1162" t="s">
        <v>225</v>
      </c>
      <c r="J1162">
        <v>0.1222</v>
      </c>
      <c r="K1162" t="s">
        <v>225</v>
      </c>
      <c r="L1162">
        <v>61</v>
      </c>
      <c r="M1162" t="s">
        <v>225</v>
      </c>
    </row>
    <row r="1163" spans="1:13" x14ac:dyDescent="0.2">
      <c r="A1163">
        <v>2022</v>
      </c>
      <c r="B1163">
        <v>3</v>
      </c>
      <c r="C1163" t="s">
        <v>26</v>
      </c>
      <c r="D1163" t="s">
        <v>21</v>
      </c>
      <c r="E1163" t="s">
        <v>22</v>
      </c>
      <c r="F1163">
        <v>1.2999999999999999E-3</v>
      </c>
      <c r="G1163" t="s">
        <v>225</v>
      </c>
      <c r="H1163">
        <v>0.48920599999999997</v>
      </c>
      <c r="I1163" t="s">
        <v>225</v>
      </c>
      <c r="J1163">
        <v>4.0000000000000002E-4</v>
      </c>
      <c r="K1163" t="s">
        <v>225</v>
      </c>
      <c r="L1163">
        <v>3</v>
      </c>
      <c r="M1163" t="s">
        <v>225</v>
      </c>
    </row>
    <row r="1164" spans="1:13" x14ac:dyDescent="0.2">
      <c r="A1164">
        <v>2022</v>
      </c>
      <c r="B1164">
        <v>3</v>
      </c>
      <c r="C1164" t="s">
        <v>26</v>
      </c>
      <c r="D1164" t="s">
        <v>21</v>
      </c>
      <c r="E1164" t="s">
        <v>27</v>
      </c>
      <c r="F1164">
        <v>6.1999999999999998E-3</v>
      </c>
      <c r="G1164" t="s">
        <v>225</v>
      </c>
      <c r="H1164">
        <v>1.9124000000000001</v>
      </c>
      <c r="I1164" t="s">
        <v>225</v>
      </c>
      <c r="J1164">
        <v>1.9E-3</v>
      </c>
      <c r="K1164" t="s">
        <v>225</v>
      </c>
      <c r="L1164">
        <v>5</v>
      </c>
      <c r="M1164" t="s">
        <v>225</v>
      </c>
    </row>
    <row r="1165" spans="1:13" x14ac:dyDescent="0.2">
      <c r="A1165">
        <v>2020</v>
      </c>
      <c r="B1165">
        <v>4</v>
      </c>
      <c r="C1165" t="s">
        <v>26</v>
      </c>
      <c r="D1165" t="s">
        <v>21</v>
      </c>
      <c r="E1165" t="s">
        <v>13</v>
      </c>
      <c r="F1165">
        <v>0.46750000000000003</v>
      </c>
      <c r="G1165" t="s">
        <v>225</v>
      </c>
      <c r="H1165">
        <v>50.164253000000002</v>
      </c>
      <c r="I1165" t="s">
        <v>225</v>
      </c>
      <c r="J1165">
        <v>0.187</v>
      </c>
      <c r="K1165" t="s">
        <v>225</v>
      </c>
      <c r="L1165">
        <v>307</v>
      </c>
      <c r="M1165" t="s">
        <v>225</v>
      </c>
    </row>
    <row r="1166" spans="1:13" x14ac:dyDescent="0.2">
      <c r="A1166">
        <v>2022</v>
      </c>
      <c r="B1166">
        <v>3</v>
      </c>
      <c r="C1166" t="s">
        <v>26</v>
      </c>
      <c r="D1166" t="s">
        <v>50</v>
      </c>
      <c r="E1166" t="s">
        <v>27</v>
      </c>
      <c r="F1166">
        <v>2.2679</v>
      </c>
      <c r="G1166" t="s">
        <v>225</v>
      </c>
      <c r="H1166">
        <v>163.897989</v>
      </c>
      <c r="I1166" t="s">
        <v>225</v>
      </c>
      <c r="J1166">
        <v>0.72570000000000001</v>
      </c>
      <c r="K1166" t="s">
        <v>225</v>
      </c>
      <c r="L1166">
        <v>1604</v>
      </c>
      <c r="M1166" t="s">
        <v>225</v>
      </c>
    </row>
    <row r="1167" spans="1:13" x14ac:dyDescent="0.2">
      <c r="A1167">
        <v>2020</v>
      </c>
      <c r="B1167">
        <v>8</v>
      </c>
      <c r="C1167" t="s">
        <v>26</v>
      </c>
      <c r="D1167" t="s">
        <v>29</v>
      </c>
      <c r="E1167" t="s">
        <v>13</v>
      </c>
      <c r="F1167">
        <v>0.15840000000000001</v>
      </c>
      <c r="G1167" t="s">
        <v>225</v>
      </c>
      <c r="H1167">
        <v>50.113329999999998</v>
      </c>
      <c r="I1167" t="s">
        <v>225</v>
      </c>
      <c r="J1167">
        <v>6.3500000000000001E-2</v>
      </c>
      <c r="K1167" t="s">
        <v>225</v>
      </c>
      <c r="L1167">
        <v>0</v>
      </c>
      <c r="M1167" t="s">
        <v>225</v>
      </c>
    </row>
    <row r="1168" spans="1:13" x14ac:dyDescent="0.2">
      <c r="A1168">
        <v>2021</v>
      </c>
      <c r="B1168">
        <v>6</v>
      </c>
      <c r="C1168" t="s">
        <v>9</v>
      </c>
      <c r="D1168" t="s">
        <v>53</v>
      </c>
      <c r="E1168" t="s">
        <v>13</v>
      </c>
      <c r="F1168">
        <v>0.66779999999999995</v>
      </c>
      <c r="G1168" t="s">
        <v>225</v>
      </c>
      <c r="H1168">
        <v>49.925815999999998</v>
      </c>
      <c r="I1168" t="s">
        <v>225</v>
      </c>
      <c r="J1168">
        <v>0.32719999999999999</v>
      </c>
      <c r="K1168" t="s">
        <v>225</v>
      </c>
      <c r="L1168">
        <v>108</v>
      </c>
      <c r="M1168" t="s">
        <v>225</v>
      </c>
    </row>
    <row r="1169" spans="1:13" x14ac:dyDescent="0.2">
      <c r="A1169">
        <v>2021</v>
      </c>
      <c r="B1169">
        <v>12</v>
      </c>
      <c r="C1169" t="s">
        <v>32</v>
      </c>
      <c r="D1169" t="s">
        <v>34</v>
      </c>
      <c r="E1169" t="s">
        <v>12</v>
      </c>
      <c r="F1169">
        <v>0.104</v>
      </c>
      <c r="G1169" t="s">
        <v>225</v>
      </c>
      <c r="H1169">
        <v>49.401865999999998</v>
      </c>
      <c r="I1169" t="s">
        <v>225</v>
      </c>
      <c r="J1169">
        <v>3.6400000000000002E-2</v>
      </c>
      <c r="K1169" t="s">
        <v>225</v>
      </c>
      <c r="L1169">
        <v>0</v>
      </c>
      <c r="M1169" t="s">
        <v>225</v>
      </c>
    </row>
    <row r="1170" spans="1:13" x14ac:dyDescent="0.2">
      <c r="A1170">
        <v>2022</v>
      </c>
      <c r="B1170">
        <v>3</v>
      </c>
      <c r="C1170" t="s">
        <v>32</v>
      </c>
      <c r="D1170" t="s">
        <v>10</v>
      </c>
      <c r="E1170" t="s">
        <v>14</v>
      </c>
      <c r="F1170">
        <v>1.6199999999999999E-2</v>
      </c>
      <c r="G1170" t="s">
        <v>225</v>
      </c>
      <c r="H1170">
        <v>3.358336</v>
      </c>
      <c r="I1170" t="s">
        <v>225</v>
      </c>
      <c r="J1170">
        <v>1.2200000000000001E-2</v>
      </c>
      <c r="K1170" t="s">
        <v>225</v>
      </c>
      <c r="L1170">
        <v>4</v>
      </c>
      <c r="M1170" t="s">
        <v>225</v>
      </c>
    </row>
    <row r="1171" spans="1:13" x14ac:dyDescent="0.2">
      <c r="A1171">
        <v>2022</v>
      </c>
      <c r="B1171">
        <v>3</v>
      </c>
      <c r="C1171" t="s">
        <v>32</v>
      </c>
      <c r="D1171" t="s">
        <v>15</v>
      </c>
      <c r="E1171" t="s">
        <v>11</v>
      </c>
      <c r="F1171">
        <v>1.4625999999999999</v>
      </c>
      <c r="G1171" t="s">
        <v>225</v>
      </c>
      <c r="H1171">
        <v>186.26879400000001</v>
      </c>
      <c r="I1171" t="s">
        <v>225</v>
      </c>
      <c r="J1171">
        <v>0.29249999999999998</v>
      </c>
      <c r="K1171" t="s">
        <v>225</v>
      </c>
      <c r="L1171">
        <v>281</v>
      </c>
      <c r="M1171" t="s">
        <v>225</v>
      </c>
    </row>
    <row r="1172" spans="1:13" x14ac:dyDescent="0.2">
      <c r="A1172">
        <v>2022</v>
      </c>
      <c r="B1172">
        <v>3</v>
      </c>
      <c r="C1172" t="s">
        <v>32</v>
      </c>
      <c r="D1172" t="s">
        <v>20</v>
      </c>
      <c r="E1172" t="s">
        <v>22</v>
      </c>
      <c r="F1172">
        <v>2.6452</v>
      </c>
      <c r="G1172" t="s">
        <v>225</v>
      </c>
      <c r="H1172">
        <v>160.44801799999999</v>
      </c>
      <c r="I1172" t="s">
        <v>225</v>
      </c>
      <c r="J1172">
        <v>0.68769999999999998</v>
      </c>
      <c r="K1172" t="s">
        <v>225</v>
      </c>
      <c r="L1172">
        <v>335</v>
      </c>
      <c r="M1172" t="s">
        <v>225</v>
      </c>
    </row>
    <row r="1173" spans="1:13" x14ac:dyDescent="0.2">
      <c r="A1173">
        <v>2022</v>
      </c>
      <c r="B1173">
        <v>3</v>
      </c>
      <c r="C1173" t="s">
        <v>32</v>
      </c>
      <c r="D1173" t="s">
        <v>21</v>
      </c>
      <c r="E1173" t="s">
        <v>22</v>
      </c>
      <c r="F1173">
        <v>9.7000000000000003E-3</v>
      </c>
      <c r="G1173" t="s">
        <v>225</v>
      </c>
      <c r="H1173">
        <v>3.9300929999999998</v>
      </c>
      <c r="I1173" t="s">
        <v>225</v>
      </c>
      <c r="J1173">
        <v>2.7000000000000001E-3</v>
      </c>
      <c r="K1173" t="s">
        <v>225</v>
      </c>
      <c r="L1173">
        <v>8</v>
      </c>
      <c r="M1173" t="s">
        <v>225</v>
      </c>
    </row>
    <row r="1174" spans="1:13" x14ac:dyDescent="0.2">
      <c r="A1174">
        <v>2022</v>
      </c>
      <c r="B1174">
        <v>3</v>
      </c>
      <c r="C1174" t="s">
        <v>32</v>
      </c>
      <c r="D1174" t="s">
        <v>21</v>
      </c>
      <c r="E1174" t="s">
        <v>27</v>
      </c>
      <c r="F1174">
        <v>4.2999999999999997E-2</v>
      </c>
      <c r="G1174" t="s">
        <v>225</v>
      </c>
      <c r="H1174">
        <v>13.459402000000001</v>
      </c>
      <c r="I1174" t="s">
        <v>225</v>
      </c>
      <c r="J1174">
        <v>1.29E-2</v>
      </c>
      <c r="K1174" t="s">
        <v>225</v>
      </c>
      <c r="L1174">
        <v>15</v>
      </c>
      <c r="M1174" t="s">
        <v>225</v>
      </c>
    </row>
    <row r="1175" spans="1:13" x14ac:dyDescent="0.2">
      <c r="A1175">
        <v>2022</v>
      </c>
      <c r="B1175">
        <v>11</v>
      </c>
      <c r="C1175" t="s">
        <v>9</v>
      </c>
      <c r="D1175" t="s">
        <v>53</v>
      </c>
      <c r="E1175" t="s">
        <v>12</v>
      </c>
      <c r="F1175">
        <v>0.53910000000000002</v>
      </c>
      <c r="G1175" t="s">
        <v>225</v>
      </c>
      <c r="H1175">
        <v>49.349483999999997</v>
      </c>
      <c r="I1175" t="s">
        <v>225</v>
      </c>
      <c r="J1175">
        <v>0.20749999999999999</v>
      </c>
      <c r="K1175" t="s">
        <v>225</v>
      </c>
      <c r="L1175">
        <v>139</v>
      </c>
      <c r="M1175" t="s">
        <v>225</v>
      </c>
    </row>
    <row r="1176" spans="1:13" x14ac:dyDescent="0.2">
      <c r="A1176">
        <v>2022</v>
      </c>
      <c r="B1176">
        <v>3</v>
      </c>
      <c r="C1176" t="s">
        <v>32</v>
      </c>
      <c r="D1176" t="s">
        <v>33</v>
      </c>
      <c r="E1176" t="s">
        <v>18</v>
      </c>
      <c r="F1176">
        <v>2.2362000000000002</v>
      </c>
      <c r="G1176" t="s">
        <v>225</v>
      </c>
      <c r="H1176">
        <v>709.715146</v>
      </c>
      <c r="I1176" t="s">
        <v>225</v>
      </c>
      <c r="J1176">
        <v>0.42480000000000001</v>
      </c>
      <c r="K1176" t="s">
        <v>225</v>
      </c>
      <c r="L1176">
        <v>116</v>
      </c>
      <c r="M1176" t="s">
        <v>225</v>
      </c>
    </row>
    <row r="1177" spans="1:13" x14ac:dyDescent="0.2">
      <c r="A1177">
        <v>2021</v>
      </c>
      <c r="B1177">
        <v>2</v>
      </c>
      <c r="C1177" t="s">
        <v>26</v>
      </c>
      <c r="D1177" t="s">
        <v>35</v>
      </c>
      <c r="E1177" t="s">
        <v>12</v>
      </c>
      <c r="F1177">
        <v>0.2102</v>
      </c>
      <c r="G1177" t="s">
        <v>225</v>
      </c>
      <c r="H1177">
        <v>48.938783999999998</v>
      </c>
      <c r="I1177" t="s">
        <v>225</v>
      </c>
      <c r="J1177">
        <v>7.3499999999999996E-2</v>
      </c>
      <c r="K1177" t="s">
        <v>225</v>
      </c>
      <c r="L1177">
        <v>0</v>
      </c>
      <c r="M1177" t="s">
        <v>225</v>
      </c>
    </row>
    <row r="1178" spans="1:13" x14ac:dyDescent="0.2">
      <c r="A1178">
        <v>2020</v>
      </c>
      <c r="B1178">
        <v>3</v>
      </c>
      <c r="C1178" t="s">
        <v>26</v>
      </c>
      <c r="D1178" t="s">
        <v>21</v>
      </c>
      <c r="E1178" t="s">
        <v>13</v>
      </c>
      <c r="F1178">
        <v>0.42</v>
      </c>
      <c r="G1178" t="s">
        <v>225</v>
      </c>
      <c r="H1178">
        <v>48.423850999999999</v>
      </c>
      <c r="I1178" t="s">
        <v>225</v>
      </c>
      <c r="J1178">
        <v>0.16800000000000001</v>
      </c>
      <c r="K1178" t="s">
        <v>225</v>
      </c>
      <c r="L1178">
        <v>292</v>
      </c>
      <c r="M1178" t="s">
        <v>225</v>
      </c>
    </row>
    <row r="1179" spans="1:13" x14ac:dyDescent="0.2">
      <c r="A1179">
        <v>2021</v>
      </c>
      <c r="B1179">
        <v>8</v>
      </c>
      <c r="C1179" t="s">
        <v>9</v>
      </c>
      <c r="D1179" t="s">
        <v>19</v>
      </c>
      <c r="E1179" t="s">
        <v>12</v>
      </c>
      <c r="F1179">
        <v>0.31929999999999997</v>
      </c>
      <c r="G1179" t="s">
        <v>225</v>
      </c>
      <c r="H1179">
        <v>48.341631999999997</v>
      </c>
      <c r="I1179" t="s">
        <v>225</v>
      </c>
      <c r="J1179">
        <v>0.1182</v>
      </c>
      <c r="K1179" t="s">
        <v>225</v>
      </c>
      <c r="L1179">
        <v>33</v>
      </c>
      <c r="M1179" t="s">
        <v>225</v>
      </c>
    </row>
    <row r="1180" spans="1:13" x14ac:dyDescent="0.2">
      <c r="A1180">
        <v>2022</v>
      </c>
      <c r="B1180">
        <v>6</v>
      </c>
      <c r="C1180" t="s">
        <v>9</v>
      </c>
      <c r="D1180" t="s">
        <v>23</v>
      </c>
      <c r="E1180" t="s">
        <v>13</v>
      </c>
      <c r="F1180">
        <v>0.20499999999999999</v>
      </c>
      <c r="G1180" t="s">
        <v>225</v>
      </c>
      <c r="H1180">
        <v>47.942005000000002</v>
      </c>
      <c r="I1180" t="s">
        <v>225</v>
      </c>
      <c r="J1180">
        <v>8.2000000000000003E-2</v>
      </c>
      <c r="K1180" t="s">
        <v>225</v>
      </c>
      <c r="L1180">
        <v>129</v>
      </c>
      <c r="M1180" t="s">
        <v>225</v>
      </c>
    </row>
    <row r="1181" spans="1:13" x14ac:dyDescent="0.2">
      <c r="A1181">
        <v>2022</v>
      </c>
      <c r="B1181">
        <v>5</v>
      </c>
      <c r="C1181" t="s">
        <v>32</v>
      </c>
      <c r="D1181" t="s">
        <v>33</v>
      </c>
      <c r="E1181" t="s">
        <v>13</v>
      </c>
      <c r="F1181">
        <v>9.0899999999999995E-2</v>
      </c>
      <c r="G1181" t="s">
        <v>225</v>
      </c>
      <c r="H1181">
        <v>47.841617999999997</v>
      </c>
      <c r="I1181" t="s">
        <v>225</v>
      </c>
      <c r="J1181">
        <v>4.5499999999999999E-2</v>
      </c>
      <c r="K1181" t="s">
        <v>225</v>
      </c>
      <c r="L1181">
        <v>52</v>
      </c>
      <c r="M1181" t="s">
        <v>225</v>
      </c>
    </row>
    <row r="1182" spans="1:13" x14ac:dyDescent="0.2">
      <c r="A1182">
        <v>2021</v>
      </c>
      <c r="B1182">
        <v>3</v>
      </c>
      <c r="C1182" t="s">
        <v>32</v>
      </c>
      <c r="D1182" t="s">
        <v>33</v>
      </c>
      <c r="E1182" t="s">
        <v>13</v>
      </c>
      <c r="F1182">
        <v>9.6500000000000002E-2</v>
      </c>
      <c r="G1182" t="s">
        <v>225</v>
      </c>
      <c r="H1182">
        <v>47.773322</v>
      </c>
      <c r="I1182" t="s">
        <v>225</v>
      </c>
      <c r="J1182">
        <v>4.8300000000000003E-2</v>
      </c>
      <c r="K1182" t="s">
        <v>225</v>
      </c>
      <c r="L1182">
        <v>62</v>
      </c>
      <c r="M1182" t="s">
        <v>225</v>
      </c>
    </row>
    <row r="1183" spans="1:13" x14ac:dyDescent="0.2">
      <c r="A1183">
        <v>2022</v>
      </c>
      <c r="B1183">
        <v>4</v>
      </c>
      <c r="C1183" t="s">
        <v>9</v>
      </c>
      <c r="D1183" t="s">
        <v>10</v>
      </c>
      <c r="E1183" t="s">
        <v>11</v>
      </c>
      <c r="F1183">
        <v>11.337899999999999</v>
      </c>
      <c r="G1183" t="s">
        <v>225</v>
      </c>
      <c r="H1183">
        <v>820.41610800000001</v>
      </c>
      <c r="I1183" t="s">
        <v>225</v>
      </c>
      <c r="J1183">
        <v>2.3809</v>
      </c>
      <c r="K1183" t="s">
        <v>225</v>
      </c>
      <c r="L1183">
        <v>442</v>
      </c>
      <c r="M1183" t="s">
        <v>225</v>
      </c>
    </row>
    <row r="1184" spans="1:13" x14ac:dyDescent="0.2">
      <c r="A1184">
        <v>2022</v>
      </c>
      <c r="B1184">
        <v>4</v>
      </c>
      <c r="C1184" t="s">
        <v>9</v>
      </c>
      <c r="D1184" t="s">
        <v>15</v>
      </c>
      <c r="E1184" t="s">
        <v>11</v>
      </c>
      <c r="F1184">
        <v>3.0257000000000001</v>
      </c>
      <c r="G1184" t="s">
        <v>225</v>
      </c>
      <c r="H1184">
        <v>318.20381099999997</v>
      </c>
      <c r="I1184" t="s">
        <v>225</v>
      </c>
      <c r="J1184">
        <v>0.60509999999999997</v>
      </c>
      <c r="K1184" t="s">
        <v>225</v>
      </c>
      <c r="L1184">
        <v>92</v>
      </c>
      <c r="M1184" t="s">
        <v>225</v>
      </c>
    </row>
    <row r="1185" spans="1:13" x14ac:dyDescent="0.2">
      <c r="A1185">
        <v>2022</v>
      </c>
      <c r="B1185">
        <v>4</v>
      </c>
      <c r="C1185" t="s">
        <v>9</v>
      </c>
      <c r="D1185" t="s">
        <v>21</v>
      </c>
      <c r="E1185" t="s">
        <v>22</v>
      </c>
      <c r="F1185">
        <v>1.26E-2</v>
      </c>
      <c r="G1185" t="s">
        <v>225</v>
      </c>
      <c r="H1185">
        <v>3.8186330000000002</v>
      </c>
      <c r="I1185" t="s">
        <v>225</v>
      </c>
      <c r="J1185">
        <v>3.5000000000000001E-3</v>
      </c>
      <c r="K1185" t="s">
        <v>225</v>
      </c>
      <c r="L1185">
        <v>7</v>
      </c>
      <c r="M1185" t="s">
        <v>225</v>
      </c>
    </row>
    <row r="1186" spans="1:13" x14ac:dyDescent="0.2">
      <c r="A1186">
        <v>2022</v>
      </c>
      <c r="B1186">
        <v>9</v>
      </c>
      <c r="C1186" t="s">
        <v>9</v>
      </c>
      <c r="D1186" t="s">
        <v>19</v>
      </c>
      <c r="E1186" t="s">
        <v>12</v>
      </c>
      <c r="F1186">
        <v>0.2482</v>
      </c>
      <c r="G1186" t="s">
        <v>225</v>
      </c>
      <c r="H1186">
        <v>47.686528000000003</v>
      </c>
      <c r="I1186" t="s">
        <v>225</v>
      </c>
      <c r="J1186">
        <v>9.1800000000000007E-2</v>
      </c>
      <c r="K1186" t="s">
        <v>225</v>
      </c>
      <c r="L1186">
        <v>0</v>
      </c>
      <c r="M1186" t="s">
        <v>225</v>
      </c>
    </row>
    <row r="1187" spans="1:13" x14ac:dyDescent="0.2">
      <c r="A1187">
        <v>2022</v>
      </c>
      <c r="B1187">
        <v>4</v>
      </c>
      <c r="C1187" t="s">
        <v>9</v>
      </c>
      <c r="D1187" t="s">
        <v>17</v>
      </c>
      <c r="E1187" t="s">
        <v>18</v>
      </c>
      <c r="F1187">
        <v>1.7005999999999999</v>
      </c>
      <c r="G1187" t="s">
        <v>225</v>
      </c>
      <c r="H1187">
        <v>203.671087</v>
      </c>
      <c r="I1187" t="s">
        <v>225</v>
      </c>
      <c r="J1187">
        <v>0.30609999999999998</v>
      </c>
      <c r="K1187" t="s">
        <v>225</v>
      </c>
      <c r="L1187">
        <v>167</v>
      </c>
      <c r="M1187" t="s">
        <v>225</v>
      </c>
    </row>
    <row r="1188" spans="1:13" x14ac:dyDescent="0.2">
      <c r="A1188">
        <v>2022</v>
      </c>
      <c r="B1188">
        <v>4</v>
      </c>
      <c r="C1188" t="s">
        <v>9</v>
      </c>
      <c r="D1188" t="s">
        <v>20</v>
      </c>
      <c r="E1188" t="s">
        <v>22</v>
      </c>
      <c r="F1188">
        <v>4.5999999999999999E-3</v>
      </c>
      <c r="G1188" t="s">
        <v>225</v>
      </c>
      <c r="H1188">
        <v>0.27464</v>
      </c>
      <c r="I1188" t="s">
        <v>225</v>
      </c>
      <c r="J1188">
        <v>1.1999999999999999E-3</v>
      </c>
      <c r="K1188" t="s">
        <v>225</v>
      </c>
      <c r="L1188">
        <v>1</v>
      </c>
      <c r="M1188" t="s">
        <v>225</v>
      </c>
    </row>
    <row r="1189" spans="1:13" x14ac:dyDescent="0.2">
      <c r="A1189">
        <v>2021</v>
      </c>
      <c r="B1189">
        <v>3</v>
      </c>
      <c r="C1189" t="s">
        <v>26</v>
      </c>
      <c r="D1189" t="s">
        <v>21</v>
      </c>
      <c r="E1189" t="s">
        <v>13</v>
      </c>
      <c r="F1189">
        <v>0.43480000000000002</v>
      </c>
      <c r="G1189" t="s">
        <v>225</v>
      </c>
      <c r="H1189">
        <v>47.505247000000004</v>
      </c>
      <c r="I1189" t="s">
        <v>225</v>
      </c>
      <c r="J1189">
        <v>0.1739</v>
      </c>
      <c r="K1189" t="s">
        <v>225</v>
      </c>
      <c r="L1189">
        <v>256</v>
      </c>
      <c r="M1189" t="s">
        <v>225</v>
      </c>
    </row>
    <row r="1190" spans="1:13" x14ac:dyDescent="0.2">
      <c r="A1190">
        <v>2020</v>
      </c>
      <c r="B1190">
        <v>7</v>
      </c>
      <c r="C1190" t="s">
        <v>9</v>
      </c>
      <c r="D1190" t="s">
        <v>42</v>
      </c>
      <c r="E1190" t="s">
        <v>13</v>
      </c>
      <c r="F1190">
        <v>0.22650000000000001</v>
      </c>
      <c r="G1190" t="s">
        <v>225</v>
      </c>
      <c r="H1190">
        <v>47.412948999999998</v>
      </c>
      <c r="I1190" t="s">
        <v>225</v>
      </c>
      <c r="J1190">
        <v>9.06E-2</v>
      </c>
      <c r="K1190" t="s">
        <v>225</v>
      </c>
      <c r="L1190">
        <v>57</v>
      </c>
      <c r="M1190" t="s">
        <v>225</v>
      </c>
    </row>
    <row r="1191" spans="1:13" x14ac:dyDescent="0.2">
      <c r="A1191">
        <v>2020</v>
      </c>
      <c r="B1191">
        <v>6</v>
      </c>
      <c r="C1191" t="s">
        <v>26</v>
      </c>
      <c r="D1191" t="s">
        <v>31</v>
      </c>
      <c r="E1191" t="s">
        <v>13</v>
      </c>
      <c r="F1191">
        <v>0.53869999999999996</v>
      </c>
      <c r="G1191" t="s">
        <v>225</v>
      </c>
      <c r="H1191">
        <v>47.024197000000001</v>
      </c>
      <c r="I1191" t="s">
        <v>225</v>
      </c>
      <c r="J1191">
        <v>0.26929999999999998</v>
      </c>
      <c r="K1191" t="s">
        <v>225</v>
      </c>
      <c r="L1191">
        <v>121</v>
      </c>
      <c r="M1191" t="s">
        <v>225</v>
      </c>
    </row>
    <row r="1192" spans="1:13" x14ac:dyDescent="0.2">
      <c r="A1192">
        <v>2022</v>
      </c>
      <c r="B1192">
        <v>10</v>
      </c>
      <c r="C1192" t="s">
        <v>9</v>
      </c>
      <c r="D1192" t="s">
        <v>53</v>
      </c>
      <c r="E1192" t="s">
        <v>12</v>
      </c>
      <c r="F1192">
        <v>0.49120000000000003</v>
      </c>
      <c r="G1192" t="s">
        <v>225</v>
      </c>
      <c r="H1192">
        <v>47.016438999999998</v>
      </c>
      <c r="I1192" t="s">
        <v>225</v>
      </c>
      <c r="J1192">
        <v>0.18909999999999999</v>
      </c>
      <c r="K1192" t="s">
        <v>225</v>
      </c>
      <c r="L1192">
        <v>137</v>
      </c>
      <c r="M1192" t="s">
        <v>225</v>
      </c>
    </row>
    <row r="1193" spans="1:13" x14ac:dyDescent="0.2">
      <c r="A1193">
        <v>2022</v>
      </c>
      <c r="B1193">
        <v>4</v>
      </c>
      <c r="C1193" t="s">
        <v>9</v>
      </c>
      <c r="D1193" t="s">
        <v>50</v>
      </c>
      <c r="E1193" t="s">
        <v>27</v>
      </c>
      <c r="F1193">
        <v>0.48530000000000001</v>
      </c>
      <c r="G1193" t="s">
        <v>225</v>
      </c>
      <c r="H1193">
        <v>55.820227000000003</v>
      </c>
      <c r="I1193" t="s">
        <v>225</v>
      </c>
      <c r="J1193">
        <v>0.15529999999999999</v>
      </c>
      <c r="K1193" t="s">
        <v>225</v>
      </c>
      <c r="L1193">
        <v>245</v>
      </c>
      <c r="M1193" t="s">
        <v>225</v>
      </c>
    </row>
    <row r="1194" spans="1:13" x14ac:dyDescent="0.2">
      <c r="A1194">
        <v>2020</v>
      </c>
      <c r="B1194">
        <v>7</v>
      </c>
      <c r="C1194" t="s">
        <v>26</v>
      </c>
      <c r="D1194" t="s">
        <v>29</v>
      </c>
      <c r="E1194" t="s">
        <v>13</v>
      </c>
      <c r="F1194">
        <v>0.1454</v>
      </c>
      <c r="G1194" t="s">
        <v>225</v>
      </c>
      <c r="H1194">
        <v>46.945756000000003</v>
      </c>
      <c r="I1194" t="s">
        <v>225</v>
      </c>
      <c r="J1194">
        <v>5.8200000000000002E-2</v>
      </c>
      <c r="K1194" t="s">
        <v>225</v>
      </c>
      <c r="L1194">
        <v>0</v>
      </c>
      <c r="M1194" t="s">
        <v>225</v>
      </c>
    </row>
    <row r="1195" spans="1:13" x14ac:dyDescent="0.2">
      <c r="A1195">
        <v>2020</v>
      </c>
      <c r="B1195">
        <v>2</v>
      </c>
      <c r="C1195" t="s">
        <v>9</v>
      </c>
      <c r="D1195" t="s">
        <v>25</v>
      </c>
      <c r="E1195" t="s">
        <v>13</v>
      </c>
      <c r="F1195">
        <v>0.2888</v>
      </c>
      <c r="G1195" t="s">
        <v>225</v>
      </c>
      <c r="H1195">
        <v>46.506610999999999</v>
      </c>
      <c r="I1195" t="s">
        <v>225</v>
      </c>
      <c r="J1195">
        <v>0.11550000000000001</v>
      </c>
      <c r="K1195" t="s">
        <v>225</v>
      </c>
      <c r="L1195">
        <v>70</v>
      </c>
      <c r="M1195" t="s">
        <v>225</v>
      </c>
    </row>
    <row r="1196" spans="1:13" x14ac:dyDescent="0.2">
      <c r="A1196">
        <v>2022</v>
      </c>
      <c r="B1196">
        <v>4</v>
      </c>
      <c r="C1196" t="s">
        <v>26</v>
      </c>
      <c r="D1196" t="s">
        <v>10</v>
      </c>
      <c r="E1196" t="s">
        <v>14</v>
      </c>
      <c r="F1196">
        <v>0.30299999999999999</v>
      </c>
      <c r="G1196" t="s">
        <v>225</v>
      </c>
      <c r="H1196">
        <v>48.940376000000001</v>
      </c>
      <c r="I1196" t="s">
        <v>225</v>
      </c>
      <c r="J1196">
        <v>0.2273</v>
      </c>
      <c r="K1196" t="s">
        <v>225</v>
      </c>
      <c r="L1196">
        <v>179</v>
      </c>
      <c r="M1196" t="s">
        <v>225</v>
      </c>
    </row>
    <row r="1197" spans="1:13" x14ac:dyDescent="0.2">
      <c r="A1197">
        <v>2022</v>
      </c>
      <c r="B1197">
        <v>4</v>
      </c>
      <c r="C1197" t="s">
        <v>26</v>
      </c>
      <c r="D1197" t="s">
        <v>15</v>
      </c>
      <c r="E1197" t="s">
        <v>11</v>
      </c>
      <c r="F1197">
        <v>1.0727</v>
      </c>
      <c r="G1197" t="s">
        <v>225</v>
      </c>
      <c r="H1197">
        <v>113.266212</v>
      </c>
      <c r="I1197" t="s">
        <v>225</v>
      </c>
      <c r="J1197">
        <v>0.21460000000000001</v>
      </c>
      <c r="K1197" t="s">
        <v>225</v>
      </c>
      <c r="L1197">
        <v>73</v>
      </c>
      <c r="M1197" t="s">
        <v>225</v>
      </c>
    </row>
    <row r="1198" spans="1:13" x14ac:dyDescent="0.2">
      <c r="A1198">
        <v>2022</v>
      </c>
      <c r="B1198">
        <v>4</v>
      </c>
      <c r="C1198" t="s">
        <v>26</v>
      </c>
      <c r="D1198" t="s">
        <v>20</v>
      </c>
      <c r="E1198" t="s">
        <v>22</v>
      </c>
      <c r="F1198">
        <v>1.0960000000000001</v>
      </c>
      <c r="G1198" t="s">
        <v>225</v>
      </c>
      <c r="H1198">
        <v>63.418239</v>
      </c>
      <c r="I1198" t="s">
        <v>225</v>
      </c>
      <c r="J1198">
        <v>0.28499999999999998</v>
      </c>
      <c r="K1198" t="s">
        <v>225</v>
      </c>
      <c r="L1198">
        <v>155</v>
      </c>
      <c r="M1198" t="s">
        <v>225</v>
      </c>
    </row>
    <row r="1199" spans="1:13" x14ac:dyDescent="0.2">
      <c r="A1199">
        <v>2021</v>
      </c>
      <c r="B1199">
        <v>10</v>
      </c>
      <c r="C1199" t="s">
        <v>9</v>
      </c>
      <c r="D1199" t="s">
        <v>19</v>
      </c>
      <c r="E1199" t="s">
        <v>12</v>
      </c>
      <c r="F1199">
        <v>0.25650000000000001</v>
      </c>
      <c r="G1199" t="s">
        <v>225</v>
      </c>
      <c r="H1199">
        <v>46.124091999999997</v>
      </c>
      <c r="I1199" t="s">
        <v>225</v>
      </c>
      <c r="J1199">
        <v>9.4899999999999998E-2</v>
      </c>
      <c r="K1199" t="s">
        <v>225</v>
      </c>
      <c r="L1199">
        <v>36</v>
      </c>
      <c r="M1199" t="s">
        <v>225</v>
      </c>
    </row>
    <row r="1200" spans="1:13" x14ac:dyDescent="0.2">
      <c r="A1200">
        <v>2022</v>
      </c>
      <c r="B1200">
        <v>4</v>
      </c>
      <c r="C1200" t="s">
        <v>26</v>
      </c>
      <c r="D1200" t="s">
        <v>17</v>
      </c>
      <c r="E1200" t="s">
        <v>18</v>
      </c>
      <c r="F1200">
        <v>4.4524999999999997</v>
      </c>
      <c r="G1200" t="s">
        <v>225</v>
      </c>
      <c r="H1200">
        <v>416.92419599999999</v>
      </c>
      <c r="I1200" t="s">
        <v>225</v>
      </c>
      <c r="J1200">
        <v>0.8014</v>
      </c>
      <c r="K1200" t="s">
        <v>225</v>
      </c>
      <c r="L1200">
        <v>1675</v>
      </c>
      <c r="M1200" t="s">
        <v>225</v>
      </c>
    </row>
    <row r="1201" spans="1:13" x14ac:dyDescent="0.2">
      <c r="A1201">
        <v>2022</v>
      </c>
      <c r="B1201">
        <v>2</v>
      </c>
      <c r="C1201" t="s">
        <v>32</v>
      </c>
      <c r="D1201" t="s">
        <v>33</v>
      </c>
      <c r="E1201" t="s">
        <v>13</v>
      </c>
      <c r="F1201">
        <v>8.6900000000000005E-2</v>
      </c>
      <c r="G1201" t="s">
        <v>225</v>
      </c>
      <c r="H1201">
        <v>46.111162</v>
      </c>
      <c r="I1201" t="s">
        <v>225</v>
      </c>
      <c r="J1201">
        <v>4.3499999999999997E-2</v>
      </c>
      <c r="K1201" t="s">
        <v>225</v>
      </c>
      <c r="L1201">
        <v>42</v>
      </c>
      <c r="M1201" t="s">
        <v>225</v>
      </c>
    </row>
    <row r="1202" spans="1:13" x14ac:dyDescent="0.2">
      <c r="A1202">
        <v>2021</v>
      </c>
      <c r="B1202">
        <v>4</v>
      </c>
      <c r="C1202" t="s">
        <v>9</v>
      </c>
      <c r="D1202" t="s">
        <v>23</v>
      </c>
      <c r="E1202" t="s">
        <v>13</v>
      </c>
      <c r="F1202">
        <v>0.25459999999999999</v>
      </c>
      <c r="G1202" t="s">
        <v>225</v>
      </c>
      <c r="H1202">
        <v>45.806486</v>
      </c>
      <c r="I1202" t="s">
        <v>225</v>
      </c>
      <c r="J1202">
        <v>0.1018</v>
      </c>
      <c r="K1202" t="s">
        <v>225</v>
      </c>
      <c r="L1202">
        <v>154</v>
      </c>
      <c r="M1202" t="s">
        <v>225</v>
      </c>
    </row>
    <row r="1203" spans="1:13" x14ac:dyDescent="0.2">
      <c r="A1203">
        <v>2022</v>
      </c>
      <c r="B1203">
        <v>4</v>
      </c>
      <c r="C1203" t="s">
        <v>26</v>
      </c>
      <c r="D1203" t="s">
        <v>21</v>
      </c>
      <c r="E1203" t="s">
        <v>22</v>
      </c>
      <c r="F1203">
        <v>2E-3</v>
      </c>
      <c r="G1203" t="s">
        <v>225</v>
      </c>
      <c r="H1203">
        <v>0.89559599999999995</v>
      </c>
      <c r="I1203" t="s">
        <v>225</v>
      </c>
      <c r="J1203">
        <v>5.9999999999999995E-4</v>
      </c>
      <c r="K1203" t="s">
        <v>225</v>
      </c>
      <c r="L1203">
        <v>2</v>
      </c>
      <c r="M1203" t="s">
        <v>225</v>
      </c>
    </row>
    <row r="1204" spans="1:13" x14ac:dyDescent="0.2">
      <c r="A1204">
        <v>2022</v>
      </c>
      <c r="B1204">
        <v>4</v>
      </c>
      <c r="C1204" t="s">
        <v>26</v>
      </c>
      <c r="D1204" t="s">
        <v>21</v>
      </c>
      <c r="E1204" t="s">
        <v>27</v>
      </c>
      <c r="F1204">
        <v>6.9999999999999999E-4</v>
      </c>
      <c r="G1204" t="s">
        <v>225</v>
      </c>
      <c r="H1204">
        <v>0.238702</v>
      </c>
      <c r="I1204" t="s">
        <v>225</v>
      </c>
      <c r="J1204">
        <v>2.0000000000000001E-4</v>
      </c>
      <c r="K1204" t="s">
        <v>225</v>
      </c>
      <c r="L1204">
        <v>2</v>
      </c>
      <c r="M1204" t="s">
        <v>225</v>
      </c>
    </row>
    <row r="1205" spans="1:13" x14ac:dyDescent="0.2">
      <c r="A1205">
        <v>2021</v>
      </c>
      <c r="B1205">
        <v>9</v>
      </c>
      <c r="C1205" t="s">
        <v>9</v>
      </c>
      <c r="D1205" t="s">
        <v>19</v>
      </c>
      <c r="E1205" t="s">
        <v>12</v>
      </c>
      <c r="F1205">
        <v>0.28839999999999999</v>
      </c>
      <c r="G1205" t="s">
        <v>225</v>
      </c>
      <c r="H1205">
        <v>45.792495000000002</v>
      </c>
      <c r="I1205" t="s">
        <v>225</v>
      </c>
      <c r="J1205">
        <v>0.1067</v>
      </c>
      <c r="K1205" t="s">
        <v>225</v>
      </c>
      <c r="L1205">
        <v>36</v>
      </c>
      <c r="M1205" t="s">
        <v>225</v>
      </c>
    </row>
    <row r="1206" spans="1:13" x14ac:dyDescent="0.2">
      <c r="A1206">
        <v>2022</v>
      </c>
      <c r="B1206">
        <v>5</v>
      </c>
      <c r="C1206" t="s">
        <v>9</v>
      </c>
      <c r="D1206" t="s">
        <v>23</v>
      </c>
      <c r="E1206" t="s">
        <v>13</v>
      </c>
      <c r="F1206">
        <v>0.1885</v>
      </c>
      <c r="G1206" t="s">
        <v>225</v>
      </c>
      <c r="H1206">
        <v>45.304416000000003</v>
      </c>
      <c r="I1206" t="s">
        <v>225</v>
      </c>
      <c r="J1206">
        <v>7.5399999999999995E-2</v>
      </c>
      <c r="K1206" t="s">
        <v>225</v>
      </c>
      <c r="L1206">
        <v>117</v>
      </c>
      <c r="M1206" t="s">
        <v>225</v>
      </c>
    </row>
    <row r="1207" spans="1:13" x14ac:dyDescent="0.2">
      <c r="A1207">
        <v>2022</v>
      </c>
      <c r="B1207">
        <v>4</v>
      </c>
      <c r="C1207" t="s">
        <v>26</v>
      </c>
      <c r="D1207" t="s">
        <v>50</v>
      </c>
      <c r="E1207" t="s">
        <v>27</v>
      </c>
      <c r="F1207">
        <v>1.2133</v>
      </c>
      <c r="G1207" t="s">
        <v>225</v>
      </c>
      <c r="H1207">
        <v>95.999382999999995</v>
      </c>
      <c r="I1207" t="s">
        <v>225</v>
      </c>
      <c r="J1207">
        <v>0.38819999999999999</v>
      </c>
      <c r="K1207" t="s">
        <v>225</v>
      </c>
      <c r="L1207">
        <v>1026</v>
      </c>
      <c r="M1207" t="s">
        <v>225</v>
      </c>
    </row>
    <row r="1208" spans="1:13" x14ac:dyDescent="0.2">
      <c r="A1208">
        <v>2020</v>
      </c>
      <c r="B1208">
        <v>12</v>
      </c>
      <c r="C1208" t="s">
        <v>26</v>
      </c>
      <c r="D1208" t="s">
        <v>35</v>
      </c>
      <c r="E1208" t="s">
        <v>12</v>
      </c>
      <c r="F1208">
        <v>0.1953</v>
      </c>
      <c r="G1208" t="s">
        <v>225</v>
      </c>
      <c r="H1208">
        <v>45.258333</v>
      </c>
      <c r="I1208" t="s">
        <v>225</v>
      </c>
      <c r="J1208">
        <v>6.8400000000000002E-2</v>
      </c>
      <c r="K1208" t="s">
        <v>225</v>
      </c>
      <c r="L1208">
        <v>0</v>
      </c>
      <c r="M1208" t="s">
        <v>225</v>
      </c>
    </row>
    <row r="1209" spans="1:13" x14ac:dyDescent="0.2">
      <c r="A1209">
        <v>2022</v>
      </c>
      <c r="B1209">
        <v>4</v>
      </c>
      <c r="C1209" t="s">
        <v>26</v>
      </c>
      <c r="D1209" t="s">
        <v>16</v>
      </c>
      <c r="E1209" t="s">
        <v>11</v>
      </c>
      <c r="F1209">
        <v>1.2441</v>
      </c>
      <c r="G1209" t="s">
        <v>225</v>
      </c>
      <c r="H1209">
        <v>83.254228999999995</v>
      </c>
      <c r="I1209" t="s">
        <v>225</v>
      </c>
      <c r="J1209">
        <v>0.28620000000000001</v>
      </c>
      <c r="K1209" t="s">
        <v>225</v>
      </c>
      <c r="L1209">
        <v>0</v>
      </c>
      <c r="M1209" t="s">
        <v>225</v>
      </c>
    </row>
    <row r="1210" spans="1:13" x14ac:dyDescent="0.2">
      <c r="A1210">
        <v>2021</v>
      </c>
      <c r="B1210">
        <v>12</v>
      </c>
      <c r="C1210" t="s">
        <v>32</v>
      </c>
      <c r="D1210" t="s">
        <v>53</v>
      </c>
      <c r="E1210" t="s">
        <v>13</v>
      </c>
      <c r="F1210">
        <v>0.58360000000000001</v>
      </c>
      <c r="G1210" t="s">
        <v>225</v>
      </c>
      <c r="H1210">
        <v>45.059480999999998</v>
      </c>
      <c r="I1210" t="s">
        <v>225</v>
      </c>
      <c r="J1210">
        <v>0.28599999999999998</v>
      </c>
      <c r="K1210" t="s">
        <v>225</v>
      </c>
      <c r="L1210">
        <v>483</v>
      </c>
      <c r="M1210" t="s">
        <v>225</v>
      </c>
    </row>
    <row r="1211" spans="1:13" x14ac:dyDescent="0.2">
      <c r="A1211">
        <v>2020</v>
      </c>
      <c r="B1211">
        <v>3</v>
      </c>
      <c r="C1211" t="s">
        <v>9</v>
      </c>
      <c r="D1211" t="s">
        <v>25</v>
      </c>
      <c r="E1211" t="s">
        <v>13</v>
      </c>
      <c r="F1211">
        <v>0.28820000000000001</v>
      </c>
      <c r="G1211" t="s">
        <v>225</v>
      </c>
      <c r="H1211">
        <v>45.010945</v>
      </c>
      <c r="I1211" t="s">
        <v>225</v>
      </c>
      <c r="J1211">
        <v>0.1152</v>
      </c>
      <c r="K1211" t="s">
        <v>225</v>
      </c>
      <c r="L1211">
        <v>0</v>
      </c>
      <c r="M1211" t="s">
        <v>225</v>
      </c>
    </row>
    <row r="1212" spans="1:13" x14ac:dyDescent="0.2">
      <c r="A1212">
        <v>2022</v>
      </c>
      <c r="B1212">
        <v>4</v>
      </c>
      <c r="C1212" t="s">
        <v>32</v>
      </c>
      <c r="D1212" t="s">
        <v>10</v>
      </c>
      <c r="E1212" t="s">
        <v>14</v>
      </c>
      <c r="F1212">
        <v>1.5699999999999999E-2</v>
      </c>
      <c r="G1212" t="s">
        <v>225</v>
      </c>
      <c r="H1212">
        <v>3.2499920000000002</v>
      </c>
      <c r="I1212" t="s">
        <v>225</v>
      </c>
      <c r="J1212">
        <v>1.18E-2</v>
      </c>
      <c r="K1212" t="s">
        <v>225</v>
      </c>
      <c r="L1212">
        <v>4</v>
      </c>
      <c r="M1212" t="s">
        <v>225</v>
      </c>
    </row>
    <row r="1213" spans="1:13" x14ac:dyDescent="0.2">
      <c r="A1213">
        <v>2022</v>
      </c>
      <c r="B1213">
        <v>4</v>
      </c>
      <c r="C1213" t="s">
        <v>32</v>
      </c>
      <c r="D1213" t="s">
        <v>15</v>
      </c>
      <c r="E1213" t="s">
        <v>11</v>
      </c>
      <c r="F1213">
        <v>1.2804</v>
      </c>
      <c r="G1213" t="s">
        <v>225</v>
      </c>
      <c r="H1213">
        <v>166.170232</v>
      </c>
      <c r="I1213" t="s">
        <v>225</v>
      </c>
      <c r="J1213">
        <v>0.25609999999999999</v>
      </c>
      <c r="K1213" t="s">
        <v>225</v>
      </c>
      <c r="L1213">
        <v>230</v>
      </c>
      <c r="M1213" t="s">
        <v>225</v>
      </c>
    </row>
    <row r="1214" spans="1:13" x14ac:dyDescent="0.2">
      <c r="A1214">
        <v>2022</v>
      </c>
      <c r="B1214">
        <v>4</v>
      </c>
      <c r="C1214" t="s">
        <v>32</v>
      </c>
      <c r="D1214" t="s">
        <v>20</v>
      </c>
      <c r="E1214" t="s">
        <v>22</v>
      </c>
      <c r="F1214">
        <v>2.6467000000000001</v>
      </c>
      <c r="G1214" t="s">
        <v>225</v>
      </c>
      <c r="H1214">
        <v>152.97903700000001</v>
      </c>
      <c r="I1214" t="s">
        <v>225</v>
      </c>
      <c r="J1214">
        <v>0.68810000000000004</v>
      </c>
      <c r="K1214" t="s">
        <v>225</v>
      </c>
      <c r="L1214">
        <v>337</v>
      </c>
      <c r="M1214" t="s">
        <v>225</v>
      </c>
    </row>
    <row r="1215" spans="1:13" x14ac:dyDescent="0.2">
      <c r="A1215">
        <v>2022</v>
      </c>
      <c r="B1215">
        <v>4</v>
      </c>
      <c r="C1215" t="s">
        <v>32</v>
      </c>
      <c r="D1215" t="s">
        <v>21</v>
      </c>
      <c r="E1215" t="s">
        <v>22</v>
      </c>
      <c r="F1215">
        <v>5.1999999999999998E-3</v>
      </c>
      <c r="G1215" t="s">
        <v>225</v>
      </c>
      <c r="H1215">
        <v>2.054427</v>
      </c>
      <c r="I1215" t="s">
        <v>225</v>
      </c>
      <c r="J1215">
        <v>1.4E-3</v>
      </c>
      <c r="K1215" t="s">
        <v>225</v>
      </c>
      <c r="L1215">
        <v>4</v>
      </c>
      <c r="M1215" t="s">
        <v>225</v>
      </c>
    </row>
    <row r="1216" spans="1:13" x14ac:dyDescent="0.2">
      <c r="A1216">
        <v>2022</v>
      </c>
      <c r="B1216">
        <v>4</v>
      </c>
      <c r="C1216" t="s">
        <v>32</v>
      </c>
      <c r="D1216" t="s">
        <v>21</v>
      </c>
      <c r="E1216" t="s">
        <v>27</v>
      </c>
      <c r="F1216">
        <v>7.7299999999999994E-2</v>
      </c>
      <c r="G1216" t="s">
        <v>225</v>
      </c>
      <c r="H1216">
        <v>23.693545</v>
      </c>
      <c r="I1216" t="s">
        <v>225</v>
      </c>
      <c r="J1216">
        <v>2.3199999999999998E-2</v>
      </c>
      <c r="K1216" t="s">
        <v>225</v>
      </c>
      <c r="L1216">
        <v>28</v>
      </c>
      <c r="M1216" t="s">
        <v>225</v>
      </c>
    </row>
    <row r="1217" spans="1:13" x14ac:dyDescent="0.2">
      <c r="A1217">
        <v>2021</v>
      </c>
      <c r="B1217">
        <v>5</v>
      </c>
      <c r="C1217" t="s">
        <v>9</v>
      </c>
      <c r="D1217" t="s">
        <v>42</v>
      </c>
      <c r="E1217" t="s">
        <v>13</v>
      </c>
      <c r="F1217">
        <v>0.25380000000000003</v>
      </c>
      <c r="G1217" t="s">
        <v>225</v>
      </c>
      <c r="H1217">
        <v>44.394432000000002</v>
      </c>
      <c r="I1217" t="s">
        <v>225</v>
      </c>
      <c r="J1217">
        <v>0.10150000000000001</v>
      </c>
      <c r="K1217" t="s">
        <v>225</v>
      </c>
      <c r="L1217">
        <v>0</v>
      </c>
      <c r="M1217" t="s">
        <v>225</v>
      </c>
    </row>
    <row r="1218" spans="1:13" x14ac:dyDescent="0.2">
      <c r="A1218">
        <v>2022</v>
      </c>
      <c r="B1218">
        <v>4</v>
      </c>
      <c r="C1218" t="s">
        <v>32</v>
      </c>
      <c r="D1218" t="s">
        <v>33</v>
      </c>
      <c r="E1218" t="s">
        <v>18</v>
      </c>
      <c r="F1218">
        <v>2.2896999999999998</v>
      </c>
      <c r="G1218" t="s">
        <v>225</v>
      </c>
      <c r="H1218">
        <v>723.54970800000001</v>
      </c>
      <c r="I1218" t="s">
        <v>225</v>
      </c>
      <c r="J1218">
        <v>0.435</v>
      </c>
      <c r="K1218" t="s">
        <v>225</v>
      </c>
      <c r="L1218">
        <v>122</v>
      </c>
      <c r="M1218" t="s">
        <v>225</v>
      </c>
    </row>
    <row r="1219" spans="1:13" x14ac:dyDescent="0.2">
      <c r="A1219">
        <v>2022</v>
      </c>
      <c r="B1219">
        <v>12</v>
      </c>
      <c r="C1219" t="s">
        <v>9</v>
      </c>
      <c r="D1219" t="s">
        <v>53</v>
      </c>
      <c r="E1219" t="s">
        <v>12</v>
      </c>
      <c r="F1219">
        <v>0.40260000000000001</v>
      </c>
      <c r="G1219" t="s">
        <v>225</v>
      </c>
      <c r="H1219">
        <v>44.385877999999998</v>
      </c>
      <c r="I1219" t="s">
        <v>225</v>
      </c>
      <c r="J1219">
        <v>0.155</v>
      </c>
      <c r="K1219" t="s">
        <v>225</v>
      </c>
      <c r="L1219">
        <v>131</v>
      </c>
      <c r="M1219" t="s">
        <v>225</v>
      </c>
    </row>
    <row r="1220" spans="1:13" x14ac:dyDescent="0.2">
      <c r="A1220">
        <v>2020</v>
      </c>
      <c r="B1220">
        <v>6</v>
      </c>
      <c r="C1220" t="s">
        <v>9</v>
      </c>
      <c r="D1220" t="s">
        <v>42</v>
      </c>
      <c r="E1220" t="s">
        <v>13</v>
      </c>
      <c r="F1220">
        <v>0.21099999999999999</v>
      </c>
      <c r="G1220" t="s">
        <v>225</v>
      </c>
      <c r="H1220">
        <v>44.131594</v>
      </c>
      <c r="I1220" t="s">
        <v>225</v>
      </c>
      <c r="J1220">
        <v>8.43E-2</v>
      </c>
      <c r="K1220" t="s">
        <v>225</v>
      </c>
      <c r="L1220">
        <v>0</v>
      </c>
      <c r="M1220" t="s">
        <v>225</v>
      </c>
    </row>
    <row r="1221" spans="1:13" x14ac:dyDescent="0.2">
      <c r="A1221">
        <v>2022</v>
      </c>
      <c r="B1221">
        <v>4</v>
      </c>
      <c r="C1221" t="s">
        <v>32</v>
      </c>
      <c r="D1221" t="s">
        <v>17</v>
      </c>
      <c r="E1221" t="s">
        <v>18</v>
      </c>
      <c r="F1221">
        <v>6.2295999999999996</v>
      </c>
      <c r="G1221" t="s">
        <v>225</v>
      </c>
      <c r="H1221">
        <v>631.50654299999997</v>
      </c>
      <c r="I1221" t="s">
        <v>225</v>
      </c>
      <c r="J1221">
        <v>1.1213</v>
      </c>
      <c r="K1221" t="s">
        <v>225</v>
      </c>
      <c r="L1221">
        <v>2641</v>
      </c>
      <c r="M1221" t="s">
        <v>225</v>
      </c>
    </row>
    <row r="1222" spans="1:13" x14ac:dyDescent="0.2">
      <c r="A1222">
        <v>2021</v>
      </c>
      <c r="B1222">
        <v>1</v>
      </c>
      <c r="C1222" t="s">
        <v>26</v>
      </c>
      <c r="D1222" t="s">
        <v>21</v>
      </c>
      <c r="E1222" t="s">
        <v>13</v>
      </c>
      <c r="F1222">
        <v>0.40050000000000002</v>
      </c>
      <c r="G1222" t="s">
        <v>225</v>
      </c>
      <c r="H1222">
        <v>44.008198999999998</v>
      </c>
      <c r="I1222" t="s">
        <v>225</v>
      </c>
      <c r="J1222">
        <v>0.16020000000000001</v>
      </c>
      <c r="K1222" t="s">
        <v>225</v>
      </c>
      <c r="L1222">
        <v>280</v>
      </c>
      <c r="M1222" t="s">
        <v>225</v>
      </c>
    </row>
    <row r="1223" spans="1:13" x14ac:dyDescent="0.2">
      <c r="A1223">
        <v>2020</v>
      </c>
      <c r="B1223">
        <v>1</v>
      </c>
      <c r="C1223" t="s">
        <v>26</v>
      </c>
      <c r="D1223" t="s">
        <v>31</v>
      </c>
      <c r="E1223" t="s">
        <v>13</v>
      </c>
      <c r="F1223">
        <v>0.47989999999999999</v>
      </c>
      <c r="G1223" t="s">
        <v>225</v>
      </c>
      <c r="H1223">
        <v>43.137400999999997</v>
      </c>
      <c r="I1223" t="s">
        <v>225</v>
      </c>
      <c r="J1223">
        <v>0.24</v>
      </c>
      <c r="K1223" t="s">
        <v>225</v>
      </c>
      <c r="L1223">
        <v>0</v>
      </c>
      <c r="M1223" t="s">
        <v>225</v>
      </c>
    </row>
    <row r="1224" spans="1:13" x14ac:dyDescent="0.2">
      <c r="A1224">
        <v>2022</v>
      </c>
      <c r="B1224">
        <v>4</v>
      </c>
      <c r="C1224" t="s">
        <v>32</v>
      </c>
      <c r="D1224" t="s">
        <v>53</v>
      </c>
      <c r="E1224" t="s">
        <v>13</v>
      </c>
      <c r="F1224">
        <v>0.46529999999999999</v>
      </c>
      <c r="G1224" t="s">
        <v>225</v>
      </c>
      <c r="H1224">
        <v>42.914679</v>
      </c>
      <c r="I1224" t="s">
        <v>225</v>
      </c>
      <c r="J1224">
        <v>0.22800000000000001</v>
      </c>
      <c r="K1224" t="s">
        <v>225</v>
      </c>
      <c r="L1224">
        <v>130</v>
      </c>
      <c r="M1224" t="s">
        <v>225</v>
      </c>
    </row>
    <row r="1225" spans="1:13" x14ac:dyDescent="0.2">
      <c r="A1225">
        <v>2020</v>
      </c>
      <c r="B1225">
        <v>5</v>
      </c>
      <c r="C1225" t="s">
        <v>26</v>
      </c>
      <c r="D1225" t="s">
        <v>43</v>
      </c>
      <c r="E1225" t="s">
        <v>12</v>
      </c>
      <c r="F1225">
        <v>0.70879999999999999</v>
      </c>
      <c r="G1225" t="s">
        <v>225</v>
      </c>
      <c r="H1225">
        <v>42.527850000000001</v>
      </c>
      <c r="I1225" t="s">
        <v>225</v>
      </c>
      <c r="J1225">
        <v>0.24809999999999999</v>
      </c>
      <c r="K1225" t="s">
        <v>225</v>
      </c>
      <c r="L1225">
        <v>188</v>
      </c>
      <c r="M1225" t="s">
        <v>225</v>
      </c>
    </row>
    <row r="1226" spans="1:13" x14ac:dyDescent="0.2">
      <c r="A1226">
        <v>2021</v>
      </c>
      <c r="B1226">
        <v>7</v>
      </c>
      <c r="C1226" t="s">
        <v>26</v>
      </c>
      <c r="D1226" t="s">
        <v>16</v>
      </c>
      <c r="E1226" t="s">
        <v>13</v>
      </c>
      <c r="F1226">
        <v>0.56310000000000004</v>
      </c>
      <c r="G1226" t="s">
        <v>225</v>
      </c>
      <c r="H1226">
        <v>42.496088999999998</v>
      </c>
      <c r="I1226" t="s">
        <v>225</v>
      </c>
      <c r="J1226">
        <v>0.25340000000000001</v>
      </c>
      <c r="K1226" t="s">
        <v>225</v>
      </c>
      <c r="L1226">
        <v>352</v>
      </c>
      <c r="M1226" t="s">
        <v>225</v>
      </c>
    </row>
    <row r="1227" spans="1:13" x14ac:dyDescent="0.2">
      <c r="A1227">
        <v>2022</v>
      </c>
      <c r="B1227">
        <v>5</v>
      </c>
      <c r="C1227" t="s">
        <v>9</v>
      </c>
      <c r="D1227" t="s">
        <v>10</v>
      </c>
      <c r="E1227" t="s">
        <v>11</v>
      </c>
      <c r="F1227">
        <v>10.422700000000001</v>
      </c>
      <c r="G1227" t="s">
        <v>225</v>
      </c>
      <c r="H1227">
        <v>773.76654099999996</v>
      </c>
      <c r="I1227" t="s">
        <v>225</v>
      </c>
      <c r="J1227">
        <v>2.1888000000000001</v>
      </c>
      <c r="K1227" t="s">
        <v>225</v>
      </c>
      <c r="L1227">
        <v>423</v>
      </c>
      <c r="M1227" t="s">
        <v>225</v>
      </c>
    </row>
    <row r="1228" spans="1:13" x14ac:dyDescent="0.2">
      <c r="A1228">
        <v>2022</v>
      </c>
      <c r="B1228">
        <v>5</v>
      </c>
      <c r="C1228" t="s">
        <v>9</v>
      </c>
      <c r="D1228" t="s">
        <v>15</v>
      </c>
      <c r="E1228" t="s">
        <v>11</v>
      </c>
      <c r="F1228">
        <v>1.3643000000000001</v>
      </c>
      <c r="G1228" t="s">
        <v>225</v>
      </c>
      <c r="H1228">
        <v>146.524473</v>
      </c>
      <c r="I1228" t="s">
        <v>225</v>
      </c>
      <c r="J1228">
        <v>0.27289999999999998</v>
      </c>
      <c r="K1228" t="s">
        <v>225</v>
      </c>
      <c r="L1228">
        <v>89</v>
      </c>
      <c r="M1228" t="s">
        <v>225</v>
      </c>
    </row>
    <row r="1229" spans="1:13" x14ac:dyDescent="0.2">
      <c r="A1229">
        <v>2022</v>
      </c>
      <c r="B1229">
        <v>5</v>
      </c>
      <c r="C1229" t="s">
        <v>9</v>
      </c>
      <c r="D1229" t="s">
        <v>21</v>
      </c>
      <c r="E1229" t="s">
        <v>22</v>
      </c>
      <c r="F1229">
        <v>1.1900000000000001E-2</v>
      </c>
      <c r="G1229" t="s">
        <v>225</v>
      </c>
      <c r="H1229">
        <v>3.7430439999999998</v>
      </c>
      <c r="I1229" t="s">
        <v>225</v>
      </c>
      <c r="J1229">
        <v>3.3999999999999998E-3</v>
      </c>
      <c r="K1229" t="s">
        <v>225</v>
      </c>
      <c r="L1229">
        <v>9</v>
      </c>
      <c r="M1229" t="s">
        <v>225</v>
      </c>
    </row>
    <row r="1230" spans="1:13" x14ac:dyDescent="0.2">
      <c r="A1230">
        <v>2021</v>
      </c>
      <c r="B1230">
        <v>4</v>
      </c>
      <c r="C1230" t="s">
        <v>9</v>
      </c>
      <c r="D1230" t="s">
        <v>42</v>
      </c>
      <c r="E1230" t="s">
        <v>13</v>
      </c>
      <c r="F1230">
        <v>0.21260000000000001</v>
      </c>
      <c r="G1230" t="s">
        <v>225</v>
      </c>
      <c r="H1230">
        <v>42.238225</v>
      </c>
      <c r="I1230" t="s">
        <v>225</v>
      </c>
      <c r="J1230">
        <v>8.5000000000000006E-2</v>
      </c>
      <c r="K1230" t="s">
        <v>225</v>
      </c>
      <c r="L1230">
        <v>0</v>
      </c>
      <c r="M1230" t="s">
        <v>225</v>
      </c>
    </row>
    <row r="1231" spans="1:13" x14ac:dyDescent="0.2">
      <c r="A1231">
        <v>2022</v>
      </c>
      <c r="B1231">
        <v>5</v>
      </c>
      <c r="C1231" t="s">
        <v>9</v>
      </c>
      <c r="D1231" t="s">
        <v>17</v>
      </c>
      <c r="E1231" t="s">
        <v>18</v>
      </c>
      <c r="F1231">
        <v>1.6698999999999999</v>
      </c>
      <c r="G1231" t="s">
        <v>225</v>
      </c>
      <c r="H1231">
        <v>200.27634900000001</v>
      </c>
      <c r="I1231" t="s">
        <v>225</v>
      </c>
      <c r="J1231">
        <v>0.30059999999999998</v>
      </c>
      <c r="K1231" t="s">
        <v>225</v>
      </c>
      <c r="L1231">
        <v>159</v>
      </c>
      <c r="M1231" t="s">
        <v>225</v>
      </c>
    </row>
    <row r="1232" spans="1:13" x14ac:dyDescent="0.2">
      <c r="A1232">
        <v>2022</v>
      </c>
      <c r="B1232">
        <v>5</v>
      </c>
      <c r="C1232" t="s">
        <v>9</v>
      </c>
      <c r="D1232" t="s">
        <v>20</v>
      </c>
      <c r="E1232" t="s">
        <v>22</v>
      </c>
      <c r="F1232">
        <v>6.1899999999999997E-2</v>
      </c>
      <c r="G1232" t="s">
        <v>225</v>
      </c>
      <c r="H1232">
        <v>3.6242230000000002</v>
      </c>
      <c r="I1232" t="s">
        <v>225</v>
      </c>
      <c r="J1232">
        <v>1.61E-2</v>
      </c>
      <c r="K1232" t="s">
        <v>225</v>
      </c>
      <c r="L1232">
        <v>6</v>
      </c>
      <c r="M1232" t="s">
        <v>225</v>
      </c>
    </row>
    <row r="1233" spans="1:13" x14ac:dyDescent="0.2">
      <c r="A1233">
        <v>2021</v>
      </c>
      <c r="B1233">
        <v>3</v>
      </c>
      <c r="C1233" t="s">
        <v>9</v>
      </c>
      <c r="D1233" t="s">
        <v>42</v>
      </c>
      <c r="E1233" t="s">
        <v>13</v>
      </c>
      <c r="F1233">
        <v>0.2084</v>
      </c>
      <c r="G1233" t="s">
        <v>225</v>
      </c>
      <c r="H1233">
        <v>42.177222999999998</v>
      </c>
      <c r="I1233" t="s">
        <v>225</v>
      </c>
      <c r="J1233">
        <v>8.3299999999999999E-2</v>
      </c>
      <c r="K1233" t="s">
        <v>225</v>
      </c>
      <c r="L1233">
        <v>56</v>
      </c>
      <c r="M1233" t="s">
        <v>225</v>
      </c>
    </row>
    <row r="1234" spans="1:13" x14ac:dyDescent="0.2">
      <c r="A1234">
        <v>2020</v>
      </c>
      <c r="B1234">
        <v>12</v>
      </c>
      <c r="C1234" t="s">
        <v>32</v>
      </c>
      <c r="D1234" t="s">
        <v>33</v>
      </c>
      <c r="E1234" t="s">
        <v>13</v>
      </c>
      <c r="F1234">
        <v>8.5599999999999996E-2</v>
      </c>
      <c r="G1234" t="s">
        <v>225</v>
      </c>
      <c r="H1234">
        <v>42.079687</v>
      </c>
      <c r="I1234" t="s">
        <v>225</v>
      </c>
      <c r="J1234">
        <v>4.2799999999999998E-2</v>
      </c>
      <c r="K1234" t="s">
        <v>225</v>
      </c>
      <c r="L1234">
        <v>56</v>
      </c>
      <c r="M1234" t="s">
        <v>225</v>
      </c>
    </row>
    <row r="1235" spans="1:13" x14ac:dyDescent="0.2">
      <c r="A1235">
        <v>2020</v>
      </c>
      <c r="B1235">
        <v>12</v>
      </c>
      <c r="C1235" t="s">
        <v>9</v>
      </c>
      <c r="D1235" t="s">
        <v>42</v>
      </c>
      <c r="E1235" t="s">
        <v>13</v>
      </c>
      <c r="F1235">
        <v>0.2248</v>
      </c>
      <c r="G1235" t="s">
        <v>225</v>
      </c>
      <c r="H1235">
        <v>41.788139000000001</v>
      </c>
      <c r="I1235" t="s">
        <v>225</v>
      </c>
      <c r="J1235">
        <v>8.9899999999999994E-2</v>
      </c>
      <c r="K1235" t="s">
        <v>225</v>
      </c>
      <c r="L1235">
        <v>60</v>
      </c>
      <c r="M1235" t="s">
        <v>225</v>
      </c>
    </row>
    <row r="1236" spans="1:13" x14ac:dyDescent="0.2">
      <c r="A1236">
        <v>2021</v>
      </c>
      <c r="B1236">
        <v>9</v>
      </c>
      <c r="C1236" t="s">
        <v>9</v>
      </c>
      <c r="D1236" t="s">
        <v>51</v>
      </c>
      <c r="E1236" t="s">
        <v>13</v>
      </c>
      <c r="F1236">
        <v>0.1827</v>
      </c>
      <c r="G1236" t="s">
        <v>225</v>
      </c>
      <c r="H1236">
        <v>41.747625999999997</v>
      </c>
      <c r="I1236" t="s">
        <v>225</v>
      </c>
      <c r="J1236">
        <v>8.3099999999999993E-2</v>
      </c>
      <c r="K1236" t="s">
        <v>225</v>
      </c>
      <c r="L1236">
        <v>0</v>
      </c>
      <c r="M1236" t="s">
        <v>225</v>
      </c>
    </row>
    <row r="1237" spans="1:13" x14ac:dyDescent="0.2">
      <c r="A1237">
        <v>2022</v>
      </c>
      <c r="B1237">
        <v>5</v>
      </c>
      <c r="C1237" t="s">
        <v>9</v>
      </c>
      <c r="D1237" t="s">
        <v>50</v>
      </c>
      <c r="E1237" t="s">
        <v>27</v>
      </c>
      <c r="F1237">
        <v>0.45729999999999998</v>
      </c>
      <c r="G1237" t="s">
        <v>225</v>
      </c>
      <c r="H1237">
        <v>52.727248000000003</v>
      </c>
      <c r="I1237" t="s">
        <v>225</v>
      </c>
      <c r="J1237">
        <v>0.14630000000000001</v>
      </c>
      <c r="K1237" t="s">
        <v>225</v>
      </c>
      <c r="L1237">
        <v>234</v>
      </c>
      <c r="M1237" t="s">
        <v>225</v>
      </c>
    </row>
    <row r="1238" spans="1:13" x14ac:dyDescent="0.2">
      <c r="A1238">
        <v>2022</v>
      </c>
      <c r="B1238">
        <v>12</v>
      </c>
      <c r="C1238" t="s">
        <v>26</v>
      </c>
      <c r="D1238" t="s">
        <v>58</v>
      </c>
      <c r="E1238" t="s">
        <v>13</v>
      </c>
      <c r="F1238">
        <v>0.19450000000000001</v>
      </c>
      <c r="G1238" t="s">
        <v>225</v>
      </c>
      <c r="H1238">
        <v>41.641204999999999</v>
      </c>
      <c r="I1238" t="s">
        <v>225</v>
      </c>
      <c r="J1238">
        <v>7.7799999999999994E-2</v>
      </c>
      <c r="K1238" t="s">
        <v>225</v>
      </c>
      <c r="L1238">
        <v>0</v>
      </c>
      <c r="M1238" t="s">
        <v>225</v>
      </c>
    </row>
    <row r="1239" spans="1:13" x14ac:dyDescent="0.2">
      <c r="A1239">
        <v>2020</v>
      </c>
      <c r="B1239">
        <v>5</v>
      </c>
      <c r="C1239" t="s">
        <v>26</v>
      </c>
      <c r="D1239" t="s">
        <v>23</v>
      </c>
      <c r="E1239" t="s">
        <v>13</v>
      </c>
      <c r="F1239">
        <v>0.14530000000000001</v>
      </c>
      <c r="G1239" t="s">
        <v>225</v>
      </c>
      <c r="H1239">
        <v>41.459525999999997</v>
      </c>
      <c r="I1239" t="s">
        <v>225</v>
      </c>
      <c r="J1239">
        <v>5.8099999999999999E-2</v>
      </c>
      <c r="K1239" t="s">
        <v>225</v>
      </c>
      <c r="L1239">
        <v>0</v>
      </c>
      <c r="M1239" t="s">
        <v>225</v>
      </c>
    </row>
    <row r="1240" spans="1:13" x14ac:dyDescent="0.2">
      <c r="A1240">
        <v>2022</v>
      </c>
      <c r="B1240">
        <v>5</v>
      </c>
      <c r="C1240" t="s">
        <v>26</v>
      </c>
      <c r="D1240" t="s">
        <v>10</v>
      </c>
      <c r="E1240" t="s">
        <v>14</v>
      </c>
      <c r="F1240">
        <v>0.29330000000000001</v>
      </c>
      <c r="G1240" t="s">
        <v>225</v>
      </c>
      <c r="H1240">
        <v>47.363750000000003</v>
      </c>
      <c r="I1240" t="s">
        <v>225</v>
      </c>
      <c r="J1240">
        <v>0.21990000000000001</v>
      </c>
      <c r="K1240" t="s">
        <v>225</v>
      </c>
      <c r="L1240">
        <v>168</v>
      </c>
      <c r="M1240" t="s">
        <v>225</v>
      </c>
    </row>
    <row r="1241" spans="1:13" x14ac:dyDescent="0.2">
      <c r="A1241">
        <v>2022</v>
      </c>
      <c r="B1241">
        <v>5</v>
      </c>
      <c r="C1241" t="s">
        <v>26</v>
      </c>
      <c r="D1241" t="s">
        <v>15</v>
      </c>
      <c r="E1241" t="s">
        <v>11</v>
      </c>
      <c r="F1241">
        <v>0.5615</v>
      </c>
      <c r="G1241" t="s">
        <v>225</v>
      </c>
      <c r="H1241">
        <v>72.253720999999999</v>
      </c>
      <c r="I1241" t="s">
        <v>225</v>
      </c>
      <c r="J1241">
        <v>0.1123</v>
      </c>
      <c r="K1241" t="s">
        <v>225</v>
      </c>
      <c r="L1241">
        <v>72</v>
      </c>
      <c r="M1241" t="s">
        <v>225</v>
      </c>
    </row>
    <row r="1242" spans="1:13" x14ac:dyDescent="0.2">
      <c r="A1242">
        <v>2022</v>
      </c>
      <c r="B1242">
        <v>5</v>
      </c>
      <c r="C1242" t="s">
        <v>26</v>
      </c>
      <c r="D1242" t="s">
        <v>20</v>
      </c>
      <c r="E1242" t="s">
        <v>22</v>
      </c>
      <c r="F1242">
        <v>1.0163</v>
      </c>
      <c r="G1242" t="s">
        <v>225</v>
      </c>
      <c r="H1242">
        <v>58.583002</v>
      </c>
      <c r="I1242" t="s">
        <v>225</v>
      </c>
      <c r="J1242">
        <v>0.26419999999999999</v>
      </c>
      <c r="K1242" t="s">
        <v>225</v>
      </c>
      <c r="L1242">
        <v>134</v>
      </c>
      <c r="M1242" t="s">
        <v>225</v>
      </c>
    </row>
    <row r="1243" spans="1:13" x14ac:dyDescent="0.2">
      <c r="A1243">
        <v>2021</v>
      </c>
      <c r="B1243">
        <v>2</v>
      </c>
      <c r="C1243" t="s">
        <v>9</v>
      </c>
      <c r="D1243" t="s">
        <v>42</v>
      </c>
      <c r="E1243" t="s">
        <v>13</v>
      </c>
      <c r="F1243">
        <v>0.2056</v>
      </c>
      <c r="G1243" t="s">
        <v>225</v>
      </c>
      <c r="H1243">
        <v>41.075017000000003</v>
      </c>
      <c r="I1243" t="s">
        <v>225</v>
      </c>
      <c r="J1243">
        <v>8.2299999999999998E-2</v>
      </c>
      <c r="K1243" t="s">
        <v>225</v>
      </c>
      <c r="L1243">
        <v>62</v>
      </c>
      <c r="M1243" t="s">
        <v>225</v>
      </c>
    </row>
    <row r="1244" spans="1:13" x14ac:dyDescent="0.2">
      <c r="A1244">
        <v>2020</v>
      </c>
      <c r="B1244">
        <v>2</v>
      </c>
      <c r="C1244" t="s">
        <v>26</v>
      </c>
      <c r="D1244" t="s">
        <v>21</v>
      </c>
      <c r="E1244" t="s">
        <v>13</v>
      </c>
      <c r="F1244">
        <v>0.3508</v>
      </c>
      <c r="G1244" t="s">
        <v>225</v>
      </c>
      <c r="H1244">
        <v>40.453398</v>
      </c>
      <c r="I1244" t="s">
        <v>225</v>
      </c>
      <c r="J1244">
        <v>0.14030000000000001</v>
      </c>
      <c r="K1244" t="s">
        <v>225</v>
      </c>
      <c r="L1244">
        <v>282</v>
      </c>
      <c r="M1244" t="s">
        <v>225</v>
      </c>
    </row>
    <row r="1245" spans="1:13" x14ac:dyDescent="0.2">
      <c r="A1245">
        <v>2022</v>
      </c>
      <c r="B1245">
        <v>5</v>
      </c>
      <c r="C1245" t="s">
        <v>26</v>
      </c>
      <c r="D1245" t="s">
        <v>17</v>
      </c>
      <c r="E1245" t="s">
        <v>18</v>
      </c>
      <c r="F1245">
        <v>3.8740999999999999</v>
      </c>
      <c r="G1245" t="s">
        <v>225</v>
      </c>
      <c r="H1245">
        <v>350.53213</v>
      </c>
      <c r="I1245" t="s">
        <v>225</v>
      </c>
      <c r="J1245">
        <v>0.69730000000000003</v>
      </c>
      <c r="K1245" t="s">
        <v>225</v>
      </c>
      <c r="L1245">
        <v>1441</v>
      </c>
      <c r="M1245" t="s">
        <v>225</v>
      </c>
    </row>
    <row r="1246" spans="1:13" x14ac:dyDescent="0.2">
      <c r="A1246">
        <v>2022</v>
      </c>
      <c r="B1246">
        <v>5</v>
      </c>
      <c r="C1246" t="s">
        <v>26</v>
      </c>
      <c r="D1246" t="s">
        <v>21</v>
      </c>
      <c r="E1246" t="s">
        <v>22</v>
      </c>
      <c r="F1246">
        <v>6.9999999999999999E-4</v>
      </c>
      <c r="G1246" t="s">
        <v>225</v>
      </c>
      <c r="H1246">
        <v>0.296985</v>
      </c>
      <c r="I1246" t="s">
        <v>225</v>
      </c>
      <c r="J1246">
        <v>2.0000000000000001E-4</v>
      </c>
      <c r="K1246" t="s">
        <v>225</v>
      </c>
      <c r="L1246">
        <v>2</v>
      </c>
      <c r="M1246" t="s">
        <v>225</v>
      </c>
    </row>
    <row r="1247" spans="1:13" x14ac:dyDescent="0.2">
      <c r="A1247">
        <v>2022</v>
      </c>
      <c r="B1247">
        <v>5</v>
      </c>
      <c r="C1247" t="s">
        <v>26</v>
      </c>
      <c r="D1247" t="s">
        <v>21</v>
      </c>
      <c r="E1247" t="s">
        <v>27</v>
      </c>
      <c r="F1247">
        <v>9.1999999999999998E-3</v>
      </c>
      <c r="G1247" t="s">
        <v>225</v>
      </c>
      <c r="H1247">
        <v>2.8114439999999998</v>
      </c>
      <c r="I1247" t="s">
        <v>225</v>
      </c>
      <c r="J1247">
        <v>2.8E-3</v>
      </c>
      <c r="K1247" t="s">
        <v>225</v>
      </c>
      <c r="L1247">
        <v>11</v>
      </c>
      <c r="M1247" t="s">
        <v>225</v>
      </c>
    </row>
    <row r="1248" spans="1:13" x14ac:dyDescent="0.2">
      <c r="A1248">
        <v>2020</v>
      </c>
      <c r="B1248">
        <v>3</v>
      </c>
      <c r="C1248" t="s">
        <v>32</v>
      </c>
      <c r="D1248" t="s">
        <v>33</v>
      </c>
      <c r="E1248" t="s">
        <v>13</v>
      </c>
      <c r="F1248">
        <v>8.1799999999999998E-2</v>
      </c>
      <c r="G1248" t="s">
        <v>225</v>
      </c>
      <c r="H1248">
        <v>39.988526</v>
      </c>
      <c r="I1248" t="s">
        <v>225</v>
      </c>
      <c r="J1248">
        <v>4.0800000000000003E-2</v>
      </c>
      <c r="K1248" t="s">
        <v>225</v>
      </c>
      <c r="L1248">
        <v>47</v>
      </c>
      <c r="M1248" t="s">
        <v>225</v>
      </c>
    </row>
    <row r="1249" spans="1:13" x14ac:dyDescent="0.2">
      <c r="A1249">
        <v>2021</v>
      </c>
      <c r="B1249">
        <v>5</v>
      </c>
      <c r="C1249" t="s">
        <v>32</v>
      </c>
      <c r="D1249" t="s">
        <v>34</v>
      </c>
      <c r="E1249" t="s">
        <v>12</v>
      </c>
      <c r="F1249">
        <v>8.5300000000000001E-2</v>
      </c>
      <c r="G1249" t="s">
        <v>225</v>
      </c>
      <c r="H1249">
        <v>39.231243999999997</v>
      </c>
      <c r="I1249" t="s">
        <v>225</v>
      </c>
      <c r="J1249">
        <v>2.98E-2</v>
      </c>
      <c r="K1249" t="s">
        <v>225</v>
      </c>
      <c r="L1249">
        <v>0</v>
      </c>
      <c r="M1249" t="s">
        <v>225</v>
      </c>
    </row>
    <row r="1250" spans="1:13" x14ac:dyDescent="0.2">
      <c r="A1250">
        <v>2022</v>
      </c>
      <c r="B1250">
        <v>1</v>
      </c>
      <c r="C1250" t="s">
        <v>9</v>
      </c>
      <c r="D1250" t="s">
        <v>23</v>
      </c>
      <c r="E1250" t="s">
        <v>13</v>
      </c>
      <c r="F1250">
        <v>0.1668</v>
      </c>
      <c r="G1250" t="s">
        <v>225</v>
      </c>
      <c r="H1250">
        <v>38.969667000000001</v>
      </c>
      <c r="I1250" t="s">
        <v>225</v>
      </c>
      <c r="J1250">
        <v>6.6699999999999995E-2</v>
      </c>
      <c r="K1250" t="s">
        <v>225</v>
      </c>
      <c r="L1250">
        <v>110</v>
      </c>
      <c r="M1250" t="s">
        <v>225</v>
      </c>
    </row>
    <row r="1251" spans="1:13" x14ac:dyDescent="0.2">
      <c r="A1251">
        <v>2020</v>
      </c>
      <c r="B1251">
        <v>5</v>
      </c>
      <c r="C1251" t="s">
        <v>32</v>
      </c>
      <c r="D1251" t="s">
        <v>33</v>
      </c>
      <c r="E1251" t="s">
        <v>13</v>
      </c>
      <c r="F1251">
        <v>7.9000000000000001E-2</v>
      </c>
      <c r="G1251" t="s">
        <v>225</v>
      </c>
      <c r="H1251">
        <v>38.584693999999999</v>
      </c>
      <c r="I1251" t="s">
        <v>225</v>
      </c>
      <c r="J1251">
        <v>3.95E-2</v>
      </c>
      <c r="K1251" t="s">
        <v>225</v>
      </c>
      <c r="L1251">
        <v>48</v>
      </c>
      <c r="M1251" t="s">
        <v>225</v>
      </c>
    </row>
    <row r="1252" spans="1:13" x14ac:dyDescent="0.2">
      <c r="A1252">
        <v>2022</v>
      </c>
      <c r="B1252">
        <v>5</v>
      </c>
      <c r="C1252" t="s">
        <v>26</v>
      </c>
      <c r="D1252" t="s">
        <v>50</v>
      </c>
      <c r="E1252" t="s">
        <v>27</v>
      </c>
      <c r="F1252">
        <v>1.3728</v>
      </c>
      <c r="G1252" t="s">
        <v>225</v>
      </c>
      <c r="H1252">
        <v>107.913191</v>
      </c>
      <c r="I1252" t="s">
        <v>225</v>
      </c>
      <c r="J1252">
        <v>0.43930000000000002</v>
      </c>
      <c r="K1252" t="s">
        <v>225</v>
      </c>
      <c r="L1252">
        <v>1203</v>
      </c>
      <c r="M1252" t="s">
        <v>225</v>
      </c>
    </row>
    <row r="1253" spans="1:13" x14ac:dyDescent="0.2">
      <c r="A1253">
        <v>2021</v>
      </c>
      <c r="B1253">
        <v>4</v>
      </c>
      <c r="C1253" t="s">
        <v>32</v>
      </c>
      <c r="D1253" t="s">
        <v>34</v>
      </c>
      <c r="E1253" t="s">
        <v>12</v>
      </c>
      <c r="F1253">
        <v>8.3699999999999997E-2</v>
      </c>
      <c r="G1253" t="s">
        <v>225</v>
      </c>
      <c r="H1253">
        <v>38.515669000000003</v>
      </c>
      <c r="I1253" t="s">
        <v>225</v>
      </c>
      <c r="J1253">
        <v>2.93E-2</v>
      </c>
      <c r="K1253" t="s">
        <v>225</v>
      </c>
      <c r="L1253">
        <v>0</v>
      </c>
      <c r="M1253" t="s">
        <v>225</v>
      </c>
    </row>
    <row r="1254" spans="1:13" x14ac:dyDescent="0.2">
      <c r="A1254">
        <v>2021</v>
      </c>
      <c r="B1254">
        <v>2</v>
      </c>
      <c r="C1254" t="s">
        <v>26</v>
      </c>
      <c r="D1254" t="s">
        <v>21</v>
      </c>
      <c r="E1254" t="s">
        <v>13</v>
      </c>
      <c r="F1254">
        <v>0.34960000000000002</v>
      </c>
      <c r="G1254" t="s">
        <v>225</v>
      </c>
      <c r="H1254">
        <v>38.380471</v>
      </c>
      <c r="I1254" t="s">
        <v>225</v>
      </c>
      <c r="J1254">
        <v>0.13980000000000001</v>
      </c>
      <c r="K1254" t="s">
        <v>225</v>
      </c>
      <c r="L1254">
        <v>206</v>
      </c>
      <c r="M1254" t="s">
        <v>225</v>
      </c>
    </row>
    <row r="1255" spans="1:13" x14ac:dyDescent="0.2">
      <c r="A1255">
        <v>2022</v>
      </c>
      <c r="B1255">
        <v>5</v>
      </c>
      <c r="C1255" t="s">
        <v>32</v>
      </c>
      <c r="D1255" t="s">
        <v>10</v>
      </c>
      <c r="E1255" t="s">
        <v>14</v>
      </c>
      <c r="F1255">
        <v>1.7299999999999999E-2</v>
      </c>
      <c r="G1255" t="s">
        <v>225</v>
      </c>
      <c r="H1255">
        <v>3.582185</v>
      </c>
      <c r="I1255" t="s">
        <v>225</v>
      </c>
      <c r="J1255">
        <v>1.2999999999999999E-2</v>
      </c>
      <c r="K1255" t="s">
        <v>225</v>
      </c>
      <c r="L1255">
        <v>5</v>
      </c>
      <c r="M1255" t="s">
        <v>225</v>
      </c>
    </row>
    <row r="1256" spans="1:13" x14ac:dyDescent="0.2">
      <c r="A1256">
        <v>2022</v>
      </c>
      <c r="B1256">
        <v>5</v>
      </c>
      <c r="C1256" t="s">
        <v>32</v>
      </c>
      <c r="D1256" t="s">
        <v>15</v>
      </c>
      <c r="E1256" t="s">
        <v>11</v>
      </c>
      <c r="F1256">
        <v>1.2907999999999999</v>
      </c>
      <c r="G1256" t="s">
        <v>225</v>
      </c>
      <c r="H1256">
        <v>183.721912</v>
      </c>
      <c r="I1256" t="s">
        <v>225</v>
      </c>
      <c r="J1256">
        <v>0.25819999999999999</v>
      </c>
      <c r="K1256" t="s">
        <v>225</v>
      </c>
      <c r="L1256">
        <v>293</v>
      </c>
      <c r="M1256" t="s">
        <v>225</v>
      </c>
    </row>
    <row r="1257" spans="1:13" x14ac:dyDescent="0.2">
      <c r="A1257">
        <v>2022</v>
      </c>
      <c r="B1257">
        <v>5</v>
      </c>
      <c r="C1257" t="s">
        <v>32</v>
      </c>
      <c r="D1257" t="s">
        <v>20</v>
      </c>
      <c r="E1257" t="s">
        <v>22</v>
      </c>
      <c r="F1257">
        <v>2.7366000000000001</v>
      </c>
      <c r="G1257" t="s">
        <v>225</v>
      </c>
      <c r="H1257">
        <v>157.761561</v>
      </c>
      <c r="I1257" t="s">
        <v>225</v>
      </c>
      <c r="J1257">
        <v>0.71150000000000002</v>
      </c>
      <c r="K1257" t="s">
        <v>225</v>
      </c>
      <c r="L1257">
        <v>352</v>
      </c>
      <c r="M1257" t="s">
        <v>225</v>
      </c>
    </row>
    <row r="1258" spans="1:13" x14ac:dyDescent="0.2">
      <c r="A1258">
        <v>2022</v>
      </c>
      <c r="B1258">
        <v>5</v>
      </c>
      <c r="C1258" t="s">
        <v>32</v>
      </c>
      <c r="D1258" t="s">
        <v>21</v>
      </c>
      <c r="E1258" t="s">
        <v>22</v>
      </c>
      <c r="F1258">
        <v>8.8000000000000005E-3</v>
      </c>
      <c r="G1258" t="s">
        <v>225</v>
      </c>
      <c r="H1258">
        <v>3.5453190000000001</v>
      </c>
      <c r="I1258" t="s">
        <v>225</v>
      </c>
      <c r="J1258">
        <v>2.5000000000000001E-3</v>
      </c>
      <c r="K1258" t="s">
        <v>225</v>
      </c>
      <c r="L1258">
        <v>6</v>
      </c>
      <c r="M1258" t="s">
        <v>225</v>
      </c>
    </row>
    <row r="1259" spans="1:13" x14ac:dyDescent="0.2">
      <c r="A1259">
        <v>2022</v>
      </c>
      <c r="B1259">
        <v>5</v>
      </c>
      <c r="C1259" t="s">
        <v>32</v>
      </c>
      <c r="D1259" t="s">
        <v>21</v>
      </c>
      <c r="E1259" t="s">
        <v>27</v>
      </c>
      <c r="F1259">
        <v>5.8500000000000003E-2</v>
      </c>
      <c r="G1259" t="s">
        <v>225</v>
      </c>
      <c r="H1259">
        <v>17.701398999999999</v>
      </c>
      <c r="I1259" t="s">
        <v>225</v>
      </c>
      <c r="J1259">
        <v>1.7600000000000001E-2</v>
      </c>
      <c r="K1259" t="s">
        <v>225</v>
      </c>
      <c r="L1259">
        <v>33</v>
      </c>
      <c r="M1259" t="s">
        <v>225</v>
      </c>
    </row>
    <row r="1260" spans="1:13" x14ac:dyDescent="0.2">
      <c r="A1260">
        <v>2022</v>
      </c>
      <c r="B1260">
        <v>10</v>
      </c>
      <c r="C1260" t="s">
        <v>26</v>
      </c>
      <c r="D1260" t="s">
        <v>53</v>
      </c>
      <c r="E1260" t="s">
        <v>12</v>
      </c>
      <c r="F1260">
        <v>0.5887</v>
      </c>
      <c r="G1260" t="s">
        <v>225</v>
      </c>
      <c r="H1260">
        <v>38.340356</v>
      </c>
      <c r="I1260" t="s">
        <v>225</v>
      </c>
      <c r="J1260">
        <v>0.2266</v>
      </c>
      <c r="K1260" t="s">
        <v>225</v>
      </c>
      <c r="L1260">
        <v>441</v>
      </c>
      <c r="M1260" t="s">
        <v>225</v>
      </c>
    </row>
    <row r="1261" spans="1:13" x14ac:dyDescent="0.2">
      <c r="A1261">
        <v>2022</v>
      </c>
      <c r="B1261">
        <v>5</v>
      </c>
      <c r="C1261" t="s">
        <v>32</v>
      </c>
      <c r="D1261" t="s">
        <v>17</v>
      </c>
      <c r="E1261" t="s">
        <v>18</v>
      </c>
      <c r="F1261">
        <v>6.4932999999999996</v>
      </c>
      <c r="G1261" t="s">
        <v>225</v>
      </c>
      <c r="H1261">
        <v>637.88611500000002</v>
      </c>
      <c r="I1261" t="s">
        <v>225</v>
      </c>
      <c r="J1261">
        <v>1.1688000000000001</v>
      </c>
      <c r="K1261" t="s">
        <v>225</v>
      </c>
      <c r="L1261">
        <v>2563</v>
      </c>
      <c r="M1261" t="s">
        <v>225</v>
      </c>
    </row>
    <row r="1262" spans="1:13" x14ac:dyDescent="0.2">
      <c r="A1262">
        <v>2022</v>
      </c>
      <c r="B1262">
        <v>5</v>
      </c>
      <c r="C1262" t="s">
        <v>32</v>
      </c>
      <c r="D1262" t="s">
        <v>33</v>
      </c>
      <c r="E1262" t="s">
        <v>18</v>
      </c>
      <c r="F1262">
        <v>1.5366</v>
      </c>
      <c r="G1262" t="s">
        <v>225</v>
      </c>
      <c r="H1262">
        <v>489.37299000000002</v>
      </c>
      <c r="I1262" t="s">
        <v>225</v>
      </c>
      <c r="J1262">
        <v>0.29189999999999999</v>
      </c>
      <c r="K1262" t="s">
        <v>225</v>
      </c>
      <c r="L1262">
        <v>121</v>
      </c>
      <c r="M1262" t="s">
        <v>225</v>
      </c>
    </row>
    <row r="1263" spans="1:13" x14ac:dyDescent="0.2">
      <c r="A1263">
        <v>2021</v>
      </c>
      <c r="B1263">
        <v>2</v>
      </c>
      <c r="C1263" t="s">
        <v>26</v>
      </c>
      <c r="D1263" t="s">
        <v>29</v>
      </c>
      <c r="E1263" t="s">
        <v>13</v>
      </c>
      <c r="F1263">
        <v>9.5399999999999999E-2</v>
      </c>
      <c r="G1263" t="s">
        <v>225</v>
      </c>
      <c r="H1263">
        <v>37.051830000000002</v>
      </c>
      <c r="I1263" t="s">
        <v>225</v>
      </c>
      <c r="J1263">
        <v>3.8100000000000002E-2</v>
      </c>
      <c r="K1263" t="s">
        <v>225</v>
      </c>
      <c r="L1263">
        <v>0</v>
      </c>
      <c r="M1263" t="s">
        <v>225</v>
      </c>
    </row>
    <row r="1264" spans="1:13" x14ac:dyDescent="0.2">
      <c r="A1264">
        <v>2022</v>
      </c>
      <c r="B1264">
        <v>5</v>
      </c>
      <c r="C1264" t="s">
        <v>32</v>
      </c>
      <c r="D1264" t="s">
        <v>53</v>
      </c>
      <c r="E1264" t="s">
        <v>13</v>
      </c>
      <c r="F1264">
        <v>0.39579999999999999</v>
      </c>
      <c r="G1264" t="s">
        <v>225</v>
      </c>
      <c r="H1264">
        <v>36.618056000000003</v>
      </c>
      <c r="I1264" t="s">
        <v>225</v>
      </c>
      <c r="J1264">
        <v>0.19389999999999999</v>
      </c>
      <c r="K1264" t="s">
        <v>225</v>
      </c>
      <c r="L1264">
        <v>125</v>
      </c>
      <c r="M1264" t="s">
        <v>225</v>
      </c>
    </row>
    <row r="1265" spans="1:13" x14ac:dyDescent="0.2">
      <c r="A1265">
        <v>2022</v>
      </c>
      <c r="B1265">
        <v>7</v>
      </c>
      <c r="C1265" t="s">
        <v>9</v>
      </c>
      <c r="D1265" t="s">
        <v>57</v>
      </c>
      <c r="E1265" t="s">
        <v>12</v>
      </c>
      <c r="F1265">
        <v>0.60550000000000004</v>
      </c>
      <c r="G1265" t="s">
        <v>225</v>
      </c>
      <c r="H1265">
        <v>36.580792000000002</v>
      </c>
      <c r="I1265" t="s">
        <v>225</v>
      </c>
      <c r="J1265">
        <v>0.21190000000000001</v>
      </c>
      <c r="K1265" t="s">
        <v>225</v>
      </c>
      <c r="L1265">
        <v>0</v>
      </c>
      <c r="M1265" t="s">
        <v>225</v>
      </c>
    </row>
    <row r="1266" spans="1:13" x14ac:dyDescent="0.2">
      <c r="A1266">
        <v>2021</v>
      </c>
      <c r="B1266">
        <v>2</v>
      </c>
      <c r="C1266" t="s">
        <v>32</v>
      </c>
      <c r="D1266" t="s">
        <v>33</v>
      </c>
      <c r="E1266" t="s">
        <v>13</v>
      </c>
      <c r="F1266">
        <v>7.3800000000000004E-2</v>
      </c>
      <c r="G1266" t="s">
        <v>225</v>
      </c>
      <c r="H1266">
        <v>36.475165999999994</v>
      </c>
      <c r="I1266" t="s">
        <v>225</v>
      </c>
      <c r="J1266">
        <v>3.6900000000000002E-2</v>
      </c>
      <c r="K1266" t="s">
        <v>225</v>
      </c>
      <c r="L1266">
        <v>54</v>
      </c>
      <c r="M1266" t="s">
        <v>225</v>
      </c>
    </row>
    <row r="1267" spans="1:13" x14ac:dyDescent="0.2">
      <c r="A1267">
        <v>2022</v>
      </c>
      <c r="B1267">
        <v>7</v>
      </c>
      <c r="C1267" t="s">
        <v>32</v>
      </c>
      <c r="D1267" t="s">
        <v>53</v>
      </c>
      <c r="E1267" t="s">
        <v>13</v>
      </c>
      <c r="F1267">
        <v>0.40079999999999999</v>
      </c>
      <c r="G1267" t="s">
        <v>225</v>
      </c>
      <c r="H1267">
        <v>36.390825</v>
      </c>
      <c r="I1267" t="s">
        <v>225</v>
      </c>
      <c r="J1267">
        <v>0.19639999999999999</v>
      </c>
      <c r="K1267" t="s">
        <v>225</v>
      </c>
      <c r="L1267">
        <v>109</v>
      </c>
      <c r="M1267" t="s">
        <v>225</v>
      </c>
    </row>
    <row r="1268" spans="1:13" x14ac:dyDescent="0.2">
      <c r="A1268">
        <v>2020</v>
      </c>
      <c r="B1268">
        <v>2</v>
      </c>
      <c r="C1268" t="s">
        <v>26</v>
      </c>
      <c r="D1268" t="s">
        <v>35</v>
      </c>
      <c r="E1268" t="s">
        <v>12</v>
      </c>
      <c r="F1268">
        <v>0.18310000000000001</v>
      </c>
      <c r="G1268" t="s">
        <v>225</v>
      </c>
      <c r="H1268">
        <v>36.294018000000001</v>
      </c>
      <c r="I1268" t="s">
        <v>225</v>
      </c>
      <c r="J1268">
        <v>6.4100000000000004E-2</v>
      </c>
      <c r="K1268" t="s">
        <v>225</v>
      </c>
      <c r="L1268">
        <v>0</v>
      </c>
      <c r="M1268" t="s">
        <v>225</v>
      </c>
    </row>
    <row r="1269" spans="1:13" x14ac:dyDescent="0.2">
      <c r="A1269">
        <v>2021</v>
      </c>
      <c r="B1269">
        <v>4</v>
      </c>
      <c r="C1269" t="s">
        <v>32</v>
      </c>
      <c r="D1269" t="s">
        <v>33</v>
      </c>
      <c r="E1269" t="s">
        <v>13</v>
      </c>
      <c r="F1269">
        <v>7.2900000000000006E-2</v>
      </c>
      <c r="G1269" t="s">
        <v>225</v>
      </c>
      <c r="H1269">
        <v>36.270745000000005</v>
      </c>
      <c r="I1269" t="s">
        <v>225</v>
      </c>
      <c r="J1269">
        <v>3.6499999999999998E-2</v>
      </c>
      <c r="K1269" t="s">
        <v>225</v>
      </c>
      <c r="L1269">
        <v>49</v>
      </c>
      <c r="M1269" t="s">
        <v>225</v>
      </c>
    </row>
    <row r="1270" spans="1:13" x14ac:dyDescent="0.2">
      <c r="A1270">
        <v>2022</v>
      </c>
      <c r="B1270">
        <v>6</v>
      </c>
      <c r="C1270" t="s">
        <v>9</v>
      </c>
      <c r="D1270" t="s">
        <v>10</v>
      </c>
      <c r="E1270" t="s">
        <v>11</v>
      </c>
      <c r="F1270">
        <v>7.5260999999999996</v>
      </c>
      <c r="G1270" t="s">
        <v>225</v>
      </c>
      <c r="H1270">
        <v>562.87664700000005</v>
      </c>
      <c r="I1270" t="s">
        <v>225</v>
      </c>
      <c r="J1270">
        <v>1.5805</v>
      </c>
      <c r="K1270" t="s">
        <v>225</v>
      </c>
      <c r="L1270">
        <v>403</v>
      </c>
      <c r="M1270" t="s">
        <v>225</v>
      </c>
    </row>
    <row r="1271" spans="1:13" x14ac:dyDescent="0.2">
      <c r="A1271">
        <v>2022</v>
      </c>
      <c r="B1271">
        <v>6</v>
      </c>
      <c r="C1271" t="s">
        <v>9</v>
      </c>
      <c r="D1271" t="s">
        <v>15</v>
      </c>
      <c r="E1271" t="s">
        <v>11</v>
      </c>
      <c r="F1271">
        <v>1.1254999999999999</v>
      </c>
      <c r="G1271" t="s">
        <v>225</v>
      </c>
      <c r="H1271">
        <v>121.08747700000001</v>
      </c>
      <c r="I1271" t="s">
        <v>225</v>
      </c>
      <c r="J1271">
        <v>0.22509999999999999</v>
      </c>
      <c r="K1271" t="s">
        <v>225</v>
      </c>
      <c r="L1271">
        <v>85</v>
      </c>
      <c r="M1271" t="s">
        <v>225</v>
      </c>
    </row>
    <row r="1272" spans="1:13" x14ac:dyDescent="0.2">
      <c r="A1272">
        <v>2022</v>
      </c>
      <c r="B1272">
        <v>6</v>
      </c>
      <c r="C1272" t="s">
        <v>9</v>
      </c>
      <c r="D1272" t="s">
        <v>21</v>
      </c>
      <c r="E1272" t="s">
        <v>22</v>
      </c>
      <c r="F1272">
        <v>9.4999999999999998E-3</v>
      </c>
      <c r="G1272" t="s">
        <v>225</v>
      </c>
      <c r="H1272">
        <v>2.8811979999999999</v>
      </c>
      <c r="I1272" t="s">
        <v>225</v>
      </c>
      <c r="J1272">
        <v>2.7000000000000001E-3</v>
      </c>
      <c r="K1272" t="s">
        <v>225</v>
      </c>
      <c r="L1272">
        <v>8</v>
      </c>
      <c r="M1272" t="s">
        <v>225</v>
      </c>
    </row>
    <row r="1273" spans="1:13" x14ac:dyDescent="0.2">
      <c r="A1273">
        <v>2020</v>
      </c>
      <c r="B1273">
        <v>1</v>
      </c>
      <c r="C1273" t="s">
        <v>32</v>
      </c>
      <c r="D1273" t="s">
        <v>33</v>
      </c>
      <c r="E1273" t="s">
        <v>13</v>
      </c>
      <c r="F1273">
        <v>7.3400000000000007E-2</v>
      </c>
      <c r="G1273" t="s">
        <v>225</v>
      </c>
      <c r="H1273">
        <v>36.070234999999997</v>
      </c>
      <c r="I1273" t="s">
        <v>225</v>
      </c>
      <c r="J1273">
        <v>3.6700000000000003E-2</v>
      </c>
      <c r="K1273" t="s">
        <v>225</v>
      </c>
      <c r="L1273">
        <v>50</v>
      </c>
      <c r="M1273" t="s">
        <v>225</v>
      </c>
    </row>
    <row r="1274" spans="1:13" x14ac:dyDescent="0.2">
      <c r="A1274">
        <v>2022</v>
      </c>
      <c r="B1274">
        <v>6</v>
      </c>
      <c r="C1274" t="s">
        <v>9</v>
      </c>
      <c r="D1274" t="s">
        <v>17</v>
      </c>
      <c r="E1274" t="s">
        <v>18</v>
      </c>
      <c r="F1274">
        <v>1.9762999999999999</v>
      </c>
      <c r="G1274" t="s">
        <v>225</v>
      </c>
      <c r="H1274">
        <v>231.50842900000001</v>
      </c>
      <c r="I1274" t="s">
        <v>225</v>
      </c>
      <c r="J1274">
        <v>0.35570000000000002</v>
      </c>
      <c r="K1274" t="s">
        <v>225</v>
      </c>
      <c r="L1274">
        <v>189</v>
      </c>
      <c r="M1274" t="s">
        <v>225</v>
      </c>
    </row>
    <row r="1275" spans="1:13" x14ac:dyDescent="0.2">
      <c r="A1275">
        <v>2022</v>
      </c>
      <c r="B1275">
        <v>6</v>
      </c>
      <c r="C1275" t="s">
        <v>9</v>
      </c>
      <c r="D1275" t="s">
        <v>20</v>
      </c>
      <c r="E1275" t="s">
        <v>22</v>
      </c>
      <c r="F1275">
        <v>4.3200000000000002E-2</v>
      </c>
      <c r="G1275" t="s">
        <v>225</v>
      </c>
      <c r="H1275">
        <v>2.4590269999999999</v>
      </c>
      <c r="I1275" t="s">
        <v>225</v>
      </c>
      <c r="J1275">
        <v>1.12E-2</v>
      </c>
      <c r="K1275" t="s">
        <v>225</v>
      </c>
      <c r="L1275">
        <v>5</v>
      </c>
      <c r="M1275" t="s">
        <v>225</v>
      </c>
    </row>
    <row r="1276" spans="1:13" x14ac:dyDescent="0.2">
      <c r="A1276">
        <v>2021</v>
      </c>
      <c r="B1276">
        <v>12</v>
      </c>
      <c r="C1276" t="s">
        <v>9</v>
      </c>
      <c r="D1276" t="s">
        <v>23</v>
      </c>
      <c r="E1276" t="s">
        <v>13</v>
      </c>
      <c r="F1276">
        <v>0.1827</v>
      </c>
      <c r="G1276" t="s">
        <v>225</v>
      </c>
      <c r="H1276">
        <v>36.021500000000003</v>
      </c>
      <c r="I1276" t="s">
        <v>225</v>
      </c>
      <c r="J1276">
        <v>7.3099999999999998E-2</v>
      </c>
      <c r="K1276" t="s">
        <v>225</v>
      </c>
      <c r="L1276">
        <v>118</v>
      </c>
      <c r="M1276" t="s">
        <v>225</v>
      </c>
    </row>
    <row r="1277" spans="1:13" x14ac:dyDescent="0.2">
      <c r="A1277">
        <v>2021</v>
      </c>
      <c r="B1277">
        <v>9</v>
      </c>
      <c r="C1277" t="s">
        <v>26</v>
      </c>
      <c r="D1277" t="s">
        <v>16</v>
      </c>
      <c r="E1277" t="s">
        <v>13</v>
      </c>
      <c r="F1277">
        <v>0.42749999999999999</v>
      </c>
      <c r="G1277" t="s">
        <v>225</v>
      </c>
      <c r="H1277">
        <v>35.983108999999999</v>
      </c>
      <c r="I1277" t="s">
        <v>225</v>
      </c>
      <c r="J1277">
        <v>0.19239999999999999</v>
      </c>
      <c r="K1277" t="s">
        <v>225</v>
      </c>
      <c r="L1277">
        <v>320</v>
      </c>
      <c r="M1277" t="s">
        <v>225</v>
      </c>
    </row>
    <row r="1278" spans="1:13" x14ac:dyDescent="0.2">
      <c r="A1278">
        <v>2020</v>
      </c>
      <c r="B1278">
        <v>12</v>
      </c>
      <c r="C1278" t="s">
        <v>26</v>
      </c>
      <c r="D1278" t="s">
        <v>21</v>
      </c>
      <c r="E1278" t="s">
        <v>13</v>
      </c>
      <c r="F1278">
        <v>0.3372</v>
      </c>
      <c r="G1278" t="s">
        <v>225</v>
      </c>
      <c r="H1278">
        <v>35.861902000000001</v>
      </c>
      <c r="I1278" t="s">
        <v>225</v>
      </c>
      <c r="J1278">
        <v>0.13489999999999999</v>
      </c>
      <c r="K1278" t="s">
        <v>225</v>
      </c>
      <c r="L1278">
        <v>212</v>
      </c>
      <c r="M1278" t="s">
        <v>225</v>
      </c>
    </row>
    <row r="1279" spans="1:13" x14ac:dyDescent="0.2">
      <c r="A1279">
        <v>2020</v>
      </c>
      <c r="B1279">
        <v>12</v>
      </c>
      <c r="C1279" t="s">
        <v>26</v>
      </c>
      <c r="D1279" t="s">
        <v>47</v>
      </c>
      <c r="E1279" t="s">
        <v>12</v>
      </c>
      <c r="F1279">
        <v>0.51149999999999995</v>
      </c>
      <c r="G1279" t="s">
        <v>225</v>
      </c>
      <c r="H1279">
        <v>35.519098999999997</v>
      </c>
      <c r="I1279" t="s">
        <v>225</v>
      </c>
      <c r="J1279">
        <v>0.1867</v>
      </c>
      <c r="K1279" t="s">
        <v>225</v>
      </c>
      <c r="L1279">
        <v>0</v>
      </c>
      <c r="M1279" t="s">
        <v>225</v>
      </c>
    </row>
    <row r="1280" spans="1:13" x14ac:dyDescent="0.2">
      <c r="A1280">
        <v>2020</v>
      </c>
      <c r="B1280">
        <v>5</v>
      </c>
      <c r="C1280" t="s">
        <v>9</v>
      </c>
      <c r="D1280" t="s">
        <v>42</v>
      </c>
      <c r="E1280" t="s">
        <v>13</v>
      </c>
      <c r="F1280">
        <v>0.1731</v>
      </c>
      <c r="G1280" t="s">
        <v>225</v>
      </c>
      <c r="H1280">
        <v>35.477459000000003</v>
      </c>
      <c r="I1280" t="s">
        <v>225</v>
      </c>
      <c r="J1280">
        <v>6.93E-2</v>
      </c>
      <c r="K1280" t="s">
        <v>225</v>
      </c>
      <c r="L1280">
        <v>46</v>
      </c>
      <c r="M1280" t="s">
        <v>225</v>
      </c>
    </row>
    <row r="1281" spans="1:13" x14ac:dyDescent="0.2">
      <c r="A1281">
        <v>2021</v>
      </c>
      <c r="B1281">
        <v>3</v>
      </c>
      <c r="C1281" t="s">
        <v>26</v>
      </c>
      <c r="D1281" t="s">
        <v>35</v>
      </c>
      <c r="E1281" t="s">
        <v>12</v>
      </c>
      <c r="F1281">
        <v>0.15709999999999999</v>
      </c>
      <c r="G1281" t="s">
        <v>225</v>
      </c>
      <c r="H1281">
        <v>35.343786000000001</v>
      </c>
      <c r="I1281" t="s">
        <v>225</v>
      </c>
      <c r="J1281">
        <v>5.5E-2</v>
      </c>
      <c r="K1281" t="s">
        <v>225</v>
      </c>
      <c r="L1281">
        <v>0</v>
      </c>
      <c r="M1281" t="s">
        <v>225</v>
      </c>
    </row>
    <row r="1282" spans="1:13" x14ac:dyDescent="0.2">
      <c r="A1282">
        <v>2021</v>
      </c>
      <c r="B1282">
        <v>1</v>
      </c>
      <c r="C1282" t="s">
        <v>32</v>
      </c>
      <c r="D1282" t="s">
        <v>33</v>
      </c>
      <c r="E1282" t="s">
        <v>13</v>
      </c>
      <c r="F1282">
        <v>7.1199999999999999E-2</v>
      </c>
      <c r="G1282" t="s">
        <v>225</v>
      </c>
      <c r="H1282">
        <v>35.072660999999997</v>
      </c>
      <c r="I1282" t="s">
        <v>225</v>
      </c>
      <c r="J1282">
        <v>3.56E-2</v>
      </c>
      <c r="K1282" t="s">
        <v>225</v>
      </c>
      <c r="L1282">
        <v>48</v>
      </c>
      <c r="M1282" t="s">
        <v>225</v>
      </c>
    </row>
    <row r="1283" spans="1:13" x14ac:dyDescent="0.2">
      <c r="A1283">
        <v>2022</v>
      </c>
      <c r="B1283">
        <v>6</v>
      </c>
      <c r="C1283" t="s">
        <v>26</v>
      </c>
      <c r="D1283" t="s">
        <v>10</v>
      </c>
      <c r="E1283" t="s">
        <v>14</v>
      </c>
      <c r="F1283">
        <v>0.2838</v>
      </c>
      <c r="G1283" t="s">
        <v>225</v>
      </c>
      <c r="H1283">
        <v>45.835925000000003</v>
      </c>
      <c r="I1283" t="s">
        <v>225</v>
      </c>
      <c r="J1283">
        <v>0.21279999999999999</v>
      </c>
      <c r="K1283" t="s">
        <v>225</v>
      </c>
      <c r="L1283">
        <v>168</v>
      </c>
      <c r="M1283" t="s">
        <v>225</v>
      </c>
    </row>
    <row r="1284" spans="1:13" x14ac:dyDescent="0.2">
      <c r="A1284">
        <v>2022</v>
      </c>
      <c r="B1284">
        <v>6</v>
      </c>
      <c r="C1284" t="s">
        <v>26</v>
      </c>
      <c r="D1284" t="s">
        <v>15</v>
      </c>
      <c r="E1284" t="s">
        <v>11</v>
      </c>
      <c r="F1284">
        <v>0.41360000000000002</v>
      </c>
      <c r="G1284" t="s">
        <v>225</v>
      </c>
      <c r="H1284">
        <v>55.049286000000002</v>
      </c>
      <c r="I1284" t="s">
        <v>225</v>
      </c>
      <c r="J1284">
        <v>8.2699999999999996E-2</v>
      </c>
      <c r="K1284" t="s">
        <v>225</v>
      </c>
      <c r="L1284">
        <v>79</v>
      </c>
      <c r="M1284" t="s">
        <v>225</v>
      </c>
    </row>
    <row r="1285" spans="1:13" x14ac:dyDescent="0.2">
      <c r="A1285">
        <v>2020</v>
      </c>
      <c r="B1285">
        <v>11</v>
      </c>
      <c r="C1285" t="s">
        <v>32</v>
      </c>
      <c r="D1285" t="s">
        <v>33</v>
      </c>
      <c r="E1285" t="s">
        <v>13</v>
      </c>
      <c r="F1285">
        <v>7.1199999999999999E-2</v>
      </c>
      <c r="G1285" t="s">
        <v>225</v>
      </c>
      <c r="H1285">
        <v>35.070207000000003</v>
      </c>
      <c r="I1285" t="s">
        <v>225</v>
      </c>
      <c r="J1285">
        <v>3.56E-2</v>
      </c>
      <c r="K1285" t="s">
        <v>225</v>
      </c>
      <c r="L1285">
        <v>50</v>
      </c>
      <c r="M1285" t="s">
        <v>225</v>
      </c>
    </row>
    <row r="1286" spans="1:13" x14ac:dyDescent="0.2">
      <c r="A1286">
        <v>2022</v>
      </c>
      <c r="B1286">
        <v>6</v>
      </c>
      <c r="C1286" t="s">
        <v>26</v>
      </c>
      <c r="D1286" t="s">
        <v>20</v>
      </c>
      <c r="E1286" t="s">
        <v>22</v>
      </c>
      <c r="F1286">
        <v>0.7601</v>
      </c>
      <c r="G1286" t="s">
        <v>225</v>
      </c>
      <c r="H1286">
        <v>47.310042000000003</v>
      </c>
      <c r="I1286" t="s">
        <v>225</v>
      </c>
      <c r="J1286">
        <v>0.19769999999999999</v>
      </c>
      <c r="K1286" t="s">
        <v>225</v>
      </c>
      <c r="L1286">
        <v>132</v>
      </c>
      <c r="M1286" t="s">
        <v>225</v>
      </c>
    </row>
    <row r="1287" spans="1:13" x14ac:dyDescent="0.2">
      <c r="A1287">
        <v>2022</v>
      </c>
      <c r="B1287">
        <v>2</v>
      </c>
      <c r="C1287" t="s">
        <v>9</v>
      </c>
      <c r="D1287" t="s">
        <v>23</v>
      </c>
      <c r="E1287" t="s">
        <v>13</v>
      </c>
      <c r="F1287">
        <v>0.157</v>
      </c>
      <c r="G1287" t="s">
        <v>225</v>
      </c>
      <c r="H1287">
        <v>34.985402000000001</v>
      </c>
      <c r="I1287" t="s">
        <v>225</v>
      </c>
      <c r="J1287">
        <v>6.2799999999999995E-2</v>
      </c>
      <c r="K1287" t="s">
        <v>225</v>
      </c>
      <c r="L1287">
        <v>108</v>
      </c>
      <c r="M1287" t="s">
        <v>225</v>
      </c>
    </row>
    <row r="1288" spans="1:13" x14ac:dyDescent="0.2">
      <c r="A1288">
        <v>2022</v>
      </c>
      <c r="B1288">
        <v>6</v>
      </c>
      <c r="C1288" t="s">
        <v>26</v>
      </c>
      <c r="D1288" t="s">
        <v>17</v>
      </c>
      <c r="E1288" t="s">
        <v>18</v>
      </c>
      <c r="F1288">
        <v>3.7427000000000001</v>
      </c>
      <c r="G1288" t="s">
        <v>225</v>
      </c>
      <c r="H1288">
        <v>338.56308899999999</v>
      </c>
      <c r="I1288" t="s">
        <v>225</v>
      </c>
      <c r="J1288">
        <v>0.67369999999999997</v>
      </c>
      <c r="K1288" t="s">
        <v>225</v>
      </c>
      <c r="L1288">
        <v>1548</v>
      </c>
      <c r="M1288" t="s">
        <v>225</v>
      </c>
    </row>
    <row r="1289" spans="1:13" x14ac:dyDescent="0.2">
      <c r="A1289">
        <v>2021</v>
      </c>
      <c r="B1289">
        <v>9</v>
      </c>
      <c r="C1289" t="s">
        <v>9</v>
      </c>
      <c r="D1289" t="s">
        <v>41</v>
      </c>
      <c r="E1289" t="s">
        <v>13</v>
      </c>
      <c r="F1289">
        <v>0.1928</v>
      </c>
      <c r="G1289" t="s">
        <v>225</v>
      </c>
      <c r="H1289">
        <v>34.859684999999999</v>
      </c>
      <c r="I1289" t="s">
        <v>225</v>
      </c>
      <c r="J1289">
        <v>9.64E-2</v>
      </c>
      <c r="K1289" t="s">
        <v>225</v>
      </c>
      <c r="L1289">
        <v>0</v>
      </c>
      <c r="M1289" t="s">
        <v>225</v>
      </c>
    </row>
    <row r="1290" spans="1:13" x14ac:dyDescent="0.2">
      <c r="A1290">
        <v>2022</v>
      </c>
      <c r="B1290">
        <v>1</v>
      </c>
      <c r="C1290" t="s">
        <v>32</v>
      </c>
      <c r="D1290" t="s">
        <v>53</v>
      </c>
      <c r="E1290" t="s">
        <v>13</v>
      </c>
      <c r="F1290">
        <v>0.41749999999999998</v>
      </c>
      <c r="G1290" t="s">
        <v>225</v>
      </c>
      <c r="H1290">
        <v>34.83502</v>
      </c>
      <c r="I1290" t="s">
        <v>225</v>
      </c>
      <c r="J1290">
        <v>0.2046</v>
      </c>
      <c r="K1290" t="s">
        <v>225</v>
      </c>
      <c r="L1290">
        <v>201</v>
      </c>
      <c r="M1290" t="s">
        <v>225</v>
      </c>
    </row>
    <row r="1291" spans="1:13" x14ac:dyDescent="0.2">
      <c r="A1291">
        <v>2021</v>
      </c>
      <c r="B1291">
        <v>7</v>
      </c>
      <c r="C1291" t="s">
        <v>32</v>
      </c>
      <c r="D1291" t="s">
        <v>34</v>
      </c>
      <c r="E1291" t="s">
        <v>12</v>
      </c>
      <c r="F1291">
        <v>7.4099999999999999E-2</v>
      </c>
      <c r="G1291" t="s">
        <v>225</v>
      </c>
      <c r="H1291">
        <v>34.415036999999998</v>
      </c>
      <c r="I1291" t="s">
        <v>225</v>
      </c>
      <c r="J1291">
        <v>2.5899999999999999E-2</v>
      </c>
      <c r="K1291" t="s">
        <v>225</v>
      </c>
      <c r="L1291">
        <v>0</v>
      </c>
      <c r="M1291" t="s">
        <v>225</v>
      </c>
    </row>
    <row r="1292" spans="1:13" x14ac:dyDescent="0.2">
      <c r="A1292">
        <v>2022</v>
      </c>
      <c r="B1292">
        <v>6</v>
      </c>
      <c r="C1292" t="s">
        <v>26</v>
      </c>
      <c r="D1292" t="s">
        <v>21</v>
      </c>
      <c r="E1292" t="s">
        <v>22</v>
      </c>
      <c r="F1292">
        <v>1.2999999999999999E-3</v>
      </c>
      <c r="G1292" t="s">
        <v>225</v>
      </c>
      <c r="H1292">
        <v>0.43669200000000002</v>
      </c>
      <c r="I1292" t="s">
        <v>225</v>
      </c>
      <c r="J1292">
        <v>4.0000000000000002E-4</v>
      </c>
      <c r="K1292" t="s">
        <v>225</v>
      </c>
      <c r="L1292">
        <v>0</v>
      </c>
      <c r="M1292" t="s">
        <v>225</v>
      </c>
    </row>
    <row r="1293" spans="1:13" x14ac:dyDescent="0.2">
      <c r="A1293">
        <v>2022</v>
      </c>
      <c r="B1293">
        <v>6</v>
      </c>
      <c r="C1293" t="s">
        <v>26</v>
      </c>
      <c r="D1293" t="s">
        <v>21</v>
      </c>
      <c r="E1293" t="s">
        <v>27</v>
      </c>
      <c r="F1293">
        <v>5.7000000000000002E-3</v>
      </c>
      <c r="G1293" t="s">
        <v>225</v>
      </c>
      <c r="H1293">
        <v>1.798287</v>
      </c>
      <c r="I1293" t="s">
        <v>225</v>
      </c>
      <c r="J1293">
        <v>1.6999999999999999E-3</v>
      </c>
      <c r="K1293" t="s">
        <v>225</v>
      </c>
      <c r="L1293">
        <v>0</v>
      </c>
      <c r="M1293" t="s">
        <v>225</v>
      </c>
    </row>
    <row r="1294" spans="1:13" x14ac:dyDescent="0.2">
      <c r="A1294">
        <v>2022</v>
      </c>
      <c r="B1294">
        <v>2</v>
      </c>
      <c r="C1294" t="s">
        <v>9</v>
      </c>
      <c r="D1294" t="s">
        <v>42</v>
      </c>
      <c r="E1294" t="s">
        <v>13</v>
      </c>
      <c r="F1294">
        <v>0.20200000000000001</v>
      </c>
      <c r="G1294" t="s">
        <v>225</v>
      </c>
      <c r="H1294">
        <v>33.859988999999999</v>
      </c>
      <c r="I1294" t="s">
        <v>225</v>
      </c>
      <c r="J1294">
        <v>8.0799999999999997E-2</v>
      </c>
      <c r="K1294" t="s">
        <v>225</v>
      </c>
      <c r="L1294">
        <v>0</v>
      </c>
      <c r="M1294" t="s">
        <v>225</v>
      </c>
    </row>
    <row r="1295" spans="1:13" x14ac:dyDescent="0.2">
      <c r="A1295">
        <v>2021</v>
      </c>
      <c r="B1295">
        <v>8</v>
      </c>
      <c r="C1295" t="s">
        <v>32</v>
      </c>
      <c r="D1295" t="s">
        <v>33</v>
      </c>
      <c r="E1295" t="s">
        <v>13</v>
      </c>
      <c r="F1295">
        <v>6.5199999999999994E-2</v>
      </c>
      <c r="G1295" t="s">
        <v>225</v>
      </c>
      <c r="H1295">
        <v>33.784533000000003</v>
      </c>
      <c r="I1295" t="s">
        <v>225</v>
      </c>
      <c r="J1295">
        <v>3.2599999999999997E-2</v>
      </c>
      <c r="K1295" t="s">
        <v>225</v>
      </c>
      <c r="L1295">
        <v>47</v>
      </c>
      <c r="M1295" t="s">
        <v>225</v>
      </c>
    </row>
    <row r="1296" spans="1:13" x14ac:dyDescent="0.2">
      <c r="A1296">
        <v>2022</v>
      </c>
      <c r="B1296">
        <v>6</v>
      </c>
      <c r="C1296" t="s">
        <v>26</v>
      </c>
      <c r="D1296" t="s">
        <v>50</v>
      </c>
      <c r="E1296" t="s">
        <v>27</v>
      </c>
      <c r="F1296">
        <v>0.77680000000000005</v>
      </c>
      <c r="G1296" t="s">
        <v>225</v>
      </c>
      <c r="H1296">
        <v>77.288938000000002</v>
      </c>
      <c r="I1296" t="s">
        <v>225</v>
      </c>
      <c r="J1296">
        <v>0.24859999999999999</v>
      </c>
      <c r="K1296" t="s">
        <v>225</v>
      </c>
      <c r="L1296">
        <v>548</v>
      </c>
      <c r="M1296" t="s">
        <v>225</v>
      </c>
    </row>
    <row r="1297" spans="1:13" x14ac:dyDescent="0.2">
      <c r="A1297">
        <v>2022</v>
      </c>
      <c r="B1297">
        <v>6</v>
      </c>
      <c r="C1297" t="s">
        <v>26</v>
      </c>
      <c r="D1297" t="s">
        <v>16</v>
      </c>
      <c r="E1297" t="s">
        <v>11</v>
      </c>
      <c r="F1297">
        <v>1.1194</v>
      </c>
      <c r="G1297" t="s">
        <v>225</v>
      </c>
      <c r="H1297">
        <v>73.262568000000002</v>
      </c>
      <c r="I1297" t="s">
        <v>225</v>
      </c>
      <c r="J1297">
        <v>0.25750000000000001</v>
      </c>
      <c r="K1297" t="s">
        <v>225</v>
      </c>
      <c r="L1297">
        <v>0</v>
      </c>
      <c r="M1297" t="s">
        <v>225</v>
      </c>
    </row>
    <row r="1298" spans="1:13" x14ac:dyDescent="0.2">
      <c r="A1298">
        <v>2020</v>
      </c>
      <c r="B1298">
        <v>2</v>
      </c>
      <c r="C1298" t="s">
        <v>32</v>
      </c>
      <c r="D1298" t="s">
        <v>33</v>
      </c>
      <c r="E1298" t="s">
        <v>13</v>
      </c>
      <c r="F1298">
        <v>6.8500000000000005E-2</v>
      </c>
      <c r="G1298" t="s">
        <v>225</v>
      </c>
      <c r="H1298">
        <v>33.706556999999997</v>
      </c>
      <c r="I1298" t="s">
        <v>225</v>
      </c>
      <c r="J1298">
        <v>3.4200000000000001E-2</v>
      </c>
      <c r="K1298" t="s">
        <v>225</v>
      </c>
      <c r="L1298">
        <v>40</v>
      </c>
      <c r="M1298" t="s">
        <v>225</v>
      </c>
    </row>
    <row r="1299" spans="1:13" x14ac:dyDescent="0.2">
      <c r="A1299">
        <v>2022</v>
      </c>
      <c r="B1299">
        <v>8</v>
      </c>
      <c r="C1299" t="s">
        <v>32</v>
      </c>
      <c r="D1299" t="s">
        <v>53</v>
      </c>
      <c r="E1299" t="s">
        <v>13</v>
      </c>
      <c r="F1299">
        <v>0.36830000000000002</v>
      </c>
      <c r="G1299" t="s">
        <v>225</v>
      </c>
      <c r="H1299">
        <v>33.449024000000001</v>
      </c>
      <c r="I1299" t="s">
        <v>225</v>
      </c>
      <c r="J1299">
        <v>0.1804</v>
      </c>
      <c r="K1299" t="s">
        <v>225</v>
      </c>
      <c r="L1299">
        <v>120</v>
      </c>
      <c r="M1299" t="s">
        <v>225</v>
      </c>
    </row>
    <row r="1300" spans="1:13" x14ac:dyDescent="0.2">
      <c r="A1300">
        <v>2022</v>
      </c>
      <c r="B1300">
        <v>6</v>
      </c>
      <c r="C1300" t="s">
        <v>32</v>
      </c>
      <c r="D1300" t="s">
        <v>10</v>
      </c>
      <c r="E1300" t="s">
        <v>14</v>
      </c>
      <c r="F1300">
        <v>1.6799999999999999E-2</v>
      </c>
      <c r="G1300" t="s">
        <v>225</v>
      </c>
      <c r="H1300">
        <v>3.4666800000000002</v>
      </c>
      <c r="I1300" t="s">
        <v>225</v>
      </c>
      <c r="J1300">
        <v>1.26E-2</v>
      </c>
      <c r="K1300" t="s">
        <v>225</v>
      </c>
      <c r="L1300">
        <v>5</v>
      </c>
      <c r="M1300" t="s">
        <v>225</v>
      </c>
    </row>
    <row r="1301" spans="1:13" x14ac:dyDescent="0.2">
      <c r="A1301">
        <v>2022</v>
      </c>
      <c r="B1301">
        <v>6</v>
      </c>
      <c r="C1301" t="s">
        <v>32</v>
      </c>
      <c r="D1301" t="s">
        <v>15</v>
      </c>
      <c r="E1301" t="s">
        <v>11</v>
      </c>
      <c r="F1301">
        <v>1.5531999999999999</v>
      </c>
      <c r="G1301" t="s">
        <v>225</v>
      </c>
      <c r="H1301">
        <v>186.21826899999999</v>
      </c>
      <c r="I1301" t="s">
        <v>225</v>
      </c>
      <c r="J1301">
        <v>0.31059999999999999</v>
      </c>
      <c r="K1301" t="s">
        <v>225</v>
      </c>
      <c r="L1301">
        <v>276</v>
      </c>
      <c r="M1301" t="s">
        <v>225</v>
      </c>
    </row>
    <row r="1302" spans="1:13" x14ac:dyDescent="0.2">
      <c r="A1302">
        <v>2022</v>
      </c>
      <c r="B1302">
        <v>6</v>
      </c>
      <c r="C1302" t="s">
        <v>32</v>
      </c>
      <c r="D1302" t="s">
        <v>20</v>
      </c>
      <c r="E1302" t="s">
        <v>22</v>
      </c>
      <c r="F1302">
        <v>2.2017000000000002</v>
      </c>
      <c r="G1302" t="s">
        <v>225</v>
      </c>
      <c r="H1302">
        <v>135.54107200000001</v>
      </c>
      <c r="I1302" t="s">
        <v>225</v>
      </c>
      <c r="J1302">
        <v>0.57240000000000002</v>
      </c>
      <c r="K1302" t="s">
        <v>225</v>
      </c>
      <c r="L1302">
        <v>359</v>
      </c>
      <c r="M1302" t="s">
        <v>225</v>
      </c>
    </row>
    <row r="1303" spans="1:13" x14ac:dyDescent="0.2">
      <c r="A1303">
        <v>2020</v>
      </c>
      <c r="B1303">
        <v>12</v>
      </c>
      <c r="C1303" t="s">
        <v>32</v>
      </c>
      <c r="D1303" t="s">
        <v>34</v>
      </c>
      <c r="E1303" t="s">
        <v>12</v>
      </c>
      <c r="F1303">
        <v>8.4000000000000005E-2</v>
      </c>
      <c r="G1303" t="s">
        <v>225</v>
      </c>
      <c r="H1303">
        <v>33.376418999999999</v>
      </c>
      <c r="I1303" t="s">
        <v>225</v>
      </c>
      <c r="J1303">
        <v>2.9399999999999999E-2</v>
      </c>
      <c r="K1303" t="s">
        <v>225</v>
      </c>
      <c r="L1303">
        <v>0</v>
      </c>
      <c r="M1303" t="s">
        <v>225</v>
      </c>
    </row>
    <row r="1304" spans="1:13" x14ac:dyDescent="0.2">
      <c r="A1304">
        <v>2022</v>
      </c>
      <c r="B1304">
        <v>6</v>
      </c>
      <c r="C1304" t="s">
        <v>32</v>
      </c>
      <c r="D1304" t="s">
        <v>21</v>
      </c>
      <c r="E1304" t="s">
        <v>22</v>
      </c>
      <c r="F1304">
        <v>4.0000000000000001E-3</v>
      </c>
      <c r="G1304" t="s">
        <v>225</v>
      </c>
      <c r="H1304">
        <v>1.783766</v>
      </c>
      <c r="I1304" t="s">
        <v>225</v>
      </c>
      <c r="J1304">
        <v>1.1000000000000001E-3</v>
      </c>
      <c r="K1304" t="s">
        <v>225</v>
      </c>
      <c r="L1304">
        <v>3</v>
      </c>
      <c r="M1304" t="s">
        <v>225</v>
      </c>
    </row>
    <row r="1305" spans="1:13" x14ac:dyDescent="0.2">
      <c r="A1305">
        <v>2022</v>
      </c>
      <c r="B1305">
        <v>6</v>
      </c>
      <c r="C1305" t="s">
        <v>32</v>
      </c>
      <c r="D1305" t="s">
        <v>21</v>
      </c>
      <c r="E1305" t="s">
        <v>27</v>
      </c>
      <c r="F1305">
        <v>4.3700000000000003E-2</v>
      </c>
      <c r="G1305" t="s">
        <v>225</v>
      </c>
      <c r="H1305">
        <v>12.487819</v>
      </c>
      <c r="I1305" t="s">
        <v>225</v>
      </c>
      <c r="J1305">
        <v>1.3100000000000001E-2</v>
      </c>
      <c r="K1305" t="s">
        <v>225</v>
      </c>
      <c r="L1305">
        <v>31</v>
      </c>
      <c r="M1305" t="s">
        <v>225</v>
      </c>
    </row>
    <row r="1306" spans="1:13" x14ac:dyDescent="0.2">
      <c r="A1306">
        <v>2021</v>
      </c>
      <c r="B1306">
        <v>10</v>
      </c>
      <c r="C1306" t="s">
        <v>9</v>
      </c>
      <c r="D1306" t="s">
        <v>42</v>
      </c>
      <c r="E1306" t="s">
        <v>13</v>
      </c>
      <c r="F1306">
        <v>0.18029999999999999</v>
      </c>
      <c r="G1306" t="s">
        <v>225</v>
      </c>
      <c r="H1306">
        <v>33.354405</v>
      </c>
      <c r="I1306" t="s">
        <v>225</v>
      </c>
      <c r="J1306">
        <v>7.2099999999999997E-2</v>
      </c>
      <c r="K1306" t="s">
        <v>225</v>
      </c>
      <c r="L1306">
        <v>54</v>
      </c>
      <c r="M1306" t="s">
        <v>225</v>
      </c>
    </row>
    <row r="1307" spans="1:13" x14ac:dyDescent="0.2">
      <c r="A1307">
        <v>2022</v>
      </c>
      <c r="B1307">
        <v>6</v>
      </c>
      <c r="C1307" t="s">
        <v>32</v>
      </c>
      <c r="D1307" t="s">
        <v>17</v>
      </c>
      <c r="E1307" t="s">
        <v>18</v>
      </c>
      <c r="F1307">
        <v>5.4622999999999999</v>
      </c>
      <c r="G1307" t="s">
        <v>225</v>
      </c>
      <c r="H1307">
        <v>528.67610999999999</v>
      </c>
      <c r="I1307" t="s">
        <v>225</v>
      </c>
      <c r="J1307">
        <v>0.98329999999999995</v>
      </c>
      <c r="K1307" t="s">
        <v>225</v>
      </c>
      <c r="L1307">
        <v>2267</v>
      </c>
      <c r="M1307" t="s">
        <v>225</v>
      </c>
    </row>
    <row r="1308" spans="1:13" x14ac:dyDescent="0.2">
      <c r="A1308">
        <v>2020</v>
      </c>
      <c r="B1308">
        <v>9</v>
      </c>
      <c r="C1308" t="s">
        <v>32</v>
      </c>
      <c r="D1308" t="s">
        <v>33</v>
      </c>
      <c r="E1308" t="s">
        <v>13</v>
      </c>
      <c r="F1308">
        <v>6.6000000000000003E-2</v>
      </c>
      <c r="G1308" t="s">
        <v>225</v>
      </c>
      <c r="H1308">
        <v>32.461528000000001</v>
      </c>
      <c r="I1308" t="s">
        <v>225</v>
      </c>
      <c r="J1308">
        <v>3.3000000000000002E-2</v>
      </c>
      <c r="K1308" t="s">
        <v>225</v>
      </c>
      <c r="L1308">
        <v>53</v>
      </c>
      <c r="M1308" t="s">
        <v>225</v>
      </c>
    </row>
    <row r="1309" spans="1:13" x14ac:dyDescent="0.2">
      <c r="A1309">
        <v>2022</v>
      </c>
      <c r="B1309">
        <v>1</v>
      </c>
      <c r="C1309" t="s">
        <v>9</v>
      </c>
      <c r="D1309" t="s">
        <v>51</v>
      </c>
      <c r="E1309" t="s">
        <v>13</v>
      </c>
      <c r="F1309">
        <v>0.19020000000000001</v>
      </c>
      <c r="G1309" t="s">
        <v>225</v>
      </c>
      <c r="H1309">
        <v>32.450189000000002</v>
      </c>
      <c r="I1309" t="s">
        <v>225</v>
      </c>
      <c r="J1309">
        <v>8.6499999999999994E-2</v>
      </c>
      <c r="K1309" t="s">
        <v>225</v>
      </c>
      <c r="L1309">
        <v>0</v>
      </c>
      <c r="M1309" t="s">
        <v>225</v>
      </c>
    </row>
    <row r="1310" spans="1:13" x14ac:dyDescent="0.2">
      <c r="A1310">
        <v>2022</v>
      </c>
      <c r="B1310">
        <v>6</v>
      </c>
      <c r="C1310" t="s">
        <v>32</v>
      </c>
      <c r="D1310" t="s">
        <v>33</v>
      </c>
      <c r="E1310" t="s">
        <v>18</v>
      </c>
      <c r="F1310">
        <v>1.1775</v>
      </c>
      <c r="G1310" t="s">
        <v>225</v>
      </c>
      <c r="H1310">
        <v>383.185945</v>
      </c>
      <c r="I1310" t="s">
        <v>225</v>
      </c>
      <c r="J1310">
        <v>0.22370000000000001</v>
      </c>
      <c r="K1310" t="s">
        <v>225</v>
      </c>
      <c r="L1310">
        <v>106</v>
      </c>
      <c r="M1310" t="s">
        <v>225</v>
      </c>
    </row>
    <row r="1311" spans="1:13" x14ac:dyDescent="0.2">
      <c r="A1311">
        <v>2022</v>
      </c>
      <c r="B1311">
        <v>1</v>
      </c>
      <c r="C1311" t="s">
        <v>32</v>
      </c>
      <c r="D1311" t="s">
        <v>33</v>
      </c>
      <c r="E1311" t="s">
        <v>13</v>
      </c>
      <c r="F1311">
        <v>6.0299999999999999E-2</v>
      </c>
      <c r="G1311" t="s">
        <v>225</v>
      </c>
      <c r="H1311">
        <v>31.900511999999999</v>
      </c>
      <c r="I1311" t="s">
        <v>225</v>
      </c>
      <c r="J1311">
        <v>3.0200000000000001E-2</v>
      </c>
      <c r="K1311" t="s">
        <v>225</v>
      </c>
      <c r="L1311">
        <v>44</v>
      </c>
      <c r="M1311" t="s">
        <v>225</v>
      </c>
    </row>
    <row r="1312" spans="1:13" x14ac:dyDescent="0.2">
      <c r="A1312">
        <v>2021</v>
      </c>
      <c r="B1312">
        <v>11</v>
      </c>
      <c r="C1312" t="s">
        <v>9</v>
      </c>
      <c r="D1312" t="s">
        <v>51</v>
      </c>
      <c r="E1312" t="s">
        <v>13</v>
      </c>
      <c r="F1312">
        <v>0.15529999999999999</v>
      </c>
      <c r="G1312" t="s">
        <v>225</v>
      </c>
      <c r="H1312">
        <v>31.865634999999997</v>
      </c>
      <c r="I1312" t="s">
        <v>225</v>
      </c>
      <c r="J1312">
        <v>7.0699999999999999E-2</v>
      </c>
      <c r="K1312" t="s">
        <v>225</v>
      </c>
      <c r="L1312">
        <v>0</v>
      </c>
      <c r="M1312" t="s">
        <v>225</v>
      </c>
    </row>
    <row r="1313" spans="1:13" x14ac:dyDescent="0.2">
      <c r="A1313">
        <v>2022</v>
      </c>
      <c r="B1313">
        <v>6</v>
      </c>
      <c r="C1313" t="s">
        <v>32</v>
      </c>
      <c r="D1313" t="s">
        <v>53</v>
      </c>
      <c r="E1313" t="s">
        <v>13</v>
      </c>
      <c r="F1313">
        <v>0.3579</v>
      </c>
      <c r="G1313" t="s">
        <v>225</v>
      </c>
      <c r="H1313">
        <v>31.427351999999999</v>
      </c>
      <c r="I1313" t="s">
        <v>225</v>
      </c>
      <c r="J1313">
        <v>0.1754</v>
      </c>
      <c r="K1313" t="s">
        <v>225</v>
      </c>
      <c r="L1313">
        <v>112</v>
      </c>
      <c r="M1313" t="s">
        <v>225</v>
      </c>
    </row>
    <row r="1314" spans="1:13" x14ac:dyDescent="0.2">
      <c r="A1314">
        <v>2020</v>
      </c>
      <c r="B1314">
        <v>4</v>
      </c>
      <c r="C1314" t="s">
        <v>32</v>
      </c>
      <c r="D1314" t="s">
        <v>33</v>
      </c>
      <c r="E1314" t="s">
        <v>13</v>
      </c>
      <c r="F1314">
        <v>6.3899999999999998E-2</v>
      </c>
      <c r="G1314" t="s">
        <v>225</v>
      </c>
      <c r="H1314">
        <v>31.154171000000002</v>
      </c>
      <c r="I1314" t="s">
        <v>225</v>
      </c>
      <c r="J1314">
        <v>3.1899999999999998E-2</v>
      </c>
      <c r="K1314" t="s">
        <v>225</v>
      </c>
      <c r="L1314">
        <v>54</v>
      </c>
      <c r="M1314" t="s">
        <v>225</v>
      </c>
    </row>
    <row r="1315" spans="1:13" x14ac:dyDescent="0.2">
      <c r="A1315">
        <v>2020</v>
      </c>
      <c r="B1315">
        <v>10</v>
      </c>
      <c r="C1315" t="s">
        <v>32</v>
      </c>
      <c r="D1315" t="s">
        <v>34</v>
      </c>
      <c r="E1315" t="s">
        <v>12</v>
      </c>
      <c r="F1315">
        <v>6.7400000000000002E-2</v>
      </c>
      <c r="G1315" t="s">
        <v>225</v>
      </c>
      <c r="H1315">
        <v>31.004518000000001</v>
      </c>
      <c r="I1315" t="s">
        <v>225</v>
      </c>
      <c r="J1315">
        <v>2.35E-2</v>
      </c>
      <c r="K1315" t="s">
        <v>225</v>
      </c>
      <c r="L1315">
        <v>0</v>
      </c>
      <c r="M1315" t="s">
        <v>225</v>
      </c>
    </row>
    <row r="1316" spans="1:13" x14ac:dyDescent="0.2">
      <c r="A1316">
        <v>2022</v>
      </c>
      <c r="B1316">
        <v>7</v>
      </c>
      <c r="C1316" t="s">
        <v>9</v>
      </c>
      <c r="D1316" t="s">
        <v>10</v>
      </c>
      <c r="E1316" t="s">
        <v>11</v>
      </c>
      <c r="F1316">
        <v>7.9512</v>
      </c>
      <c r="G1316" t="s">
        <v>225</v>
      </c>
      <c r="H1316">
        <v>593.09145999999998</v>
      </c>
      <c r="I1316" t="s">
        <v>225</v>
      </c>
      <c r="J1316">
        <v>1.6698</v>
      </c>
      <c r="K1316" t="s">
        <v>225</v>
      </c>
      <c r="L1316">
        <v>431</v>
      </c>
      <c r="M1316" t="s">
        <v>225</v>
      </c>
    </row>
    <row r="1317" spans="1:13" x14ac:dyDescent="0.2">
      <c r="A1317">
        <v>2022</v>
      </c>
      <c r="B1317">
        <v>7</v>
      </c>
      <c r="C1317" t="s">
        <v>9</v>
      </c>
      <c r="D1317" t="s">
        <v>15</v>
      </c>
      <c r="E1317" t="s">
        <v>11</v>
      </c>
      <c r="F1317">
        <v>1.2669999999999999</v>
      </c>
      <c r="G1317" t="s">
        <v>225</v>
      </c>
      <c r="H1317">
        <v>121.73906700000001</v>
      </c>
      <c r="I1317" t="s">
        <v>225</v>
      </c>
      <c r="J1317">
        <v>0.25340000000000001</v>
      </c>
      <c r="K1317" t="s">
        <v>225</v>
      </c>
      <c r="L1317">
        <v>81</v>
      </c>
      <c r="M1317" t="s">
        <v>225</v>
      </c>
    </row>
    <row r="1318" spans="1:13" x14ac:dyDescent="0.2">
      <c r="A1318">
        <v>2022</v>
      </c>
      <c r="B1318">
        <v>7</v>
      </c>
      <c r="C1318" t="s">
        <v>9</v>
      </c>
      <c r="D1318" t="s">
        <v>21</v>
      </c>
      <c r="E1318" t="s">
        <v>22</v>
      </c>
      <c r="F1318">
        <v>4.8999999999999998E-3</v>
      </c>
      <c r="G1318" t="s">
        <v>225</v>
      </c>
      <c r="H1318">
        <v>1.5916110000000001</v>
      </c>
      <c r="I1318" t="s">
        <v>225</v>
      </c>
      <c r="J1318">
        <v>1.4E-3</v>
      </c>
      <c r="K1318" t="s">
        <v>225</v>
      </c>
      <c r="L1318">
        <v>6</v>
      </c>
      <c r="M1318" t="s">
        <v>225</v>
      </c>
    </row>
    <row r="1319" spans="1:13" x14ac:dyDescent="0.2">
      <c r="A1319">
        <v>2021</v>
      </c>
      <c r="B1319">
        <v>10</v>
      </c>
      <c r="C1319" t="s">
        <v>9</v>
      </c>
      <c r="D1319" t="s">
        <v>41</v>
      </c>
      <c r="E1319" t="s">
        <v>13</v>
      </c>
      <c r="F1319">
        <v>0.17879999999999999</v>
      </c>
      <c r="G1319" t="s">
        <v>225</v>
      </c>
      <c r="H1319">
        <v>30.823634999999999</v>
      </c>
      <c r="I1319" t="s">
        <v>225</v>
      </c>
      <c r="J1319">
        <v>8.9399999999999993E-2</v>
      </c>
      <c r="K1319" t="s">
        <v>225</v>
      </c>
      <c r="L1319">
        <v>0</v>
      </c>
      <c r="M1319" t="s">
        <v>225</v>
      </c>
    </row>
    <row r="1320" spans="1:13" x14ac:dyDescent="0.2">
      <c r="A1320">
        <v>2022</v>
      </c>
      <c r="B1320">
        <v>7</v>
      </c>
      <c r="C1320" t="s">
        <v>9</v>
      </c>
      <c r="D1320" t="s">
        <v>17</v>
      </c>
      <c r="E1320" t="s">
        <v>18</v>
      </c>
      <c r="F1320">
        <v>2.3359999999999999</v>
      </c>
      <c r="G1320" t="s">
        <v>225</v>
      </c>
      <c r="H1320">
        <v>263.524314</v>
      </c>
      <c r="I1320" t="s">
        <v>225</v>
      </c>
      <c r="J1320">
        <v>0.42049999999999998</v>
      </c>
      <c r="K1320" t="s">
        <v>225</v>
      </c>
      <c r="L1320">
        <v>176</v>
      </c>
      <c r="M1320" t="s">
        <v>225</v>
      </c>
    </row>
    <row r="1321" spans="1:13" x14ac:dyDescent="0.2">
      <c r="A1321">
        <v>2022</v>
      </c>
      <c r="B1321">
        <v>7</v>
      </c>
      <c r="C1321" t="s">
        <v>9</v>
      </c>
      <c r="D1321" t="s">
        <v>20</v>
      </c>
      <c r="E1321" t="s">
        <v>22</v>
      </c>
      <c r="F1321">
        <v>6.0499999999999998E-2</v>
      </c>
      <c r="G1321" t="s">
        <v>225</v>
      </c>
      <c r="H1321">
        <v>3.3097340000000002</v>
      </c>
      <c r="I1321" t="s">
        <v>225</v>
      </c>
      <c r="J1321">
        <v>1.5699999999999999E-2</v>
      </c>
      <c r="K1321" t="s">
        <v>225</v>
      </c>
      <c r="L1321">
        <v>6</v>
      </c>
      <c r="M1321" t="s">
        <v>225</v>
      </c>
    </row>
    <row r="1322" spans="1:13" x14ac:dyDescent="0.2">
      <c r="A1322">
        <v>2020</v>
      </c>
      <c r="B1322">
        <v>11</v>
      </c>
      <c r="C1322" t="s">
        <v>32</v>
      </c>
      <c r="D1322" t="s">
        <v>34</v>
      </c>
      <c r="E1322" t="s">
        <v>12</v>
      </c>
      <c r="F1322">
        <v>7.1099999999999997E-2</v>
      </c>
      <c r="G1322" t="s">
        <v>225</v>
      </c>
      <c r="H1322">
        <v>30.765021000000001</v>
      </c>
      <c r="I1322" t="s">
        <v>225</v>
      </c>
      <c r="J1322">
        <v>2.4899999999999999E-2</v>
      </c>
      <c r="K1322" t="s">
        <v>225</v>
      </c>
      <c r="L1322">
        <v>0</v>
      </c>
      <c r="M1322" t="s">
        <v>225</v>
      </c>
    </row>
    <row r="1323" spans="1:13" x14ac:dyDescent="0.2">
      <c r="A1323">
        <v>2020</v>
      </c>
      <c r="B1323">
        <v>4</v>
      </c>
      <c r="C1323" t="s">
        <v>9</v>
      </c>
      <c r="D1323" t="s">
        <v>25</v>
      </c>
      <c r="E1323" t="s">
        <v>13</v>
      </c>
      <c r="F1323">
        <v>0.22370000000000001</v>
      </c>
      <c r="G1323" t="s">
        <v>225</v>
      </c>
      <c r="H1323">
        <v>30.341988000000001</v>
      </c>
      <c r="I1323" t="s">
        <v>225</v>
      </c>
      <c r="J1323">
        <v>8.9499999999999996E-2</v>
      </c>
      <c r="K1323" t="s">
        <v>225</v>
      </c>
      <c r="L1323">
        <v>0</v>
      </c>
      <c r="M1323" t="s">
        <v>225</v>
      </c>
    </row>
    <row r="1324" spans="1:13" x14ac:dyDescent="0.2">
      <c r="A1324">
        <v>2022</v>
      </c>
      <c r="B1324">
        <v>12</v>
      </c>
      <c r="C1324" t="s">
        <v>32</v>
      </c>
      <c r="D1324" t="s">
        <v>33</v>
      </c>
      <c r="E1324" t="s">
        <v>13</v>
      </c>
      <c r="F1324">
        <v>5.74E-2</v>
      </c>
      <c r="G1324" t="s">
        <v>225</v>
      </c>
      <c r="H1324">
        <v>30.069205</v>
      </c>
      <c r="I1324" t="s">
        <v>225</v>
      </c>
      <c r="J1324">
        <v>2.87E-2</v>
      </c>
      <c r="K1324" t="s">
        <v>225</v>
      </c>
      <c r="L1324">
        <v>43</v>
      </c>
      <c r="M1324" t="s">
        <v>225</v>
      </c>
    </row>
    <row r="1325" spans="1:13" x14ac:dyDescent="0.2">
      <c r="A1325">
        <v>2020</v>
      </c>
      <c r="B1325">
        <v>5</v>
      </c>
      <c r="C1325" t="s">
        <v>32</v>
      </c>
      <c r="D1325" t="s">
        <v>34</v>
      </c>
      <c r="E1325" t="s">
        <v>12</v>
      </c>
      <c r="F1325">
        <v>6.54E-2</v>
      </c>
      <c r="G1325" t="s">
        <v>225</v>
      </c>
      <c r="H1325">
        <v>29.755378</v>
      </c>
      <c r="I1325" t="s">
        <v>225</v>
      </c>
      <c r="J1325">
        <v>2.29E-2</v>
      </c>
      <c r="K1325" t="s">
        <v>225</v>
      </c>
      <c r="L1325">
        <v>0</v>
      </c>
      <c r="M1325" t="s">
        <v>225</v>
      </c>
    </row>
    <row r="1326" spans="1:13" x14ac:dyDescent="0.2">
      <c r="A1326">
        <v>2021</v>
      </c>
      <c r="B1326">
        <v>8</v>
      </c>
      <c r="C1326" t="s">
        <v>9</v>
      </c>
      <c r="D1326" t="s">
        <v>16</v>
      </c>
      <c r="E1326" t="s">
        <v>13</v>
      </c>
      <c r="F1326">
        <v>0.2233</v>
      </c>
      <c r="G1326" t="s">
        <v>225</v>
      </c>
      <c r="H1326">
        <v>29.563620999999998</v>
      </c>
      <c r="I1326" t="s">
        <v>225</v>
      </c>
      <c r="J1326">
        <v>0.10050000000000001</v>
      </c>
      <c r="K1326" t="s">
        <v>225</v>
      </c>
      <c r="L1326">
        <v>54</v>
      </c>
      <c r="M1326" t="s">
        <v>225</v>
      </c>
    </row>
    <row r="1327" spans="1:13" x14ac:dyDescent="0.2">
      <c r="A1327">
        <v>2021</v>
      </c>
      <c r="B1327">
        <v>9</v>
      </c>
      <c r="C1327" t="s">
        <v>32</v>
      </c>
      <c r="D1327" t="s">
        <v>33</v>
      </c>
      <c r="E1327" t="s">
        <v>13</v>
      </c>
      <c r="F1327">
        <v>5.6599999999999998E-2</v>
      </c>
      <c r="G1327" t="s">
        <v>225</v>
      </c>
      <c r="H1327">
        <v>29.526422999999998</v>
      </c>
      <c r="I1327" t="s">
        <v>225</v>
      </c>
      <c r="J1327">
        <v>2.8299999999999999E-2</v>
      </c>
      <c r="K1327" t="s">
        <v>225</v>
      </c>
      <c r="L1327">
        <v>47</v>
      </c>
      <c r="M1327" t="s">
        <v>225</v>
      </c>
    </row>
    <row r="1328" spans="1:13" x14ac:dyDescent="0.2">
      <c r="A1328">
        <v>2022</v>
      </c>
      <c r="B1328">
        <v>11</v>
      </c>
      <c r="C1328" t="s">
        <v>32</v>
      </c>
      <c r="D1328" t="s">
        <v>33</v>
      </c>
      <c r="E1328" t="s">
        <v>13</v>
      </c>
      <c r="F1328">
        <v>5.4600000000000003E-2</v>
      </c>
      <c r="G1328" t="s">
        <v>225</v>
      </c>
      <c r="H1328">
        <v>29.143439000000001</v>
      </c>
      <c r="I1328" t="s">
        <v>225</v>
      </c>
      <c r="J1328">
        <v>2.7300000000000001E-2</v>
      </c>
      <c r="K1328" t="s">
        <v>225</v>
      </c>
      <c r="L1328">
        <v>42</v>
      </c>
      <c r="M1328" t="s">
        <v>225</v>
      </c>
    </row>
    <row r="1329" spans="1:13" x14ac:dyDescent="0.2">
      <c r="A1329">
        <v>2022</v>
      </c>
      <c r="B1329">
        <v>7</v>
      </c>
      <c r="C1329" t="s">
        <v>26</v>
      </c>
      <c r="D1329" t="s">
        <v>10</v>
      </c>
      <c r="E1329" t="s">
        <v>14</v>
      </c>
      <c r="F1329">
        <v>0.29330000000000001</v>
      </c>
      <c r="G1329" t="s">
        <v>225</v>
      </c>
      <c r="H1329">
        <v>47.363750000000003</v>
      </c>
      <c r="I1329" t="s">
        <v>225</v>
      </c>
      <c r="J1329">
        <v>0.21990000000000001</v>
      </c>
      <c r="K1329" t="s">
        <v>225</v>
      </c>
      <c r="L1329">
        <v>168</v>
      </c>
      <c r="M1329" t="s">
        <v>225</v>
      </c>
    </row>
    <row r="1330" spans="1:13" x14ac:dyDescent="0.2">
      <c r="A1330">
        <v>2022</v>
      </c>
      <c r="B1330">
        <v>7</v>
      </c>
      <c r="C1330" t="s">
        <v>26</v>
      </c>
      <c r="D1330" t="s">
        <v>15</v>
      </c>
      <c r="E1330" t="s">
        <v>11</v>
      </c>
      <c r="F1330">
        <v>0.48599999999999999</v>
      </c>
      <c r="G1330" t="s">
        <v>225</v>
      </c>
      <c r="H1330">
        <v>65.735039</v>
      </c>
      <c r="I1330" t="s">
        <v>225</v>
      </c>
      <c r="J1330">
        <v>9.7199999999999995E-2</v>
      </c>
      <c r="K1330" t="s">
        <v>225</v>
      </c>
      <c r="L1330">
        <v>83</v>
      </c>
      <c r="M1330" t="s">
        <v>225</v>
      </c>
    </row>
    <row r="1331" spans="1:13" x14ac:dyDescent="0.2">
      <c r="A1331">
        <v>2021</v>
      </c>
      <c r="B1331">
        <v>12</v>
      </c>
      <c r="C1331" t="s">
        <v>32</v>
      </c>
      <c r="D1331" t="s">
        <v>33</v>
      </c>
      <c r="E1331" t="s">
        <v>13</v>
      </c>
      <c r="F1331">
        <v>5.5100000000000003E-2</v>
      </c>
      <c r="G1331" t="s">
        <v>225</v>
      </c>
      <c r="H1331">
        <v>28.912295999999998</v>
      </c>
      <c r="I1331" t="s">
        <v>225</v>
      </c>
      <c r="J1331">
        <v>2.76E-2</v>
      </c>
      <c r="K1331" t="s">
        <v>225</v>
      </c>
      <c r="L1331">
        <v>44</v>
      </c>
      <c r="M1331" t="s">
        <v>225</v>
      </c>
    </row>
    <row r="1332" spans="1:13" x14ac:dyDescent="0.2">
      <c r="A1332">
        <v>2022</v>
      </c>
      <c r="B1332">
        <v>7</v>
      </c>
      <c r="C1332" t="s">
        <v>26</v>
      </c>
      <c r="D1332" t="s">
        <v>20</v>
      </c>
      <c r="E1332" t="s">
        <v>22</v>
      </c>
      <c r="F1332">
        <v>1.0439000000000001</v>
      </c>
      <c r="G1332" t="s">
        <v>225</v>
      </c>
      <c r="H1332">
        <v>59.966875999999999</v>
      </c>
      <c r="I1332" t="s">
        <v>225</v>
      </c>
      <c r="J1332">
        <v>0.27150000000000002</v>
      </c>
      <c r="K1332" t="s">
        <v>225</v>
      </c>
      <c r="L1332">
        <v>133</v>
      </c>
      <c r="M1332" t="s">
        <v>225</v>
      </c>
    </row>
    <row r="1333" spans="1:13" x14ac:dyDescent="0.2">
      <c r="A1333">
        <v>2021</v>
      </c>
      <c r="B1333">
        <v>3</v>
      </c>
      <c r="C1333" t="s">
        <v>32</v>
      </c>
      <c r="D1333" t="s">
        <v>34</v>
      </c>
      <c r="E1333" t="s">
        <v>12</v>
      </c>
      <c r="F1333">
        <v>6.1899999999999997E-2</v>
      </c>
      <c r="G1333" t="s">
        <v>225</v>
      </c>
      <c r="H1333">
        <v>28.385295999999997</v>
      </c>
      <c r="I1333" t="s">
        <v>225</v>
      </c>
      <c r="J1333">
        <v>2.1600000000000001E-2</v>
      </c>
      <c r="K1333" t="s">
        <v>225</v>
      </c>
      <c r="L1333">
        <v>0</v>
      </c>
      <c r="M1333" t="s">
        <v>225</v>
      </c>
    </row>
    <row r="1334" spans="1:13" x14ac:dyDescent="0.2">
      <c r="A1334">
        <v>2022</v>
      </c>
      <c r="B1334">
        <v>7</v>
      </c>
      <c r="C1334" t="s">
        <v>26</v>
      </c>
      <c r="D1334" t="s">
        <v>17</v>
      </c>
      <c r="E1334" t="s">
        <v>18</v>
      </c>
      <c r="F1334">
        <v>3.7982999999999998</v>
      </c>
      <c r="G1334" t="s">
        <v>225</v>
      </c>
      <c r="H1334">
        <v>348.84576700000002</v>
      </c>
      <c r="I1334" t="s">
        <v>225</v>
      </c>
      <c r="J1334">
        <v>0.68369999999999997</v>
      </c>
      <c r="K1334" t="s">
        <v>225</v>
      </c>
      <c r="L1334">
        <v>1365</v>
      </c>
      <c r="M1334" t="s">
        <v>225</v>
      </c>
    </row>
    <row r="1335" spans="1:13" x14ac:dyDescent="0.2">
      <c r="A1335">
        <v>2020</v>
      </c>
      <c r="B1335">
        <v>9</v>
      </c>
      <c r="C1335" t="s">
        <v>32</v>
      </c>
      <c r="D1335" t="s">
        <v>34</v>
      </c>
      <c r="E1335" t="s">
        <v>12</v>
      </c>
      <c r="F1335">
        <v>6.1899999999999997E-2</v>
      </c>
      <c r="G1335" t="s">
        <v>225</v>
      </c>
      <c r="H1335">
        <v>28.234317000000001</v>
      </c>
      <c r="I1335" t="s">
        <v>225</v>
      </c>
      <c r="J1335">
        <v>2.1600000000000001E-2</v>
      </c>
      <c r="K1335" t="s">
        <v>225</v>
      </c>
      <c r="L1335">
        <v>0</v>
      </c>
      <c r="M1335" t="s">
        <v>225</v>
      </c>
    </row>
    <row r="1336" spans="1:13" x14ac:dyDescent="0.2">
      <c r="A1336">
        <v>2021</v>
      </c>
      <c r="B1336">
        <v>8</v>
      </c>
      <c r="C1336" t="s">
        <v>32</v>
      </c>
      <c r="D1336" t="s">
        <v>34</v>
      </c>
      <c r="E1336" t="s">
        <v>12</v>
      </c>
      <c r="F1336">
        <v>6.1499999999999999E-2</v>
      </c>
      <c r="G1336" t="s">
        <v>225</v>
      </c>
      <c r="H1336">
        <v>28.180940999999997</v>
      </c>
      <c r="I1336" t="s">
        <v>225</v>
      </c>
      <c r="J1336">
        <v>2.1499999999999998E-2</v>
      </c>
      <c r="K1336" t="s">
        <v>225</v>
      </c>
      <c r="L1336">
        <v>0</v>
      </c>
      <c r="M1336" t="s">
        <v>225</v>
      </c>
    </row>
    <row r="1337" spans="1:13" x14ac:dyDescent="0.2">
      <c r="A1337">
        <v>2022</v>
      </c>
      <c r="B1337">
        <v>2</v>
      </c>
      <c r="C1337" t="s">
        <v>32</v>
      </c>
      <c r="D1337" t="s">
        <v>53</v>
      </c>
      <c r="E1337" t="s">
        <v>13</v>
      </c>
      <c r="F1337">
        <v>0.2908</v>
      </c>
      <c r="G1337" t="s">
        <v>225</v>
      </c>
      <c r="H1337">
        <v>28.097594000000001</v>
      </c>
      <c r="I1337" t="s">
        <v>225</v>
      </c>
      <c r="J1337">
        <v>0.14249999999999999</v>
      </c>
      <c r="K1337" t="s">
        <v>225</v>
      </c>
      <c r="L1337">
        <v>145</v>
      </c>
      <c r="M1337" t="s">
        <v>225</v>
      </c>
    </row>
    <row r="1338" spans="1:13" x14ac:dyDescent="0.2">
      <c r="A1338">
        <v>2020</v>
      </c>
      <c r="B1338">
        <v>10</v>
      </c>
      <c r="C1338" t="s">
        <v>32</v>
      </c>
      <c r="D1338" t="s">
        <v>33</v>
      </c>
      <c r="E1338" t="s">
        <v>13</v>
      </c>
      <c r="F1338">
        <v>5.7099999999999998E-2</v>
      </c>
      <c r="G1338" t="s">
        <v>225</v>
      </c>
      <c r="H1338">
        <v>27.713615000000001</v>
      </c>
      <c r="I1338" t="s">
        <v>225</v>
      </c>
      <c r="J1338">
        <v>2.86E-2</v>
      </c>
      <c r="K1338" t="s">
        <v>225</v>
      </c>
      <c r="L1338">
        <v>47</v>
      </c>
      <c r="M1338" t="s">
        <v>225</v>
      </c>
    </row>
    <row r="1339" spans="1:13" x14ac:dyDescent="0.2">
      <c r="A1339">
        <v>2022</v>
      </c>
      <c r="B1339">
        <v>10</v>
      </c>
      <c r="C1339" t="s">
        <v>32</v>
      </c>
      <c r="D1339" t="s">
        <v>33</v>
      </c>
      <c r="E1339" t="s">
        <v>13</v>
      </c>
      <c r="F1339">
        <v>5.2200000000000003E-2</v>
      </c>
      <c r="G1339" t="s">
        <v>225</v>
      </c>
      <c r="H1339">
        <v>27.388981000000001</v>
      </c>
      <c r="I1339" t="s">
        <v>225</v>
      </c>
      <c r="J1339">
        <v>2.6100000000000002E-2</v>
      </c>
      <c r="K1339" t="s">
        <v>225</v>
      </c>
      <c r="L1339">
        <v>39</v>
      </c>
      <c r="M1339" t="s">
        <v>225</v>
      </c>
    </row>
    <row r="1340" spans="1:13" x14ac:dyDescent="0.2">
      <c r="A1340">
        <v>2022</v>
      </c>
      <c r="B1340">
        <v>7</v>
      </c>
      <c r="C1340" t="s">
        <v>26</v>
      </c>
      <c r="D1340" t="s">
        <v>21</v>
      </c>
      <c r="E1340" t="s">
        <v>22</v>
      </c>
      <c r="F1340">
        <v>6.9999999999999999E-4</v>
      </c>
      <c r="G1340" t="s">
        <v>225</v>
      </c>
      <c r="H1340">
        <v>0.279082</v>
      </c>
      <c r="I1340" t="s">
        <v>225</v>
      </c>
      <c r="J1340">
        <v>2.0000000000000001E-4</v>
      </c>
      <c r="K1340" t="s">
        <v>225</v>
      </c>
      <c r="L1340">
        <v>0</v>
      </c>
      <c r="M1340" t="s">
        <v>225</v>
      </c>
    </row>
    <row r="1341" spans="1:13" x14ac:dyDescent="0.2">
      <c r="A1341">
        <v>2022</v>
      </c>
      <c r="B1341">
        <v>7</v>
      </c>
      <c r="C1341" t="s">
        <v>26</v>
      </c>
      <c r="D1341" t="s">
        <v>21</v>
      </c>
      <c r="E1341" t="s">
        <v>27</v>
      </c>
      <c r="F1341">
        <v>3.8999999999999998E-3</v>
      </c>
      <c r="G1341" t="s">
        <v>225</v>
      </c>
      <c r="H1341">
        <v>1.31538</v>
      </c>
      <c r="I1341" t="s">
        <v>225</v>
      </c>
      <c r="J1341">
        <v>1.1999999999999999E-3</v>
      </c>
      <c r="K1341" t="s">
        <v>225</v>
      </c>
      <c r="L1341">
        <v>0</v>
      </c>
      <c r="M1341" t="s">
        <v>225</v>
      </c>
    </row>
    <row r="1342" spans="1:13" x14ac:dyDescent="0.2">
      <c r="A1342">
        <v>2020</v>
      </c>
      <c r="B1342">
        <v>6</v>
      </c>
      <c r="C1342" t="s">
        <v>32</v>
      </c>
      <c r="D1342" t="s">
        <v>33</v>
      </c>
      <c r="E1342" t="s">
        <v>13</v>
      </c>
      <c r="F1342">
        <v>5.5800000000000002E-2</v>
      </c>
      <c r="G1342" t="s">
        <v>225</v>
      </c>
      <c r="H1342">
        <v>27.373598000000001</v>
      </c>
      <c r="I1342" t="s">
        <v>225</v>
      </c>
      <c r="J1342">
        <v>2.7900000000000001E-2</v>
      </c>
      <c r="K1342" t="s">
        <v>225</v>
      </c>
      <c r="L1342">
        <v>43</v>
      </c>
      <c r="M1342" t="s">
        <v>225</v>
      </c>
    </row>
    <row r="1343" spans="1:13" x14ac:dyDescent="0.2">
      <c r="A1343">
        <v>2022</v>
      </c>
      <c r="B1343">
        <v>7</v>
      </c>
      <c r="C1343" t="s">
        <v>26</v>
      </c>
      <c r="D1343" t="s">
        <v>16</v>
      </c>
      <c r="E1343" t="s">
        <v>11</v>
      </c>
      <c r="F1343">
        <v>1.2142999999999999</v>
      </c>
      <c r="G1343" t="s">
        <v>225</v>
      </c>
      <c r="H1343">
        <v>80.504517000000007</v>
      </c>
      <c r="I1343" t="s">
        <v>225</v>
      </c>
      <c r="J1343">
        <v>0.27929999999999999</v>
      </c>
      <c r="K1343" t="s">
        <v>225</v>
      </c>
      <c r="L1343">
        <v>0</v>
      </c>
      <c r="M1343" t="s">
        <v>225</v>
      </c>
    </row>
    <row r="1344" spans="1:13" x14ac:dyDescent="0.2">
      <c r="A1344">
        <v>2020</v>
      </c>
      <c r="B1344">
        <v>4</v>
      </c>
      <c r="C1344" t="s">
        <v>32</v>
      </c>
      <c r="D1344" t="s">
        <v>34</v>
      </c>
      <c r="E1344" t="s">
        <v>12</v>
      </c>
      <c r="F1344">
        <v>5.9700000000000003E-2</v>
      </c>
      <c r="G1344" t="s">
        <v>225</v>
      </c>
      <c r="H1344">
        <v>27.194769999999998</v>
      </c>
      <c r="I1344" t="s">
        <v>225</v>
      </c>
      <c r="J1344">
        <v>2.0899999999999998E-2</v>
      </c>
      <c r="K1344" t="s">
        <v>225</v>
      </c>
      <c r="L1344">
        <v>0</v>
      </c>
      <c r="M1344" t="s">
        <v>225</v>
      </c>
    </row>
    <row r="1345" spans="1:13" x14ac:dyDescent="0.2">
      <c r="A1345">
        <v>2021</v>
      </c>
      <c r="B1345">
        <v>1</v>
      </c>
      <c r="C1345" t="s">
        <v>32</v>
      </c>
      <c r="D1345" t="s">
        <v>34</v>
      </c>
      <c r="E1345" t="s">
        <v>12</v>
      </c>
      <c r="F1345">
        <v>5.7700000000000001E-2</v>
      </c>
      <c r="G1345" t="s">
        <v>225</v>
      </c>
      <c r="H1345">
        <v>27.053737000000002</v>
      </c>
      <c r="I1345" t="s">
        <v>225</v>
      </c>
      <c r="J1345">
        <v>2.0199999999999999E-2</v>
      </c>
      <c r="K1345" t="s">
        <v>225</v>
      </c>
      <c r="L1345">
        <v>0</v>
      </c>
      <c r="M1345" t="s">
        <v>225</v>
      </c>
    </row>
    <row r="1346" spans="1:13" x14ac:dyDescent="0.2">
      <c r="A1346">
        <v>2022</v>
      </c>
      <c r="B1346">
        <v>7</v>
      </c>
      <c r="C1346" t="s">
        <v>32</v>
      </c>
      <c r="D1346" t="s">
        <v>10</v>
      </c>
      <c r="E1346" t="s">
        <v>14</v>
      </c>
      <c r="F1346">
        <v>1.7299999999999999E-2</v>
      </c>
      <c r="G1346" t="s">
        <v>225</v>
      </c>
      <c r="H1346">
        <v>3.582185</v>
      </c>
      <c r="I1346" t="s">
        <v>225</v>
      </c>
      <c r="J1346">
        <v>1.2999999999999999E-2</v>
      </c>
      <c r="K1346" t="s">
        <v>225</v>
      </c>
      <c r="L1346">
        <v>5</v>
      </c>
      <c r="M1346" t="s">
        <v>225</v>
      </c>
    </row>
    <row r="1347" spans="1:13" x14ac:dyDescent="0.2">
      <c r="A1347">
        <v>2022</v>
      </c>
      <c r="B1347">
        <v>7</v>
      </c>
      <c r="C1347" t="s">
        <v>32</v>
      </c>
      <c r="D1347" t="s">
        <v>15</v>
      </c>
      <c r="E1347" t="s">
        <v>11</v>
      </c>
      <c r="F1347">
        <v>1.0061</v>
      </c>
      <c r="G1347" t="s">
        <v>225</v>
      </c>
      <c r="H1347">
        <v>141.81813500000001</v>
      </c>
      <c r="I1347" t="s">
        <v>225</v>
      </c>
      <c r="J1347">
        <v>0.20119999999999999</v>
      </c>
      <c r="K1347" t="s">
        <v>225</v>
      </c>
      <c r="L1347">
        <v>224</v>
      </c>
      <c r="M1347" t="s">
        <v>225</v>
      </c>
    </row>
    <row r="1348" spans="1:13" x14ac:dyDescent="0.2">
      <c r="A1348">
        <v>2022</v>
      </c>
      <c r="B1348">
        <v>7</v>
      </c>
      <c r="C1348" t="s">
        <v>32</v>
      </c>
      <c r="D1348" t="s">
        <v>20</v>
      </c>
      <c r="E1348" t="s">
        <v>22</v>
      </c>
      <c r="F1348">
        <v>2.8408000000000002</v>
      </c>
      <c r="G1348" t="s">
        <v>225</v>
      </c>
      <c r="H1348">
        <v>162.03147300000001</v>
      </c>
      <c r="I1348" t="s">
        <v>225</v>
      </c>
      <c r="J1348">
        <v>0.73860000000000003</v>
      </c>
      <c r="K1348" t="s">
        <v>225</v>
      </c>
      <c r="L1348">
        <v>357</v>
      </c>
      <c r="M1348" t="s">
        <v>225</v>
      </c>
    </row>
    <row r="1349" spans="1:13" x14ac:dyDescent="0.2">
      <c r="A1349">
        <v>2022</v>
      </c>
      <c r="B1349">
        <v>7</v>
      </c>
      <c r="C1349" t="s">
        <v>32</v>
      </c>
      <c r="D1349" t="s">
        <v>21</v>
      </c>
      <c r="E1349" t="s">
        <v>22</v>
      </c>
      <c r="F1349">
        <v>1.4E-3</v>
      </c>
      <c r="G1349" t="s">
        <v>225</v>
      </c>
      <c r="H1349">
        <v>0.52587300000000003</v>
      </c>
      <c r="I1349" t="s">
        <v>225</v>
      </c>
      <c r="J1349">
        <v>4.0000000000000002E-4</v>
      </c>
      <c r="K1349" t="s">
        <v>225</v>
      </c>
      <c r="L1349">
        <v>2</v>
      </c>
      <c r="M1349" t="s">
        <v>225</v>
      </c>
    </row>
    <row r="1350" spans="1:13" x14ac:dyDescent="0.2">
      <c r="A1350">
        <v>2022</v>
      </c>
      <c r="B1350">
        <v>7</v>
      </c>
      <c r="C1350" t="s">
        <v>32</v>
      </c>
      <c r="D1350" t="s">
        <v>21</v>
      </c>
      <c r="E1350" t="s">
        <v>27</v>
      </c>
      <c r="F1350">
        <v>2.3099999999999999E-2</v>
      </c>
      <c r="G1350" t="s">
        <v>225</v>
      </c>
      <c r="H1350">
        <v>7.314819</v>
      </c>
      <c r="I1350" t="s">
        <v>225</v>
      </c>
      <c r="J1350">
        <v>7.0000000000000001E-3</v>
      </c>
      <c r="K1350" t="s">
        <v>225</v>
      </c>
      <c r="L1350">
        <v>29</v>
      </c>
      <c r="M1350" t="s">
        <v>225</v>
      </c>
    </row>
    <row r="1351" spans="1:13" x14ac:dyDescent="0.2">
      <c r="A1351">
        <v>2021</v>
      </c>
      <c r="B1351">
        <v>11</v>
      </c>
      <c r="C1351" t="s">
        <v>9</v>
      </c>
      <c r="D1351" t="s">
        <v>42</v>
      </c>
      <c r="E1351" t="s">
        <v>13</v>
      </c>
      <c r="F1351">
        <v>0.14430000000000001</v>
      </c>
      <c r="G1351" t="s">
        <v>225</v>
      </c>
      <c r="H1351">
        <v>26.838242999999999</v>
      </c>
      <c r="I1351" t="s">
        <v>225</v>
      </c>
      <c r="J1351">
        <v>5.7700000000000001E-2</v>
      </c>
      <c r="K1351" t="s">
        <v>225</v>
      </c>
      <c r="L1351">
        <v>53</v>
      </c>
      <c r="M1351" t="s">
        <v>225</v>
      </c>
    </row>
    <row r="1352" spans="1:13" x14ac:dyDescent="0.2">
      <c r="A1352">
        <v>2022</v>
      </c>
      <c r="B1352">
        <v>7</v>
      </c>
      <c r="C1352" t="s">
        <v>32</v>
      </c>
      <c r="D1352" t="s">
        <v>17</v>
      </c>
      <c r="E1352" t="s">
        <v>18</v>
      </c>
      <c r="F1352">
        <v>5.2210000000000001</v>
      </c>
      <c r="G1352" t="s">
        <v>225</v>
      </c>
      <c r="H1352">
        <v>520.67634899999996</v>
      </c>
      <c r="I1352" t="s">
        <v>225</v>
      </c>
      <c r="J1352">
        <v>0.93979999999999997</v>
      </c>
      <c r="K1352" t="s">
        <v>225</v>
      </c>
      <c r="L1352">
        <v>2169</v>
      </c>
      <c r="M1352" t="s">
        <v>225</v>
      </c>
    </row>
    <row r="1353" spans="1:13" x14ac:dyDescent="0.2">
      <c r="A1353">
        <v>2020</v>
      </c>
      <c r="B1353">
        <v>8</v>
      </c>
      <c r="C1353" t="s">
        <v>32</v>
      </c>
      <c r="D1353" t="s">
        <v>33</v>
      </c>
      <c r="E1353" t="s">
        <v>13</v>
      </c>
      <c r="F1353">
        <v>5.3999999999999999E-2</v>
      </c>
      <c r="G1353" t="s">
        <v>225</v>
      </c>
      <c r="H1353">
        <v>26.511486000000001</v>
      </c>
      <c r="I1353" t="s">
        <v>225</v>
      </c>
      <c r="J1353">
        <v>2.7E-2</v>
      </c>
      <c r="K1353" t="s">
        <v>225</v>
      </c>
      <c r="L1353">
        <v>41</v>
      </c>
      <c r="M1353" t="s">
        <v>225</v>
      </c>
    </row>
    <row r="1354" spans="1:13" x14ac:dyDescent="0.2">
      <c r="A1354">
        <v>2020</v>
      </c>
      <c r="B1354">
        <v>3</v>
      </c>
      <c r="C1354" t="s">
        <v>32</v>
      </c>
      <c r="D1354" t="s">
        <v>34</v>
      </c>
      <c r="E1354" t="s">
        <v>12</v>
      </c>
      <c r="F1354">
        <v>5.7700000000000001E-2</v>
      </c>
      <c r="G1354" t="s">
        <v>225</v>
      </c>
      <c r="H1354">
        <v>25.981501999999999</v>
      </c>
      <c r="I1354" t="s">
        <v>225</v>
      </c>
      <c r="J1354">
        <v>2.0199999999999999E-2</v>
      </c>
      <c r="K1354" t="s">
        <v>225</v>
      </c>
      <c r="L1354">
        <v>0</v>
      </c>
      <c r="M1354" t="s">
        <v>225</v>
      </c>
    </row>
    <row r="1355" spans="1:13" x14ac:dyDescent="0.2">
      <c r="A1355">
        <v>2022</v>
      </c>
      <c r="B1355">
        <v>7</v>
      </c>
      <c r="C1355" t="s">
        <v>32</v>
      </c>
      <c r="D1355" t="s">
        <v>33</v>
      </c>
      <c r="E1355" t="s">
        <v>18</v>
      </c>
      <c r="F1355">
        <v>0.97009999999999996</v>
      </c>
      <c r="G1355" t="s">
        <v>225</v>
      </c>
      <c r="H1355">
        <v>318.702764</v>
      </c>
      <c r="I1355" t="s">
        <v>225</v>
      </c>
      <c r="J1355">
        <v>0.18429999999999999</v>
      </c>
      <c r="K1355" t="s">
        <v>225</v>
      </c>
      <c r="L1355">
        <v>99</v>
      </c>
      <c r="M1355" t="s">
        <v>225</v>
      </c>
    </row>
    <row r="1356" spans="1:13" x14ac:dyDescent="0.2">
      <c r="A1356">
        <v>2021</v>
      </c>
      <c r="B1356">
        <v>6</v>
      </c>
      <c r="C1356" t="s">
        <v>32</v>
      </c>
      <c r="D1356" t="s">
        <v>33</v>
      </c>
      <c r="E1356" t="s">
        <v>13</v>
      </c>
      <c r="F1356">
        <v>5.0200000000000002E-2</v>
      </c>
      <c r="G1356" t="s">
        <v>225</v>
      </c>
      <c r="H1356">
        <v>25.818787</v>
      </c>
      <c r="I1356" t="s">
        <v>225</v>
      </c>
      <c r="J1356">
        <v>2.5100000000000001E-2</v>
      </c>
      <c r="K1356" t="s">
        <v>225</v>
      </c>
      <c r="L1356">
        <v>44</v>
      </c>
      <c r="M1356" t="s">
        <v>225</v>
      </c>
    </row>
    <row r="1357" spans="1:13" x14ac:dyDescent="0.2">
      <c r="A1357">
        <v>2022</v>
      </c>
      <c r="B1357">
        <v>3</v>
      </c>
      <c r="C1357" t="s">
        <v>32</v>
      </c>
      <c r="D1357" t="s">
        <v>53</v>
      </c>
      <c r="E1357" t="s">
        <v>13</v>
      </c>
      <c r="F1357">
        <v>0.27129999999999999</v>
      </c>
      <c r="G1357" t="s">
        <v>225</v>
      </c>
      <c r="H1357">
        <v>25.76972</v>
      </c>
      <c r="I1357" t="s">
        <v>225</v>
      </c>
      <c r="J1357">
        <v>0.13289999999999999</v>
      </c>
      <c r="K1357" t="s">
        <v>225</v>
      </c>
      <c r="L1357">
        <v>135</v>
      </c>
      <c r="M1357" t="s">
        <v>225</v>
      </c>
    </row>
    <row r="1358" spans="1:13" x14ac:dyDescent="0.2">
      <c r="A1358">
        <v>2021</v>
      </c>
      <c r="B1358">
        <v>7</v>
      </c>
      <c r="C1358" t="s">
        <v>32</v>
      </c>
      <c r="D1358" t="s">
        <v>33</v>
      </c>
      <c r="E1358" t="s">
        <v>13</v>
      </c>
      <c r="F1358">
        <v>4.9299999999999997E-2</v>
      </c>
      <c r="G1358" t="s">
        <v>225</v>
      </c>
      <c r="H1358">
        <v>25.549583999999999</v>
      </c>
      <c r="I1358" t="s">
        <v>225</v>
      </c>
      <c r="J1358">
        <v>2.46E-2</v>
      </c>
      <c r="K1358" t="s">
        <v>225</v>
      </c>
      <c r="L1358">
        <v>34</v>
      </c>
      <c r="M1358" t="s">
        <v>225</v>
      </c>
    </row>
    <row r="1359" spans="1:13" x14ac:dyDescent="0.2">
      <c r="A1359">
        <v>2021</v>
      </c>
      <c r="B1359">
        <v>2</v>
      </c>
      <c r="C1359" t="s">
        <v>32</v>
      </c>
      <c r="D1359" t="s">
        <v>34</v>
      </c>
      <c r="E1359" t="s">
        <v>12</v>
      </c>
      <c r="F1359">
        <v>5.5100000000000003E-2</v>
      </c>
      <c r="G1359" t="s">
        <v>225</v>
      </c>
      <c r="H1359">
        <v>25.322153999999998</v>
      </c>
      <c r="I1359" t="s">
        <v>225</v>
      </c>
      <c r="J1359">
        <v>1.9300000000000001E-2</v>
      </c>
      <c r="K1359" t="s">
        <v>225</v>
      </c>
      <c r="L1359">
        <v>0</v>
      </c>
      <c r="M1359" t="s">
        <v>225</v>
      </c>
    </row>
    <row r="1360" spans="1:13" x14ac:dyDescent="0.2">
      <c r="A1360">
        <v>2022</v>
      </c>
      <c r="B1360">
        <v>8</v>
      </c>
      <c r="C1360" t="s">
        <v>9</v>
      </c>
      <c r="D1360" t="s">
        <v>10</v>
      </c>
      <c r="E1360" t="s">
        <v>11</v>
      </c>
      <c r="F1360">
        <v>8.0892999999999997</v>
      </c>
      <c r="G1360" t="s">
        <v>225</v>
      </c>
      <c r="H1360">
        <v>594.58878300000003</v>
      </c>
      <c r="I1360" t="s">
        <v>225</v>
      </c>
      <c r="J1360">
        <v>1.6988000000000001</v>
      </c>
      <c r="K1360" t="s">
        <v>225</v>
      </c>
      <c r="L1360">
        <v>408</v>
      </c>
      <c r="M1360" t="s">
        <v>225</v>
      </c>
    </row>
    <row r="1361" spans="1:13" x14ac:dyDescent="0.2">
      <c r="A1361">
        <v>2022</v>
      </c>
      <c r="B1361">
        <v>8</v>
      </c>
      <c r="C1361" t="s">
        <v>9</v>
      </c>
      <c r="D1361" t="s">
        <v>15</v>
      </c>
      <c r="E1361" t="s">
        <v>11</v>
      </c>
      <c r="F1361">
        <v>0.46550000000000002</v>
      </c>
      <c r="G1361" t="s">
        <v>225</v>
      </c>
      <c r="H1361">
        <v>39.605674999999998</v>
      </c>
      <c r="I1361" t="s">
        <v>225</v>
      </c>
      <c r="J1361">
        <v>9.3200000000000005E-2</v>
      </c>
      <c r="K1361" t="s">
        <v>225</v>
      </c>
      <c r="L1361">
        <v>65</v>
      </c>
      <c r="M1361" t="s">
        <v>225</v>
      </c>
    </row>
    <row r="1362" spans="1:13" x14ac:dyDescent="0.2">
      <c r="A1362">
        <v>2022</v>
      </c>
      <c r="B1362">
        <v>8</v>
      </c>
      <c r="C1362" t="s">
        <v>9</v>
      </c>
      <c r="D1362" t="s">
        <v>21</v>
      </c>
      <c r="E1362" t="s">
        <v>22</v>
      </c>
      <c r="F1362">
        <v>2.7000000000000001E-3</v>
      </c>
      <c r="G1362" t="s">
        <v>225</v>
      </c>
      <c r="H1362">
        <v>0.85083900000000001</v>
      </c>
      <c r="I1362" t="s">
        <v>225</v>
      </c>
      <c r="J1362">
        <v>6.9999999999999999E-4</v>
      </c>
      <c r="K1362" t="s">
        <v>225</v>
      </c>
      <c r="L1362">
        <v>4</v>
      </c>
      <c r="M1362" t="s">
        <v>225</v>
      </c>
    </row>
    <row r="1363" spans="1:13" x14ac:dyDescent="0.2">
      <c r="A1363">
        <v>2020</v>
      </c>
      <c r="B1363">
        <v>1</v>
      </c>
      <c r="C1363" t="s">
        <v>32</v>
      </c>
      <c r="D1363" t="s">
        <v>34</v>
      </c>
      <c r="E1363" t="s">
        <v>12</v>
      </c>
      <c r="F1363">
        <v>5.5399999999999998E-2</v>
      </c>
      <c r="G1363" t="s">
        <v>225</v>
      </c>
      <c r="H1363">
        <v>25.307236</v>
      </c>
      <c r="I1363" t="s">
        <v>225</v>
      </c>
      <c r="J1363">
        <v>1.9400000000000001E-2</v>
      </c>
      <c r="K1363" t="s">
        <v>225</v>
      </c>
      <c r="L1363">
        <v>0</v>
      </c>
      <c r="M1363" t="s">
        <v>225</v>
      </c>
    </row>
    <row r="1364" spans="1:13" x14ac:dyDescent="0.2">
      <c r="A1364">
        <v>2022</v>
      </c>
      <c r="B1364">
        <v>8</v>
      </c>
      <c r="C1364" t="s">
        <v>9</v>
      </c>
      <c r="D1364" t="s">
        <v>17</v>
      </c>
      <c r="E1364" t="s">
        <v>18</v>
      </c>
      <c r="F1364">
        <v>3.3197000000000001</v>
      </c>
      <c r="G1364" t="s">
        <v>225</v>
      </c>
      <c r="H1364">
        <v>345.17924099999999</v>
      </c>
      <c r="I1364" t="s">
        <v>225</v>
      </c>
      <c r="J1364">
        <v>0.59760000000000002</v>
      </c>
      <c r="K1364" t="s">
        <v>225</v>
      </c>
      <c r="L1364">
        <v>166</v>
      </c>
      <c r="M1364" t="s">
        <v>225</v>
      </c>
    </row>
    <row r="1365" spans="1:13" x14ac:dyDescent="0.2">
      <c r="A1365">
        <v>2022</v>
      </c>
      <c r="B1365">
        <v>8</v>
      </c>
      <c r="C1365" t="s">
        <v>9</v>
      </c>
      <c r="D1365" t="s">
        <v>20</v>
      </c>
      <c r="E1365" t="s">
        <v>22</v>
      </c>
      <c r="F1365">
        <v>4.1399999999999999E-2</v>
      </c>
      <c r="G1365" t="s">
        <v>225</v>
      </c>
      <c r="H1365">
        <v>2.1983779999999999</v>
      </c>
      <c r="I1365" t="s">
        <v>225</v>
      </c>
      <c r="J1365">
        <v>1.0699999999999999E-2</v>
      </c>
      <c r="K1365" t="s">
        <v>225</v>
      </c>
      <c r="L1365">
        <v>4</v>
      </c>
      <c r="M1365" t="s">
        <v>225</v>
      </c>
    </row>
    <row r="1366" spans="1:13" x14ac:dyDescent="0.2">
      <c r="A1366">
        <v>2022</v>
      </c>
      <c r="B1366">
        <v>6</v>
      </c>
      <c r="C1366" t="s">
        <v>32</v>
      </c>
      <c r="D1366" t="s">
        <v>33</v>
      </c>
      <c r="E1366" t="s">
        <v>13</v>
      </c>
      <c r="F1366">
        <v>4.6399999999999997E-2</v>
      </c>
      <c r="G1366" t="s">
        <v>225</v>
      </c>
      <c r="H1366">
        <v>24.763261</v>
      </c>
      <c r="I1366" t="s">
        <v>225</v>
      </c>
      <c r="J1366">
        <v>2.3199999999999998E-2</v>
      </c>
      <c r="K1366" t="s">
        <v>225</v>
      </c>
      <c r="L1366">
        <v>37</v>
      </c>
      <c r="M1366" t="s">
        <v>225</v>
      </c>
    </row>
    <row r="1367" spans="1:13" x14ac:dyDescent="0.2">
      <c r="A1367">
        <v>2022</v>
      </c>
      <c r="B1367">
        <v>8</v>
      </c>
      <c r="C1367" t="s">
        <v>9</v>
      </c>
      <c r="D1367" t="s">
        <v>59</v>
      </c>
      <c r="E1367" t="s">
        <v>22</v>
      </c>
      <c r="F1367">
        <v>2.399</v>
      </c>
      <c r="G1367" t="s">
        <v>225</v>
      </c>
      <c r="H1367">
        <v>145.440369</v>
      </c>
      <c r="I1367" t="s">
        <v>225</v>
      </c>
      <c r="J1367">
        <v>0.59970000000000001</v>
      </c>
      <c r="K1367" t="s">
        <v>225</v>
      </c>
      <c r="L1367">
        <v>0</v>
      </c>
      <c r="M1367" t="s">
        <v>225</v>
      </c>
    </row>
    <row r="1368" spans="1:13" x14ac:dyDescent="0.2">
      <c r="A1368">
        <v>2021</v>
      </c>
      <c r="B1368">
        <v>5</v>
      </c>
      <c r="C1368" t="s">
        <v>32</v>
      </c>
      <c r="D1368" t="s">
        <v>33</v>
      </c>
      <c r="E1368" t="s">
        <v>13</v>
      </c>
      <c r="F1368">
        <v>4.9299999999999997E-2</v>
      </c>
      <c r="G1368" t="s">
        <v>225</v>
      </c>
      <c r="H1368">
        <v>24.562617999999997</v>
      </c>
      <c r="I1368" t="s">
        <v>225</v>
      </c>
      <c r="J1368">
        <v>2.46E-2</v>
      </c>
      <c r="K1368" t="s">
        <v>225</v>
      </c>
      <c r="L1368">
        <v>44</v>
      </c>
      <c r="M1368" t="s">
        <v>225</v>
      </c>
    </row>
    <row r="1369" spans="1:13" x14ac:dyDescent="0.2">
      <c r="A1369">
        <v>2022</v>
      </c>
      <c r="B1369">
        <v>6</v>
      </c>
      <c r="C1369" t="s">
        <v>26</v>
      </c>
      <c r="D1369" t="s">
        <v>53</v>
      </c>
      <c r="E1369" t="s">
        <v>13</v>
      </c>
      <c r="F1369">
        <v>0.3448</v>
      </c>
      <c r="G1369" t="s">
        <v>225</v>
      </c>
      <c r="H1369">
        <v>24.544915</v>
      </c>
      <c r="I1369" t="s">
        <v>225</v>
      </c>
      <c r="J1369">
        <v>0.16889999999999999</v>
      </c>
      <c r="K1369" t="s">
        <v>225</v>
      </c>
      <c r="L1369">
        <v>139</v>
      </c>
      <c r="M1369" t="s">
        <v>225</v>
      </c>
    </row>
    <row r="1370" spans="1:13" x14ac:dyDescent="0.2">
      <c r="A1370">
        <v>2021</v>
      </c>
      <c r="B1370">
        <v>11</v>
      </c>
      <c r="C1370" t="s">
        <v>32</v>
      </c>
      <c r="D1370" t="s">
        <v>33</v>
      </c>
      <c r="E1370" t="s">
        <v>13</v>
      </c>
      <c r="F1370">
        <v>4.6600000000000003E-2</v>
      </c>
      <c r="G1370" t="s">
        <v>225</v>
      </c>
      <c r="H1370">
        <v>24.183679000000001</v>
      </c>
      <c r="I1370" t="s">
        <v>225</v>
      </c>
      <c r="J1370">
        <v>2.3300000000000001E-2</v>
      </c>
      <c r="K1370" t="s">
        <v>225</v>
      </c>
      <c r="L1370">
        <v>39</v>
      </c>
      <c r="M1370" t="s">
        <v>225</v>
      </c>
    </row>
    <row r="1371" spans="1:13" x14ac:dyDescent="0.2">
      <c r="A1371">
        <v>2022</v>
      </c>
      <c r="B1371">
        <v>5</v>
      </c>
      <c r="C1371" t="s">
        <v>26</v>
      </c>
      <c r="D1371" t="s">
        <v>53</v>
      </c>
      <c r="E1371" t="s">
        <v>13</v>
      </c>
      <c r="F1371">
        <v>0.33839999999999998</v>
      </c>
      <c r="G1371" t="s">
        <v>225</v>
      </c>
      <c r="H1371">
        <v>24.139054999999999</v>
      </c>
      <c r="I1371" t="s">
        <v>225</v>
      </c>
      <c r="J1371">
        <v>0.1658</v>
      </c>
      <c r="K1371" t="s">
        <v>225</v>
      </c>
      <c r="L1371">
        <v>144</v>
      </c>
      <c r="M1371" t="s">
        <v>225</v>
      </c>
    </row>
    <row r="1372" spans="1:13" x14ac:dyDescent="0.2">
      <c r="A1372">
        <v>2020</v>
      </c>
      <c r="B1372">
        <v>2</v>
      </c>
      <c r="C1372" t="s">
        <v>32</v>
      </c>
      <c r="D1372" t="s">
        <v>34</v>
      </c>
      <c r="E1372" t="s">
        <v>12</v>
      </c>
      <c r="F1372">
        <v>5.2600000000000001E-2</v>
      </c>
      <c r="G1372" t="s">
        <v>225</v>
      </c>
      <c r="H1372">
        <v>24.106432999999999</v>
      </c>
      <c r="I1372" t="s">
        <v>225</v>
      </c>
      <c r="J1372">
        <v>1.84E-2</v>
      </c>
      <c r="K1372" t="s">
        <v>225</v>
      </c>
      <c r="L1372">
        <v>0</v>
      </c>
      <c r="M1372" t="s">
        <v>225</v>
      </c>
    </row>
    <row r="1373" spans="1:13" x14ac:dyDescent="0.2">
      <c r="A1373">
        <v>2022</v>
      </c>
      <c r="B1373">
        <v>8</v>
      </c>
      <c r="C1373" t="s">
        <v>26</v>
      </c>
      <c r="D1373" t="s">
        <v>10</v>
      </c>
      <c r="E1373" t="s">
        <v>14</v>
      </c>
      <c r="F1373">
        <v>0.29330000000000001</v>
      </c>
      <c r="G1373" t="s">
        <v>225</v>
      </c>
      <c r="H1373">
        <v>47.363750000000003</v>
      </c>
      <c r="I1373" t="s">
        <v>225</v>
      </c>
      <c r="J1373">
        <v>0.21990000000000001</v>
      </c>
      <c r="K1373" t="s">
        <v>225</v>
      </c>
      <c r="L1373">
        <v>168</v>
      </c>
      <c r="M1373" t="s">
        <v>225</v>
      </c>
    </row>
    <row r="1374" spans="1:13" x14ac:dyDescent="0.2">
      <c r="A1374">
        <v>2022</v>
      </c>
      <c r="B1374">
        <v>8</v>
      </c>
      <c r="C1374" t="s">
        <v>26</v>
      </c>
      <c r="D1374" t="s">
        <v>15</v>
      </c>
      <c r="E1374" t="s">
        <v>11</v>
      </c>
      <c r="F1374">
        <v>0.64800000000000002</v>
      </c>
      <c r="G1374" t="s">
        <v>225</v>
      </c>
      <c r="H1374">
        <v>79.544736999999998</v>
      </c>
      <c r="I1374" t="s">
        <v>225</v>
      </c>
      <c r="J1374">
        <v>0.12959999999999999</v>
      </c>
      <c r="K1374" t="s">
        <v>225</v>
      </c>
      <c r="L1374">
        <v>163</v>
      </c>
      <c r="M1374" t="s">
        <v>225</v>
      </c>
    </row>
    <row r="1375" spans="1:13" x14ac:dyDescent="0.2">
      <c r="A1375">
        <v>2021</v>
      </c>
      <c r="B1375">
        <v>10</v>
      </c>
      <c r="C1375" t="s">
        <v>32</v>
      </c>
      <c r="D1375" t="s">
        <v>33</v>
      </c>
      <c r="E1375" t="s">
        <v>13</v>
      </c>
      <c r="F1375">
        <v>4.6699999999999998E-2</v>
      </c>
      <c r="G1375" t="s">
        <v>225</v>
      </c>
      <c r="H1375">
        <v>23.810641</v>
      </c>
      <c r="I1375" t="s">
        <v>225</v>
      </c>
      <c r="J1375">
        <v>2.3300000000000001E-2</v>
      </c>
      <c r="K1375" t="s">
        <v>225</v>
      </c>
      <c r="L1375">
        <v>36</v>
      </c>
      <c r="M1375" t="s">
        <v>225</v>
      </c>
    </row>
    <row r="1376" spans="1:13" x14ac:dyDescent="0.2">
      <c r="A1376">
        <v>2022</v>
      </c>
      <c r="B1376">
        <v>8</v>
      </c>
      <c r="C1376" t="s">
        <v>26</v>
      </c>
      <c r="D1376" t="s">
        <v>20</v>
      </c>
      <c r="E1376" t="s">
        <v>22</v>
      </c>
      <c r="F1376">
        <v>1.0464</v>
      </c>
      <c r="G1376" t="s">
        <v>225</v>
      </c>
      <c r="H1376">
        <v>61.849902</v>
      </c>
      <c r="I1376" t="s">
        <v>225</v>
      </c>
      <c r="J1376">
        <v>0.27210000000000001</v>
      </c>
      <c r="K1376" t="s">
        <v>225</v>
      </c>
      <c r="L1376">
        <v>200</v>
      </c>
      <c r="M1376" t="s">
        <v>225</v>
      </c>
    </row>
    <row r="1377" spans="1:13" x14ac:dyDescent="0.2">
      <c r="A1377">
        <v>2022</v>
      </c>
      <c r="B1377">
        <v>7</v>
      </c>
      <c r="C1377" t="s">
        <v>32</v>
      </c>
      <c r="D1377" t="s">
        <v>33</v>
      </c>
      <c r="E1377" t="s">
        <v>13</v>
      </c>
      <c r="F1377">
        <v>4.1799999999999997E-2</v>
      </c>
      <c r="G1377" t="s">
        <v>225</v>
      </c>
      <c r="H1377">
        <v>22.339708000000002</v>
      </c>
      <c r="I1377" t="s">
        <v>225</v>
      </c>
      <c r="J1377">
        <v>2.1000000000000001E-2</v>
      </c>
      <c r="K1377" t="s">
        <v>225</v>
      </c>
      <c r="L1377">
        <v>36</v>
      </c>
      <c r="M1377" t="s">
        <v>225</v>
      </c>
    </row>
    <row r="1378" spans="1:13" x14ac:dyDescent="0.2">
      <c r="A1378">
        <v>2022</v>
      </c>
      <c r="B1378">
        <v>8</v>
      </c>
      <c r="C1378" t="s">
        <v>26</v>
      </c>
      <c r="D1378" t="s">
        <v>17</v>
      </c>
      <c r="E1378" t="s">
        <v>18</v>
      </c>
      <c r="F1378">
        <v>4.0218999999999996</v>
      </c>
      <c r="G1378" t="s">
        <v>225</v>
      </c>
      <c r="H1378">
        <v>357.342625</v>
      </c>
      <c r="I1378" t="s">
        <v>225</v>
      </c>
      <c r="J1378">
        <v>0.72389999999999999</v>
      </c>
      <c r="K1378" t="s">
        <v>225</v>
      </c>
      <c r="L1378">
        <v>1354</v>
      </c>
      <c r="M1378" t="s">
        <v>225</v>
      </c>
    </row>
    <row r="1379" spans="1:13" x14ac:dyDescent="0.2">
      <c r="A1379">
        <v>2022</v>
      </c>
      <c r="B1379">
        <v>7</v>
      </c>
      <c r="C1379" t="s">
        <v>26</v>
      </c>
      <c r="D1379" t="s">
        <v>53</v>
      </c>
      <c r="E1379" t="s">
        <v>13</v>
      </c>
      <c r="F1379">
        <v>0.31780000000000003</v>
      </c>
      <c r="G1379" t="s">
        <v>225</v>
      </c>
      <c r="H1379">
        <v>22.29946</v>
      </c>
      <c r="I1379" t="s">
        <v>225</v>
      </c>
      <c r="J1379">
        <v>0.15570000000000001</v>
      </c>
      <c r="K1379" t="s">
        <v>225</v>
      </c>
      <c r="L1379">
        <v>146</v>
      </c>
      <c r="M1379" t="s">
        <v>225</v>
      </c>
    </row>
    <row r="1380" spans="1:13" x14ac:dyDescent="0.2">
      <c r="A1380">
        <v>2022</v>
      </c>
      <c r="B1380">
        <v>3</v>
      </c>
      <c r="C1380" t="s">
        <v>32</v>
      </c>
      <c r="D1380" t="s">
        <v>33</v>
      </c>
      <c r="E1380" t="s">
        <v>12</v>
      </c>
      <c r="F1380">
        <v>5.0999999999999997E-2</v>
      </c>
      <c r="G1380" t="s">
        <v>225</v>
      </c>
      <c r="H1380">
        <v>22.146691000000001</v>
      </c>
      <c r="I1380" t="s">
        <v>225</v>
      </c>
      <c r="J1380">
        <v>1.7999999999999999E-2</v>
      </c>
      <c r="K1380" t="s">
        <v>225</v>
      </c>
      <c r="L1380">
        <v>6</v>
      </c>
      <c r="M1380" t="s">
        <v>225</v>
      </c>
    </row>
    <row r="1381" spans="1:13" x14ac:dyDescent="0.2">
      <c r="A1381">
        <v>2022</v>
      </c>
      <c r="B1381">
        <v>8</v>
      </c>
      <c r="C1381" t="s">
        <v>26</v>
      </c>
      <c r="D1381" t="s">
        <v>21</v>
      </c>
      <c r="E1381" t="s">
        <v>22</v>
      </c>
      <c r="F1381">
        <v>4.1999999999999997E-3</v>
      </c>
      <c r="G1381" t="s">
        <v>225</v>
      </c>
      <c r="H1381">
        <v>1.3345419999999999</v>
      </c>
      <c r="I1381" t="s">
        <v>225</v>
      </c>
      <c r="J1381">
        <v>1.1999999999999999E-3</v>
      </c>
      <c r="K1381" t="s">
        <v>225</v>
      </c>
      <c r="L1381">
        <v>3</v>
      </c>
      <c r="M1381" t="s">
        <v>225</v>
      </c>
    </row>
    <row r="1382" spans="1:13" x14ac:dyDescent="0.2">
      <c r="A1382">
        <v>2022</v>
      </c>
      <c r="B1382">
        <v>8</v>
      </c>
      <c r="C1382" t="s">
        <v>26</v>
      </c>
      <c r="D1382" t="s">
        <v>21</v>
      </c>
      <c r="E1382" t="s">
        <v>27</v>
      </c>
      <c r="F1382">
        <v>2.3999999999999998E-3</v>
      </c>
      <c r="G1382" t="s">
        <v>225</v>
      </c>
      <c r="H1382">
        <v>0.80237000000000003</v>
      </c>
      <c r="I1382" t="s">
        <v>225</v>
      </c>
      <c r="J1382">
        <v>6.9999999999999999E-4</v>
      </c>
      <c r="K1382" t="s">
        <v>225</v>
      </c>
      <c r="L1382">
        <v>6</v>
      </c>
      <c r="M1382" t="s">
        <v>225</v>
      </c>
    </row>
    <row r="1383" spans="1:13" x14ac:dyDescent="0.2">
      <c r="A1383">
        <v>2020</v>
      </c>
      <c r="B1383">
        <v>7</v>
      </c>
      <c r="C1383" t="s">
        <v>32</v>
      </c>
      <c r="D1383" t="s">
        <v>33</v>
      </c>
      <c r="E1383" t="s">
        <v>13</v>
      </c>
      <c r="F1383">
        <v>4.5199999999999997E-2</v>
      </c>
      <c r="G1383" t="s">
        <v>225</v>
      </c>
      <c r="H1383">
        <v>22.065598000000001</v>
      </c>
      <c r="I1383" t="s">
        <v>225</v>
      </c>
      <c r="J1383">
        <v>2.2599999999999999E-2</v>
      </c>
      <c r="K1383" t="s">
        <v>225</v>
      </c>
      <c r="L1383">
        <v>46</v>
      </c>
      <c r="M1383" t="s">
        <v>225</v>
      </c>
    </row>
    <row r="1384" spans="1:13" x14ac:dyDescent="0.2">
      <c r="A1384">
        <v>2022</v>
      </c>
      <c r="B1384">
        <v>2</v>
      </c>
      <c r="C1384" t="s">
        <v>26</v>
      </c>
      <c r="D1384" t="s">
        <v>53</v>
      </c>
      <c r="E1384" t="s">
        <v>13</v>
      </c>
      <c r="F1384">
        <v>0.25559999999999999</v>
      </c>
      <c r="G1384" t="s">
        <v>225</v>
      </c>
      <c r="H1384">
        <v>21.533491999999999</v>
      </c>
      <c r="I1384" t="s">
        <v>225</v>
      </c>
      <c r="J1384">
        <v>0.12529999999999999</v>
      </c>
      <c r="K1384" t="s">
        <v>225</v>
      </c>
      <c r="L1384">
        <v>180</v>
      </c>
      <c r="M1384" t="s">
        <v>225</v>
      </c>
    </row>
    <row r="1385" spans="1:13" x14ac:dyDescent="0.2">
      <c r="A1385">
        <v>2020</v>
      </c>
      <c r="B1385">
        <v>8</v>
      </c>
      <c r="C1385" t="s">
        <v>32</v>
      </c>
      <c r="D1385" t="s">
        <v>34</v>
      </c>
      <c r="E1385" t="s">
        <v>12</v>
      </c>
      <c r="F1385">
        <v>4.9099999999999998E-2</v>
      </c>
      <c r="G1385" t="s">
        <v>225</v>
      </c>
      <c r="H1385">
        <v>21.178290000000001</v>
      </c>
      <c r="I1385" t="s">
        <v>225</v>
      </c>
      <c r="J1385">
        <v>1.72E-2</v>
      </c>
      <c r="K1385" t="s">
        <v>225</v>
      </c>
      <c r="L1385">
        <v>0</v>
      </c>
      <c r="M1385" t="s">
        <v>225</v>
      </c>
    </row>
    <row r="1386" spans="1:13" x14ac:dyDescent="0.2">
      <c r="A1386">
        <v>2020</v>
      </c>
      <c r="B1386">
        <v>7</v>
      </c>
      <c r="C1386" t="s">
        <v>32</v>
      </c>
      <c r="D1386" t="s">
        <v>34</v>
      </c>
      <c r="E1386" t="s">
        <v>12</v>
      </c>
      <c r="F1386">
        <v>4.58E-2</v>
      </c>
      <c r="G1386" t="s">
        <v>225</v>
      </c>
      <c r="H1386">
        <v>20.850142000000002</v>
      </c>
      <c r="I1386" t="s">
        <v>225</v>
      </c>
      <c r="J1386">
        <v>1.6E-2</v>
      </c>
      <c r="K1386" t="s">
        <v>225</v>
      </c>
      <c r="L1386">
        <v>0</v>
      </c>
      <c r="M1386" t="s">
        <v>225</v>
      </c>
    </row>
    <row r="1387" spans="1:13" x14ac:dyDescent="0.2">
      <c r="A1387">
        <v>2022</v>
      </c>
      <c r="B1387">
        <v>8</v>
      </c>
      <c r="C1387" t="s">
        <v>26</v>
      </c>
      <c r="D1387" t="s">
        <v>50</v>
      </c>
      <c r="E1387" t="s">
        <v>27</v>
      </c>
      <c r="F1387">
        <v>0.51549999999999996</v>
      </c>
      <c r="G1387" t="s">
        <v>225</v>
      </c>
      <c r="H1387">
        <v>52.392999000000003</v>
      </c>
      <c r="I1387" t="s">
        <v>225</v>
      </c>
      <c r="J1387">
        <v>0.16500000000000001</v>
      </c>
      <c r="K1387" t="s">
        <v>225</v>
      </c>
      <c r="L1387">
        <v>424</v>
      </c>
      <c r="M1387" t="s">
        <v>225</v>
      </c>
    </row>
    <row r="1388" spans="1:13" x14ac:dyDescent="0.2">
      <c r="A1388">
        <v>2022</v>
      </c>
      <c r="B1388">
        <v>8</v>
      </c>
      <c r="C1388" t="s">
        <v>32</v>
      </c>
      <c r="D1388" t="s">
        <v>10</v>
      </c>
      <c r="E1388" t="s">
        <v>27</v>
      </c>
      <c r="F1388">
        <v>6.9999999999999999E-4</v>
      </c>
      <c r="G1388" t="s">
        <v>225</v>
      </c>
      <c r="H1388">
        <v>4.6413999999999997E-2</v>
      </c>
      <c r="I1388" t="s">
        <v>225</v>
      </c>
      <c r="J1388">
        <v>2.0000000000000001E-4</v>
      </c>
      <c r="K1388" t="s">
        <v>225</v>
      </c>
      <c r="L1388">
        <v>1</v>
      </c>
      <c r="M1388" t="s">
        <v>225</v>
      </c>
    </row>
    <row r="1389" spans="1:13" x14ac:dyDescent="0.2">
      <c r="A1389">
        <v>2021</v>
      </c>
      <c r="B1389">
        <v>8</v>
      </c>
      <c r="C1389" t="s">
        <v>9</v>
      </c>
      <c r="D1389" t="s">
        <v>53</v>
      </c>
      <c r="E1389" t="s">
        <v>13</v>
      </c>
      <c r="F1389">
        <v>0.40289999999999998</v>
      </c>
      <c r="G1389" t="s">
        <v>225</v>
      </c>
      <c r="H1389">
        <v>20.786090000000002</v>
      </c>
      <c r="I1389" t="s">
        <v>225</v>
      </c>
      <c r="J1389">
        <v>0.19750000000000001</v>
      </c>
      <c r="K1389" t="s">
        <v>225</v>
      </c>
      <c r="L1389">
        <v>48</v>
      </c>
      <c r="M1389" t="s">
        <v>225</v>
      </c>
    </row>
    <row r="1390" spans="1:13" x14ac:dyDescent="0.2">
      <c r="A1390">
        <v>2022</v>
      </c>
      <c r="B1390">
        <v>8</v>
      </c>
      <c r="C1390" t="s">
        <v>32</v>
      </c>
      <c r="D1390" t="s">
        <v>10</v>
      </c>
      <c r="E1390" t="s">
        <v>14</v>
      </c>
      <c r="F1390">
        <v>1.7299999999999999E-2</v>
      </c>
      <c r="G1390" t="s">
        <v>225</v>
      </c>
      <c r="H1390">
        <v>3.582185</v>
      </c>
      <c r="I1390" t="s">
        <v>225</v>
      </c>
      <c r="J1390">
        <v>1.2999999999999999E-2</v>
      </c>
      <c r="K1390" t="s">
        <v>225</v>
      </c>
      <c r="L1390">
        <v>5</v>
      </c>
      <c r="M1390" t="s">
        <v>225</v>
      </c>
    </row>
    <row r="1391" spans="1:13" x14ac:dyDescent="0.2">
      <c r="A1391">
        <v>2022</v>
      </c>
      <c r="B1391">
        <v>8</v>
      </c>
      <c r="C1391" t="s">
        <v>32</v>
      </c>
      <c r="D1391" t="s">
        <v>15</v>
      </c>
      <c r="E1391" t="s">
        <v>11</v>
      </c>
      <c r="F1391">
        <v>1.6218999999999999</v>
      </c>
      <c r="G1391" t="s">
        <v>225</v>
      </c>
      <c r="H1391">
        <v>225.96517600000001</v>
      </c>
      <c r="I1391" t="s">
        <v>225</v>
      </c>
      <c r="J1391">
        <v>0.32440000000000002</v>
      </c>
      <c r="K1391" t="s">
        <v>225</v>
      </c>
      <c r="L1391">
        <v>262</v>
      </c>
      <c r="M1391" t="s">
        <v>225</v>
      </c>
    </row>
    <row r="1392" spans="1:13" x14ac:dyDescent="0.2">
      <c r="A1392">
        <v>2022</v>
      </c>
      <c r="B1392">
        <v>8</v>
      </c>
      <c r="C1392" t="s">
        <v>32</v>
      </c>
      <c r="D1392" t="s">
        <v>20</v>
      </c>
      <c r="E1392" t="s">
        <v>22</v>
      </c>
      <c r="F1392">
        <v>2.8089</v>
      </c>
      <c r="G1392" t="s">
        <v>225</v>
      </c>
      <c r="H1392">
        <v>160.881395</v>
      </c>
      <c r="I1392" t="s">
        <v>225</v>
      </c>
      <c r="J1392">
        <v>0.73029999999999995</v>
      </c>
      <c r="K1392" t="s">
        <v>225</v>
      </c>
      <c r="L1392">
        <v>350</v>
      </c>
      <c r="M1392" t="s">
        <v>225</v>
      </c>
    </row>
    <row r="1393" spans="1:13" x14ac:dyDescent="0.2">
      <c r="A1393">
        <v>2022</v>
      </c>
      <c r="B1393">
        <v>9</v>
      </c>
      <c r="C1393" t="s">
        <v>32</v>
      </c>
      <c r="D1393" t="s">
        <v>33</v>
      </c>
      <c r="E1393" t="s">
        <v>13</v>
      </c>
      <c r="F1393">
        <v>3.8100000000000002E-2</v>
      </c>
      <c r="G1393" t="s">
        <v>225</v>
      </c>
      <c r="H1393">
        <v>20.303315999999999</v>
      </c>
      <c r="I1393" t="s">
        <v>225</v>
      </c>
      <c r="J1393">
        <v>1.9E-2</v>
      </c>
      <c r="K1393" t="s">
        <v>225</v>
      </c>
      <c r="L1393">
        <v>28</v>
      </c>
      <c r="M1393" t="s">
        <v>225</v>
      </c>
    </row>
    <row r="1394" spans="1:13" x14ac:dyDescent="0.2">
      <c r="A1394">
        <v>2022</v>
      </c>
      <c r="B1394">
        <v>8</v>
      </c>
      <c r="C1394" t="s">
        <v>32</v>
      </c>
      <c r="D1394" t="s">
        <v>21</v>
      </c>
      <c r="E1394" t="s">
        <v>22</v>
      </c>
      <c r="F1394">
        <v>3.8999999999999998E-3</v>
      </c>
      <c r="G1394" t="s">
        <v>225</v>
      </c>
      <c r="H1394">
        <v>1.7209080000000001</v>
      </c>
      <c r="I1394" t="s">
        <v>225</v>
      </c>
      <c r="J1394">
        <v>1.1000000000000001E-3</v>
      </c>
      <c r="K1394" t="s">
        <v>225</v>
      </c>
      <c r="L1394">
        <v>5</v>
      </c>
      <c r="M1394" t="s">
        <v>225</v>
      </c>
    </row>
    <row r="1395" spans="1:13" x14ac:dyDescent="0.2">
      <c r="A1395">
        <v>2022</v>
      </c>
      <c r="B1395">
        <v>8</v>
      </c>
      <c r="C1395" t="s">
        <v>32</v>
      </c>
      <c r="D1395" t="s">
        <v>21</v>
      </c>
      <c r="E1395" t="s">
        <v>27</v>
      </c>
      <c r="F1395">
        <v>2.29E-2</v>
      </c>
      <c r="G1395" t="s">
        <v>225</v>
      </c>
      <c r="H1395">
        <v>7.5275290000000004</v>
      </c>
      <c r="I1395" t="s">
        <v>225</v>
      </c>
      <c r="J1395">
        <v>6.8999999999999999E-3</v>
      </c>
      <c r="K1395" t="s">
        <v>225</v>
      </c>
      <c r="L1395">
        <v>20</v>
      </c>
      <c r="M1395" t="s">
        <v>225</v>
      </c>
    </row>
    <row r="1396" spans="1:13" x14ac:dyDescent="0.2">
      <c r="A1396">
        <v>2022</v>
      </c>
      <c r="B1396">
        <v>8</v>
      </c>
      <c r="C1396" t="s">
        <v>32</v>
      </c>
      <c r="D1396" t="s">
        <v>33</v>
      </c>
      <c r="E1396" t="s">
        <v>13</v>
      </c>
      <c r="F1396">
        <v>3.7499999999999999E-2</v>
      </c>
      <c r="G1396" t="s">
        <v>225</v>
      </c>
      <c r="H1396">
        <v>20.010375</v>
      </c>
      <c r="I1396" t="s">
        <v>225</v>
      </c>
      <c r="J1396">
        <v>1.8800000000000001E-2</v>
      </c>
      <c r="K1396" t="s">
        <v>225</v>
      </c>
      <c r="L1396">
        <v>35</v>
      </c>
      <c r="M1396" t="s">
        <v>225</v>
      </c>
    </row>
    <row r="1397" spans="1:13" x14ac:dyDescent="0.2">
      <c r="A1397">
        <v>2022</v>
      </c>
      <c r="B1397">
        <v>8</v>
      </c>
      <c r="C1397" t="s">
        <v>32</v>
      </c>
      <c r="D1397" t="s">
        <v>17</v>
      </c>
      <c r="E1397" t="s">
        <v>18</v>
      </c>
      <c r="F1397">
        <v>5.577</v>
      </c>
      <c r="G1397" t="s">
        <v>225</v>
      </c>
      <c r="H1397">
        <v>506.79238900000001</v>
      </c>
      <c r="I1397" t="s">
        <v>225</v>
      </c>
      <c r="J1397">
        <v>1.0039</v>
      </c>
      <c r="K1397" t="s">
        <v>225</v>
      </c>
      <c r="L1397">
        <v>2265</v>
      </c>
      <c r="M1397" t="s">
        <v>225</v>
      </c>
    </row>
    <row r="1398" spans="1:13" x14ac:dyDescent="0.2">
      <c r="A1398">
        <v>2022</v>
      </c>
      <c r="B1398">
        <v>8</v>
      </c>
      <c r="C1398" t="s">
        <v>32</v>
      </c>
      <c r="D1398" t="s">
        <v>33</v>
      </c>
      <c r="E1398" t="s">
        <v>18</v>
      </c>
      <c r="F1398">
        <v>1.0411999999999999</v>
      </c>
      <c r="G1398" t="s">
        <v>225</v>
      </c>
      <c r="H1398">
        <v>345.81836499999997</v>
      </c>
      <c r="I1398" t="s">
        <v>225</v>
      </c>
      <c r="J1398">
        <v>0.1978</v>
      </c>
      <c r="K1398" t="s">
        <v>225</v>
      </c>
      <c r="L1398">
        <v>106</v>
      </c>
      <c r="M1398" t="s">
        <v>225</v>
      </c>
    </row>
    <row r="1399" spans="1:13" x14ac:dyDescent="0.2">
      <c r="A1399">
        <v>2022</v>
      </c>
      <c r="B1399">
        <v>9</v>
      </c>
      <c r="C1399" t="s">
        <v>32</v>
      </c>
      <c r="D1399" t="s">
        <v>53</v>
      </c>
      <c r="E1399" t="s">
        <v>13</v>
      </c>
      <c r="F1399">
        <v>0.16789999999999999</v>
      </c>
      <c r="G1399" t="s">
        <v>225</v>
      </c>
      <c r="H1399">
        <v>19.158144</v>
      </c>
      <c r="I1399" t="s">
        <v>225</v>
      </c>
      <c r="J1399">
        <v>8.2299999999999998E-2</v>
      </c>
      <c r="K1399" t="s">
        <v>225</v>
      </c>
      <c r="L1399">
        <v>78</v>
      </c>
      <c r="M1399" t="s">
        <v>225</v>
      </c>
    </row>
    <row r="1400" spans="1:13" x14ac:dyDescent="0.2">
      <c r="A1400">
        <v>2021</v>
      </c>
      <c r="B1400">
        <v>10</v>
      </c>
      <c r="C1400" t="s">
        <v>26</v>
      </c>
      <c r="D1400" t="s">
        <v>16</v>
      </c>
      <c r="E1400" t="s">
        <v>13</v>
      </c>
      <c r="F1400">
        <v>0.20899999999999999</v>
      </c>
      <c r="G1400" t="s">
        <v>225</v>
      </c>
      <c r="H1400">
        <v>18.574318999999999</v>
      </c>
      <c r="I1400" t="s">
        <v>225</v>
      </c>
      <c r="J1400">
        <v>9.4E-2</v>
      </c>
      <c r="K1400" t="s">
        <v>225</v>
      </c>
      <c r="L1400">
        <v>193</v>
      </c>
      <c r="M1400" t="s">
        <v>225</v>
      </c>
    </row>
    <row r="1401" spans="1:13" x14ac:dyDescent="0.2">
      <c r="A1401">
        <v>2021</v>
      </c>
      <c r="B1401">
        <v>7</v>
      </c>
      <c r="C1401" t="s">
        <v>9</v>
      </c>
      <c r="D1401" t="s">
        <v>53</v>
      </c>
      <c r="E1401" t="s">
        <v>12</v>
      </c>
      <c r="F1401">
        <v>0.24929999999999999</v>
      </c>
      <c r="G1401" t="s">
        <v>225</v>
      </c>
      <c r="H1401">
        <v>18.507283000000001</v>
      </c>
      <c r="I1401" t="s">
        <v>225</v>
      </c>
      <c r="J1401">
        <v>9.6000000000000002E-2</v>
      </c>
      <c r="K1401" t="s">
        <v>225</v>
      </c>
      <c r="L1401">
        <v>37</v>
      </c>
      <c r="M1401" t="s">
        <v>225</v>
      </c>
    </row>
    <row r="1402" spans="1:13" x14ac:dyDescent="0.2">
      <c r="A1402">
        <v>2022</v>
      </c>
      <c r="B1402">
        <v>11</v>
      </c>
      <c r="C1402" t="s">
        <v>32</v>
      </c>
      <c r="D1402" t="s">
        <v>53</v>
      </c>
      <c r="E1402" t="s">
        <v>13</v>
      </c>
      <c r="F1402">
        <v>0.1152</v>
      </c>
      <c r="G1402" t="s">
        <v>225</v>
      </c>
      <c r="H1402">
        <v>16.475532999999999</v>
      </c>
      <c r="I1402" t="s">
        <v>225</v>
      </c>
      <c r="J1402">
        <v>5.6399999999999999E-2</v>
      </c>
      <c r="K1402" t="s">
        <v>225</v>
      </c>
      <c r="L1402">
        <v>74</v>
      </c>
      <c r="M1402" t="s">
        <v>225</v>
      </c>
    </row>
    <row r="1403" spans="1:13" x14ac:dyDescent="0.2">
      <c r="A1403">
        <v>2021</v>
      </c>
      <c r="B1403">
        <v>8</v>
      </c>
      <c r="C1403" t="s">
        <v>9</v>
      </c>
      <c r="D1403" t="s">
        <v>53</v>
      </c>
      <c r="E1403" t="s">
        <v>12</v>
      </c>
      <c r="F1403">
        <v>0.2014</v>
      </c>
      <c r="G1403" t="s">
        <v>225</v>
      </c>
      <c r="H1403">
        <v>14.455451999999999</v>
      </c>
      <c r="I1403" t="s">
        <v>225</v>
      </c>
      <c r="J1403">
        <v>7.7499999999999999E-2</v>
      </c>
      <c r="K1403" t="s">
        <v>225</v>
      </c>
      <c r="L1403">
        <v>32</v>
      </c>
      <c r="M1403" t="s">
        <v>225</v>
      </c>
    </row>
    <row r="1404" spans="1:13" x14ac:dyDescent="0.2">
      <c r="A1404">
        <v>2022</v>
      </c>
      <c r="B1404">
        <v>8</v>
      </c>
      <c r="C1404" t="s">
        <v>32</v>
      </c>
      <c r="D1404" t="s">
        <v>35</v>
      </c>
      <c r="E1404" t="s">
        <v>18</v>
      </c>
      <c r="F1404">
        <v>0.32879999999999998</v>
      </c>
      <c r="G1404" t="s">
        <v>225</v>
      </c>
      <c r="H1404">
        <v>83.087602000000004</v>
      </c>
      <c r="I1404" t="s">
        <v>225</v>
      </c>
      <c r="J1404">
        <v>5.9200000000000003E-2</v>
      </c>
      <c r="K1404" t="s">
        <v>225</v>
      </c>
      <c r="L1404">
        <v>0</v>
      </c>
      <c r="M1404" t="s">
        <v>225</v>
      </c>
    </row>
    <row r="1405" spans="1:13" x14ac:dyDescent="0.2">
      <c r="A1405">
        <v>2022</v>
      </c>
      <c r="B1405">
        <v>9</v>
      </c>
      <c r="C1405" t="s">
        <v>26</v>
      </c>
      <c r="D1405" t="s">
        <v>53</v>
      </c>
      <c r="E1405" t="s">
        <v>13</v>
      </c>
      <c r="F1405">
        <v>0.15820000000000001</v>
      </c>
      <c r="G1405" t="s">
        <v>225</v>
      </c>
      <c r="H1405">
        <v>14.157007999999999</v>
      </c>
      <c r="I1405" t="s">
        <v>225</v>
      </c>
      <c r="J1405">
        <v>7.7499999999999999E-2</v>
      </c>
      <c r="K1405" t="s">
        <v>225</v>
      </c>
      <c r="L1405">
        <v>110</v>
      </c>
      <c r="M1405" t="s">
        <v>225</v>
      </c>
    </row>
    <row r="1406" spans="1:13" x14ac:dyDescent="0.2">
      <c r="A1406">
        <v>2022</v>
      </c>
      <c r="B1406">
        <v>9</v>
      </c>
      <c r="C1406" t="s">
        <v>9</v>
      </c>
      <c r="D1406" t="s">
        <v>15</v>
      </c>
      <c r="E1406" t="s">
        <v>11</v>
      </c>
      <c r="F1406">
        <v>0.2591</v>
      </c>
      <c r="G1406" t="s">
        <v>225</v>
      </c>
      <c r="H1406">
        <v>21.931858999999999</v>
      </c>
      <c r="I1406" t="s">
        <v>225</v>
      </c>
      <c r="J1406">
        <v>5.1799999999999999E-2</v>
      </c>
      <c r="K1406" t="s">
        <v>225</v>
      </c>
      <c r="L1406">
        <v>32</v>
      </c>
      <c r="M1406" t="s">
        <v>225</v>
      </c>
    </row>
    <row r="1407" spans="1:13" x14ac:dyDescent="0.2">
      <c r="A1407">
        <v>2022</v>
      </c>
      <c r="B1407">
        <v>9</v>
      </c>
      <c r="C1407" t="s">
        <v>9</v>
      </c>
      <c r="D1407" t="s">
        <v>10</v>
      </c>
      <c r="E1407" t="s">
        <v>11</v>
      </c>
      <c r="F1407">
        <v>4.4724000000000004</v>
      </c>
      <c r="G1407" t="s">
        <v>225</v>
      </c>
      <c r="H1407">
        <v>372.44873799999999</v>
      </c>
      <c r="I1407" t="s">
        <v>225</v>
      </c>
      <c r="J1407">
        <v>0.93920000000000003</v>
      </c>
      <c r="K1407" t="s">
        <v>225</v>
      </c>
      <c r="L1407">
        <v>337</v>
      </c>
      <c r="M1407" t="s">
        <v>225</v>
      </c>
    </row>
    <row r="1408" spans="1:13" x14ac:dyDescent="0.2">
      <c r="A1408">
        <v>2022</v>
      </c>
      <c r="B1408">
        <v>9</v>
      </c>
      <c r="C1408" t="s">
        <v>9</v>
      </c>
      <c r="D1408" t="s">
        <v>21</v>
      </c>
      <c r="E1408" t="s">
        <v>22</v>
      </c>
      <c r="F1408">
        <v>5.4999999999999997E-3</v>
      </c>
      <c r="G1408" t="s">
        <v>225</v>
      </c>
      <c r="H1408">
        <v>1.1916530000000001</v>
      </c>
      <c r="I1408" t="s">
        <v>225</v>
      </c>
      <c r="J1408">
        <v>1.5E-3</v>
      </c>
      <c r="K1408" t="s">
        <v>225</v>
      </c>
      <c r="L1408">
        <v>2</v>
      </c>
      <c r="M1408" t="s">
        <v>225</v>
      </c>
    </row>
    <row r="1409" spans="1:13" x14ac:dyDescent="0.2">
      <c r="A1409">
        <v>2022</v>
      </c>
      <c r="B1409">
        <v>8</v>
      </c>
      <c r="C1409" t="s">
        <v>26</v>
      </c>
      <c r="D1409" t="s">
        <v>53</v>
      </c>
      <c r="E1409" t="s">
        <v>13</v>
      </c>
      <c r="F1409">
        <v>0.14849999999999999</v>
      </c>
      <c r="G1409" t="s">
        <v>225</v>
      </c>
      <c r="H1409">
        <v>13.757581</v>
      </c>
      <c r="I1409" t="s">
        <v>225</v>
      </c>
      <c r="J1409">
        <v>7.2700000000000001E-2</v>
      </c>
      <c r="K1409" t="s">
        <v>225</v>
      </c>
      <c r="L1409">
        <v>101</v>
      </c>
      <c r="M1409" t="s">
        <v>225</v>
      </c>
    </row>
    <row r="1410" spans="1:13" x14ac:dyDescent="0.2">
      <c r="A1410">
        <v>2022</v>
      </c>
      <c r="B1410">
        <v>9</v>
      </c>
      <c r="C1410" t="s">
        <v>9</v>
      </c>
      <c r="D1410" t="s">
        <v>17</v>
      </c>
      <c r="E1410" t="s">
        <v>18</v>
      </c>
      <c r="F1410">
        <v>2.8967999999999998</v>
      </c>
      <c r="G1410" t="s">
        <v>225</v>
      </c>
      <c r="H1410">
        <v>309.26137699999998</v>
      </c>
      <c r="I1410" t="s">
        <v>225</v>
      </c>
      <c r="J1410">
        <v>0.52139999999999997</v>
      </c>
      <c r="K1410" t="s">
        <v>225</v>
      </c>
      <c r="L1410">
        <v>156</v>
      </c>
      <c r="M1410" t="s">
        <v>225</v>
      </c>
    </row>
    <row r="1411" spans="1:13" x14ac:dyDescent="0.2">
      <c r="A1411">
        <v>2022</v>
      </c>
      <c r="B1411">
        <v>9</v>
      </c>
      <c r="C1411" t="s">
        <v>9</v>
      </c>
      <c r="D1411" t="s">
        <v>20</v>
      </c>
      <c r="E1411" t="s">
        <v>22</v>
      </c>
      <c r="F1411">
        <v>5.3800000000000001E-2</v>
      </c>
      <c r="G1411" t="s">
        <v>225</v>
      </c>
      <c r="H1411">
        <v>3.2104729999999999</v>
      </c>
      <c r="I1411" t="s">
        <v>225</v>
      </c>
      <c r="J1411">
        <v>1.4E-2</v>
      </c>
      <c r="K1411" t="s">
        <v>225</v>
      </c>
      <c r="L1411">
        <v>4</v>
      </c>
      <c r="M1411" t="s">
        <v>225</v>
      </c>
    </row>
    <row r="1412" spans="1:13" x14ac:dyDescent="0.2">
      <c r="A1412">
        <v>2020</v>
      </c>
      <c r="B1412">
        <v>3</v>
      </c>
      <c r="C1412" t="s">
        <v>32</v>
      </c>
      <c r="D1412" t="s">
        <v>33</v>
      </c>
      <c r="E1412" t="s">
        <v>12</v>
      </c>
      <c r="F1412">
        <v>4.1200000000000001E-2</v>
      </c>
      <c r="G1412" t="s">
        <v>225</v>
      </c>
      <c r="H1412">
        <v>13.251863999999999</v>
      </c>
      <c r="I1412" t="s">
        <v>225</v>
      </c>
      <c r="J1412">
        <v>1.4500000000000001E-2</v>
      </c>
      <c r="K1412" t="s">
        <v>225</v>
      </c>
      <c r="L1412">
        <v>6</v>
      </c>
      <c r="M1412" t="s">
        <v>225</v>
      </c>
    </row>
    <row r="1413" spans="1:13" x14ac:dyDescent="0.2">
      <c r="A1413">
        <v>2022</v>
      </c>
      <c r="B1413">
        <v>10</v>
      </c>
      <c r="C1413" t="s">
        <v>32</v>
      </c>
      <c r="D1413" t="s">
        <v>53</v>
      </c>
      <c r="E1413" t="s">
        <v>13</v>
      </c>
      <c r="F1413">
        <v>0.1046</v>
      </c>
      <c r="G1413" t="s">
        <v>225</v>
      </c>
      <c r="H1413">
        <v>13.200875</v>
      </c>
      <c r="I1413" t="s">
        <v>225</v>
      </c>
      <c r="J1413">
        <v>5.1299999999999998E-2</v>
      </c>
      <c r="K1413" t="s">
        <v>225</v>
      </c>
      <c r="L1413">
        <v>69</v>
      </c>
      <c r="M1413" t="s">
        <v>225</v>
      </c>
    </row>
    <row r="1414" spans="1:13" x14ac:dyDescent="0.2">
      <c r="A1414">
        <v>2022</v>
      </c>
      <c r="B1414">
        <v>10</v>
      </c>
      <c r="C1414" t="s">
        <v>26</v>
      </c>
      <c r="D1414" t="s">
        <v>53</v>
      </c>
      <c r="E1414" t="s">
        <v>13</v>
      </c>
      <c r="F1414">
        <v>0.1517</v>
      </c>
      <c r="G1414" t="s">
        <v>225</v>
      </c>
      <c r="H1414">
        <v>13.152670000000001</v>
      </c>
      <c r="I1414" t="s">
        <v>225</v>
      </c>
      <c r="J1414">
        <v>7.4300000000000005E-2</v>
      </c>
      <c r="K1414" t="s">
        <v>225</v>
      </c>
      <c r="L1414">
        <v>103</v>
      </c>
      <c r="M1414" t="s">
        <v>225</v>
      </c>
    </row>
    <row r="1415" spans="1:13" x14ac:dyDescent="0.2">
      <c r="A1415">
        <v>2022</v>
      </c>
      <c r="B1415">
        <v>9</v>
      </c>
      <c r="C1415" t="s">
        <v>9</v>
      </c>
      <c r="D1415" t="s">
        <v>59</v>
      </c>
      <c r="E1415" t="s">
        <v>22</v>
      </c>
      <c r="F1415">
        <v>1.1431</v>
      </c>
      <c r="G1415" t="s">
        <v>225</v>
      </c>
      <c r="H1415">
        <v>75.358834999999999</v>
      </c>
      <c r="I1415" t="s">
        <v>225</v>
      </c>
      <c r="J1415">
        <v>0.2858</v>
      </c>
      <c r="K1415" t="s">
        <v>225</v>
      </c>
      <c r="L1415">
        <v>0</v>
      </c>
      <c r="M1415" t="s">
        <v>225</v>
      </c>
    </row>
    <row r="1416" spans="1:13" x14ac:dyDescent="0.2">
      <c r="A1416">
        <v>2020</v>
      </c>
      <c r="B1416">
        <v>2</v>
      </c>
      <c r="C1416" t="s">
        <v>32</v>
      </c>
      <c r="D1416" t="s">
        <v>33</v>
      </c>
      <c r="E1416" t="s">
        <v>12</v>
      </c>
      <c r="F1416">
        <v>3.9699999999999999E-2</v>
      </c>
      <c r="G1416" t="s">
        <v>225</v>
      </c>
      <c r="H1416">
        <v>13.110632000000001</v>
      </c>
      <c r="I1416" t="s">
        <v>225</v>
      </c>
      <c r="J1416">
        <v>1.4E-2</v>
      </c>
      <c r="K1416" t="s">
        <v>225</v>
      </c>
      <c r="L1416">
        <v>8</v>
      </c>
      <c r="M1416" t="s">
        <v>225</v>
      </c>
    </row>
    <row r="1417" spans="1:13" x14ac:dyDescent="0.2">
      <c r="A1417">
        <v>2022</v>
      </c>
      <c r="B1417">
        <v>1</v>
      </c>
      <c r="C1417" t="s">
        <v>26</v>
      </c>
      <c r="D1417" t="s">
        <v>53</v>
      </c>
      <c r="E1417" t="s">
        <v>13</v>
      </c>
      <c r="F1417">
        <v>0.1416</v>
      </c>
      <c r="G1417" t="s">
        <v>225</v>
      </c>
      <c r="H1417">
        <v>12.006769</v>
      </c>
      <c r="I1417" t="s">
        <v>225</v>
      </c>
      <c r="J1417">
        <v>6.9400000000000003E-2</v>
      </c>
      <c r="K1417" t="s">
        <v>225</v>
      </c>
      <c r="L1417">
        <v>56</v>
      </c>
      <c r="M1417" t="s">
        <v>225</v>
      </c>
    </row>
    <row r="1418" spans="1:13" x14ac:dyDescent="0.2">
      <c r="A1418">
        <v>2022</v>
      </c>
      <c r="B1418">
        <v>5</v>
      </c>
      <c r="C1418" t="s">
        <v>32</v>
      </c>
      <c r="D1418" t="s">
        <v>33</v>
      </c>
      <c r="E1418" t="s">
        <v>12</v>
      </c>
      <c r="F1418">
        <v>2.53E-2</v>
      </c>
      <c r="G1418" t="s">
        <v>225</v>
      </c>
      <c r="H1418">
        <v>11.949414000000001</v>
      </c>
      <c r="I1418" t="s">
        <v>225</v>
      </c>
      <c r="J1418">
        <v>8.9999999999999993E-3</v>
      </c>
      <c r="K1418" t="s">
        <v>225</v>
      </c>
      <c r="L1418">
        <v>6</v>
      </c>
      <c r="M1418" t="s">
        <v>225</v>
      </c>
    </row>
    <row r="1419" spans="1:13" x14ac:dyDescent="0.2">
      <c r="A1419">
        <v>2022</v>
      </c>
      <c r="B1419">
        <v>9</v>
      </c>
      <c r="C1419" t="s">
        <v>26</v>
      </c>
      <c r="D1419" t="s">
        <v>10</v>
      </c>
      <c r="E1419" t="s">
        <v>14</v>
      </c>
      <c r="F1419">
        <v>0.2838</v>
      </c>
      <c r="G1419" t="s">
        <v>225</v>
      </c>
      <c r="H1419">
        <v>45.835925000000003</v>
      </c>
      <c r="I1419" t="s">
        <v>225</v>
      </c>
      <c r="J1419">
        <v>0.21279999999999999</v>
      </c>
      <c r="K1419" t="s">
        <v>225</v>
      </c>
      <c r="L1419">
        <v>168</v>
      </c>
      <c r="M1419" t="s">
        <v>225</v>
      </c>
    </row>
    <row r="1420" spans="1:13" x14ac:dyDescent="0.2">
      <c r="A1420">
        <v>2022</v>
      </c>
      <c r="B1420">
        <v>9</v>
      </c>
      <c r="C1420" t="s">
        <v>26</v>
      </c>
      <c r="D1420" t="s">
        <v>15</v>
      </c>
      <c r="E1420" t="s">
        <v>11</v>
      </c>
      <c r="F1420">
        <v>0.70309999999999995</v>
      </c>
      <c r="G1420" t="s">
        <v>225</v>
      </c>
      <c r="H1420">
        <v>83.168761000000003</v>
      </c>
      <c r="I1420" t="s">
        <v>225</v>
      </c>
      <c r="J1420">
        <v>0.1406</v>
      </c>
      <c r="K1420" t="s">
        <v>225</v>
      </c>
      <c r="L1420">
        <v>202</v>
      </c>
      <c r="M1420" t="s">
        <v>225</v>
      </c>
    </row>
    <row r="1421" spans="1:13" x14ac:dyDescent="0.2">
      <c r="A1421">
        <v>2021</v>
      </c>
      <c r="B1421">
        <v>4</v>
      </c>
      <c r="C1421" t="s">
        <v>32</v>
      </c>
      <c r="D1421" t="s">
        <v>33</v>
      </c>
      <c r="E1421" t="s">
        <v>12</v>
      </c>
      <c r="F1421">
        <v>3.0700000000000002E-2</v>
      </c>
      <c r="G1421" t="s">
        <v>225</v>
      </c>
      <c r="H1421">
        <v>11.345499</v>
      </c>
      <c r="I1421" t="s">
        <v>225</v>
      </c>
      <c r="J1421">
        <v>1.09E-2</v>
      </c>
      <c r="K1421" t="s">
        <v>225</v>
      </c>
      <c r="L1421">
        <v>7</v>
      </c>
      <c r="M1421" t="s">
        <v>225</v>
      </c>
    </row>
    <row r="1422" spans="1:13" x14ac:dyDescent="0.2">
      <c r="A1422">
        <v>2022</v>
      </c>
      <c r="B1422">
        <v>9</v>
      </c>
      <c r="C1422" t="s">
        <v>26</v>
      </c>
      <c r="D1422" t="s">
        <v>20</v>
      </c>
      <c r="E1422" t="s">
        <v>22</v>
      </c>
      <c r="F1422">
        <v>0.78269999999999995</v>
      </c>
      <c r="G1422" t="s">
        <v>225</v>
      </c>
      <c r="H1422">
        <v>48.973263000000003</v>
      </c>
      <c r="I1422" t="s">
        <v>225</v>
      </c>
      <c r="J1422">
        <v>0.20349999999999999</v>
      </c>
      <c r="K1422" t="s">
        <v>225</v>
      </c>
      <c r="L1422">
        <v>191</v>
      </c>
      <c r="M1422" t="s">
        <v>225</v>
      </c>
    </row>
    <row r="1423" spans="1:13" x14ac:dyDescent="0.2">
      <c r="A1423">
        <v>2021</v>
      </c>
      <c r="B1423">
        <v>1</v>
      </c>
      <c r="C1423" t="s">
        <v>32</v>
      </c>
      <c r="D1423" t="s">
        <v>33</v>
      </c>
      <c r="E1423" t="s">
        <v>12</v>
      </c>
      <c r="F1423">
        <v>3.4299999999999997E-2</v>
      </c>
      <c r="G1423" t="s">
        <v>225</v>
      </c>
      <c r="H1423">
        <v>10.777786000000001</v>
      </c>
      <c r="I1423" t="s">
        <v>225</v>
      </c>
      <c r="J1423">
        <v>1.21E-2</v>
      </c>
      <c r="K1423" t="s">
        <v>225</v>
      </c>
      <c r="L1423">
        <v>8</v>
      </c>
      <c r="M1423" t="s">
        <v>225</v>
      </c>
    </row>
    <row r="1424" spans="1:13" x14ac:dyDescent="0.2">
      <c r="A1424">
        <v>2022</v>
      </c>
      <c r="B1424">
        <v>9</v>
      </c>
      <c r="C1424" t="s">
        <v>26</v>
      </c>
      <c r="D1424" t="s">
        <v>17</v>
      </c>
      <c r="E1424" t="s">
        <v>18</v>
      </c>
      <c r="F1424">
        <v>3.8073999999999999</v>
      </c>
      <c r="G1424" t="s">
        <v>225</v>
      </c>
      <c r="H1424">
        <v>297.966205</v>
      </c>
      <c r="I1424" t="s">
        <v>225</v>
      </c>
      <c r="J1424">
        <v>0.68530000000000002</v>
      </c>
      <c r="K1424" t="s">
        <v>225</v>
      </c>
      <c r="L1424">
        <v>1396</v>
      </c>
      <c r="M1424" t="s">
        <v>225</v>
      </c>
    </row>
    <row r="1425" spans="1:13" x14ac:dyDescent="0.2">
      <c r="A1425">
        <v>2022</v>
      </c>
      <c r="B1425">
        <v>4</v>
      </c>
      <c r="C1425" t="s">
        <v>32</v>
      </c>
      <c r="D1425" t="s">
        <v>33</v>
      </c>
      <c r="E1425" t="s">
        <v>12</v>
      </c>
      <c r="F1425">
        <v>2.4E-2</v>
      </c>
      <c r="G1425" t="s">
        <v>225</v>
      </c>
      <c r="H1425">
        <v>10.674282</v>
      </c>
      <c r="I1425" t="s">
        <v>225</v>
      </c>
      <c r="J1425">
        <v>8.6E-3</v>
      </c>
      <c r="K1425" t="s">
        <v>225</v>
      </c>
      <c r="L1425">
        <v>6</v>
      </c>
      <c r="M1425" t="s">
        <v>225</v>
      </c>
    </row>
    <row r="1426" spans="1:13" x14ac:dyDescent="0.2">
      <c r="A1426">
        <v>2022</v>
      </c>
      <c r="B1426">
        <v>9</v>
      </c>
      <c r="C1426" t="s">
        <v>26</v>
      </c>
      <c r="D1426" t="s">
        <v>59</v>
      </c>
      <c r="E1426" t="s">
        <v>22</v>
      </c>
      <c r="F1426">
        <v>1.3413999999999999</v>
      </c>
      <c r="G1426" t="s">
        <v>225</v>
      </c>
      <c r="H1426">
        <v>127.422027</v>
      </c>
      <c r="I1426" t="s">
        <v>225</v>
      </c>
      <c r="J1426">
        <v>0.33539999999999998</v>
      </c>
      <c r="K1426" t="s">
        <v>225</v>
      </c>
      <c r="L1426">
        <v>825</v>
      </c>
      <c r="M1426" t="s">
        <v>225</v>
      </c>
    </row>
    <row r="1427" spans="1:13" x14ac:dyDescent="0.2">
      <c r="A1427">
        <v>2022</v>
      </c>
      <c r="B1427">
        <v>9</v>
      </c>
      <c r="C1427" t="s">
        <v>26</v>
      </c>
      <c r="D1427" t="s">
        <v>21</v>
      </c>
      <c r="E1427" t="s">
        <v>22</v>
      </c>
      <c r="F1427">
        <v>4.4000000000000003E-3</v>
      </c>
      <c r="G1427" t="s">
        <v>225</v>
      </c>
      <c r="H1427">
        <v>1.132441</v>
      </c>
      <c r="I1427" t="s">
        <v>225</v>
      </c>
      <c r="J1427">
        <v>1.1999999999999999E-3</v>
      </c>
      <c r="K1427" t="s">
        <v>225</v>
      </c>
      <c r="L1427">
        <v>1</v>
      </c>
      <c r="M1427" t="s">
        <v>225</v>
      </c>
    </row>
    <row r="1428" spans="1:13" x14ac:dyDescent="0.2">
      <c r="A1428">
        <v>2022</v>
      </c>
      <c r="B1428">
        <v>9</v>
      </c>
      <c r="C1428" t="s">
        <v>26</v>
      </c>
      <c r="D1428" t="s">
        <v>21</v>
      </c>
      <c r="E1428" t="s">
        <v>27</v>
      </c>
      <c r="F1428">
        <v>2E-3</v>
      </c>
      <c r="G1428" t="s">
        <v>225</v>
      </c>
      <c r="H1428">
        <v>0.67433299999999996</v>
      </c>
      <c r="I1428" t="s">
        <v>225</v>
      </c>
      <c r="J1428">
        <v>5.9999999999999995E-4</v>
      </c>
      <c r="K1428" t="s">
        <v>225</v>
      </c>
      <c r="L1428">
        <v>3</v>
      </c>
      <c r="M1428" t="s">
        <v>225</v>
      </c>
    </row>
    <row r="1429" spans="1:13" x14ac:dyDescent="0.2">
      <c r="A1429">
        <v>2020</v>
      </c>
      <c r="B1429">
        <v>1</v>
      </c>
      <c r="C1429" t="s">
        <v>32</v>
      </c>
      <c r="D1429" t="s">
        <v>33</v>
      </c>
      <c r="E1429" t="s">
        <v>12</v>
      </c>
      <c r="F1429">
        <v>3.1399999999999997E-2</v>
      </c>
      <c r="G1429" t="s">
        <v>225</v>
      </c>
      <c r="H1429">
        <v>10.497775000000001</v>
      </c>
      <c r="I1429" t="s">
        <v>225</v>
      </c>
      <c r="J1429">
        <v>1.0999999999999999E-2</v>
      </c>
      <c r="K1429" t="s">
        <v>225</v>
      </c>
      <c r="L1429">
        <v>7</v>
      </c>
      <c r="M1429" t="s">
        <v>225</v>
      </c>
    </row>
    <row r="1430" spans="1:13" x14ac:dyDescent="0.2">
      <c r="A1430">
        <v>2022</v>
      </c>
      <c r="B1430">
        <v>3</v>
      </c>
      <c r="C1430" t="s">
        <v>26</v>
      </c>
      <c r="D1430" t="s">
        <v>53</v>
      </c>
      <c r="E1430" t="s">
        <v>13</v>
      </c>
      <c r="F1430">
        <v>0.1235</v>
      </c>
      <c r="G1430" t="s">
        <v>225</v>
      </c>
      <c r="H1430">
        <v>10.237458</v>
      </c>
      <c r="I1430" t="s">
        <v>225</v>
      </c>
      <c r="J1430">
        <v>6.0499999999999998E-2</v>
      </c>
      <c r="K1430" t="s">
        <v>225</v>
      </c>
      <c r="L1430">
        <v>147</v>
      </c>
      <c r="M1430" t="s">
        <v>225</v>
      </c>
    </row>
    <row r="1431" spans="1:13" x14ac:dyDescent="0.2">
      <c r="A1431">
        <v>2021</v>
      </c>
      <c r="B1431">
        <v>11</v>
      </c>
      <c r="C1431" t="s">
        <v>26</v>
      </c>
      <c r="D1431" t="s">
        <v>16</v>
      </c>
      <c r="E1431" t="s">
        <v>13</v>
      </c>
      <c r="F1431">
        <v>0.1111</v>
      </c>
      <c r="G1431" t="s">
        <v>225</v>
      </c>
      <c r="H1431">
        <v>9.8325270000000007</v>
      </c>
      <c r="I1431" t="s">
        <v>225</v>
      </c>
      <c r="J1431">
        <v>0.05</v>
      </c>
      <c r="K1431" t="s">
        <v>225</v>
      </c>
      <c r="L1431">
        <v>111</v>
      </c>
      <c r="M1431" t="s">
        <v>225</v>
      </c>
    </row>
    <row r="1432" spans="1:13" x14ac:dyDescent="0.2">
      <c r="A1432">
        <v>2020</v>
      </c>
      <c r="B1432">
        <v>7</v>
      </c>
      <c r="C1432" t="s">
        <v>32</v>
      </c>
      <c r="D1432" t="s">
        <v>33</v>
      </c>
      <c r="E1432" t="s">
        <v>12</v>
      </c>
      <c r="F1432">
        <v>4.4999999999999998E-2</v>
      </c>
      <c r="G1432" t="s">
        <v>225</v>
      </c>
      <c r="H1432">
        <v>9.6203470000000006</v>
      </c>
      <c r="I1432" t="s">
        <v>225</v>
      </c>
      <c r="J1432">
        <v>1.5800000000000002E-2</v>
      </c>
      <c r="K1432" t="s">
        <v>225</v>
      </c>
      <c r="L1432">
        <v>7</v>
      </c>
      <c r="M1432" t="s">
        <v>225</v>
      </c>
    </row>
    <row r="1433" spans="1:13" x14ac:dyDescent="0.2">
      <c r="A1433">
        <v>2022</v>
      </c>
      <c r="B1433">
        <v>9</v>
      </c>
      <c r="C1433" t="s">
        <v>26</v>
      </c>
      <c r="D1433" t="s">
        <v>50</v>
      </c>
      <c r="E1433" t="s">
        <v>27</v>
      </c>
      <c r="F1433">
        <v>0.60770000000000002</v>
      </c>
      <c r="G1433" t="s">
        <v>225</v>
      </c>
      <c r="H1433">
        <v>63.000511000000003</v>
      </c>
      <c r="I1433" t="s">
        <v>225</v>
      </c>
      <c r="J1433">
        <v>0.19450000000000001</v>
      </c>
      <c r="K1433" t="s">
        <v>225</v>
      </c>
      <c r="L1433">
        <v>426</v>
      </c>
      <c r="M1433" t="s">
        <v>225</v>
      </c>
    </row>
    <row r="1434" spans="1:13" x14ac:dyDescent="0.2">
      <c r="A1434">
        <v>2022</v>
      </c>
      <c r="B1434">
        <v>9</v>
      </c>
      <c r="C1434" t="s">
        <v>32</v>
      </c>
      <c r="D1434" t="s">
        <v>10</v>
      </c>
      <c r="E1434" t="s">
        <v>14</v>
      </c>
      <c r="F1434">
        <v>1.6799999999999999E-2</v>
      </c>
      <c r="G1434" t="s">
        <v>225</v>
      </c>
      <c r="H1434">
        <v>3.4666800000000002</v>
      </c>
      <c r="I1434" t="s">
        <v>225</v>
      </c>
      <c r="J1434">
        <v>1.26E-2</v>
      </c>
      <c r="K1434" t="s">
        <v>225</v>
      </c>
      <c r="L1434">
        <v>5</v>
      </c>
      <c r="M1434" t="s">
        <v>225</v>
      </c>
    </row>
    <row r="1435" spans="1:13" x14ac:dyDescent="0.2">
      <c r="A1435">
        <v>2022</v>
      </c>
      <c r="B1435">
        <v>9</v>
      </c>
      <c r="C1435" t="s">
        <v>32</v>
      </c>
      <c r="D1435" t="s">
        <v>15</v>
      </c>
      <c r="E1435" t="s">
        <v>11</v>
      </c>
      <c r="F1435">
        <v>1.0855999999999999</v>
      </c>
      <c r="G1435" t="s">
        <v>225</v>
      </c>
      <c r="H1435">
        <v>141.04062999999999</v>
      </c>
      <c r="I1435" t="s">
        <v>225</v>
      </c>
      <c r="J1435">
        <v>0.21709999999999999</v>
      </c>
      <c r="K1435" t="s">
        <v>225</v>
      </c>
      <c r="L1435">
        <v>251</v>
      </c>
      <c r="M1435" t="s">
        <v>225</v>
      </c>
    </row>
    <row r="1436" spans="1:13" x14ac:dyDescent="0.2">
      <c r="A1436">
        <v>2022</v>
      </c>
      <c r="B1436">
        <v>9</v>
      </c>
      <c r="C1436" t="s">
        <v>32</v>
      </c>
      <c r="D1436" t="s">
        <v>20</v>
      </c>
      <c r="E1436" t="s">
        <v>22</v>
      </c>
      <c r="F1436">
        <v>2.4691999999999998</v>
      </c>
      <c r="G1436" t="s">
        <v>225</v>
      </c>
      <c r="H1436">
        <v>153.16091499999999</v>
      </c>
      <c r="I1436" t="s">
        <v>225</v>
      </c>
      <c r="J1436">
        <v>0.64200000000000002</v>
      </c>
      <c r="K1436" t="s">
        <v>225</v>
      </c>
      <c r="L1436">
        <v>338</v>
      </c>
      <c r="M1436" t="s">
        <v>225</v>
      </c>
    </row>
    <row r="1437" spans="1:13" x14ac:dyDescent="0.2">
      <c r="A1437">
        <v>2022</v>
      </c>
      <c r="B1437">
        <v>9</v>
      </c>
      <c r="C1437" t="s">
        <v>32</v>
      </c>
      <c r="D1437" t="s">
        <v>17</v>
      </c>
      <c r="E1437" t="s">
        <v>18</v>
      </c>
      <c r="F1437">
        <v>6.7737999999999996</v>
      </c>
      <c r="G1437" t="s">
        <v>225</v>
      </c>
      <c r="H1437">
        <v>517.05504299999996</v>
      </c>
      <c r="I1437" t="s">
        <v>225</v>
      </c>
      <c r="J1437">
        <v>1.2192000000000001</v>
      </c>
      <c r="K1437" t="s">
        <v>225</v>
      </c>
      <c r="L1437">
        <v>2145</v>
      </c>
      <c r="M1437" t="s">
        <v>225</v>
      </c>
    </row>
    <row r="1438" spans="1:13" x14ac:dyDescent="0.2">
      <c r="A1438">
        <v>2022</v>
      </c>
      <c r="B1438">
        <v>9</v>
      </c>
      <c r="C1438" t="s">
        <v>32</v>
      </c>
      <c r="D1438" t="s">
        <v>21</v>
      </c>
      <c r="E1438" t="s">
        <v>22</v>
      </c>
      <c r="F1438">
        <v>1.2999999999999999E-3</v>
      </c>
      <c r="G1438" t="s">
        <v>225</v>
      </c>
      <c r="H1438">
        <v>0.68620099999999995</v>
      </c>
      <c r="I1438" t="s">
        <v>225</v>
      </c>
      <c r="J1438">
        <v>4.0000000000000002E-4</v>
      </c>
      <c r="K1438" t="s">
        <v>225</v>
      </c>
      <c r="L1438">
        <v>2</v>
      </c>
      <c r="M1438" t="s">
        <v>225</v>
      </c>
    </row>
    <row r="1439" spans="1:13" x14ac:dyDescent="0.2">
      <c r="A1439">
        <v>2022</v>
      </c>
      <c r="B1439">
        <v>9</v>
      </c>
      <c r="C1439" t="s">
        <v>32</v>
      </c>
      <c r="D1439" t="s">
        <v>21</v>
      </c>
      <c r="E1439" t="s">
        <v>27</v>
      </c>
      <c r="F1439">
        <v>1.03E-2</v>
      </c>
      <c r="G1439" t="s">
        <v>225</v>
      </c>
      <c r="H1439">
        <v>3.4660829999999998</v>
      </c>
      <c r="I1439" t="s">
        <v>225</v>
      </c>
      <c r="J1439">
        <v>3.0999999999999999E-3</v>
      </c>
      <c r="K1439" t="s">
        <v>225</v>
      </c>
      <c r="L1439">
        <v>12</v>
      </c>
      <c r="M1439" t="s">
        <v>225</v>
      </c>
    </row>
    <row r="1440" spans="1:13" x14ac:dyDescent="0.2">
      <c r="A1440">
        <v>2021</v>
      </c>
      <c r="B1440">
        <v>6</v>
      </c>
      <c r="C1440" t="s">
        <v>9</v>
      </c>
      <c r="D1440" t="s">
        <v>53</v>
      </c>
      <c r="E1440" t="s">
        <v>12</v>
      </c>
      <c r="F1440">
        <v>0.12709999999999999</v>
      </c>
      <c r="G1440" t="s">
        <v>225</v>
      </c>
      <c r="H1440">
        <v>9.6023119999999995</v>
      </c>
      <c r="I1440" t="s">
        <v>225</v>
      </c>
      <c r="J1440">
        <v>4.8899999999999999E-2</v>
      </c>
      <c r="K1440" t="s">
        <v>225</v>
      </c>
      <c r="L1440">
        <v>18</v>
      </c>
      <c r="M1440" t="s">
        <v>225</v>
      </c>
    </row>
    <row r="1441" spans="1:13" x14ac:dyDescent="0.2">
      <c r="A1441">
        <v>2022</v>
      </c>
      <c r="B1441">
        <v>9</v>
      </c>
      <c r="C1441" t="s">
        <v>32</v>
      </c>
      <c r="D1441" t="s">
        <v>33</v>
      </c>
      <c r="E1441" t="s">
        <v>18</v>
      </c>
      <c r="F1441">
        <v>1.1708000000000001</v>
      </c>
      <c r="G1441" t="s">
        <v>225</v>
      </c>
      <c r="H1441">
        <v>382.11987599999998</v>
      </c>
      <c r="I1441" t="s">
        <v>225</v>
      </c>
      <c r="J1441">
        <v>0.2225</v>
      </c>
      <c r="K1441" t="s">
        <v>225</v>
      </c>
      <c r="L1441">
        <v>101</v>
      </c>
      <c r="M1441" t="s">
        <v>225</v>
      </c>
    </row>
    <row r="1442" spans="1:13" x14ac:dyDescent="0.2">
      <c r="A1442">
        <v>2020</v>
      </c>
      <c r="B1442">
        <v>8</v>
      </c>
      <c r="C1442" t="s">
        <v>9</v>
      </c>
      <c r="D1442" t="s">
        <v>25</v>
      </c>
      <c r="E1442" t="s">
        <v>13</v>
      </c>
      <c r="F1442">
        <v>8.0199999999999994E-2</v>
      </c>
      <c r="G1442" t="s">
        <v>225</v>
      </c>
      <c r="H1442">
        <v>9.5779779999999999</v>
      </c>
      <c r="I1442" t="s">
        <v>225</v>
      </c>
      <c r="J1442">
        <v>3.2099999999999997E-2</v>
      </c>
      <c r="K1442" t="s">
        <v>225</v>
      </c>
      <c r="L1442">
        <v>40</v>
      </c>
      <c r="M1442" t="s">
        <v>225</v>
      </c>
    </row>
    <row r="1443" spans="1:13" x14ac:dyDescent="0.2">
      <c r="A1443">
        <v>2020</v>
      </c>
      <c r="B1443">
        <v>9</v>
      </c>
      <c r="C1443" t="s">
        <v>32</v>
      </c>
      <c r="D1443" t="s">
        <v>33</v>
      </c>
      <c r="E1443" t="s">
        <v>12</v>
      </c>
      <c r="F1443">
        <v>3.56E-2</v>
      </c>
      <c r="G1443" t="s">
        <v>225</v>
      </c>
      <c r="H1443">
        <v>9.5244020000000003</v>
      </c>
      <c r="I1443" t="s">
        <v>225</v>
      </c>
      <c r="J1443">
        <v>1.2500000000000001E-2</v>
      </c>
      <c r="K1443" t="s">
        <v>225</v>
      </c>
      <c r="L1443">
        <v>8</v>
      </c>
      <c r="M1443" t="s">
        <v>225</v>
      </c>
    </row>
    <row r="1444" spans="1:13" x14ac:dyDescent="0.2">
      <c r="A1444">
        <v>2020</v>
      </c>
      <c r="B1444">
        <v>8</v>
      </c>
      <c r="C1444" t="s">
        <v>32</v>
      </c>
      <c r="D1444" t="s">
        <v>33</v>
      </c>
      <c r="E1444" t="s">
        <v>12</v>
      </c>
      <c r="F1444">
        <v>3.0800000000000001E-2</v>
      </c>
      <c r="G1444" t="s">
        <v>225</v>
      </c>
      <c r="H1444">
        <v>9.3602290000000004</v>
      </c>
      <c r="I1444" t="s">
        <v>225</v>
      </c>
      <c r="J1444">
        <v>1.09E-2</v>
      </c>
      <c r="K1444" t="s">
        <v>225</v>
      </c>
      <c r="L1444">
        <v>6</v>
      </c>
      <c r="M1444" t="s">
        <v>225</v>
      </c>
    </row>
    <row r="1445" spans="1:13" x14ac:dyDescent="0.2">
      <c r="A1445">
        <v>2022</v>
      </c>
      <c r="B1445">
        <v>8</v>
      </c>
      <c r="C1445" t="s">
        <v>32</v>
      </c>
      <c r="D1445" t="s">
        <v>33</v>
      </c>
      <c r="E1445" t="s">
        <v>12</v>
      </c>
      <c r="F1445">
        <v>2.0199999999999999E-2</v>
      </c>
      <c r="G1445" t="s">
        <v>225</v>
      </c>
      <c r="H1445">
        <v>9.1996350000000007</v>
      </c>
      <c r="I1445" t="s">
        <v>225</v>
      </c>
      <c r="J1445">
        <v>7.1999999999999998E-3</v>
      </c>
      <c r="K1445" t="s">
        <v>225</v>
      </c>
      <c r="L1445">
        <v>7</v>
      </c>
      <c r="M1445" t="s">
        <v>225</v>
      </c>
    </row>
    <row r="1446" spans="1:13" x14ac:dyDescent="0.2">
      <c r="A1446">
        <v>2020</v>
      </c>
      <c r="B1446">
        <v>5</v>
      </c>
      <c r="C1446" t="s">
        <v>32</v>
      </c>
      <c r="D1446" t="s">
        <v>33</v>
      </c>
      <c r="E1446" t="s">
        <v>12</v>
      </c>
      <c r="F1446">
        <v>2.6700000000000002E-2</v>
      </c>
      <c r="G1446" t="s">
        <v>225</v>
      </c>
      <c r="H1446">
        <v>8.9621270000000006</v>
      </c>
      <c r="I1446" t="s">
        <v>225</v>
      </c>
      <c r="J1446">
        <v>9.2999999999999992E-3</v>
      </c>
      <c r="K1446" t="s">
        <v>225</v>
      </c>
      <c r="L1446">
        <v>5</v>
      </c>
      <c r="M1446" t="s">
        <v>225</v>
      </c>
    </row>
    <row r="1447" spans="1:13" x14ac:dyDescent="0.2">
      <c r="A1447">
        <v>2022</v>
      </c>
      <c r="B1447">
        <v>9</v>
      </c>
      <c r="C1447" t="s">
        <v>32</v>
      </c>
      <c r="D1447" t="s">
        <v>35</v>
      </c>
      <c r="E1447" t="s">
        <v>18</v>
      </c>
      <c r="F1447">
        <v>0.2399</v>
      </c>
      <c r="G1447" t="s">
        <v>225</v>
      </c>
      <c r="H1447">
        <v>62.670107999999999</v>
      </c>
      <c r="I1447" t="s">
        <v>225</v>
      </c>
      <c r="J1447">
        <v>4.3200000000000002E-2</v>
      </c>
      <c r="K1447" t="s">
        <v>225</v>
      </c>
      <c r="L1447">
        <v>0</v>
      </c>
      <c r="M1447" t="s">
        <v>225</v>
      </c>
    </row>
    <row r="1448" spans="1:13" x14ac:dyDescent="0.2">
      <c r="A1448">
        <v>2021</v>
      </c>
      <c r="B1448">
        <v>12</v>
      </c>
      <c r="C1448" t="s">
        <v>32</v>
      </c>
      <c r="D1448" t="s">
        <v>33</v>
      </c>
      <c r="E1448" t="s">
        <v>12</v>
      </c>
      <c r="F1448">
        <v>2.01E-2</v>
      </c>
      <c r="G1448" t="s">
        <v>225</v>
      </c>
      <c r="H1448">
        <v>8.7732209999999995</v>
      </c>
      <c r="I1448" t="s">
        <v>225</v>
      </c>
      <c r="J1448">
        <v>7.1999999999999998E-3</v>
      </c>
      <c r="K1448" t="s">
        <v>225</v>
      </c>
      <c r="L1448">
        <v>6</v>
      </c>
      <c r="M1448" t="s">
        <v>225</v>
      </c>
    </row>
    <row r="1449" spans="1:13" x14ac:dyDescent="0.2">
      <c r="A1449">
        <v>2022</v>
      </c>
      <c r="B1449">
        <v>10</v>
      </c>
      <c r="C1449" t="s">
        <v>9</v>
      </c>
      <c r="D1449" t="s">
        <v>10</v>
      </c>
      <c r="E1449" t="s">
        <v>11</v>
      </c>
      <c r="F1449">
        <v>8.1066000000000003</v>
      </c>
      <c r="G1449" t="s">
        <v>225</v>
      </c>
      <c r="H1449">
        <v>618.48177699999997</v>
      </c>
      <c r="I1449" t="s">
        <v>225</v>
      </c>
      <c r="J1449">
        <v>1.7023999999999999</v>
      </c>
      <c r="K1449" t="s">
        <v>225</v>
      </c>
      <c r="L1449">
        <v>392</v>
      </c>
      <c r="M1449" t="s">
        <v>225</v>
      </c>
    </row>
    <row r="1450" spans="1:13" x14ac:dyDescent="0.2">
      <c r="A1450">
        <v>2022</v>
      </c>
      <c r="B1450">
        <v>10</v>
      </c>
      <c r="C1450" t="s">
        <v>9</v>
      </c>
      <c r="D1450" t="s">
        <v>15</v>
      </c>
      <c r="E1450" t="s">
        <v>11</v>
      </c>
      <c r="F1450">
        <v>0.1794</v>
      </c>
      <c r="G1450" t="s">
        <v>225</v>
      </c>
      <c r="H1450">
        <v>17.551945</v>
      </c>
      <c r="I1450" t="s">
        <v>225</v>
      </c>
      <c r="J1450">
        <v>3.5900000000000001E-2</v>
      </c>
      <c r="K1450" t="s">
        <v>225</v>
      </c>
      <c r="L1450">
        <v>20</v>
      </c>
      <c r="M1450" t="s">
        <v>225</v>
      </c>
    </row>
    <row r="1451" spans="1:13" x14ac:dyDescent="0.2">
      <c r="A1451">
        <v>2022</v>
      </c>
      <c r="B1451">
        <v>10</v>
      </c>
      <c r="C1451" t="s">
        <v>9</v>
      </c>
      <c r="D1451" t="s">
        <v>21</v>
      </c>
      <c r="E1451" t="s">
        <v>22</v>
      </c>
      <c r="F1451">
        <v>2E-3</v>
      </c>
      <c r="G1451" t="s">
        <v>225</v>
      </c>
      <c r="H1451">
        <v>0.47594500000000001</v>
      </c>
      <c r="I1451" t="s">
        <v>225</v>
      </c>
      <c r="J1451">
        <v>5.0000000000000001E-4</v>
      </c>
      <c r="K1451" t="s">
        <v>225</v>
      </c>
      <c r="L1451">
        <v>1</v>
      </c>
      <c r="M1451" t="s">
        <v>225</v>
      </c>
    </row>
    <row r="1452" spans="1:13" x14ac:dyDescent="0.2">
      <c r="A1452">
        <v>2021</v>
      </c>
      <c r="B1452">
        <v>5</v>
      </c>
      <c r="C1452" t="s">
        <v>26</v>
      </c>
      <c r="D1452" t="s">
        <v>53</v>
      </c>
      <c r="E1452" t="s">
        <v>13</v>
      </c>
      <c r="F1452">
        <v>8.9300000000000004E-2</v>
      </c>
      <c r="G1452" t="s">
        <v>225</v>
      </c>
      <c r="H1452">
        <v>8.5145610000000005</v>
      </c>
      <c r="I1452" t="s">
        <v>225</v>
      </c>
      <c r="J1452">
        <v>4.3799999999999999E-2</v>
      </c>
      <c r="K1452" t="s">
        <v>225</v>
      </c>
      <c r="L1452">
        <v>138</v>
      </c>
      <c r="M1452" t="s">
        <v>225</v>
      </c>
    </row>
    <row r="1453" spans="1:13" x14ac:dyDescent="0.2">
      <c r="A1453">
        <v>2022</v>
      </c>
      <c r="B1453">
        <v>10</v>
      </c>
      <c r="C1453" t="s">
        <v>9</v>
      </c>
      <c r="D1453" t="s">
        <v>17</v>
      </c>
      <c r="E1453" t="s">
        <v>18</v>
      </c>
      <c r="F1453">
        <v>2.3938000000000001</v>
      </c>
      <c r="G1453" t="s">
        <v>225</v>
      </c>
      <c r="H1453">
        <v>280.43919</v>
      </c>
      <c r="I1453" t="s">
        <v>225</v>
      </c>
      <c r="J1453">
        <v>0.43090000000000001</v>
      </c>
      <c r="K1453" t="s">
        <v>225</v>
      </c>
      <c r="L1453">
        <v>135</v>
      </c>
      <c r="M1453" t="s">
        <v>225</v>
      </c>
    </row>
    <row r="1454" spans="1:13" x14ac:dyDescent="0.2">
      <c r="A1454">
        <v>2022</v>
      </c>
      <c r="B1454">
        <v>10</v>
      </c>
      <c r="C1454" t="s">
        <v>9</v>
      </c>
      <c r="D1454" t="s">
        <v>20</v>
      </c>
      <c r="E1454" t="s">
        <v>22</v>
      </c>
      <c r="F1454">
        <v>3.9300000000000002E-2</v>
      </c>
      <c r="G1454" t="s">
        <v>225</v>
      </c>
      <c r="H1454">
        <v>2.3331119999999999</v>
      </c>
      <c r="I1454" t="s">
        <v>225</v>
      </c>
      <c r="J1454">
        <v>1.0200000000000001E-2</v>
      </c>
      <c r="K1454" t="s">
        <v>225</v>
      </c>
      <c r="L1454">
        <v>4</v>
      </c>
      <c r="M1454" t="s">
        <v>225</v>
      </c>
    </row>
    <row r="1455" spans="1:13" x14ac:dyDescent="0.2">
      <c r="A1455">
        <v>2020</v>
      </c>
      <c r="B1455">
        <v>6</v>
      </c>
      <c r="C1455" t="s">
        <v>32</v>
      </c>
      <c r="D1455" t="s">
        <v>33</v>
      </c>
      <c r="E1455" t="s">
        <v>12</v>
      </c>
      <c r="F1455">
        <v>2.4500000000000001E-2</v>
      </c>
      <c r="G1455" t="s">
        <v>225</v>
      </c>
      <c r="H1455">
        <v>7.8485170000000002</v>
      </c>
      <c r="I1455" t="s">
        <v>225</v>
      </c>
      <c r="J1455">
        <v>8.6999999999999994E-3</v>
      </c>
      <c r="K1455" t="s">
        <v>225</v>
      </c>
      <c r="L1455">
        <v>6</v>
      </c>
      <c r="M1455" t="s">
        <v>225</v>
      </c>
    </row>
    <row r="1456" spans="1:13" x14ac:dyDescent="0.2">
      <c r="A1456">
        <v>2022</v>
      </c>
      <c r="B1456">
        <v>11</v>
      </c>
      <c r="C1456" t="s">
        <v>32</v>
      </c>
      <c r="D1456" t="s">
        <v>33</v>
      </c>
      <c r="E1456" t="s">
        <v>12</v>
      </c>
      <c r="F1456">
        <v>1.66E-2</v>
      </c>
      <c r="G1456" t="s">
        <v>225</v>
      </c>
      <c r="H1456">
        <v>7.83141</v>
      </c>
      <c r="I1456" t="s">
        <v>225</v>
      </c>
      <c r="J1456">
        <v>5.7999999999999996E-3</v>
      </c>
      <c r="K1456" t="s">
        <v>225</v>
      </c>
      <c r="L1456">
        <v>6</v>
      </c>
      <c r="M1456" t="s">
        <v>225</v>
      </c>
    </row>
    <row r="1457" spans="1:13" x14ac:dyDescent="0.2">
      <c r="A1457">
        <v>2021</v>
      </c>
      <c r="B1457">
        <v>12</v>
      </c>
      <c r="C1457" t="s">
        <v>26</v>
      </c>
      <c r="D1457" t="s">
        <v>16</v>
      </c>
      <c r="E1457" t="s">
        <v>13</v>
      </c>
      <c r="F1457">
        <v>8.8700000000000001E-2</v>
      </c>
      <c r="G1457" t="s">
        <v>225</v>
      </c>
      <c r="H1457">
        <v>7.7540969999999998</v>
      </c>
      <c r="I1457" t="s">
        <v>225</v>
      </c>
      <c r="J1457">
        <v>3.9800000000000002E-2</v>
      </c>
      <c r="K1457" t="s">
        <v>225</v>
      </c>
      <c r="L1457">
        <v>134</v>
      </c>
      <c r="M1457" t="s">
        <v>225</v>
      </c>
    </row>
    <row r="1458" spans="1:13" x14ac:dyDescent="0.2">
      <c r="A1458">
        <v>2022</v>
      </c>
      <c r="B1458">
        <v>10</v>
      </c>
      <c r="C1458" t="s">
        <v>9</v>
      </c>
      <c r="D1458" t="s">
        <v>59</v>
      </c>
      <c r="E1458" t="s">
        <v>22</v>
      </c>
      <c r="F1458">
        <v>1.3633</v>
      </c>
      <c r="G1458" t="s">
        <v>225</v>
      </c>
      <c r="H1458">
        <v>66.180682000000004</v>
      </c>
      <c r="I1458" t="s">
        <v>225</v>
      </c>
      <c r="J1458">
        <v>0.34079999999999999</v>
      </c>
      <c r="K1458" t="s">
        <v>225</v>
      </c>
      <c r="L1458">
        <v>67</v>
      </c>
      <c r="M1458" t="s">
        <v>225</v>
      </c>
    </row>
    <row r="1459" spans="1:13" x14ac:dyDescent="0.2">
      <c r="A1459">
        <v>2020</v>
      </c>
      <c r="B1459">
        <v>11</v>
      </c>
      <c r="C1459" t="s">
        <v>32</v>
      </c>
      <c r="D1459" t="s">
        <v>33</v>
      </c>
      <c r="E1459" t="s">
        <v>12</v>
      </c>
      <c r="F1459">
        <v>3.3799999999999997E-2</v>
      </c>
      <c r="G1459" t="s">
        <v>225</v>
      </c>
      <c r="H1459">
        <v>7.7383160000000002</v>
      </c>
      <c r="I1459" t="s">
        <v>225</v>
      </c>
      <c r="J1459">
        <v>1.1900000000000001E-2</v>
      </c>
      <c r="K1459" t="s">
        <v>225</v>
      </c>
      <c r="L1459">
        <v>8</v>
      </c>
      <c r="M1459" t="s">
        <v>225</v>
      </c>
    </row>
    <row r="1460" spans="1:13" x14ac:dyDescent="0.2">
      <c r="A1460">
        <v>2021</v>
      </c>
      <c r="B1460">
        <v>10</v>
      </c>
      <c r="C1460" t="s">
        <v>32</v>
      </c>
      <c r="D1460" t="s">
        <v>33</v>
      </c>
      <c r="E1460" t="s">
        <v>12</v>
      </c>
      <c r="F1460">
        <v>1.7600000000000001E-2</v>
      </c>
      <c r="G1460" t="s">
        <v>225</v>
      </c>
      <c r="H1460">
        <v>7.4601620000000004</v>
      </c>
      <c r="I1460" t="s">
        <v>225</v>
      </c>
      <c r="J1460">
        <v>6.1999999999999998E-3</v>
      </c>
      <c r="K1460" t="s">
        <v>225</v>
      </c>
      <c r="L1460">
        <v>4</v>
      </c>
      <c r="M1460" t="s">
        <v>225</v>
      </c>
    </row>
    <row r="1461" spans="1:13" x14ac:dyDescent="0.2">
      <c r="A1461">
        <v>2021</v>
      </c>
      <c r="B1461">
        <v>6</v>
      </c>
      <c r="C1461" t="s">
        <v>32</v>
      </c>
      <c r="D1461" t="s">
        <v>33</v>
      </c>
      <c r="E1461" t="s">
        <v>12</v>
      </c>
      <c r="F1461">
        <v>1.7600000000000001E-2</v>
      </c>
      <c r="G1461" t="s">
        <v>225</v>
      </c>
      <c r="H1461">
        <v>7.4547910000000002</v>
      </c>
      <c r="I1461" t="s">
        <v>225</v>
      </c>
      <c r="J1461">
        <v>6.1999999999999998E-3</v>
      </c>
      <c r="K1461" t="s">
        <v>225</v>
      </c>
      <c r="L1461">
        <v>5</v>
      </c>
      <c r="M1461" t="s">
        <v>225</v>
      </c>
    </row>
    <row r="1462" spans="1:13" x14ac:dyDescent="0.2">
      <c r="A1462">
        <v>2022</v>
      </c>
      <c r="B1462">
        <v>10</v>
      </c>
      <c r="C1462" t="s">
        <v>26</v>
      </c>
      <c r="D1462" t="s">
        <v>10</v>
      </c>
      <c r="E1462" t="s">
        <v>14</v>
      </c>
      <c r="F1462">
        <v>0.29680000000000001</v>
      </c>
      <c r="G1462" t="s">
        <v>225</v>
      </c>
      <c r="H1462">
        <v>47.929870999999999</v>
      </c>
      <c r="I1462" t="s">
        <v>225</v>
      </c>
      <c r="J1462">
        <v>0.22259999999999999</v>
      </c>
      <c r="K1462" t="s">
        <v>225</v>
      </c>
      <c r="L1462">
        <v>170</v>
      </c>
      <c r="M1462" t="s">
        <v>225</v>
      </c>
    </row>
    <row r="1463" spans="1:13" x14ac:dyDescent="0.2">
      <c r="A1463">
        <v>2022</v>
      </c>
      <c r="B1463">
        <v>10</v>
      </c>
      <c r="C1463" t="s">
        <v>26</v>
      </c>
      <c r="D1463" t="s">
        <v>15</v>
      </c>
      <c r="E1463" t="s">
        <v>11</v>
      </c>
      <c r="F1463">
        <v>0.67889999999999995</v>
      </c>
      <c r="G1463" t="s">
        <v>225</v>
      </c>
      <c r="H1463">
        <v>87.049256999999997</v>
      </c>
      <c r="I1463" t="s">
        <v>225</v>
      </c>
      <c r="J1463">
        <v>0.1358</v>
      </c>
      <c r="K1463" t="s">
        <v>225</v>
      </c>
      <c r="L1463">
        <v>209</v>
      </c>
      <c r="M1463" t="s">
        <v>225</v>
      </c>
    </row>
    <row r="1464" spans="1:13" x14ac:dyDescent="0.2">
      <c r="A1464">
        <v>2022</v>
      </c>
      <c r="B1464">
        <v>10</v>
      </c>
      <c r="C1464" t="s">
        <v>26</v>
      </c>
      <c r="D1464" t="s">
        <v>20</v>
      </c>
      <c r="E1464" t="s">
        <v>22</v>
      </c>
      <c r="F1464">
        <v>0.84799999999999998</v>
      </c>
      <c r="G1464" t="s">
        <v>225</v>
      </c>
      <c r="H1464">
        <v>53.446204000000002</v>
      </c>
      <c r="I1464" t="s">
        <v>225</v>
      </c>
      <c r="J1464">
        <v>0.2205</v>
      </c>
      <c r="K1464" t="s">
        <v>225</v>
      </c>
      <c r="L1464">
        <v>193</v>
      </c>
      <c r="M1464" t="s">
        <v>225</v>
      </c>
    </row>
    <row r="1465" spans="1:13" x14ac:dyDescent="0.2">
      <c r="A1465">
        <v>2020</v>
      </c>
      <c r="B1465">
        <v>4</v>
      </c>
      <c r="C1465" t="s">
        <v>32</v>
      </c>
      <c r="D1465" t="s">
        <v>33</v>
      </c>
      <c r="E1465" t="s">
        <v>12</v>
      </c>
      <c r="F1465">
        <v>2.3199999999999998E-2</v>
      </c>
      <c r="G1465" t="s">
        <v>225</v>
      </c>
      <c r="H1465">
        <v>7.4160680000000001</v>
      </c>
      <c r="I1465" t="s">
        <v>225</v>
      </c>
      <c r="J1465">
        <v>8.2000000000000007E-3</v>
      </c>
      <c r="K1465" t="s">
        <v>225</v>
      </c>
      <c r="L1465">
        <v>6</v>
      </c>
      <c r="M1465" t="s">
        <v>225</v>
      </c>
    </row>
    <row r="1466" spans="1:13" x14ac:dyDescent="0.2">
      <c r="A1466">
        <v>2022</v>
      </c>
      <c r="B1466">
        <v>10</v>
      </c>
      <c r="C1466" t="s">
        <v>26</v>
      </c>
      <c r="D1466" t="s">
        <v>17</v>
      </c>
      <c r="E1466" t="s">
        <v>18</v>
      </c>
      <c r="F1466">
        <v>3.58</v>
      </c>
      <c r="G1466" t="s">
        <v>225</v>
      </c>
      <c r="H1466">
        <v>285.06291099999999</v>
      </c>
      <c r="I1466" t="s">
        <v>225</v>
      </c>
      <c r="J1466">
        <v>0.64439999999999997</v>
      </c>
      <c r="K1466" t="s">
        <v>225</v>
      </c>
      <c r="L1466">
        <v>1455</v>
      </c>
      <c r="M1466" t="s">
        <v>225</v>
      </c>
    </row>
    <row r="1467" spans="1:13" x14ac:dyDescent="0.2">
      <c r="A1467">
        <v>2022</v>
      </c>
      <c r="B1467">
        <v>1</v>
      </c>
      <c r="C1467" t="s">
        <v>26</v>
      </c>
      <c r="D1467" t="s">
        <v>16</v>
      </c>
      <c r="E1467" t="s">
        <v>13</v>
      </c>
      <c r="F1467">
        <v>7.9500000000000001E-2</v>
      </c>
      <c r="G1467" t="s">
        <v>225</v>
      </c>
      <c r="H1467">
        <v>7.2062099999999996</v>
      </c>
      <c r="I1467" t="s">
        <v>225</v>
      </c>
      <c r="J1467">
        <v>3.5799999999999998E-2</v>
      </c>
      <c r="K1467" t="s">
        <v>225</v>
      </c>
      <c r="L1467">
        <v>97</v>
      </c>
      <c r="M1467" t="s">
        <v>225</v>
      </c>
    </row>
    <row r="1468" spans="1:13" x14ac:dyDescent="0.2">
      <c r="A1468">
        <v>2021</v>
      </c>
      <c r="B1468">
        <v>11</v>
      </c>
      <c r="C1468" t="s">
        <v>32</v>
      </c>
      <c r="D1468" t="s">
        <v>33</v>
      </c>
      <c r="E1468" t="s">
        <v>12</v>
      </c>
      <c r="F1468">
        <v>1.6799999999999999E-2</v>
      </c>
      <c r="G1468" t="s">
        <v>225</v>
      </c>
      <c r="H1468">
        <v>7.1706029999999998</v>
      </c>
      <c r="I1468" t="s">
        <v>225</v>
      </c>
      <c r="J1468">
        <v>6.0000000000000001E-3</v>
      </c>
      <c r="K1468" t="s">
        <v>225</v>
      </c>
      <c r="L1468">
        <v>5</v>
      </c>
      <c r="M1468" t="s">
        <v>225</v>
      </c>
    </row>
    <row r="1469" spans="1:13" x14ac:dyDescent="0.2">
      <c r="A1469">
        <v>2022</v>
      </c>
      <c r="B1469">
        <v>10</v>
      </c>
      <c r="C1469" t="s">
        <v>26</v>
      </c>
      <c r="D1469" t="s">
        <v>21</v>
      </c>
      <c r="E1469" t="s">
        <v>22</v>
      </c>
      <c r="F1469">
        <v>8.0000000000000002E-3</v>
      </c>
      <c r="G1469" t="s">
        <v>225</v>
      </c>
      <c r="H1469">
        <v>2.6375890000000002</v>
      </c>
      <c r="I1469" t="s">
        <v>225</v>
      </c>
      <c r="J1469">
        <v>2.3E-3</v>
      </c>
      <c r="K1469" t="s">
        <v>225</v>
      </c>
      <c r="L1469">
        <v>2</v>
      </c>
      <c r="M1469" t="s">
        <v>225</v>
      </c>
    </row>
    <row r="1470" spans="1:13" x14ac:dyDescent="0.2">
      <c r="A1470">
        <v>2022</v>
      </c>
      <c r="B1470">
        <v>10</v>
      </c>
      <c r="C1470" t="s">
        <v>26</v>
      </c>
      <c r="D1470" t="s">
        <v>21</v>
      </c>
      <c r="E1470" t="s">
        <v>27</v>
      </c>
      <c r="F1470">
        <v>2E-3</v>
      </c>
      <c r="G1470" t="s">
        <v>225</v>
      </c>
      <c r="H1470">
        <v>0.673736</v>
      </c>
      <c r="I1470" t="s">
        <v>225</v>
      </c>
      <c r="J1470">
        <v>5.9999999999999995E-4</v>
      </c>
      <c r="K1470" t="s">
        <v>225</v>
      </c>
      <c r="L1470">
        <v>3</v>
      </c>
      <c r="M1470" t="s">
        <v>225</v>
      </c>
    </row>
    <row r="1471" spans="1:13" x14ac:dyDescent="0.2">
      <c r="A1471">
        <v>2021</v>
      </c>
      <c r="B1471">
        <v>7</v>
      </c>
      <c r="C1471" t="s">
        <v>32</v>
      </c>
      <c r="D1471" t="s">
        <v>33</v>
      </c>
      <c r="E1471" t="s">
        <v>12</v>
      </c>
      <c r="F1471">
        <v>1.66E-2</v>
      </c>
      <c r="G1471" t="s">
        <v>225</v>
      </c>
      <c r="H1471">
        <v>6.9438370000000003</v>
      </c>
      <c r="I1471" t="s">
        <v>225</v>
      </c>
      <c r="J1471">
        <v>5.8999999999999999E-3</v>
      </c>
      <c r="K1471" t="s">
        <v>225</v>
      </c>
      <c r="L1471">
        <v>5</v>
      </c>
      <c r="M1471" t="s">
        <v>225</v>
      </c>
    </row>
    <row r="1472" spans="1:13" x14ac:dyDescent="0.2">
      <c r="A1472">
        <v>2022</v>
      </c>
      <c r="B1472">
        <v>9</v>
      </c>
      <c r="C1472" t="s">
        <v>32</v>
      </c>
      <c r="D1472" t="s">
        <v>33</v>
      </c>
      <c r="E1472" t="s">
        <v>12</v>
      </c>
      <c r="F1472">
        <v>1.41E-2</v>
      </c>
      <c r="G1472" t="s">
        <v>225</v>
      </c>
      <c r="H1472">
        <v>6.9241440000000001</v>
      </c>
      <c r="I1472" t="s">
        <v>225</v>
      </c>
      <c r="J1472">
        <v>5.0000000000000001E-3</v>
      </c>
      <c r="K1472" t="s">
        <v>225</v>
      </c>
      <c r="L1472">
        <v>6</v>
      </c>
      <c r="M1472" t="s">
        <v>225</v>
      </c>
    </row>
    <row r="1473" spans="1:13" x14ac:dyDescent="0.2">
      <c r="A1473">
        <v>2021</v>
      </c>
      <c r="B1473">
        <v>2</v>
      </c>
      <c r="C1473" t="s">
        <v>32</v>
      </c>
      <c r="D1473" t="s">
        <v>33</v>
      </c>
      <c r="E1473" t="s">
        <v>12</v>
      </c>
      <c r="F1473">
        <v>2.06E-2</v>
      </c>
      <c r="G1473" t="s">
        <v>225</v>
      </c>
      <c r="H1473">
        <v>6.7927250000000008</v>
      </c>
      <c r="I1473" t="s">
        <v>225</v>
      </c>
      <c r="J1473">
        <v>7.3000000000000001E-3</v>
      </c>
      <c r="K1473" t="s">
        <v>225</v>
      </c>
      <c r="L1473">
        <v>7</v>
      </c>
      <c r="M1473" t="s">
        <v>225</v>
      </c>
    </row>
    <row r="1474" spans="1:13" x14ac:dyDescent="0.2">
      <c r="A1474">
        <v>2022</v>
      </c>
      <c r="B1474">
        <v>10</v>
      </c>
      <c r="C1474" t="s">
        <v>32</v>
      </c>
      <c r="D1474" t="s">
        <v>33</v>
      </c>
      <c r="E1474" t="s">
        <v>12</v>
      </c>
      <c r="F1474">
        <v>1.4500000000000001E-2</v>
      </c>
      <c r="G1474" t="s">
        <v>225</v>
      </c>
      <c r="H1474">
        <v>6.7097100000000003</v>
      </c>
      <c r="I1474" t="s">
        <v>225</v>
      </c>
      <c r="J1474">
        <v>5.1999999999999998E-3</v>
      </c>
      <c r="K1474" t="s">
        <v>225</v>
      </c>
      <c r="L1474">
        <v>5</v>
      </c>
      <c r="M1474" t="s">
        <v>225</v>
      </c>
    </row>
    <row r="1475" spans="1:13" x14ac:dyDescent="0.2">
      <c r="A1475">
        <v>2022</v>
      </c>
      <c r="B1475">
        <v>12</v>
      </c>
      <c r="C1475" t="s">
        <v>32</v>
      </c>
      <c r="D1475" t="s">
        <v>33</v>
      </c>
      <c r="E1475" t="s">
        <v>12</v>
      </c>
      <c r="F1475">
        <v>1.2999999999999999E-2</v>
      </c>
      <c r="G1475" t="s">
        <v>225</v>
      </c>
      <c r="H1475">
        <v>6.659516</v>
      </c>
      <c r="I1475" t="s">
        <v>225</v>
      </c>
      <c r="J1475">
        <v>4.4999999999999997E-3</v>
      </c>
      <c r="K1475" t="s">
        <v>225</v>
      </c>
      <c r="L1475">
        <v>4</v>
      </c>
      <c r="M1475" t="s">
        <v>225</v>
      </c>
    </row>
    <row r="1476" spans="1:13" x14ac:dyDescent="0.2">
      <c r="A1476">
        <v>2022</v>
      </c>
      <c r="B1476">
        <v>10</v>
      </c>
      <c r="C1476" t="s">
        <v>32</v>
      </c>
      <c r="D1476" t="s">
        <v>10</v>
      </c>
      <c r="E1476" t="s">
        <v>14</v>
      </c>
      <c r="F1476">
        <v>2.4899999999999999E-2</v>
      </c>
      <c r="G1476" t="s">
        <v>225</v>
      </c>
      <c r="H1476">
        <v>5.1493950000000002</v>
      </c>
      <c r="I1476" t="s">
        <v>225</v>
      </c>
      <c r="J1476">
        <v>1.8700000000000001E-2</v>
      </c>
      <c r="K1476" t="s">
        <v>225</v>
      </c>
      <c r="L1476">
        <v>6</v>
      </c>
      <c r="M1476" t="s">
        <v>225</v>
      </c>
    </row>
    <row r="1477" spans="1:13" x14ac:dyDescent="0.2">
      <c r="A1477">
        <v>2022</v>
      </c>
      <c r="B1477">
        <v>10</v>
      </c>
      <c r="C1477" t="s">
        <v>32</v>
      </c>
      <c r="D1477" t="s">
        <v>15</v>
      </c>
      <c r="E1477" t="s">
        <v>11</v>
      </c>
      <c r="F1477">
        <v>1.2179</v>
      </c>
      <c r="G1477" t="s">
        <v>225</v>
      </c>
      <c r="H1477">
        <v>171.42359500000001</v>
      </c>
      <c r="I1477" t="s">
        <v>225</v>
      </c>
      <c r="J1477">
        <v>0.24360000000000001</v>
      </c>
      <c r="K1477" t="s">
        <v>225</v>
      </c>
      <c r="L1477">
        <v>317</v>
      </c>
      <c r="M1477" t="s">
        <v>225</v>
      </c>
    </row>
    <row r="1478" spans="1:13" x14ac:dyDescent="0.2">
      <c r="A1478">
        <v>2022</v>
      </c>
      <c r="B1478">
        <v>10</v>
      </c>
      <c r="C1478" t="s">
        <v>32</v>
      </c>
      <c r="D1478" t="s">
        <v>20</v>
      </c>
      <c r="E1478" t="s">
        <v>22</v>
      </c>
      <c r="F1478">
        <v>2.7494999999999998</v>
      </c>
      <c r="G1478" t="s">
        <v>225</v>
      </c>
      <c r="H1478">
        <v>170.62845300000001</v>
      </c>
      <c r="I1478" t="s">
        <v>225</v>
      </c>
      <c r="J1478">
        <v>0.71489999999999998</v>
      </c>
      <c r="K1478" t="s">
        <v>225</v>
      </c>
      <c r="L1478">
        <v>340</v>
      </c>
      <c r="M1478" t="s">
        <v>225</v>
      </c>
    </row>
    <row r="1479" spans="1:13" x14ac:dyDescent="0.2">
      <c r="A1479">
        <v>2022</v>
      </c>
      <c r="B1479">
        <v>6</v>
      </c>
      <c r="C1479" t="s">
        <v>32</v>
      </c>
      <c r="D1479" t="s">
        <v>33</v>
      </c>
      <c r="E1479" t="s">
        <v>12</v>
      </c>
      <c r="F1479">
        <v>1.41E-2</v>
      </c>
      <c r="G1479" t="s">
        <v>225</v>
      </c>
      <c r="H1479">
        <v>6.649438</v>
      </c>
      <c r="I1479" t="s">
        <v>225</v>
      </c>
      <c r="J1479">
        <v>4.8999999999999998E-3</v>
      </c>
      <c r="K1479" t="s">
        <v>225</v>
      </c>
      <c r="L1479">
        <v>4</v>
      </c>
      <c r="M1479" t="s">
        <v>225</v>
      </c>
    </row>
    <row r="1480" spans="1:13" x14ac:dyDescent="0.2">
      <c r="A1480">
        <v>2022</v>
      </c>
      <c r="B1480">
        <v>10</v>
      </c>
      <c r="C1480" t="s">
        <v>32</v>
      </c>
      <c r="D1480" t="s">
        <v>21</v>
      </c>
      <c r="E1480" t="s">
        <v>22</v>
      </c>
      <c r="F1480">
        <v>1.9800000000000002E-2</v>
      </c>
      <c r="G1480" t="s">
        <v>225</v>
      </c>
      <c r="H1480">
        <v>3.0197769999999999</v>
      </c>
      <c r="I1480" t="s">
        <v>225</v>
      </c>
      <c r="J1480">
        <v>5.5999999999999999E-3</v>
      </c>
      <c r="K1480" t="s">
        <v>225</v>
      </c>
      <c r="L1480">
        <v>2</v>
      </c>
      <c r="M1480" t="s">
        <v>225</v>
      </c>
    </row>
    <row r="1481" spans="1:13" x14ac:dyDescent="0.2">
      <c r="A1481">
        <v>2022</v>
      </c>
      <c r="B1481">
        <v>10</v>
      </c>
      <c r="C1481" t="s">
        <v>32</v>
      </c>
      <c r="D1481" t="s">
        <v>21</v>
      </c>
      <c r="E1481" t="s">
        <v>27</v>
      </c>
      <c r="F1481">
        <v>1.7000000000000001E-2</v>
      </c>
      <c r="G1481" t="s">
        <v>225</v>
      </c>
      <c r="H1481">
        <v>5.180294</v>
      </c>
      <c r="I1481" t="s">
        <v>225</v>
      </c>
      <c r="J1481">
        <v>5.1000000000000004E-3</v>
      </c>
      <c r="K1481" t="s">
        <v>225</v>
      </c>
      <c r="L1481">
        <v>13</v>
      </c>
      <c r="M1481" t="s">
        <v>225</v>
      </c>
    </row>
    <row r="1482" spans="1:13" x14ac:dyDescent="0.2">
      <c r="A1482">
        <v>2022</v>
      </c>
      <c r="B1482">
        <v>2</v>
      </c>
      <c r="C1482" t="s">
        <v>32</v>
      </c>
      <c r="D1482" t="s">
        <v>33</v>
      </c>
      <c r="E1482" t="s">
        <v>12</v>
      </c>
      <c r="F1482">
        <v>1.44E-2</v>
      </c>
      <c r="G1482" t="s">
        <v>225</v>
      </c>
      <c r="H1482">
        <v>6.543679</v>
      </c>
      <c r="I1482" t="s">
        <v>225</v>
      </c>
      <c r="J1482">
        <v>5.1000000000000004E-3</v>
      </c>
      <c r="K1482" t="s">
        <v>225</v>
      </c>
      <c r="L1482">
        <v>3</v>
      </c>
      <c r="M1482" t="s">
        <v>225</v>
      </c>
    </row>
    <row r="1483" spans="1:13" x14ac:dyDescent="0.2">
      <c r="A1483">
        <v>2022</v>
      </c>
      <c r="B1483">
        <v>10</v>
      </c>
      <c r="C1483" t="s">
        <v>32</v>
      </c>
      <c r="D1483" t="s">
        <v>17</v>
      </c>
      <c r="E1483" t="s">
        <v>18</v>
      </c>
      <c r="F1483">
        <v>5.8049999999999997</v>
      </c>
      <c r="G1483" t="s">
        <v>225</v>
      </c>
      <c r="H1483">
        <v>475.92512499999998</v>
      </c>
      <c r="I1483" t="s">
        <v>225</v>
      </c>
      <c r="J1483">
        <v>1.0448999999999999</v>
      </c>
      <c r="K1483" t="s">
        <v>225</v>
      </c>
      <c r="L1483">
        <v>1957</v>
      </c>
      <c r="M1483" t="s">
        <v>225</v>
      </c>
    </row>
    <row r="1484" spans="1:13" x14ac:dyDescent="0.2">
      <c r="A1484">
        <v>2022</v>
      </c>
      <c r="B1484">
        <v>10</v>
      </c>
      <c r="C1484" t="s">
        <v>32</v>
      </c>
      <c r="D1484" t="s">
        <v>33</v>
      </c>
      <c r="E1484" t="s">
        <v>18</v>
      </c>
      <c r="F1484">
        <v>1.0773999999999999</v>
      </c>
      <c r="G1484" t="s">
        <v>225</v>
      </c>
      <c r="H1484">
        <v>357.692522</v>
      </c>
      <c r="I1484" t="s">
        <v>225</v>
      </c>
      <c r="J1484">
        <v>0.2046</v>
      </c>
      <c r="K1484" t="s">
        <v>225</v>
      </c>
      <c r="L1484">
        <v>103</v>
      </c>
      <c r="M1484" t="s">
        <v>225</v>
      </c>
    </row>
    <row r="1485" spans="1:13" x14ac:dyDescent="0.2">
      <c r="A1485">
        <v>2021</v>
      </c>
      <c r="B1485">
        <v>3</v>
      </c>
      <c r="C1485" t="s">
        <v>32</v>
      </c>
      <c r="D1485" t="s">
        <v>33</v>
      </c>
      <c r="E1485" t="s">
        <v>12</v>
      </c>
      <c r="F1485">
        <v>1.9E-2</v>
      </c>
      <c r="G1485" t="s">
        <v>225</v>
      </c>
      <c r="H1485">
        <v>6.1212439999999999</v>
      </c>
      <c r="I1485" t="s">
        <v>225</v>
      </c>
      <c r="J1485">
        <v>6.7000000000000002E-3</v>
      </c>
      <c r="K1485" t="s">
        <v>225</v>
      </c>
      <c r="L1485">
        <v>8</v>
      </c>
      <c r="M1485" t="s">
        <v>225</v>
      </c>
    </row>
    <row r="1486" spans="1:13" x14ac:dyDescent="0.2">
      <c r="A1486">
        <v>2020</v>
      </c>
      <c r="B1486">
        <v>12</v>
      </c>
      <c r="C1486" t="s">
        <v>32</v>
      </c>
      <c r="D1486" t="s">
        <v>33</v>
      </c>
      <c r="E1486" t="s">
        <v>12</v>
      </c>
      <c r="F1486">
        <v>2.1499999999999998E-2</v>
      </c>
      <c r="G1486" t="s">
        <v>225</v>
      </c>
      <c r="H1486">
        <v>5.8394430000000002</v>
      </c>
      <c r="I1486" t="s">
        <v>225</v>
      </c>
      <c r="J1486">
        <v>7.4999999999999997E-3</v>
      </c>
      <c r="K1486" t="s">
        <v>225</v>
      </c>
      <c r="L1486">
        <v>8</v>
      </c>
      <c r="M1486" t="s">
        <v>225</v>
      </c>
    </row>
    <row r="1487" spans="1:13" x14ac:dyDescent="0.2">
      <c r="A1487">
        <v>2020</v>
      </c>
      <c r="B1487">
        <v>10</v>
      </c>
      <c r="C1487" t="s">
        <v>32</v>
      </c>
      <c r="D1487" t="s">
        <v>33</v>
      </c>
      <c r="E1487" t="s">
        <v>12</v>
      </c>
      <c r="F1487">
        <v>1.9300000000000001E-2</v>
      </c>
      <c r="G1487" t="s">
        <v>225</v>
      </c>
      <c r="H1487">
        <v>5.6711580000000001</v>
      </c>
      <c r="I1487" t="s">
        <v>225</v>
      </c>
      <c r="J1487">
        <v>6.7000000000000002E-3</v>
      </c>
      <c r="K1487" t="s">
        <v>225</v>
      </c>
      <c r="L1487">
        <v>7</v>
      </c>
      <c r="M1487" t="s">
        <v>225</v>
      </c>
    </row>
    <row r="1488" spans="1:13" x14ac:dyDescent="0.2">
      <c r="A1488">
        <v>2021</v>
      </c>
      <c r="B1488">
        <v>8</v>
      </c>
      <c r="C1488" t="s">
        <v>32</v>
      </c>
      <c r="D1488" t="s">
        <v>33</v>
      </c>
      <c r="E1488" t="s">
        <v>12</v>
      </c>
      <c r="F1488">
        <v>1.26E-2</v>
      </c>
      <c r="G1488" t="s">
        <v>225</v>
      </c>
      <c r="H1488">
        <v>5.401491</v>
      </c>
      <c r="I1488" t="s">
        <v>225</v>
      </c>
      <c r="J1488">
        <v>4.4000000000000003E-3</v>
      </c>
      <c r="K1488" t="s">
        <v>225</v>
      </c>
      <c r="L1488">
        <v>4</v>
      </c>
      <c r="M1488" t="s">
        <v>225</v>
      </c>
    </row>
    <row r="1489" spans="1:13" x14ac:dyDescent="0.2">
      <c r="A1489">
        <v>2022</v>
      </c>
      <c r="B1489">
        <v>1</v>
      </c>
      <c r="C1489" t="s">
        <v>32</v>
      </c>
      <c r="D1489" t="s">
        <v>33</v>
      </c>
      <c r="E1489" t="s">
        <v>12</v>
      </c>
      <c r="F1489">
        <v>1.18E-2</v>
      </c>
      <c r="G1489" t="s">
        <v>225</v>
      </c>
      <c r="H1489">
        <v>5.1717409999999999</v>
      </c>
      <c r="I1489" t="s">
        <v>225</v>
      </c>
      <c r="J1489">
        <v>4.1999999999999997E-3</v>
      </c>
      <c r="K1489" t="s">
        <v>225</v>
      </c>
      <c r="L1489">
        <v>5</v>
      </c>
      <c r="M1489" t="s">
        <v>225</v>
      </c>
    </row>
    <row r="1490" spans="1:13" x14ac:dyDescent="0.2">
      <c r="A1490">
        <v>2022</v>
      </c>
      <c r="B1490">
        <v>10</v>
      </c>
      <c r="C1490" t="s">
        <v>32</v>
      </c>
      <c r="D1490" t="s">
        <v>35</v>
      </c>
      <c r="E1490" t="s">
        <v>18</v>
      </c>
      <c r="F1490">
        <v>0.21579999999999999</v>
      </c>
      <c r="G1490" t="s">
        <v>225</v>
      </c>
      <c r="H1490">
        <v>60.715271999999999</v>
      </c>
      <c r="I1490" t="s">
        <v>225</v>
      </c>
      <c r="J1490">
        <v>3.8899999999999997E-2</v>
      </c>
      <c r="K1490" t="s">
        <v>225</v>
      </c>
      <c r="L1490">
        <v>0</v>
      </c>
      <c r="M1490" t="s">
        <v>225</v>
      </c>
    </row>
    <row r="1491" spans="1:13" x14ac:dyDescent="0.2">
      <c r="A1491">
        <v>2022</v>
      </c>
      <c r="B1491">
        <v>2</v>
      </c>
      <c r="C1491" t="s">
        <v>26</v>
      </c>
      <c r="D1491" t="s">
        <v>16</v>
      </c>
      <c r="E1491" t="s">
        <v>13</v>
      </c>
      <c r="F1491">
        <v>5.3100000000000001E-2</v>
      </c>
      <c r="G1491" t="s">
        <v>225</v>
      </c>
      <c r="H1491">
        <v>5.0842169999999998</v>
      </c>
      <c r="I1491" t="s">
        <v>225</v>
      </c>
      <c r="J1491">
        <v>2.3900000000000001E-2</v>
      </c>
      <c r="K1491" t="s">
        <v>225</v>
      </c>
      <c r="L1491">
        <v>52</v>
      </c>
      <c r="M1491" t="s">
        <v>225</v>
      </c>
    </row>
    <row r="1492" spans="1:13" x14ac:dyDescent="0.2">
      <c r="A1492">
        <v>2022</v>
      </c>
      <c r="B1492">
        <v>11</v>
      </c>
      <c r="C1492" t="s">
        <v>9</v>
      </c>
      <c r="D1492" t="s">
        <v>15</v>
      </c>
      <c r="E1492" t="s">
        <v>11</v>
      </c>
      <c r="F1492">
        <v>0.16009999999999999</v>
      </c>
      <c r="G1492" t="s">
        <v>225</v>
      </c>
      <c r="H1492">
        <v>16.871047999999998</v>
      </c>
      <c r="I1492" t="s">
        <v>225</v>
      </c>
      <c r="J1492">
        <v>3.2000000000000001E-2</v>
      </c>
      <c r="K1492" t="s">
        <v>225</v>
      </c>
      <c r="L1492">
        <v>15</v>
      </c>
      <c r="M1492" t="s">
        <v>225</v>
      </c>
    </row>
    <row r="1493" spans="1:13" x14ac:dyDescent="0.2">
      <c r="A1493">
        <v>2022</v>
      </c>
      <c r="B1493">
        <v>11</v>
      </c>
      <c r="C1493" t="s">
        <v>9</v>
      </c>
      <c r="D1493" t="s">
        <v>10</v>
      </c>
      <c r="E1493" t="s">
        <v>11</v>
      </c>
      <c r="F1493">
        <v>6.0646000000000004</v>
      </c>
      <c r="G1493" t="s">
        <v>225</v>
      </c>
      <c r="H1493">
        <v>496.74595900000003</v>
      </c>
      <c r="I1493" t="s">
        <v>225</v>
      </c>
      <c r="J1493">
        <v>1.2735000000000001</v>
      </c>
      <c r="K1493" t="s">
        <v>225</v>
      </c>
      <c r="L1493">
        <v>408</v>
      </c>
      <c r="M1493" t="s">
        <v>225</v>
      </c>
    </row>
    <row r="1494" spans="1:13" x14ac:dyDescent="0.2">
      <c r="A1494">
        <v>2022</v>
      </c>
      <c r="B1494">
        <v>11</v>
      </c>
      <c r="C1494" t="s">
        <v>9</v>
      </c>
      <c r="D1494" t="s">
        <v>21</v>
      </c>
      <c r="E1494" t="s">
        <v>22</v>
      </c>
      <c r="F1494">
        <v>2.7000000000000001E-3</v>
      </c>
      <c r="G1494" t="s">
        <v>225</v>
      </c>
      <c r="H1494">
        <v>0.74899300000000002</v>
      </c>
      <c r="I1494" t="s">
        <v>225</v>
      </c>
      <c r="J1494">
        <v>6.9999999999999999E-4</v>
      </c>
      <c r="K1494" t="s">
        <v>225</v>
      </c>
      <c r="L1494">
        <v>3</v>
      </c>
      <c r="M1494" t="s">
        <v>225</v>
      </c>
    </row>
    <row r="1495" spans="1:13" x14ac:dyDescent="0.2">
      <c r="A1495">
        <v>2021</v>
      </c>
      <c r="B1495">
        <v>5</v>
      </c>
      <c r="C1495" t="s">
        <v>32</v>
      </c>
      <c r="D1495" t="s">
        <v>53</v>
      </c>
      <c r="E1495" t="s">
        <v>13</v>
      </c>
      <c r="F1495">
        <v>4.3999999999999997E-2</v>
      </c>
      <c r="G1495" t="s">
        <v>225</v>
      </c>
      <c r="H1495">
        <v>4.9994110000000003</v>
      </c>
      <c r="I1495" t="s">
        <v>225</v>
      </c>
      <c r="J1495">
        <v>2.1499999999999998E-2</v>
      </c>
      <c r="K1495" t="s">
        <v>225</v>
      </c>
      <c r="L1495">
        <v>72</v>
      </c>
      <c r="M1495" t="s">
        <v>225</v>
      </c>
    </row>
    <row r="1496" spans="1:13" x14ac:dyDescent="0.2">
      <c r="A1496">
        <v>2022</v>
      </c>
      <c r="B1496">
        <v>11</v>
      </c>
      <c r="C1496" t="s">
        <v>9</v>
      </c>
      <c r="D1496" t="s">
        <v>17</v>
      </c>
      <c r="E1496" t="s">
        <v>18</v>
      </c>
      <c r="F1496">
        <v>2.2650999999999999</v>
      </c>
      <c r="G1496" t="s">
        <v>225</v>
      </c>
      <c r="H1496">
        <v>272.690067</v>
      </c>
      <c r="I1496" t="s">
        <v>225</v>
      </c>
      <c r="J1496">
        <v>0.40770000000000001</v>
      </c>
      <c r="K1496" t="s">
        <v>225</v>
      </c>
      <c r="L1496">
        <v>134</v>
      </c>
      <c r="M1496" t="s">
        <v>225</v>
      </c>
    </row>
    <row r="1497" spans="1:13" x14ac:dyDescent="0.2">
      <c r="A1497">
        <v>2022</v>
      </c>
      <c r="B1497">
        <v>11</v>
      </c>
      <c r="C1497" t="s">
        <v>9</v>
      </c>
      <c r="D1497" t="s">
        <v>20</v>
      </c>
      <c r="E1497" t="s">
        <v>22</v>
      </c>
      <c r="F1497">
        <v>3.4700000000000002E-2</v>
      </c>
      <c r="G1497" t="s">
        <v>225</v>
      </c>
      <c r="H1497">
        <v>2.1055489999999999</v>
      </c>
      <c r="I1497" t="s">
        <v>225</v>
      </c>
      <c r="J1497">
        <v>8.9999999999999993E-3</v>
      </c>
      <c r="K1497" t="s">
        <v>225</v>
      </c>
      <c r="L1497">
        <v>5</v>
      </c>
      <c r="M1497" t="s">
        <v>225</v>
      </c>
    </row>
    <row r="1498" spans="1:13" x14ac:dyDescent="0.2">
      <c r="A1498">
        <v>2021</v>
      </c>
      <c r="B1498">
        <v>9</v>
      </c>
      <c r="C1498" t="s">
        <v>32</v>
      </c>
      <c r="D1498" t="s">
        <v>33</v>
      </c>
      <c r="E1498" t="s">
        <v>12</v>
      </c>
      <c r="F1498">
        <v>1.15E-2</v>
      </c>
      <c r="G1498" t="s">
        <v>225</v>
      </c>
      <c r="H1498">
        <v>4.9720930000000001</v>
      </c>
      <c r="I1498" t="s">
        <v>225</v>
      </c>
      <c r="J1498">
        <v>4.1999999999999997E-3</v>
      </c>
      <c r="K1498" t="s">
        <v>225</v>
      </c>
      <c r="L1498">
        <v>5</v>
      </c>
      <c r="M1498" t="s">
        <v>225</v>
      </c>
    </row>
    <row r="1499" spans="1:13" x14ac:dyDescent="0.2">
      <c r="A1499">
        <v>2021</v>
      </c>
      <c r="B1499">
        <v>5</v>
      </c>
      <c r="C1499" t="s">
        <v>32</v>
      </c>
      <c r="D1499" t="s">
        <v>33</v>
      </c>
      <c r="E1499" t="s">
        <v>12</v>
      </c>
      <c r="F1499">
        <v>1.1299999999999999E-2</v>
      </c>
      <c r="G1499" t="s">
        <v>225</v>
      </c>
      <c r="H1499">
        <v>4.8052010000000003</v>
      </c>
      <c r="I1499" t="s">
        <v>225</v>
      </c>
      <c r="J1499">
        <v>4.0000000000000001E-3</v>
      </c>
      <c r="K1499" t="s">
        <v>225</v>
      </c>
      <c r="L1499">
        <v>4</v>
      </c>
      <c r="M1499" t="s">
        <v>225</v>
      </c>
    </row>
    <row r="1500" spans="1:13" x14ac:dyDescent="0.2">
      <c r="A1500">
        <v>2022</v>
      </c>
      <c r="B1500">
        <v>7</v>
      </c>
      <c r="C1500" t="s">
        <v>32</v>
      </c>
      <c r="D1500" t="s">
        <v>33</v>
      </c>
      <c r="E1500" t="s">
        <v>12</v>
      </c>
      <c r="F1500">
        <v>7.7000000000000002E-3</v>
      </c>
      <c r="G1500" t="s">
        <v>225</v>
      </c>
      <c r="H1500">
        <v>3.731573</v>
      </c>
      <c r="I1500" t="s">
        <v>225</v>
      </c>
      <c r="J1500">
        <v>2.7000000000000001E-3</v>
      </c>
      <c r="K1500" t="s">
        <v>225</v>
      </c>
      <c r="L1500">
        <v>3</v>
      </c>
      <c r="M1500" t="s">
        <v>225</v>
      </c>
    </row>
    <row r="1501" spans="1:13" x14ac:dyDescent="0.2">
      <c r="A1501">
        <v>2021</v>
      </c>
      <c r="B1501">
        <v>1</v>
      </c>
      <c r="C1501" t="s">
        <v>9</v>
      </c>
      <c r="D1501" t="s">
        <v>25</v>
      </c>
      <c r="E1501" t="s">
        <v>13</v>
      </c>
      <c r="F1501">
        <v>1.9699999999999999E-2</v>
      </c>
      <c r="G1501" t="s">
        <v>225</v>
      </c>
      <c r="H1501">
        <v>3.0813090000000001</v>
      </c>
      <c r="I1501" t="s">
        <v>225</v>
      </c>
      <c r="J1501">
        <v>7.9000000000000008E-3</v>
      </c>
      <c r="K1501" t="s">
        <v>225</v>
      </c>
      <c r="L1501">
        <v>11</v>
      </c>
      <c r="M1501" t="s">
        <v>225</v>
      </c>
    </row>
    <row r="1502" spans="1:13" x14ac:dyDescent="0.2">
      <c r="A1502">
        <v>2020</v>
      </c>
      <c r="B1502">
        <v>2</v>
      </c>
      <c r="C1502" t="s">
        <v>26</v>
      </c>
      <c r="D1502" t="s">
        <v>36</v>
      </c>
      <c r="E1502" t="s">
        <v>13</v>
      </c>
      <c r="F1502">
        <v>2.9499999999999998E-2</v>
      </c>
      <c r="G1502" t="s">
        <v>225</v>
      </c>
      <c r="H1502">
        <v>2.7168909999999999</v>
      </c>
      <c r="I1502" t="s">
        <v>225</v>
      </c>
      <c r="J1502">
        <v>1.18E-2</v>
      </c>
      <c r="K1502" t="s">
        <v>225</v>
      </c>
      <c r="L1502">
        <v>0</v>
      </c>
      <c r="M1502" t="s">
        <v>225</v>
      </c>
    </row>
    <row r="1503" spans="1:13" x14ac:dyDescent="0.2">
      <c r="A1503">
        <v>2022</v>
      </c>
      <c r="B1503">
        <v>11</v>
      </c>
      <c r="C1503" t="s">
        <v>9</v>
      </c>
      <c r="D1503" t="s">
        <v>59</v>
      </c>
      <c r="E1503" t="s">
        <v>22</v>
      </c>
      <c r="F1503">
        <v>1.3554999999999999</v>
      </c>
      <c r="G1503" t="s">
        <v>225</v>
      </c>
      <c r="H1503">
        <v>43.217829999999999</v>
      </c>
      <c r="I1503" t="s">
        <v>225</v>
      </c>
      <c r="J1503">
        <v>0.33889999999999998</v>
      </c>
      <c r="K1503" t="s">
        <v>225</v>
      </c>
      <c r="L1503">
        <v>0</v>
      </c>
      <c r="M1503" t="s">
        <v>225</v>
      </c>
    </row>
    <row r="1504" spans="1:13" x14ac:dyDescent="0.2">
      <c r="A1504">
        <v>2022</v>
      </c>
      <c r="B1504">
        <v>11</v>
      </c>
      <c r="C1504" t="s">
        <v>26</v>
      </c>
      <c r="D1504" t="s">
        <v>15</v>
      </c>
      <c r="E1504" t="s">
        <v>11</v>
      </c>
      <c r="F1504">
        <v>0.72570000000000001</v>
      </c>
      <c r="G1504" t="s">
        <v>225</v>
      </c>
      <c r="H1504">
        <v>88.458725000000001</v>
      </c>
      <c r="I1504" t="s">
        <v>225</v>
      </c>
      <c r="J1504">
        <v>0.14510000000000001</v>
      </c>
      <c r="K1504" t="s">
        <v>225</v>
      </c>
      <c r="L1504">
        <v>211</v>
      </c>
      <c r="M1504" t="s">
        <v>225</v>
      </c>
    </row>
    <row r="1505" spans="1:13" x14ac:dyDescent="0.2">
      <c r="A1505">
        <v>2022</v>
      </c>
      <c r="B1505">
        <v>11</v>
      </c>
      <c r="C1505" t="s">
        <v>26</v>
      </c>
      <c r="D1505" t="s">
        <v>20</v>
      </c>
      <c r="E1505" t="s">
        <v>22</v>
      </c>
      <c r="F1505">
        <v>0.94530000000000003</v>
      </c>
      <c r="G1505" t="s">
        <v>225</v>
      </c>
      <c r="H1505">
        <v>61.275691000000002</v>
      </c>
      <c r="I1505" t="s">
        <v>225</v>
      </c>
      <c r="J1505">
        <v>0.2457</v>
      </c>
      <c r="K1505" t="s">
        <v>225</v>
      </c>
      <c r="L1505">
        <v>143</v>
      </c>
      <c r="M1505" t="s">
        <v>225</v>
      </c>
    </row>
    <row r="1506" spans="1:13" x14ac:dyDescent="0.2">
      <c r="A1506">
        <v>2021</v>
      </c>
      <c r="B1506">
        <v>4</v>
      </c>
      <c r="C1506" t="s">
        <v>9</v>
      </c>
      <c r="D1506" t="s">
        <v>25</v>
      </c>
      <c r="E1506" t="s">
        <v>13</v>
      </c>
      <c r="F1506">
        <v>1.7399999999999999E-2</v>
      </c>
      <c r="G1506" t="s">
        <v>225</v>
      </c>
      <c r="H1506">
        <v>2.096333</v>
      </c>
      <c r="I1506" t="s">
        <v>225</v>
      </c>
      <c r="J1506">
        <v>7.0000000000000001E-3</v>
      </c>
      <c r="K1506" t="s">
        <v>225</v>
      </c>
      <c r="L1506">
        <v>6</v>
      </c>
      <c r="M1506" t="s">
        <v>225</v>
      </c>
    </row>
    <row r="1507" spans="1:13" x14ac:dyDescent="0.2">
      <c r="A1507">
        <v>2021</v>
      </c>
      <c r="B1507">
        <v>2</v>
      </c>
      <c r="C1507" t="s">
        <v>9</v>
      </c>
      <c r="D1507" t="s">
        <v>25</v>
      </c>
      <c r="E1507" t="s">
        <v>13</v>
      </c>
      <c r="F1507">
        <v>1.06E-2</v>
      </c>
      <c r="G1507" t="s">
        <v>225</v>
      </c>
      <c r="H1507">
        <v>1.650026</v>
      </c>
      <c r="I1507" t="s">
        <v>225</v>
      </c>
      <c r="J1507">
        <v>4.1999999999999997E-3</v>
      </c>
      <c r="K1507" t="s">
        <v>225</v>
      </c>
      <c r="L1507">
        <v>8</v>
      </c>
      <c r="M1507" t="s">
        <v>225</v>
      </c>
    </row>
    <row r="1508" spans="1:13" x14ac:dyDescent="0.2">
      <c r="A1508">
        <v>2022</v>
      </c>
      <c r="B1508">
        <v>11</v>
      </c>
      <c r="C1508" t="s">
        <v>26</v>
      </c>
      <c r="D1508" t="s">
        <v>17</v>
      </c>
      <c r="E1508" t="s">
        <v>18</v>
      </c>
      <c r="F1508">
        <v>2.4805999999999999</v>
      </c>
      <c r="G1508" t="s">
        <v>225</v>
      </c>
      <c r="H1508">
        <v>168.139456</v>
      </c>
      <c r="I1508" t="s">
        <v>225</v>
      </c>
      <c r="J1508">
        <v>0.44650000000000001</v>
      </c>
      <c r="K1508" t="s">
        <v>225</v>
      </c>
      <c r="L1508">
        <v>1008</v>
      </c>
      <c r="M1508" t="s">
        <v>225</v>
      </c>
    </row>
    <row r="1509" spans="1:13" x14ac:dyDescent="0.2">
      <c r="A1509">
        <v>2021</v>
      </c>
      <c r="B1509">
        <v>3</v>
      </c>
      <c r="C1509" t="s">
        <v>9</v>
      </c>
      <c r="D1509" t="s">
        <v>25</v>
      </c>
      <c r="E1509" t="s">
        <v>13</v>
      </c>
      <c r="F1509">
        <v>1.0999999999999999E-2</v>
      </c>
      <c r="G1509" t="s">
        <v>225</v>
      </c>
      <c r="H1509">
        <v>1.6126959999999999</v>
      </c>
      <c r="I1509" t="s">
        <v>225</v>
      </c>
      <c r="J1509">
        <v>4.4000000000000003E-3</v>
      </c>
      <c r="K1509" t="s">
        <v>225</v>
      </c>
      <c r="L1509">
        <v>6</v>
      </c>
      <c r="M1509" t="s">
        <v>225</v>
      </c>
    </row>
    <row r="1510" spans="1:13" x14ac:dyDescent="0.2">
      <c r="A1510">
        <v>2022</v>
      </c>
      <c r="B1510">
        <v>11</v>
      </c>
      <c r="C1510" t="s">
        <v>26</v>
      </c>
      <c r="D1510" t="s">
        <v>21</v>
      </c>
      <c r="E1510" t="s">
        <v>22</v>
      </c>
      <c r="F1510">
        <v>1.4E-3</v>
      </c>
      <c r="G1510" t="s">
        <v>225</v>
      </c>
      <c r="H1510">
        <v>0.84991099999999997</v>
      </c>
      <c r="I1510" t="s">
        <v>225</v>
      </c>
      <c r="J1510">
        <v>4.0000000000000002E-4</v>
      </c>
      <c r="K1510" t="s">
        <v>225</v>
      </c>
      <c r="L1510">
        <v>2</v>
      </c>
      <c r="M1510" t="s">
        <v>225</v>
      </c>
    </row>
    <row r="1511" spans="1:13" x14ac:dyDescent="0.2">
      <c r="A1511">
        <v>2022</v>
      </c>
      <c r="B1511">
        <v>11</v>
      </c>
      <c r="C1511" t="s">
        <v>26</v>
      </c>
      <c r="D1511" t="s">
        <v>21</v>
      </c>
      <c r="E1511" t="s">
        <v>27</v>
      </c>
      <c r="F1511">
        <v>6.9999999999999999E-4</v>
      </c>
      <c r="G1511" t="s">
        <v>225</v>
      </c>
      <c r="H1511">
        <v>0.22941900000000001</v>
      </c>
      <c r="I1511" t="s">
        <v>225</v>
      </c>
      <c r="J1511">
        <v>2.0000000000000001E-4</v>
      </c>
      <c r="K1511" t="s">
        <v>225</v>
      </c>
      <c r="L1511">
        <v>1</v>
      </c>
      <c r="M1511" t="s">
        <v>225</v>
      </c>
    </row>
    <row r="1512" spans="1:13" x14ac:dyDescent="0.2">
      <c r="A1512">
        <v>2020</v>
      </c>
      <c r="B1512">
        <v>10</v>
      </c>
      <c r="C1512" t="s">
        <v>32</v>
      </c>
      <c r="D1512" t="s">
        <v>29</v>
      </c>
      <c r="E1512" t="s">
        <v>12</v>
      </c>
      <c r="F1512">
        <v>3.3E-3</v>
      </c>
      <c r="G1512" t="s">
        <v>225</v>
      </c>
      <c r="H1512">
        <v>1.2797069999999999</v>
      </c>
      <c r="I1512" t="s">
        <v>225</v>
      </c>
      <c r="J1512">
        <v>1.1999999999999999E-3</v>
      </c>
      <c r="K1512" t="s">
        <v>225</v>
      </c>
      <c r="L1512">
        <v>2</v>
      </c>
      <c r="M1512" t="s">
        <v>225</v>
      </c>
    </row>
    <row r="1513" spans="1:13" x14ac:dyDescent="0.2">
      <c r="A1513">
        <v>2022</v>
      </c>
      <c r="B1513">
        <v>4</v>
      </c>
      <c r="C1513" t="s">
        <v>26</v>
      </c>
      <c r="D1513" t="s">
        <v>16</v>
      </c>
      <c r="E1513" t="s">
        <v>13</v>
      </c>
      <c r="F1513">
        <v>7.6E-3</v>
      </c>
      <c r="G1513" t="s">
        <v>225</v>
      </c>
      <c r="H1513">
        <v>1.0291360000000001</v>
      </c>
      <c r="I1513" t="s">
        <v>225</v>
      </c>
      <c r="J1513">
        <v>3.3999999999999998E-3</v>
      </c>
      <c r="K1513" t="s">
        <v>225</v>
      </c>
      <c r="L1513">
        <v>0</v>
      </c>
      <c r="M1513" t="s">
        <v>225</v>
      </c>
    </row>
    <row r="1514" spans="1:13" x14ac:dyDescent="0.2">
      <c r="A1514">
        <v>2022</v>
      </c>
      <c r="B1514">
        <v>11</v>
      </c>
      <c r="C1514" t="s">
        <v>26</v>
      </c>
      <c r="D1514" t="s">
        <v>59</v>
      </c>
      <c r="E1514" t="s">
        <v>22</v>
      </c>
      <c r="F1514">
        <v>1.0662</v>
      </c>
      <c r="G1514" t="s">
        <v>225</v>
      </c>
      <c r="H1514">
        <v>94.908581999999996</v>
      </c>
      <c r="I1514" t="s">
        <v>225</v>
      </c>
      <c r="J1514">
        <v>0.2666</v>
      </c>
      <c r="K1514" t="s">
        <v>225</v>
      </c>
      <c r="L1514">
        <v>624</v>
      </c>
      <c r="M1514" t="s">
        <v>225</v>
      </c>
    </row>
    <row r="1515" spans="1:13" x14ac:dyDescent="0.2">
      <c r="A1515">
        <v>2020</v>
      </c>
      <c r="B1515">
        <v>11</v>
      </c>
      <c r="C1515" t="s">
        <v>32</v>
      </c>
      <c r="D1515" t="s">
        <v>29</v>
      </c>
      <c r="E1515" t="s">
        <v>12</v>
      </c>
      <c r="F1515">
        <v>1.8E-3</v>
      </c>
      <c r="G1515" t="s">
        <v>225</v>
      </c>
      <c r="H1515">
        <v>0.694689</v>
      </c>
      <c r="I1515" t="s">
        <v>225</v>
      </c>
      <c r="J1515">
        <v>5.9999999999999995E-4</v>
      </c>
      <c r="K1515" t="s">
        <v>225</v>
      </c>
      <c r="L1515">
        <v>1</v>
      </c>
      <c r="M1515" t="s">
        <v>225</v>
      </c>
    </row>
    <row r="1516" spans="1:13" x14ac:dyDescent="0.2">
      <c r="A1516">
        <v>2022</v>
      </c>
      <c r="B1516">
        <v>11</v>
      </c>
      <c r="C1516" t="s">
        <v>32</v>
      </c>
      <c r="D1516" t="s">
        <v>10</v>
      </c>
      <c r="E1516" t="s">
        <v>14</v>
      </c>
      <c r="F1516">
        <v>2.41E-2</v>
      </c>
      <c r="G1516" t="s">
        <v>225</v>
      </c>
      <c r="H1516">
        <v>4.9832989999999997</v>
      </c>
      <c r="I1516" t="s">
        <v>225</v>
      </c>
      <c r="J1516">
        <v>1.7999999999999999E-2</v>
      </c>
      <c r="K1516" t="s">
        <v>225</v>
      </c>
      <c r="L1516">
        <v>6</v>
      </c>
      <c r="M1516" t="s">
        <v>225</v>
      </c>
    </row>
    <row r="1517" spans="1:13" x14ac:dyDescent="0.2">
      <c r="A1517">
        <v>2022</v>
      </c>
      <c r="B1517">
        <v>11</v>
      </c>
      <c r="C1517" t="s">
        <v>32</v>
      </c>
      <c r="D1517" t="s">
        <v>15</v>
      </c>
      <c r="E1517" t="s">
        <v>11</v>
      </c>
      <c r="F1517">
        <v>1.3379000000000001</v>
      </c>
      <c r="G1517" t="s">
        <v>225</v>
      </c>
      <c r="H1517">
        <v>183.44634400000001</v>
      </c>
      <c r="I1517" t="s">
        <v>225</v>
      </c>
      <c r="J1517">
        <v>0.26750000000000002</v>
      </c>
      <c r="K1517" t="s">
        <v>225</v>
      </c>
      <c r="L1517">
        <v>343</v>
      </c>
      <c r="M1517" t="s">
        <v>225</v>
      </c>
    </row>
    <row r="1518" spans="1:13" x14ac:dyDescent="0.2">
      <c r="A1518">
        <v>2022</v>
      </c>
      <c r="B1518">
        <v>11</v>
      </c>
      <c r="C1518" t="s">
        <v>32</v>
      </c>
      <c r="D1518" t="s">
        <v>20</v>
      </c>
      <c r="E1518" t="s">
        <v>22</v>
      </c>
      <c r="F1518">
        <v>2.8355000000000001</v>
      </c>
      <c r="G1518" t="s">
        <v>225</v>
      </c>
      <c r="H1518">
        <v>186.03771800000001</v>
      </c>
      <c r="I1518" t="s">
        <v>225</v>
      </c>
      <c r="J1518">
        <v>0.73729999999999996</v>
      </c>
      <c r="K1518" t="s">
        <v>225</v>
      </c>
      <c r="L1518">
        <v>357</v>
      </c>
      <c r="M1518" t="s">
        <v>225</v>
      </c>
    </row>
    <row r="1519" spans="1:13" x14ac:dyDescent="0.2">
      <c r="A1519">
        <v>2022</v>
      </c>
      <c r="B1519">
        <v>11</v>
      </c>
      <c r="C1519" t="s">
        <v>32</v>
      </c>
      <c r="D1519" t="s">
        <v>21</v>
      </c>
      <c r="E1519" t="s">
        <v>22</v>
      </c>
      <c r="F1519">
        <v>6.0000000000000001E-3</v>
      </c>
      <c r="G1519" t="s">
        <v>225</v>
      </c>
      <c r="H1519">
        <v>1.1382099999999999</v>
      </c>
      <c r="I1519" t="s">
        <v>225</v>
      </c>
      <c r="J1519">
        <v>1.6999999999999999E-3</v>
      </c>
      <c r="K1519" t="s">
        <v>225</v>
      </c>
      <c r="L1519">
        <v>2</v>
      </c>
      <c r="M1519" t="s">
        <v>225</v>
      </c>
    </row>
    <row r="1520" spans="1:13" x14ac:dyDescent="0.2">
      <c r="A1520">
        <v>2022</v>
      </c>
      <c r="B1520">
        <v>11</v>
      </c>
      <c r="C1520" t="s">
        <v>32</v>
      </c>
      <c r="D1520" t="s">
        <v>21</v>
      </c>
      <c r="E1520" t="s">
        <v>27</v>
      </c>
      <c r="F1520">
        <v>1.3299999999999999E-2</v>
      </c>
      <c r="G1520" t="s">
        <v>225</v>
      </c>
      <c r="H1520">
        <v>3.815782</v>
      </c>
      <c r="I1520" t="s">
        <v>225</v>
      </c>
      <c r="J1520">
        <v>4.0000000000000001E-3</v>
      </c>
      <c r="K1520" t="s">
        <v>225</v>
      </c>
      <c r="L1520">
        <v>18</v>
      </c>
      <c r="M1520" t="s">
        <v>225</v>
      </c>
    </row>
    <row r="1521" spans="1:13" x14ac:dyDescent="0.2">
      <c r="A1521">
        <v>2020</v>
      </c>
      <c r="B1521">
        <v>12</v>
      </c>
      <c r="C1521" t="s">
        <v>9</v>
      </c>
      <c r="D1521" t="s">
        <v>24</v>
      </c>
      <c r="E1521" t="s">
        <v>12</v>
      </c>
      <c r="F1521">
        <v>5.0000000000000001E-3</v>
      </c>
      <c r="G1521" t="s">
        <v>225</v>
      </c>
      <c r="H1521">
        <v>0.61836999999999998</v>
      </c>
      <c r="I1521" t="s">
        <v>225</v>
      </c>
      <c r="J1521">
        <v>2E-3</v>
      </c>
      <c r="K1521" t="s">
        <v>225</v>
      </c>
      <c r="L1521">
        <v>0</v>
      </c>
      <c r="M1521" t="s">
        <v>225</v>
      </c>
    </row>
    <row r="1522" spans="1:13" x14ac:dyDescent="0.2">
      <c r="A1522">
        <v>2022</v>
      </c>
      <c r="B1522">
        <v>11</v>
      </c>
      <c r="C1522" t="s">
        <v>32</v>
      </c>
      <c r="D1522" t="s">
        <v>33</v>
      </c>
      <c r="E1522" t="s">
        <v>18</v>
      </c>
      <c r="F1522">
        <v>1.2791999999999999</v>
      </c>
      <c r="G1522" t="s">
        <v>225</v>
      </c>
      <c r="H1522">
        <v>430.25821300000001</v>
      </c>
      <c r="I1522" t="s">
        <v>225</v>
      </c>
      <c r="J1522">
        <v>0.24310000000000001</v>
      </c>
      <c r="K1522" t="s">
        <v>225</v>
      </c>
      <c r="L1522">
        <v>102</v>
      </c>
      <c r="M1522" t="s">
        <v>225</v>
      </c>
    </row>
    <row r="1523" spans="1:13" x14ac:dyDescent="0.2">
      <c r="A1523">
        <v>2021</v>
      </c>
      <c r="B1523">
        <v>1</v>
      </c>
      <c r="C1523" t="s">
        <v>32</v>
      </c>
      <c r="D1523" t="s">
        <v>29</v>
      </c>
      <c r="E1523" t="s">
        <v>12</v>
      </c>
      <c r="F1523">
        <v>1.2999999999999999E-3</v>
      </c>
      <c r="G1523" t="s">
        <v>225</v>
      </c>
      <c r="H1523">
        <v>0.51188299999999998</v>
      </c>
      <c r="I1523" t="s">
        <v>225</v>
      </c>
      <c r="J1523">
        <v>5.0000000000000001E-4</v>
      </c>
      <c r="K1523" t="s">
        <v>225</v>
      </c>
      <c r="L1523">
        <v>1</v>
      </c>
      <c r="M1523" t="s">
        <v>225</v>
      </c>
    </row>
    <row r="1524" spans="1:13" x14ac:dyDescent="0.2">
      <c r="A1524">
        <v>2021</v>
      </c>
      <c r="B1524">
        <v>9</v>
      </c>
      <c r="C1524" t="s">
        <v>9</v>
      </c>
      <c r="D1524" t="s">
        <v>25</v>
      </c>
      <c r="E1524" t="s">
        <v>13</v>
      </c>
      <c r="F1524">
        <v>2.7000000000000001E-3</v>
      </c>
      <c r="G1524" t="s">
        <v>225</v>
      </c>
      <c r="H1524">
        <v>0.44929000000000002</v>
      </c>
      <c r="I1524" t="s">
        <v>225</v>
      </c>
      <c r="J1524">
        <v>1.1000000000000001E-3</v>
      </c>
      <c r="K1524" t="s">
        <v>225</v>
      </c>
      <c r="L1524">
        <v>2</v>
      </c>
      <c r="M1524" t="s">
        <v>225</v>
      </c>
    </row>
    <row r="1525" spans="1:13" x14ac:dyDescent="0.2">
      <c r="A1525">
        <v>2022</v>
      </c>
      <c r="B1525">
        <v>11</v>
      </c>
      <c r="C1525" t="s">
        <v>32</v>
      </c>
      <c r="D1525" t="s">
        <v>17</v>
      </c>
      <c r="E1525" t="s">
        <v>18</v>
      </c>
      <c r="F1525">
        <v>6.0726000000000004</v>
      </c>
      <c r="G1525" t="s">
        <v>225</v>
      </c>
      <c r="H1525">
        <v>460.24659100000002</v>
      </c>
      <c r="I1525" t="s">
        <v>225</v>
      </c>
      <c r="J1525">
        <v>1.0931</v>
      </c>
      <c r="K1525" t="s">
        <v>225</v>
      </c>
      <c r="L1525">
        <v>2059</v>
      </c>
      <c r="M1525" t="s">
        <v>225</v>
      </c>
    </row>
    <row r="1526" spans="1:13" x14ac:dyDescent="0.2">
      <c r="A1526">
        <v>2022</v>
      </c>
      <c r="B1526">
        <v>11</v>
      </c>
      <c r="C1526" t="s">
        <v>32</v>
      </c>
      <c r="D1526" t="s">
        <v>35</v>
      </c>
      <c r="E1526" t="s">
        <v>18</v>
      </c>
      <c r="F1526">
        <v>0.2316</v>
      </c>
      <c r="G1526" t="s">
        <v>225</v>
      </c>
      <c r="H1526">
        <v>68.187832999999998</v>
      </c>
      <c r="I1526" t="s">
        <v>225</v>
      </c>
      <c r="J1526">
        <v>4.1599999999999998E-2</v>
      </c>
      <c r="K1526" t="s">
        <v>225</v>
      </c>
      <c r="L1526">
        <v>0</v>
      </c>
      <c r="M1526" t="s">
        <v>225</v>
      </c>
    </row>
    <row r="1527" spans="1:13" x14ac:dyDescent="0.2">
      <c r="A1527">
        <v>2020</v>
      </c>
      <c r="B1527">
        <v>6</v>
      </c>
      <c r="C1527" t="s">
        <v>9</v>
      </c>
      <c r="D1527" t="s">
        <v>33</v>
      </c>
      <c r="E1527" t="s">
        <v>12</v>
      </c>
      <c r="F1527">
        <v>1.2999999999999999E-3</v>
      </c>
      <c r="G1527" t="s">
        <v>225</v>
      </c>
      <c r="H1527">
        <v>0.42528700000000003</v>
      </c>
      <c r="I1527" t="s">
        <v>225</v>
      </c>
      <c r="J1527">
        <v>5.0000000000000001E-4</v>
      </c>
      <c r="K1527" t="s">
        <v>225</v>
      </c>
      <c r="L1527">
        <v>1</v>
      </c>
      <c r="M1527" t="s">
        <v>225</v>
      </c>
    </row>
    <row r="1528" spans="1:13" x14ac:dyDescent="0.2">
      <c r="A1528">
        <v>2022</v>
      </c>
      <c r="B1528">
        <v>6</v>
      </c>
      <c r="C1528" t="s">
        <v>26</v>
      </c>
      <c r="D1528" t="s">
        <v>16</v>
      </c>
      <c r="E1528" t="s">
        <v>13</v>
      </c>
      <c r="F1528">
        <v>2.7000000000000001E-3</v>
      </c>
      <c r="G1528" t="s">
        <v>225</v>
      </c>
      <c r="H1528">
        <v>0.42409400000000003</v>
      </c>
      <c r="I1528" t="s">
        <v>225</v>
      </c>
      <c r="J1528">
        <v>1.1999999999999999E-3</v>
      </c>
      <c r="K1528" t="s">
        <v>225</v>
      </c>
      <c r="L1528">
        <v>0</v>
      </c>
      <c r="M1528" t="s">
        <v>225</v>
      </c>
    </row>
    <row r="1529" spans="1:13" x14ac:dyDescent="0.2">
      <c r="A1529">
        <v>2022</v>
      </c>
      <c r="B1529">
        <v>2</v>
      </c>
      <c r="C1529" t="s">
        <v>9</v>
      </c>
      <c r="D1529" t="s">
        <v>24</v>
      </c>
      <c r="E1529" t="s">
        <v>12</v>
      </c>
      <c r="F1529">
        <v>4.4000000000000003E-3</v>
      </c>
      <c r="G1529" t="s">
        <v>225</v>
      </c>
      <c r="H1529">
        <v>0.40546199999999999</v>
      </c>
      <c r="I1529" t="s">
        <v>225</v>
      </c>
      <c r="J1529">
        <v>1.6999999999999999E-3</v>
      </c>
      <c r="K1529" t="s">
        <v>225</v>
      </c>
      <c r="L1529">
        <v>2</v>
      </c>
      <c r="M1529" t="s">
        <v>225</v>
      </c>
    </row>
    <row r="1530" spans="1:13" x14ac:dyDescent="0.2">
      <c r="A1530">
        <v>2020</v>
      </c>
      <c r="B1530">
        <v>11</v>
      </c>
      <c r="C1530" t="s">
        <v>9</v>
      </c>
      <c r="D1530" t="s">
        <v>24</v>
      </c>
      <c r="E1530" t="s">
        <v>12</v>
      </c>
      <c r="F1530">
        <v>2.3E-3</v>
      </c>
      <c r="G1530" t="s">
        <v>225</v>
      </c>
      <c r="H1530">
        <v>0.327685</v>
      </c>
      <c r="I1530" t="s">
        <v>225</v>
      </c>
      <c r="J1530">
        <v>8.9999999999999998E-4</v>
      </c>
      <c r="K1530" t="s">
        <v>225</v>
      </c>
      <c r="L1530">
        <v>0</v>
      </c>
      <c r="M1530" t="s">
        <v>225</v>
      </c>
    </row>
    <row r="1531" spans="1:13" x14ac:dyDescent="0.2">
      <c r="A1531">
        <v>2022</v>
      </c>
      <c r="B1531">
        <v>12</v>
      </c>
      <c r="C1531" t="s">
        <v>9</v>
      </c>
      <c r="D1531" t="s">
        <v>15</v>
      </c>
      <c r="E1531" t="s">
        <v>11</v>
      </c>
      <c r="F1531">
        <v>9.7199999999999995E-2</v>
      </c>
      <c r="G1531" t="s">
        <v>225</v>
      </c>
      <c r="H1531">
        <v>12.649938000000001</v>
      </c>
      <c r="I1531" t="s">
        <v>225</v>
      </c>
      <c r="J1531">
        <v>1.9400000000000001E-2</v>
      </c>
      <c r="K1531" t="s">
        <v>225</v>
      </c>
      <c r="L1531">
        <v>14</v>
      </c>
      <c r="M1531" t="s">
        <v>225</v>
      </c>
    </row>
    <row r="1532" spans="1:13" x14ac:dyDescent="0.2">
      <c r="A1532">
        <v>2022</v>
      </c>
      <c r="B1532">
        <v>12</v>
      </c>
      <c r="C1532" t="s">
        <v>9</v>
      </c>
      <c r="D1532" t="s">
        <v>10</v>
      </c>
      <c r="E1532" t="s">
        <v>11</v>
      </c>
      <c r="F1532">
        <v>5.7782999999999998</v>
      </c>
      <c r="G1532" t="s">
        <v>225</v>
      </c>
      <c r="H1532">
        <v>479.59158500000001</v>
      </c>
      <c r="I1532" t="s">
        <v>225</v>
      </c>
      <c r="J1532">
        <v>1.2135</v>
      </c>
      <c r="K1532" t="s">
        <v>225</v>
      </c>
      <c r="L1532">
        <v>389</v>
      </c>
      <c r="M1532" t="s">
        <v>225</v>
      </c>
    </row>
    <row r="1533" spans="1:13" x14ac:dyDescent="0.2">
      <c r="A1533">
        <v>2022</v>
      </c>
      <c r="B1533">
        <v>12</v>
      </c>
      <c r="C1533" t="s">
        <v>9</v>
      </c>
      <c r="D1533" t="s">
        <v>17</v>
      </c>
      <c r="E1533" t="s">
        <v>18</v>
      </c>
      <c r="F1533">
        <v>2.4055</v>
      </c>
      <c r="G1533" t="s">
        <v>225</v>
      </c>
      <c r="H1533">
        <v>288.65046699999999</v>
      </c>
      <c r="I1533" t="s">
        <v>225</v>
      </c>
      <c r="J1533">
        <v>0.433</v>
      </c>
      <c r="K1533" t="s">
        <v>225</v>
      </c>
      <c r="L1533">
        <v>119</v>
      </c>
      <c r="M1533" t="s">
        <v>225</v>
      </c>
    </row>
    <row r="1534" spans="1:13" x14ac:dyDescent="0.2">
      <c r="A1534">
        <v>2020</v>
      </c>
      <c r="B1534">
        <v>9</v>
      </c>
      <c r="C1534" t="s">
        <v>32</v>
      </c>
      <c r="D1534" t="s">
        <v>29</v>
      </c>
      <c r="E1534" t="s">
        <v>12</v>
      </c>
      <c r="F1534">
        <v>6.9999999999999999E-4</v>
      </c>
      <c r="G1534" t="s">
        <v>225</v>
      </c>
      <c r="H1534">
        <v>0.25594099999999997</v>
      </c>
      <c r="I1534" t="s">
        <v>225</v>
      </c>
      <c r="J1534">
        <v>2.0000000000000001E-4</v>
      </c>
      <c r="K1534" t="s">
        <v>225</v>
      </c>
      <c r="L1534">
        <v>1</v>
      </c>
      <c r="M1534" t="s">
        <v>225</v>
      </c>
    </row>
    <row r="1535" spans="1:13" x14ac:dyDescent="0.2">
      <c r="A1535">
        <v>2022</v>
      </c>
      <c r="B1535">
        <v>12</v>
      </c>
      <c r="C1535" t="s">
        <v>9</v>
      </c>
      <c r="D1535" t="s">
        <v>20</v>
      </c>
      <c r="E1535" t="s">
        <v>22</v>
      </c>
      <c r="F1535">
        <v>3.5499999999999997E-2</v>
      </c>
      <c r="G1535" t="s">
        <v>225</v>
      </c>
      <c r="H1535">
        <v>2.0761090000000002</v>
      </c>
      <c r="I1535" t="s">
        <v>225</v>
      </c>
      <c r="J1535">
        <v>9.1999999999999998E-3</v>
      </c>
      <c r="K1535" t="s">
        <v>225</v>
      </c>
      <c r="L1535">
        <v>5</v>
      </c>
      <c r="M1535" t="s">
        <v>225</v>
      </c>
    </row>
    <row r="1536" spans="1:13" x14ac:dyDescent="0.2">
      <c r="A1536">
        <v>2020</v>
      </c>
      <c r="B1536">
        <v>4</v>
      </c>
      <c r="C1536" t="s">
        <v>32</v>
      </c>
      <c r="D1536" t="s">
        <v>29</v>
      </c>
      <c r="E1536" t="s">
        <v>12</v>
      </c>
      <c r="F1536">
        <v>6.9999999999999999E-4</v>
      </c>
      <c r="G1536" t="s">
        <v>225</v>
      </c>
      <c r="H1536">
        <v>0.250637</v>
      </c>
      <c r="I1536" t="s">
        <v>225</v>
      </c>
      <c r="J1536">
        <v>2.0000000000000001E-4</v>
      </c>
      <c r="K1536" t="s">
        <v>225</v>
      </c>
      <c r="L1536">
        <v>1</v>
      </c>
      <c r="M1536" t="s">
        <v>225</v>
      </c>
    </row>
    <row r="1537" spans="1:13" x14ac:dyDescent="0.2">
      <c r="A1537">
        <v>2020</v>
      </c>
      <c r="B1537">
        <v>7</v>
      </c>
      <c r="C1537" t="s">
        <v>32</v>
      </c>
      <c r="D1537" t="s">
        <v>29</v>
      </c>
      <c r="E1537" t="s">
        <v>12</v>
      </c>
      <c r="F1537">
        <v>6.9999999999999999E-4</v>
      </c>
      <c r="G1537" t="s">
        <v>225</v>
      </c>
      <c r="H1537">
        <v>0.24201700000000001</v>
      </c>
      <c r="I1537" t="s">
        <v>225</v>
      </c>
      <c r="J1537">
        <v>2.0000000000000001E-4</v>
      </c>
      <c r="K1537" t="s">
        <v>225</v>
      </c>
      <c r="L1537">
        <v>1</v>
      </c>
      <c r="M1537" t="s">
        <v>225</v>
      </c>
    </row>
    <row r="1538" spans="1:13" x14ac:dyDescent="0.2">
      <c r="A1538">
        <v>2020</v>
      </c>
      <c r="B1538">
        <v>10</v>
      </c>
      <c r="C1538" t="s">
        <v>9</v>
      </c>
      <c r="D1538" t="s">
        <v>24</v>
      </c>
      <c r="E1538" t="s">
        <v>12</v>
      </c>
      <c r="F1538">
        <v>1.2999999999999999E-3</v>
      </c>
      <c r="G1538" t="s">
        <v>225</v>
      </c>
      <c r="H1538">
        <v>0.18559100000000001</v>
      </c>
      <c r="I1538" t="s">
        <v>225</v>
      </c>
      <c r="J1538">
        <v>5.0000000000000001E-4</v>
      </c>
      <c r="K1538" t="s">
        <v>225</v>
      </c>
      <c r="L1538">
        <v>0</v>
      </c>
      <c r="M1538" t="s">
        <v>225</v>
      </c>
    </row>
    <row r="1539" spans="1:13" x14ac:dyDescent="0.2">
      <c r="A1539">
        <v>2020</v>
      </c>
      <c r="B1539">
        <v>8</v>
      </c>
      <c r="C1539" t="s">
        <v>32</v>
      </c>
      <c r="D1539" t="s">
        <v>29</v>
      </c>
      <c r="E1539" t="s">
        <v>12</v>
      </c>
      <c r="F1539">
        <v>6.9999999999999999E-4</v>
      </c>
      <c r="G1539" t="s">
        <v>225</v>
      </c>
      <c r="H1539">
        <v>0.183668</v>
      </c>
      <c r="I1539" t="s">
        <v>225</v>
      </c>
      <c r="J1539">
        <v>2.0000000000000001E-4</v>
      </c>
      <c r="K1539" t="s">
        <v>225</v>
      </c>
      <c r="L1539">
        <v>1</v>
      </c>
      <c r="M1539" t="s">
        <v>225</v>
      </c>
    </row>
    <row r="1540" spans="1:13" x14ac:dyDescent="0.2">
      <c r="A1540">
        <v>2020</v>
      </c>
      <c r="B1540">
        <v>9</v>
      </c>
      <c r="C1540" t="s">
        <v>9</v>
      </c>
      <c r="D1540" t="s">
        <v>24</v>
      </c>
      <c r="E1540" t="s">
        <v>12</v>
      </c>
      <c r="F1540">
        <v>1.2999999999999999E-3</v>
      </c>
      <c r="G1540" t="s">
        <v>225</v>
      </c>
      <c r="H1540">
        <v>0.175645</v>
      </c>
      <c r="I1540" t="s">
        <v>225</v>
      </c>
      <c r="J1540">
        <v>5.0000000000000001E-4</v>
      </c>
      <c r="K1540" t="s">
        <v>225</v>
      </c>
      <c r="L1540">
        <v>0</v>
      </c>
      <c r="M1540" t="s">
        <v>225</v>
      </c>
    </row>
    <row r="1541" spans="1:13" x14ac:dyDescent="0.2">
      <c r="A1541">
        <v>2022</v>
      </c>
      <c r="B1541">
        <v>12</v>
      </c>
      <c r="C1541" t="s">
        <v>9</v>
      </c>
      <c r="D1541" t="s">
        <v>62</v>
      </c>
      <c r="E1541" t="s">
        <v>18</v>
      </c>
      <c r="F1541">
        <v>0.58179999999999998</v>
      </c>
      <c r="G1541" t="s">
        <v>225</v>
      </c>
      <c r="H1541">
        <v>34.264124000000002</v>
      </c>
      <c r="I1541" t="s">
        <v>225</v>
      </c>
      <c r="J1541">
        <v>6.9800000000000001E-2</v>
      </c>
      <c r="K1541" t="s">
        <v>225</v>
      </c>
      <c r="L1541">
        <v>75</v>
      </c>
      <c r="M1541" t="s">
        <v>225</v>
      </c>
    </row>
    <row r="1542" spans="1:13" x14ac:dyDescent="0.2">
      <c r="A1542">
        <v>2022</v>
      </c>
      <c r="B1542">
        <v>12</v>
      </c>
      <c r="C1542" t="s">
        <v>26</v>
      </c>
      <c r="D1542" t="s">
        <v>10</v>
      </c>
      <c r="E1542" t="s">
        <v>11</v>
      </c>
      <c r="F1542">
        <v>14.025399999999999</v>
      </c>
      <c r="G1542" t="s">
        <v>225</v>
      </c>
      <c r="H1542">
        <v>1104.6946849999999</v>
      </c>
      <c r="I1542" t="s">
        <v>225</v>
      </c>
      <c r="J1542">
        <v>2.9453</v>
      </c>
      <c r="K1542" t="s">
        <v>225</v>
      </c>
      <c r="L1542">
        <v>2688</v>
      </c>
      <c r="M1542" t="s">
        <v>225</v>
      </c>
    </row>
    <row r="1543" spans="1:13" x14ac:dyDescent="0.2">
      <c r="A1543">
        <v>2022</v>
      </c>
      <c r="B1543">
        <v>12</v>
      </c>
      <c r="C1543" t="s">
        <v>26</v>
      </c>
      <c r="D1543" t="s">
        <v>15</v>
      </c>
      <c r="E1543" t="s">
        <v>11</v>
      </c>
      <c r="F1543">
        <v>0.55920000000000003</v>
      </c>
      <c r="G1543" t="s">
        <v>225</v>
      </c>
      <c r="H1543">
        <v>70.359689000000003</v>
      </c>
      <c r="I1543" t="s">
        <v>225</v>
      </c>
      <c r="J1543">
        <v>0.1119</v>
      </c>
      <c r="K1543" t="s">
        <v>225</v>
      </c>
      <c r="L1543">
        <v>229</v>
      </c>
      <c r="M1543" t="s">
        <v>225</v>
      </c>
    </row>
    <row r="1544" spans="1:13" x14ac:dyDescent="0.2">
      <c r="A1544">
        <v>2022</v>
      </c>
      <c r="B1544">
        <v>12</v>
      </c>
      <c r="C1544" t="s">
        <v>26</v>
      </c>
      <c r="D1544" t="s">
        <v>20</v>
      </c>
      <c r="E1544" t="s">
        <v>22</v>
      </c>
      <c r="F1544">
        <v>1.1649</v>
      </c>
      <c r="G1544" t="s">
        <v>225</v>
      </c>
      <c r="H1544">
        <v>74.095637999999994</v>
      </c>
      <c r="I1544" t="s">
        <v>225</v>
      </c>
      <c r="J1544">
        <v>0.3029</v>
      </c>
      <c r="K1544" t="s">
        <v>225</v>
      </c>
      <c r="L1544">
        <v>120</v>
      </c>
      <c r="M1544" t="s">
        <v>225</v>
      </c>
    </row>
    <row r="1545" spans="1:13" x14ac:dyDescent="0.2">
      <c r="A1545">
        <v>2021</v>
      </c>
      <c r="B1545">
        <v>1</v>
      </c>
      <c r="C1545" t="s">
        <v>9</v>
      </c>
      <c r="D1545" t="s">
        <v>24</v>
      </c>
      <c r="E1545" t="s">
        <v>12</v>
      </c>
      <c r="F1545">
        <v>1.1000000000000001E-3</v>
      </c>
      <c r="G1545" t="s">
        <v>225</v>
      </c>
      <c r="H1545">
        <v>0.15628299999999998</v>
      </c>
      <c r="I1545" t="s">
        <v>225</v>
      </c>
      <c r="J1545">
        <v>4.0000000000000002E-4</v>
      </c>
      <c r="K1545" t="s">
        <v>225</v>
      </c>
      <c r="L1545">
        <v>0</v>
      </c>
      <c r="M1545" t="s">
        <v>225</v>
      </c>
    </row>
    <row r="1546" spans="1:13" x14ac:dyDescent="0.2">
      <c r="A1546">
        <v>2020</v>
      </c>
      <c r="B1546">
        <v>7</v>
      </c>
      <c r="C1546" t="s">
        <v>9</v>
      </c>
      <c r="D1546" t="s">
        <v>24</v>
      </c>
      <c r="E1546" t="s">
        <v>12</v>
      </c>
      <c r="F1546">
        <v>1.1000000000000001E-3</v>
      </c>
      <c r="G1546" t="s">
        <v>225</v>
      </c>
      <c r="H1546">
        <v>0.14985200000000001</v>
      </c>
      <c r="I1546" t="s">
        <v>225</v>
      </c>
      <c r="J1546">
        <v>4.0000000000000002E-4</v>
      </c>
      <c r="K1546" t="s">
        <v>225</v>
      </c>
      <c r="L1546">
        <v>0</v>
      </c>
      <c r="M1546" t="s">
        <v>225</v>
      </c>
    </row>
    <row r="1547" spans="1:13" x14ac:dyDescent="0.2">
      <c r="A1547">
        <v>2021</v>
      </c>
      <c r="B1547">
        <v>8</v>
      </c>
      <c r="C1547" t="s">
        <v>9</v>
      </c>
      <c r="D1547" t="s">
        <v>25</v>
      </c>
      <c r="E1547" t="s">
        <v>13</v>
      </c>
      <c r="F1547">
        <v>1.2999999999999999E-3</v>
      </c>
      <c r="G1547" t="s">
        <v>225</v>
      </c>
      <c r="H1547">
        <v>0.14441499999999999</v>
      </c>
      <c r="I1547" t="s">
        <v>225</v>
      </c>
      <c r="J1547">
        <v>5.0000000000000001E-4</v>
      </c>
      <c r="K1547" t="s">
        <v>225</v>
      </c>
      <c r="L1547">
        <v>1</v>
      </c>
      <c r="M1547" t="s">
        <v>225</v>
      </c>
    </row>
    <row r="1548" spans="1:13" x14ac:dyDescent="0.2">
      <c r="A1548">
        <v>2022</v>
      </c>
      <c r="B1548">
        <v>1</v>
      </c>
      <c r="C1548" t="s">
        <v>9</v>
      </c>
      <c r="D1548" t="s">
        <v>24</v>
      </c>
      <c r="E1548" t="s">
        <v>12</v>
      </c>
      <c r="F1548">
        <v>1.4E-3</v>
      </c>
      <c r="G1548" t="s">
        <v>225</v>
      </c>
      <c r="H1548">
        <v>0.14202799999999999</v>
      </c>
      <c r="I1548" t="s">
        <v>225</v>
      </c>
      <c r="J1548">
        <v>5.0000000000000001E-4</v>
      </c>
      <c r="K1548" t="s">
        <v>225</v>
      </c>
      <c r="L1548">
        <v>1</v>
      </c>
      <c r="M1548" t="s">
        <v>225</v>
      </c>
    </row>
    <row r="1549" spans="1:13" x14ac:dyDescent="0.2">
      <c r="A1549">
        <v>2022</v>
      </c>
      <c r="B1549">
        <v>12</v>
      </c>
      <c r="C1549" t="s">
        <v>26</v>
      </c>
      <c r="D1549" t="s">
        <v>17</v>
      </c>
      <c r="E1549" t="s">
        <v>18</v>
      </c>
      <c r="F1549">
        <v>1.9166000000000001</v>
      </c>
      <c r="G1549" t="s">
        <v>225</v>
      </c>
      <c r="H1549">
        <v>127.604833</v>
      </c>
      <c r="I1549" t="s">
        <v>225</v>
      </c>
      <c r="J1549">
        <v>0.34489999999999998</v>
      </c>
      <c r="K1549" t="s">
        <v>225</v>
      </c>
      <c r="L1549">
        <v>946</v>
      </c>
      <c r="M1549" t="s">
        <v>225</v>
      </c>
    </row>
    <row r="1550" spans="1:13" x14ac:dyDescent="0.2">
      <c r="A1550">
        <v>2020</v>
      </c>
      <c r="B1550">
        <v>5</v>
      </c>
      <c r="C1550" t="s">
        <v>9</v>
      </c>
      <c r="D1550" t="s">
        <v>24</v>
      </c>
      <c r="E1550" t="s">
        <v>12</v>
      </c>
      <c r="F1550">
        <v>1.1000000000000001E-3</v>
      </c>
      <c r="G1550" t="s">
        <v>225</v>
      </c>
      <c r="H1550">
        <v>0.119351</v>
      </c>
      <c r="I1550" t="s">
        <v>225</v>
      </c>
      <c r="J1550">
        <v>4.0000000000000002E-4</v>
      </c>
      <c r="K1550" t="s">
        <v>225</v>
      </c>
      <c r="L1550">
        <v>0</v>
      </c>
      <c r="M1550" t="s">
        <v>225</v>
      </c>
    </row>
    <row r="1551" spans="1:13" x14ac:dyDescent="0.2">
      <c r="A1551">
        <v>2022</v>
      </c>
      <c r="B1551">
        <v>12</v>
      </c>
      <c r="C1551" t="s">
        <v>26</v>
      </c>
      <c r="D1551" t="s">
        <v>59</v>
      </c>
      <c r="E1551" t="s">
        <v>22</v>
      </c>
      <c r="F1551">
        <v>0.98160000000000003</v>
      </c>
      <c r="G1551" t="s">
        <v>225</v>
      </c>
      <c r="H1551">
        <v>92.915289000000001</v>
      </c>
      <c r="I1551" t="s">
        <v>225</v>
      </c>
      <c r="J1551">
        <v>0.24540000000000001</v>
      </c>
      <c r="K1551" t="s">
        <v>225</v>
      </c>
      <c r="L1551">
        <v>547</v>
      </c>
      <c r="M1551" t="s">
        <v>225</v>
      </c>
    </row>
    <row r="1552" spans="1:13" x14ac:dyDescent="0.2">
      <c r="A1552">
        <v>2022</v>
      </c>
      <c r="B1552">
        <v>7</v>
      </c>
      <c r="C1552" t="s">
        <v>26</v>
      </c>
      <c r="D1552" t="s">
        <v>16</v>
      </c>
      <c r="E1552" t="s">
        <v>13</v>
      </c>
      <c r="F1552">
        <v>6.9999999999999999E-4</v>
      </c>
      <c r="G1552" t="s">
        <v>225</v>
      </c>
      <c r="H1552">
        <v>0.10602300000000001</v>
      </c>
      <c r="I1552" t="s">
        <v>225</v>
      </c>
      <c r="J1552">
        <v>2.9999999999999997E-4</v>
      </c>
      <c r="K1552" t="s">
        <v>225</v>
      </c>
      <c r="L1552">
        <v>0</v>
      </c>
      <c r="M1552" t="s">
        <v>225</v>
      </c>
    </row>
    <row r="1553" spans="1:13" x14ac:dyDescent="0.2">
      <c r="A1553">
        <v>2022</v>
      </c>
      <c r="B1553">
        <v>12</v>
      </c>
      <c r="C1553" t="s">
        <v>32</v>
      </c>
      <c r="D1553" t="s">
        <v>10</v>
      </c>
      <c r="E1553" t="s">
        <v>14</v>
      </c>
      <c r="F1553">
        <v>2.4899999999999999E-2</v>
      </c>
      <c r="G1553" t="s">
        <v>225</v>
      </c>
      <c r="H1553">
        <v>5.1493950000000002</v>
      </c>
      <c r="I1553" t="s">
        <v>225</v>
      </c>
      <c r="J1553">
        <v>1.8700000000000001E-2</v>
      </c>
      <c r="K1553" t="s">
        <v>225</v>
      </c>
      <c r="L1553">
        <v>6</v>
      </c>
      <c r="M1553" t="s">
        <v>225</v>
      </c>
    </row>
    <row r="1554" spans="1:13" x14ac:dyDescent="0.2">
      <c r="A1554">
        <v>2022</v>
      </c>
      <c r="B1554">
        <v>12</v>
      </c>
      <c r="C1554" t="s">
        <v>32</v>
      </c>
      <c r="D1554" t="s">
        <v>15</v>
      </c>
      <c r="E1554" t="s">
        <v>11</v>
      </c>
      <c r="F1554">
        <v>1.3947000000000001</v>
      </c>
      <c r="G1554" t="s">
        <v>225</v>
      </c>
      <c r="H1554">
        <v>182.29401100000001</v>
      </c>
      <c r="I1554" t="s">
        <v>225</v>
      </c>
      <c r="J1554">
        <v>0.27889999999999998</v>
      </c>
      <c r="K1554" t="s">
        <v>225</v>
      </c>
      <c r="L1554">
        <v>295</v>
      </c>
      <c r="M1554" t="s">
        <v>225</v>
      </c>
    </row>
    <row r="1555" spans="1:13" x14ac:dyDescent="0.2">
      <c r="A1555">
        <v>2022</v>
      </c>
      <c r="B1555">
        <v>12</v>
      </c>
      <c r="C1555" t="s">
        <v>32</v>
      </c>
      <c r="D1555" t="s">
        <v>20</v>
      </c>
      <c r="E1555" t="s">
        <v>22</v>
      </c>
      <c r="F1555">
        <v>3.4786999999999999</v>
      </c>
      <c r="G1555" t="s">
        <v>225</v>
      </c>
      <c r="H1555">
        <v>220.70644100000001</v>
      </c>
      <c r="I1555" t="s">
        <v>225</v>
      </c>
      <c r="J1555">
        <v>0.90449999999999997</v>
      </c>
      <c r="K1555" t="s">
        <v>225</v>
      </c>
      <c r="L1555">
        <v>354</v>
      </c>
      <c r="M1555" t="s">
        <v>225</v>
      </c>
    </row>
    <row r="1556" spans="1:13" x14ac:dyDescent="0.2">
      <c r="A1556">
        <v>2022</v>
      </c>
      <c r="B1556">
        <v>12</v>
      </c>
      <c r="C1556" t="s">
        <v>32</v>
      </c>
      <c r="D1556" t="s">
        <v>21</v>
      </c>
      <c r="E1556" t="s">
        <v>27</v>
      </c>
      <c r="F1556">
        <v>1.55E-2</v>
      </c>
      <c r="G1556" t="s">
        <v>225</v>
      </c>
      <c r="H1556">
        <v>4.6194110000000004</v>
      </c>
      <c r="I1556" t="s">
        <v>225</v>
      </c>
      <c r="J1556">
        <v>4.5999999999999999E-3</v>
      </c>
      <c r="K1556" t="s">
        <v>225</v>
      </c>
      <c r="L1556">
        <v>14</v>
      </c>
      <c r="M1556" t="s">
        <v>225</v>
      </c>
    </row>
    <row r="1557" spans="1:13" x14ac:dyDescent="0.2">
      <c r="A1557">
        <v>2020</v>
      </c>
      <c r="B1557">
        <v>3</v>
      </c>
      <c r="C1557" t="s">
        <v>9</v>
      </c>
      <c r="D1557" t="s">
        <v>24</v>
      </c>
      <c r="E1557" t="s">
        <v>12</v>
      </c>
      <c r="F1557">
        <v>6.9999999999999999E-4</v>
      </c>
      <c r="G1557" t="s">
        <v>225</v>
      </c>
      <c r="H1557">
        <v>9.4486000000000001E-2</v>
      </c>
      <c r="I1557" t="s">
        <v>225</v>
      </c>
      <c r="J1557">
        <v>2.9999999999999997E-4</v>
      </c>
      <c r="K1557" t="s">
        <v>225</v>
      </c>
      <c r="L1557">
        <v>0</v>
      </c>
      <c r="M1557" t="s">
        <v>225</v>
      </c>
    </row>
    <row r="1558" spans="1:13" x14ac:dyDescent="0.2">
      <c r="A1558">
        <v>2022</v>
      </c>
      <c r="B1558">
        <v>12</v>
      </c>
      <c r="C1558" t="s">
        <v>32</v>
      </c>
      <c r="D1558" t="s">
        <v>33</v>
      </c>
      <c r="E1558" t="s">
        <v>18</v>
      </c>
      <c r="F1558">
        <v>1.3492</v>
      </c>
      <c r="G1558" t="s">
        <v>225</v>
      </c>
      <c r="H1558">
        <v>434.61664400000001</v>
      </c>
      <c r="I1558" t="s">
        <v>225</v>
      </c>
      <c r="J1558">
        <v>0.25629999999999997</v>
      </c>
      <c r="K1558" t="s">
        <v>225</v>
      </c>
      <c r="L1558">
        <v>108</v>
      </c>
      <c r="M1558" t="s">
        <v>225</v>
      </c>
    </row>
    <row r="1559" spans="1:13" x14ac:dyDescent="0.2">
      <c r="A1559">
        <v>2021</v>
      </c>
      <c r="B1559">
        <v>12</v>
      </c>
      <c r="C1559" t="s">
        <v>9</v>
      </c>
      <c r="D1559" t="s">
        <v>24</v>
      </c>
      <c r="E1559" t="s">
        <v>12</v>
      </c>
      <c r="F1559">
        <v>6.9999999999999999E-4</v>
      </c>
      <c r="G1559" t="s">
        <v>225</v>
      </c>
      <c r="H1559">
        <v>8.6132E-2</v>
      </c>
      <c r="I1559" t="s">
        <v>225</v>
      </c>
      <c r="J1559">
        <v>2.9999999999999997E-4</v>
      </c>
      <c r="K1559" t="s">
        <v>225</v>
      </c>
      <c r="L1559">
        <v>2</v>
      </c>
      <c r="M1559" t="s">
        <v>225</v>
      </c>
    </row>
    <row r="1560" spans="1:13" x14ac:dyDescent="0.2">
      <c r="A1560">
        <v>2020</v>
      </c>
      <c r="B1560">
        <v>12</v>
      </c>
      <c r="C1560" t="s">
        <v>32</v>
      </c>
      <c r="D1560" t="s">
        <v>29</v>
      </c>
      <c r="E1560" t="s">
        <v>12</v>
      </c>
      <c r="F1560">
        <v>2.0000000000000001E-4</v>
      </c>
      <c r="G1560" t="s">
        <v>225</v>
      </c>
      <c r="H1560">
        <v>7.3136000000000007E-2</v>
      </c>
      <c r="I1560" t="s">
        <v>225</v>
      </c>
      <c r="J1560">
        <v>1E-4</v>
      </c>
      <c r="K1560" t="s">
        <v>225</v>
      </c>
      <c r="L1560">
        <v>1</v>
      </c>
      <c r="M1560" t="s">
        <v>225</v>
      </c>
    </row>
    <row r="1561" spans="1:13" x14ac:dyDescent="0.2">
      <c r="A1561">
        <v>2022</v>
      </c>
      <c r="B1561">
        <v>12</v>
      </c>
      <c r="C1561" t="s">
        <v>32</v>
      </c>
      <c r="D1561" t="s">
        <v>17</v>
      </c>
      <c r="E1561" t="s">
        <v>18</v>
      </c>
      <c r="F1561">
        <v>5.3833000000000002</v>
      </c>
      <c r="G1561" t="s">
        <v>225</v>
      </c>
      <c r="H1561">
        <v>408.10701399999999</v>
      </c>
      <c r="I1561" t="s">
        <v>225</v>
      </c>
      <c r="J1561">
        <v>0.96899999999999997</v>
      </c>
      <c r="K1561" t="s">
        <v>225</v>
      </c>
      <c r="L1561">
        <v>1679</v>
      </c>
      <c r="M1561" t="s">
        <v>225</v>
      </c>
    </row>
    <row r="1562" spans="1:13" x14ac:dyDescent="0.2">
      <c r="A1562">
        <v>2021</v>
      </c>
      <c r="B1562">
        <v>11</v>
      </c>
      <c r="C1562" t="s">
        <v>9</v>
      </c>
      <c r="D1562" t="s">
        <v>24</v>
      </c>
      <c r="E1562" t="s">
        <v>12</v>
      </c>
      <c r="F1562">
        <v>6.9999999999999999E-4</v>
      </c>
      <c r="G1562" t="s">
        <v>225</v>
      </c>
      <c r="H1562">
        <v>6.9620999999999988E-2</v>
      </c>
      <c r="I1562" t="s">
        <v>225</v>
      </c>
      <c r="J1562">
        <v>2.9999999999999997E-4</v>
      </c>
      <c r="K1562" t="s">
        <v>225</v>
      </c>
      <c r="L1562">
        <v>2</v>
      </c>
      <c r="M1562" t="s">
        <v>225</v>
      </c>
    </row>
    <row r="1563" spans="1:13" x14ac:dyDescent="0.2">
      <c r="A1563">
        <v>2021</v>
      </c>
      <c r="B1563">
        <v>3</v>
      </c>
      <c r="C1563" t="s">
        <v>9</v>
      </c>
      <c r="D1563" t="s">
        <v>24</v>
      </c>
      <c r="E1563" t="s">
        <v>12</v>
      </c>
      <c r="F1563">
        <v>6.9999999999999999E-4</v>
      </c>
      <c r="G1563" t="s">
        <v>225</v>
      </c>
      <c r="H1563">
        <v>6.9555000000000006E-2</v>
      </c>
      <c r="I1563" t="s">
        <v>225</v>
      </c>
      <c r="J1563">
        <v>2.9999999999999997E-4</v>
      </c>
      <c r="K1563" t="s">
        <v>225</v>
      </c>
      <c r="L1563">
        <v>2</v>
      </c>
      <c r="M1563" t="s">
        <v>225</v>
      </c>
    </row>
    <row r="1564" spans="1:13" x14ac:dyDescent="0.2">
      <c r="A1564">
        <v>2022</v>
      </c>
      <c r="B1564">
        <v>12</v>
      </c>
      <c r="C1564" t="s">
        <v>32</v>
      </c>
      <c r="D1564" t="s">
        <v>35</v>
      </c>
      <c r="E1564" t="s">
        <v>18</v>
      </c>
      <c r="F1564">
        <v>0.2321</v>
      </c>
      <c r="G1564" t="s">
        <v>225</v>
      </c>
      <c r="H1564">
        <v>71.738721999999996</v>
      </c>
      <c r="I1564" t="s">
        <v>225</v>
      </c>
      <c r="J1564">
        <v>4.1799999999999997E-2</v>
      </c>
      <c r="K1564" t="s">
        <v>225</v>
      </c>
      <c r="L1564">
        <v>0</v>
      </c>
      <c r="M1564" t="s">
        <v>225</v>
      </c>
    </row>
    <row r="1565" spans="1:13" x14ac:dyDescent="0.2">
      <c r="A1565">
        <v>2021</v>
      </c>
      <c r="B1565">
        <v>10</v>
      </c>
      <c r="C1565" t="s">
        <v>9</v>
      </c>
      <c r="D1565" t="s">
        <v>25</v>
      </c>
      <c r="E1565" t="s">
        <v>13</v>
      </c>
      <c r="F1565">
        <v>4.0000000000000002E-4</v>
      </c>
      <c r="G1565" t="s">
        <v>225</v>
      </c>
      <c r="H1565">
        <v>5.7619999999999998E-2</v>
      </c>
      <c r="I1565" t="s">
        <v>225</v>
      </c>
      <c r="J1565">
        <v>1E-4</v>
      </c>
      <c r="K1565" t="s">
        <v>225</v>
      </c>
      <c r="L1565">
        <v>0</v>
      </c>
      <c r="M1565" t="s">
        <v>225</v>
      </c>
    </row>
    <row r="1566" spans="1:13" x14ac:dyDescent="0.2">
      <c r="A1566">
        <v>2022</v>
      </c>
      <c r="B1566">
        <v>1</v>
      </c>
      <c r="C1566" t="s">
        <v>9</v>
      </c>
      <c r="D1566" t="s">
        <v>10</v>
      </c>
      <c r="E1566" t="s">
        <v>48</v>
      </c>
      <c r="F1566">
        <v>10.053699999999999</v>
      </c>
      <c r="G1566" t="s">
        <v>225</v>
      </c>
      <c r="H1566">
        <v>732.97979999999995</v>
      </c>
      <c r="I1566" t="s">
        <v>225</v>
      </c>
      <c r="J1566">
        <v>2.0106999999999999</v>
      </c>
      <c r="K1566" t="s">
        <v>225</v>
      </c>
      <c r="L1566">
        <v>411</v>
      </c>
      <c r="M1566" t="s">
        <v>225</v>
      </c>
    </row>
    <row r="1567" spans="1:13" x14ac:dyDescent="0.2">
      <c r="A1567">
        <v>2022</v>
      </c>
      <c r="B1567">
        <v>1</v>
      </c>
      <c r="C1567" t="s">
        <v>26</v>
      </c>
      <c r="D1567" t="s">
        <v>10</v>
      </c>
      <c r="E1567" t="s">
        <v>48</v>
      </c>
      <c r="F1567">
        <v>6.1787999999999998</v>
      </c>
      <c r="G1567" t="s">
        <v>225</v>
      </c>
      <c r="H1567">
        <v>460.20650000000001</v>
      </c>
      <c r="I1567" t="s">
        <v>225</v>
      </c>
      <c r="J1567">
        <v>1.2358</v>
      </c>
      <c r="K1567" t="s">
        <v>225</v>
      </c>
      <c r="L1567">
        <v>1101</v>
      </c>
      <c r="M1567" t="s">
        <v>225</v>
      </c>
    </row>
    <row r="1568" spans="1:13" x14ac:dyDescent="0.2">
      <c r="A1568">
        <v>2022</v>
      </c>
      <c r="B1568">
        <v>1</v>
      </c>
      <c r="C1568" t="s">
        <v>32</v>
      </c>
      <c r="D1568" t="s">
        <v>10</v>
      </c>
      <c r="E1568" t="s">
        <v>48</v>
      </c>
      <c r="F1568">
        <v>17.2088</v>
      </c>
      <c r="G1568" t="s">
        <v>225</v>
      </c>
      <c r="H1568">
        <v>1310.1595</v>
      </c>
      <c r="I1568" t="s">
        <v>225</v>
      </c>
      <c r="J1568">
        <v>3.4417</v>
      </c>
      <c r="K1568" t="s">
        <v>225</v>
      </c>
      <c r="L1568">
        <v>1929</v>
      </c>
      <c r="M1568" t="s">
        <v>225</v>
      </c>
    </row>
    <row r="1569" spans="1:13" x14ac:dyDescent="0.2">
      <c r="A1569">
        <v>2022</v>
      </c>
      <c r="B1569">
        <v>2</v>
      </c>
      <c r="C1569" t="s">
        <v>9</v>
      </c>
      <c r="D1569" t="s">
        <v>10</v>
      </c>
      <c r="E1569" t="s">
        <v>48</v>
      </c>
      <c r="F1569">
        <v>9.7912999999999997</v>
      </c>
      <c r="G1569" t="s">
        <v>225</v>
      </c>
      <c r="H1569">
        <v>666.1454</v>
      </c>
      <c r="I1569" t="s">
        <v>225</v>
      </c>
      <c r="J1569">
        <v>1.9583999999999999</v>
      </c>
      <c r="K1569" t="s">
        <v>225</v>
      </c>
      <c r="L1569">
        <v>392</v>
      </c>
      <c r="M1569" t="s">
        <v>225</v>
      </c>
    </row>
    <row r="1570" spans="1:13" x14ac:dyDescent="0.2">
      <c r="A1570">
        <v>2022</v>
      </c>
      <c r="B1570">
        <v>2</v>
      </c>
      <c r="C1570" t="s">
        <v>26</v>
      </c>
      <c r="D1570" t="s">
        <v>10</v>
      </c>
      <c r="E1570" t="s">
        <v>48</v>
      </c>
      <c r="F1570">
        <v>4.6616</v>
      </c>
      <c r="G1570" t="s">
        <v>225</v>
      </c>
      <c r="H1570">
        <v>367.68819999999999</v>
      </c>
      <c r="I1570" t="s">
        <v>225</v>
      </c>
      <c r="J1570">
        <v>0.93240000000000001</v>
      </c>
      <c r="K1570" t="s">
        <v>225</v>
      </c>
      <c r="L1570">
        <v>843</v>
      </c>
      <c r="M1570" t="s">
        <v>225</v>
      </c>
    </row>
    <row r="1571" spans="1:13" x14ac:dyDescent="0.2">
      <c r="A1571">
        <v>2022</v>
      </c>
      <c r="B1571">
        <v>2</v>
      </c>
      <c r="C1571" t="s">
        <v>32</v>
      </c>
      <c r="D1571" t="s">
        <v>10</v>
      </c>
      <c r="E1571" t="s">
        <v>48</v>
      </c>
      <c r="F1571">
        <v>12.1234</v>
      </c>
      <c r="G1571" t="s">
        <v>225</v>
      </c>
      <c r="H1571">
        <v>992.17550000000006</v>
      </c>
      <c r="I1571" t="s">
        <v>225</v>
      </c>
      <c r="J1571">
        <v>2.4245999999999999</v>
      </c>
      <c r="K1571" t="s">
        <v>225</v>
      </c>
      <c r="L1571">
        <v>1624</v>
      </c>
      <c r="M1571" t="s">
        <v>225</v>
      </c>
    </row>
    <row r="1572" spans="1:13" x14ac:dyDescent="0.2">
      <c r="A1572">
        <v>2022</v>
      </c>
      <c r="B1572">
        <v>3</v>
      </c>
      <c r="C1572" t="s">
        <v>9</v>
      </c>
      <c r="D1572" t="s">
        <v>10</v>
      </c>
      <c r="E1572" t="s">
        <v>48</v>
      </c>
      <c r="F1572">
        <v>16.243300000000001</v>
      </c>
      <c r="G1572" t="s">
        <v>225</v>
      </c>
      <c r="H1572">
        <v>1111.4856</v>
      </c>
      <c r="I1572" t="s">
        <v>225</v>
      </c>
      <c r="J1572">
        <v>3.2486000000000002</v>
      </c>
      <c r="K1572" t="s">
        <v>225</v>
      </c>
      <c r="L1572">
        <v>339</v>
      </c>
      <c r="M1572" t="s">
        <v>225</v>
      </c>
    </row>
    <row r="1573" spans="1:13" x14ac:dyDescent="0.2">
      <c r="A1573">
        <v>2022</v>
      </c>
      <c r="B1573">
        <v>3</v>
      </c>
      <c r="C1573" t="s">
        <v>26</v>
      </c>
      <c r="D1573" t="s">
        <v>10</v>
      </c>
      <c r="E1573" t="s">
        <v>48</v>
      </c>
      <c r="F1573">
        <v>3.9952000000000001</v>
      </c>
      <c r="G1573" t="s">
        <v>225</v>
      </c>
      <c r="H1573">
        <v>333.67649999999998</v>
      </c>
      <c r="I1573" t="s">
        <v>225</v>
      </c>
      <c r="J1573">
        <v>0.79890000000000005</v>
      </c>
      <c r="K1573" t="s">
        <v>225</v>
      </c>
      <c r="L1573">
        <v>791</v>
      </c>
      <c r="M1573" t="s">
        <v>225</v>
      </c>
    </row>
    <row r="1574" spans="1:13" x14ac:dyDescent="0.2">
      <c r="A1574">
        <v>2022</v>
      </c>
      <c r="B1574">
        <v>3</v>
      </c>
      <c r="C1574" t="s">
        <v>32</v>
      </c>
      <c r="D1574" t="s">
        <v>10</v>
      </c>
      <c r="E1574" t="s">
        <v>48</v>
      </c>
      <c r="F1574">
        <v>18.528300000000002</v>
      </c>
      <c r="G1574" t="s">
        <v>225</v>
      </c>
      <c r="H1574">
        <v>1307.2</v>
      </c>
      <c r="I1574" t="s">
        <v>225</v>
      </c>
      <c r="J1574">
        <v>3.7056</v>
      </c>
      <c r="K1574" t="s">
        <v>225</v>
      </c>
      <c r="L1574">
        <v>1466</v>
      </c>
      <c r="M1574" t="s">
        <v>225</v>
      </c>
    </row>
    <row r="1575" spans="1:13" x14ac:dyDescent="0.2">
      <c r="A1575">
        <v>2022</v>
      </c>
      <c r="B1575">
        <v>4</v>
      </c>
      <c r="C1575" t="s">
        <v>9</v>
      </c>
      <c r="D1575" t="s">
        <v>10</v>
      </c>
      <c r="E1575" t="s">
        <v>48</v>
      </c>
      <c r="F1575">
        <v>7.3804999999999996</v>
      </c>
      <c r="G1575" t="s">
        <v>225</v>
      </c>
      <c r="H1575">
        <v>577.65989999999999</v>
      </c>
      <c r="I1575" t="s">
        <v>225</v>
      </c>
      <c r="J1575">
        <v>1.4761</v>
      </c>
      <c r="K1575" t="s">
        <v>225</v>
      </c>
      <c r="L1575">
        <v>310</v>
      </c>
      <c r="M1575" t="s">
        <v>225</v>
      </c>
    </row>
    <row r="1576" spans="1:13" x14ac:dyDescent="0.2">
      <c r="A1576">
        <v>2022</v>
      </c>
      <c r="B1576">
        <v>4</v>
      </c>
      <c r="C1576" t="s">
        <v>26</v>
      </c>
      <c r="D1576" t="s">
        <v>10</v>
      </c>
      <c r="E1576" t="s">
        <v>48</v>
      </c>
      <c r="F1576">
        <v>4.2591000000000001</v>
      </c>
      <c r="G1576" t="s">
        <v>225</v>
      </c>
      <c r="H1576">
        <v>348.50400000000002</v>
      </c>
      <c r="I1576" t="s">
        <v>225</v>
      </c>
      <c r="J1576">
        <v>0.85189999999999999</v>
      </c>
      <c r="K1576" t="s">
        <v>225</v>
      </c>
      <c r="L1576">
        <v>778</v>
      </c>
      <c r="M1576" t="s">
        <v>225</v>
      </c>
    </row>
    <row r="1577" spans="1:13" x14ac:dyDescent="0.2">
      <c r="A1577">
        <v>2022</v>
      </c>
      <c r="B1577">
        <v>5</v>
      </c>
      <c r="C1577" t="s">
        <v>9</v>
      </c>
      <c r="D1577" t="s">
        <v>10</v>
      </c>
      <c r="E1577" t="s">
        <v>48</v>
      </c>
      <c r="F1577">
        <v>6.8372999999999999</v>
      </c>
      <c r="G1577" t="s">
        <v>225</v>
      </c>
      <c r="H1577">
        <v>551.19290000000001</v>
      </c>
      <c r="I1577" t="s">
        <v>225</v>
      </c>
      <c r="J1577">
        <v>1.3674999999999999</v>
      </c>
      <c r="K1577" t="s">
        <v>225</v>
      </c>
      <c r="L1577">
        <v>312</v>
      </c>
      <c r="M1577" t="s">
        <v>225</v>
      </c>
    </row>
    <row r="1578" spans="1:13" x14ac:dyDescent="0.2">
      <c r="A1578">
        <v>2022</v>
      </c>
      <c r="B1578">
        <v>5</v>
      </c>
      <c r="C1578" t="s">
        <v>26</v>
      </c>
      <c r="D1578" t="s">
        <v>10</v>
      </c>
      <c r="E1578" t="s">
        <v>48</v>
      </c>
      <c r="F1578">
        <v>5.7554999999999996</v>
      </c>
      <c r="G1578" t="s">
        <v>225</v>
      </c>
      <c r="H1578">
        <v>467.64339999999999</v>
      </c>
      <c r="I1578" t="s">
        <v>225</v>
      </c>
      <c r="J1578">
        <v>1.151</v>
      </c>
      <c r="K1578" t="s">
        <v>225</v>
      </c>
      <c r="L1578">
        <v>820</v>
      </c>
      <c r="M1578" t="s">
        <v>225</v>
      </c>
    </row>
    <row r="1579" spans="1:13" x14ac:dyDescent="0.2">
      <c r="A1579">
        <v>2022</v>
      </c>
      <c r="B1579">
        <v>5</v>
      </c>
      <c r="C1579" t="s">
        <v>32</v>
      </c>
      <c r="D1579" t="s">
        <v>10</v>
      </c>
      <c r="E1579" t="s">
        <v>48</v>
      </c>
      <c r="F1579">
        <v>14.3789</v>
      </c>
      <c r="G1579" t="s">
        <v>225</v>
      </c>
      <c r="H1579">
        <v>1050.2044000000001</v>
      </c>
      <c r="I1579" t="s">
        <v>225</v>
      </c>
      <c r="J1579">
        <v>2.8757999999999999</v>
      </c>
      <c r="K1579" t="s">
        <v>225</v>
      </c>
      <c r="L1579">
        <v>1236</v>
      </c>
      <c r="M1579" t="s">
        <v>225</v>
      </c>
    </row>
    <row r="1580" spans="1:13" x14ac:dyDescent="0.2">
      <c r="A1580">
        <v>2022</v>
      </c>
      <c r="B1580">
        <v>6</v>
      </c>
      <c r="C1580" t="s">
        <v>9</v>
      </c>
      <c r="D1580" t="s">
        <v>10</v>
      </c>
      <c r="E1580" t="s">
        <v>48</v>
      </c>
      <c r="F1580">
        <v>5.7480000000000002</v>
      </c>
      <c r="G1580" t="s">
        <v>225</v>
      </c>
      <c r="H1580">
        <v>460.81889999999999</v>
      </c>
      <c r="I1580" t="s">
        <v>225</v>
      </c>
      <c r="J1580">
        <v>1.1496</v>
      </c>
      <c r="K1580" t="s">
        <v>225</v>
      </c>
      <c r="L1580">
        <v>315</v>
      </c>
      <c r="M1580" t="s">
        <v>225</v>
      </c>
    </row>
    <row r="1581" spans="1:13" x14ac:dyDescent="0.2">
      <c r="A1581">
        <v>2022</v>
      </c>
      <c r="B1581">
        <v>6</v>
      </c>
      <c r="C1581" t="s">
        <v>26</v>
      </c>
      <c r="D1581" t="s">
        <v>10</v>
      </c>
      <c r="E1581" t="s">
        <v>48</v>
      </c>
      <c r="F1581">
        <v>5.8023999999999996</v>
      </c>
      <c r="G1581" t="s">
        <v>225</v>
      </c>
      <c r="H1581">
        <v>436.7045</v>
      </c>
      <c r="I1581" t="s">
        <v>225</v>
      </c>
      <c r="J1581">
        <v>1.1605000000000001</v>
      </c>
      <c r="K1581" t="s">
        <v>225</v>
      </c>
      <c r="L1581">
        <v>846</v>
      </c>
      <c r="M1581" t="s">
        <v>225</v>
      </c>
    </row>
    <row r="1582" spans="1:13" x14ac:dyDescent="0.2">
      <c r="A1582">
        <v>2022</v>
      </c>
      <c r="B1582">
        <v>6</v>
      </c>
      <c r="C1582" t="s">
        <v>32</v>
      </c>
      <c r="D1582" t="s">
        <v>10</v>
      </c>
      <c r="E1582" t="s">
        <v>48</v>
      </c>
      <c r="F1582">
        <v>13.5144</v>
      </c>
      <c r="G1582" t="s">
        <v>225</v>
      </c>
      <c r="H1582">
        <v>1010.165</v>
      </c>
      <c r="I1582" t="s">
        <v>225</v>
      </c>
      <c r="J1582">
        <v>2.7029000000000001</v>
      </c>
      <c r="K1582" t="s">
        <v>225</v>
      </c>
      <c r="L1582">
        <v>1255</v>
      </c>
      <c r="M1582" t="s">
        <v>225</v>
      </c>
    </row>
    <row r="1583" spans="1:13" x14ac:dyDescent="0.2">
      <c r="A1583">
        <v>2022</v>
      </c>
      <c r="B1583">
        <v>7</v>
      </c>
      <c r="C1583" t="s">
        <v>9</v>
      </c>
      <c r="D1583" t="s">
        <v>10</v>
      </c>
      <c r="E1583" t="s">
        <v>48</v>
      </c>
      <c r="F1583">
        <v>5.6314000000000002</v>
      </c>
      <c r="G1583" t="s">
        <v>225</v>
      </c>
      <c r="H1583">
        <v>432.37329999999997</v>
      </c>
      <c r="I1583" t="s">
        <v>225</v>
      </c>
      <c r="J1583">
        <v>1.1262000000000001</v>
      </c>
      <c r="K1583" t="s">
        <v>225</v>
      </c>
      <c r="L1583">
        <v>301</v>
      </c>
      <c r="M1583" t="s">
        <v>225</v>
      </c>
    </row>
    <row r="1584" spans="1:13" x14ac:dyDescent="0.2">
      <c r="A1584">
        <v>2022</v>
      </c>
      <c r="B1584">
        <v>7</v>
      </c>
      <c r="C1584" t="s">
        <v>26</v>
      </c>
      <c r="D1584" t="s">
        <v>10</v>
      </c>
      <c r="E1584" t="s">
        <v>48</v>
      </c>
      <c r="F1584">
        <v>3.7073999999999998</v>
      </c>
      <c r="G1584" t="s">
        <v>225</v>
      </c>
      <c r="H1584">
        <v>311.91520000000003</v>
      </c>
      <c r="I1584" t="s">
        <v>225</v>
      </c>
      <c r="J1584">
        <v>0.74139999999999995</v>
      </c>
      <c r="K1584" t="s">
        <v>225</v>
      </c>
      <c r="L1584">
        <v>589</v>
      </c>
      <c r="M1584" t="s">
        <v>225</v>
      </c>
    </row>
    <row r="1585" spans="1:13" x14ac:dyDescent="0.2">
      <c r="A1585">
        <v>2022</v>
      </c>
      <c r="B1585">
        <v>7</v>
      </c>
      <c r="C1585" t="s">
        <v>32</v>
      </c>
      <c r="D1585" t="s">
        <v>10</v>
      </c>
      <c r="E1585" t="s">
        <v>48</v>
      </c>
      <c r="F1585">
        <v>11.843500000000001</v>
      </c>
      <c r="G1585" t="s">
        <v>225</v>
      </c>
      <c r="H1585">
        <v>894.30610000000001</v>
      </c>
      <c r="I1585" t="s">
        <v>225</v>
      </c>
      <c r="J1585">
        <v>2.3685999999999998</v>
      </c>
      <c r="K1585" t="s">
        <v>225</v>
      </c>
      <c r="L1585">
        <v>1201</v>
      </c>
      <c r="M1585" t="s">
        <v>225</v>
      </c>
    </row>
    <row r="1586" spans="1:13" x14ac:dyDescent="0.2">
      <c r="A1586">
        <v>2022</v>
      </c>
      <c r="B1586">
        <v>8</v>
      </c>
      <c r="C1586" t="s">
        <v>9</v>
      </c>
      <c r="D1586" t="s">
        <v>10</v>
      </c>
      <c r="E1586" t="s">
        <v>48</v>
      </c>
      <c r="F1586">
        <v>4.9946999999999999</v>
      </c>
      <c r="G1586" t="s">
        <v>225</v>
      </c>
      <c r="H1586">
        <v>350.64789999999999</v>
      </c>
      <c r="I1586" t="s">
        <v>225</v>
      </c>
      <c r="J1586">
        <v>0.99890000000000001</v>
      </c>
      <c r="K1586" t="s">
        <v>225</v>
      </c>
      <c r="L1586">
        <v>295</v>
      </c>
      <c r="M1586" t="s">
        <v>225</v>
      </c>
    </row>
    <row r="1587" spans="1:13" x14ac:dyDescent="0.2">
      <c r="A1587">
        <v>2022</v>
      </c>
      <c r="B1587">
        <v>8</v>
      </c>
      <c r="C1587" t="s">
        <v>26</v>
      </c>
      <c r="D1587" t="s">
        <v>10</v>
      </c>
      <c r="E1587" t="s">
        <v>48</v>
      </c>
      <c r="F1587">
        <v>3.7602000000000002</v>
      </c>
      <c r="G1587" t="s">
        <v>225</v>
      </c>
      <c r="H1587">
        <v>312.31299999999999</v>
      </c>
      <c r="I1587" t="s">
        <v>225</v>
      </c>
      <c r="J1587">
        <v>0.75190000000000001</v>
      </c>
      <c r="K1587" t="s">
        <v>225</v>
      </c>
      <c r="L1587">
        <v>813</v>
      </c>
      <c r="M1587" t="s">
        <v>225</v>
      </c>
    </row>
    <row r="1588" spans="1:13" x14ac:dyDescent="0.2">
      <c r="A1588">
        <v>2022</v>
      </c>
      <c r="B1588">
        <v>8</v>
      </c>
      <c r="C1588" t="s">
        <v>32</v>
      </c>
      <c r="D1588" t="s">
        <v>10</v>
      </c>
      <c r="E1588" t="s">
        <v>48</v>
      </c>
      <c r="F1588">
        <v>9.8409999999999993</v>
      </c>
      <c r="G1588" t="s">
        <v>225</v>
      </c>
      <c r="H1588">
        <v>794.33199999999999</v>
      </c>
      <c r="I1588" t="s">
        <v>225</v>
      </c>
      <c r="J1588">
        <v>1.9681999999999999</v>
      </c>
      <c r="K1588" t="s">
        <v>225</v>
      </c>
      <c r="L1588">
        <v>1201</v>
      </c>
      <c r="M1588" t="s">
        <v>225</v>
      </c>
    </row>
    <row r="1589" spans="1:13" x14ac:dyDescent="0.2">
      <c r="A1589">
        <v>2022</v>
      </c>
      <c r="B1589">
        <v>9</v>
      </c>
      <c r="C1589" t="s">
        <v>9</v>
      </c>
      <c r="D1589" t="s">
        <v>10</v>
      </c>
      <c r="E1589" t="s">
        <v>48</v>
      </c>
      <c r="F1589">
        <v>2.8003999999999998</v>
      </c>
      <c r="G1589" t="s">
        <v>225</v>
      </c>
      <c r="H1589">
        <v>175.3501</v>
      </c>
      <c r="I1589" t="s">
        <v>225</v>
      </c>
      <c r="J1589">
        <v>0.56010000000000004</v>
      </c>
      <c r="K1589" t="s">
        <v>225</v>
      </c>
      <c r="L1589">
        <v>154</v>
      </c>
      <c r="M1589" t="s">
        <v>225</v>
      </c>
    </row>
    <row r="1590" spans="1:13" x14ac:dyDescent="0.2">
      <c r="A1590">
        <v>2022</v>
      </c>
      <c r="B1590">
        <v>9</v>
      </c>
      <c r="C1590" t="s">
        <v>26</v>
      </c>
      <c r="D1590" t="s">
        <v>10</v>
      </c>
      <c r="E1590" t="s">
        <v>48</v>
      </c>
      <c r="F1590">
        <v>1.9584999999999999</v>
      </c>
      <c r="G1590" t="s">
        <v>225</v>
      </c>
      <c r="H1590">
        <v>150.93379999999999</v>
      </c>
      <c r="I1590" t="s">
        <v>225</v>
      </c>
      <c r="J1590">
        <v>0.39169999999999999</v>
      </c>
      <c r="K1590" t="s">
        <v>225</v>
      </c>
      <c r="L1590">
        <v>311</v>
      </c>
      <c r="M1590" t="s">
        <v>225</v>
      </c>
    </row>
    <row r="1591" spans="1:13" x14ac:dyDescent="0.2">
      <c r="A1591">
        <v>2022</v>
      </c>
      <c r="B1591">
        <v>9</v>
      </c>
      <c r="C1591" t="s">
        <v>32</v>
      </c>
      <c r="D1591" t="s">
        <v>10</v>
      </c>
      <c r="E1591" t="s">
        <v>48</v>
      </c>
      <c r="F1591">
        <v>7.5782999999999996</v>
      </c>
      <c r="G1591" t="s">
        <v>225</v>
      </c>
      <c r="H1591">
        <v>633.95069999999998</v>
      </c>
      <c r="I1591" t="s">
        <v>225</v>
      </c>
      <c r="J1591">
        <v>1.5157</v>
      </c>
      <c r="K1591" t="s">
        <v>225</v>
      </c>
      <c r="L1591">
        <v>1050</v>
      </c>
      <c r="M1591" t="s">
        <v>225</v>
      </c>
    </row>
    <row r="1592" spans="1:13" x14ac:dyDescent="0.2">
      <c r="A1592">
        <v>2022</v>
      </c>
      <c r="B1592">
        <v>10</v>
      </c>
      <c r="C1592" t="s">
        <v>9</v>
      </c>
      <c r="D1592" t="s">
        <v>10</v>
      </c>
      <c r="E1592" t="s">
        <v>48</v>
      </c>
      <c r="F1592">
        <v>0.5806</v>
      </c>
      <c r="G1592" t="s">
        <v>225</v>
      </c>
      <c r="H1592">
        <v>42.938899999999997</v>
      </c>
      <c r="I1592" t="s">
        <v>225</v>
      </c>
      <c r="J1592">
        <v>0.11609999999999999</v>
      </c>
      <c r="K1592" t="s">
        <v>225</v>
      </c>
      <c r="L1592">
        <v>46</v>
      </c>
      <c r="M1592" t="s">
        <v>225</v>
      </c>
    </row>
    <row r="1593" spans="1:13" x14ac:dyDescent="0.2">
      <c r="A1593">
        <v>2022</v>
      </c>
      <c r="B1593">
        <v>10</v>
      </c>
      <c r="C1593" t="s">
        <v>26</v>
      </c>
      <c r="D1593" t="s">
        <v>10</v>
      </c>
      <c r="E1593" t="s">
        <v>48</v>
      </c>
      <c r="F1593">
        <v>1.4260999999999999</v>
      </c>
      <c r="G1593" t="s">
        <v>225</v>
      </c>
      <c r="H1593">
        <v>96.634600000000006</v>
      </c>
      <c r="I1593" t="s">
        <v>225</v>
      </c>
      <c r="J1593">
        <v>0.28520000000000001</v>
      </c>
      <c r="K1593" t="s">
        <v>225</v>
      </c>
      <c r="L1593">
        <v>404</v>
      </c>
      <c r="M1593" t="s">
        <v>225</v>
      </c>
    </row>
    <row r="1594" spans="1:13" x14ac:dyDescent="0.2">
      <c r="A1594">
        <v>2022</v>
      </c>
      <c r="B1594">
        <v>10</v>
      </c>
      <c r="C1594" t="s">
        <v>32</v>
      </c>
      <c r="D1594" t="s">
        <v>10</v>
      </c>
      <c r="E1594" t="s">
        <v>48</v>
      </c>
      <c r="F1594">
        <v>5.1253000000000002</v>
      </c>
      <c r="G1594" t="s">
        <v>225</v>
      </c>
      <c r="H1594">
        <v>461.78949999999998</v>
      </c>
      <c r="I1594" t="s">
        <v>225</v>
      </c>
      <c r="J1594">
        <v>1.0251999999999999</v>
      </c>
      <c r="K1594" t="s">
        <v>225</v>
      </c>
      <c r="L1594">
        <v>858</v>
      </c>
      <c r="M1594" t="s">
        <v>225</v>
      </c>
    </row>
    <row r="1595" spans="1:13" x14ac:dyDescent="0.2">
      <c r="A1595">
        <v>2022</v>
      </c>
      <c r="B1595">
        <v>11</v>
      </c>
      <c r="C1595" t="s">
        <v>9</v>
      </c>
      <c r="D1595" t="s">
        <v>10</v>
      </c>
      <c r="E1595" t="s">
        <v>48</v>
      </c>
      <c r="F1595">
        <v>0.52729999999999999</v>
      </c>
      <c r="G1595" t="s">
        <v>225</v>
      </c>
      <c r="H1595">
        <v>37.752800000000001</v>
      </c>
      <c r="I1595" t="s">
        <v>225</v>
      </c>
      <c r="J1595">
        <v>0.10539999999999999</v>
      </c>
      <c r="K1595" t="s">
        <v>225</v>
      </c>
      <c r="L1595">
        <v>36</v>
      </c>
      <c r="M1595" t="s">
        <v>225</v>
      </c>
    </row>
    <row r="1596" spans="1:13" x14ac:dyDescent="0.2">
      <c r="A1596">
        <v>2022</v>
      </c>
      <c r="B1596">
        <v>11</v>
      </c>
      <c r="C1596" t="s">
        <v>26</v>
      </c>
      <c r="D1596" t="s">
        <v>10</v>
      </c>
      <c r="E1596" t="s">
        <v>48</v>
      </c>
      <c r="F1596">
        <v>1.1739999999999999</v>
      </c>
      <c r="G1596" t="s">
        <v>225</v>
      </c>
      <c r="H1596">
        <v>97.2256</v>
      </c>
      <c r="I1596" t="s">
        <v>225</v>
      </c>
      <c r="J1596">
        <v>0.23480000000000001</v>
      </c>
      <c r="K1596" t="s">
        <v>225</v>
      </c>
      <c r="L1596">
        <v>187</v>
      </c>
      <c r="M1596" t="s">
        <v>225</v>
      </c>
    </row>
    <row r="1597" spans="1:13" x14ac:dyDescent="0.2">
      <c r="A1597">
        <v>2022</v>
      </c>
      <c r="B1597">
        <v>11</v>
      </c>
      <c r="C1597" t="s">
        <v>32</v>
      </c>
      <c r="D1597" t="s">
        <v>10</v>
      </c>
      <c r="E1597" t="s">
        <v>48</v>
      </c>
      <c r="F1597">
        <v>4.2365000000000004</v>
      </c>
      <c r="G1597" t="s">
        <v>225</v>
      </c>
      <c r="H1597">
        <v>353.291</v>
      </c>
      <c r="I1597" t="s">
        <v>225</v>
      </c>
      <c r="J1597">
        <v>0.84730000000000005</v>
      </c>
      <c r="K1597" t="s">
        <v>225</v>
      </c>
      <c r="L1597">
        <v>778</v>
      </c>
      <c r="M1597" t="s">
        <v>225</v>
      </c>
    </row>
    <row r="1598" spans="1:13" x14ac:dyDescent="0.2">
      <c r="A1598">
        <v>2022</v>
      </c>
      <c r="B1598">
        <v>12</v>
      </c>
      <c r="C1598" t="s">
        <v>9</v>
      </c>
      <c r="D1598" t="s">
        <v>10</v>
      </c>
      <c r="E1598" t="s">
        <v>48</v>
      </c>
      <c r="F1598">
        <v>0.1749</v>
      </c>
      <c r="G1598" t="s">
        <v>225</v>
      </c>
      <c r="H1598">
        <v>14.3406</v>
      </c>
      <c r="I1598" t="s">
        <v>225</v>
      </c>
      <c r="J1598">
        <v>3.5000000000000003E-2</v>
      </c>
      <c r="K1598" t="s">
        <v>225</v>
      </c>
      <c r="L1598">
        <v>22</v>
      </c>
      <c r="M1598" t="s">
        <v>225</v>
      </c>
    </row>
    <row r="1599" spans="1:13" x14ac:dyDescent="0.2">
      <c r="A1599">
        <v>2022</v>
      </c>
      <c r="B1599">
        <v>12</v>
      </c>
      <c r="C1599" t="s">
        <v>26</v>
      </c>
      <c r="D1599" t="s">
        <v>10</v>
      </c>
      <c r="E1599" t="s">
        <v>48</v>
      </c>
      <c r="F1599">
        <v>2.0994999999999999</v>
      </c>
      <c r="G1599" t="s">
        <v>225</v>
      </c>
      <c r="H1599">
        <v>123.60080000000001</v>
      </c>
      <c r="I1599" t="s">
        <v>225</v>
      </c>
      <c r="J1599">
        <v>0.42</v>
      </c>
      <c r="K1599" t="s">
        <v>225</v>
      </c>
      <c r="L1599">
        <v>200</v>
      </c>
      <c r="M1599" t="s">
        <v>225</v>
      </c>
    </row>
    <row r="1600" spans="1:13" x14ac:dyDescent="0.2">
      <c r="A1600">
        <v>2022</v>
      </c>
      <c r="B1600">
        <v>12</v>
      </c>
      <c r="C1600" t="s">
        <v>32</v>
      </c>
      <c r="D1600" t="s">
        <v>10</v>
      </c>
      <c r="E1600" t="s">
        <v>48</v>
      </c>
      <c r="F1600">
        <v>2.5091999999999999</v>
      </c>
      <c r="G1600" t="s">
        <v>225</v>
      </c>
      <c r="H1600">
        <v>223.1901</v>
      </c>
      <c r="I1600" t="s">
        <v>225</v>
      </c>
      <c r="J1600">
        <v>0.50180000000000002</v>
      </c>
      <c r="K1600" t="s">
        <v>225</v>
      </c>
      <c r="L1600">
        <v>514</v>
      </c>
      <c r="M1600" t="s">
        <v>225</v>
      </c>
    </row>
  </sheetData>
  <mergeCells count="30">
    <mergeCell ref="AE161:AP161"/>
    <mergeCell ref="AE163:AP163"/>
    <mergeCell ref="AE165:AO165"/>
    <mergeCell ref="AE164:AP164"/>
    <mergeCell ref="AE162:AP162"/>
    <mergeCell ref="AE58:AH58"/>
    <mergeCell ref="O56:P56"/>
    <mergeCell ref="AE3:AK3"/>
    <mergeCell ref="AE5:AH5"/>
    <mergeCell ref="AJ5:AM5"/>
    <mergeCell ref="AE21:AP21"/>
    <mergeCell ref="AE22:AP22"/>
    <mergeCell ref="AE24:AO24"/>
    <mergeCell ref="AO5:AS5"/>
    <mergeCell ref="AE12:AG12"/>
    <mergeCell ref="AJ12:AM12"/>
    <mergeCell ref="AO12:AR12"/>
    <mergeCell ref="AE20:AP20"/>
    <mergeCell ref="AK114:AK115"/>
    <mergeCell ref="AE114:AE115"/>
    <mergeCell ref="AF114:AG114"/>
    <mergeCell ref="AH114:AH115"/>
    <mergeCell ref="AI114:AI115"/>
    <mergeCell ref="AE123:AJ124"/>
    <mergeCell ref="AE148:AJ149"/>
    <mergeCell ref="AF129:AH129"/>
    <mergeCell ref="AG130:AH130"/>
    <mergeCell ref="AE61:AJ61"/>
    <mergeCell ref="AJ114:AJ115"/>
    <mergeCell ref="AE112:AJ113"/>
  </mergeCells>
  <phoneticPr fontId="4" type="noConversion"/>
  <dataValidations count="8">
    <dataValidation type="whole" operator="greaterThanOrEqual" allowBlank="1" showInputMessage="1" showErrorMessage="1" sqref="L1 L1601:L1048576 A1:A1048576 B1:B1600" xr:uid="{0B6506AC-5C95-4D4A-9F5D-46A2FD4E5C96}">
      <formula1>0</formula1>
    </dataValidation>
    <dataValidation type="decimal" operator="greaterThanOrEqual" allowBlank="1" showInputMessage="1" showErrorMessage="1" sqref="J1 J1601:J1048576 H1:H1048576 F1:F1048576" xr:uid="{141ACCF3-ECA5-E048-86EB-776EA6200759}">
      <formula1>0</formula1>
    </dataValidation>
    <dataValidation type="list" allowBlank="1" showInputMessage="1" showErrorMessage="1" sqref="C2:C1600" xr:uid="{CAFB6A11-9DEE-4447-ABF7-0B671D60984A}">
      <formula1>$O$15:$O$16</formula1>
    </dataValidation>
    <dataValidation type="list" allowBlank="1" showInputMessage="1" showErrorMessage="1" sqref="D1:D1048576" xr:uid="{1237DEF3-D31D-594E-A797-233279758DF0}">
      <formula1>$P$15:$P$43</formula1>
    </dataValidation>
    <dataValidation type="textLength" operator="greaterThanOrEqual" allowBlank="1" showInputMessage="1" showErrorMessage="1" sqref="E2:E1600" xr:uid="{943A6186-5878-0F40-A45A-3FD5291D134A}">
      <formula1>0</formula1>
    </dataValidation>
    <dataValidation type="decimal" operator="greaterThan" allowBlank="1" showInputMessage="1" showErrorMessage="1" sqref="J2:J1600" xr:uid="{4D1250F1-8E23-1042-82DF-81B2273D0386}">
      <formula1>0</formula1>
    </dataValidation>
    <dataValidation type="whole" operator="greaterThan" allowBlank="1" showInputMessage="1" showErrorMessage="1" sqref="L2:L1600" xr:uid="{D17E362A-7ADF-9F4D-9F48-5158CBF968AD}">
      <formula1>0</formula1>
    </dataValidation>
    <dataValidation operator="greaterThanOrEqual" allowBlank="1" showInputMessage="1" showErrorMessage="1" sqref="G1:G1048576" xr:uid="{DCFF6B2F-08A3-BD42-B229-64B0A2792A23}"/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96E9-8171-2B45-918E-1EDFCA990699}">
  <dimension ref="A2:F238"/>
  <sheetViews>
    <sheetView topLeftCell="A16" zoomScale="91" workbookViewId="0">
      <selection activeCell="G165" sqref="G165"/>
    </sheetView>
  </sheetViews>
  <sheetFormatPr baseColWidth="10" defaultColWidth="11.5" defaultRowHeight="15" x14ac:dyDescent="0.2"/>
  <cols>
    <col min="1" max="1" width="35.1640625" bestFit="1" customWidth="1"/>
    <col min="2" max="3" width="13.1640625" bestFit="1" customWidth="1"/>
    <col min="4" max="4" width="13.5" bestFit="1" customWidth="1"/>
    <col min="5" max="6" width="8.6640625" bestFit="1" customWidth="1"/>
    <col min="7" max="7" width="29.1640625" bestFit="1" customWidth="1"/>
    <col min="8" max="8" width="30" bestFit="1" customWidth="1"/>
    <col min="9" max="9" width="29.1640625" bestFit="1" customWidth="1"/>
    <col min="10" max="10" width="30" bestFit="1" customWidth="1"/>
    <col min="11" max="11" width="29.6640625" bestFit="1" customWidth="1"/>
    <col min="12" max="12" width="12.5" bestFit="1" customWidth="1"/>
    <col min="13" max="13" width="10.5" bestFit="1" customWidth="1"/>
    <col min="14" max="14" width="8.1640625" bestFit="1" customWidth="1"/>
    <col min="15" max="15" width="12.5" bestFit="1" customWidth="1"/>
    <col min="16" max="16" width="10.5" bestFit="1" customWidth="1"/>
    <col min="17" max="17" width="8.1640625" bestFit="1" customWidth="1"/>
    <col min="18" max="18" width="9.1640625" bestFit="1" customWidth="1"/>
    <col min="19" max="19" width="12.5" bestFit="1" customWidth="1"/>
    <col min="20" max="20" width="10.5" bestFit="1" customWidth="1"/>
    <col min="21" max="21" width="8.1640625" bestFit="1" customWidth="1"/>
    <col min="22" max="22" width="12.5" bestFit="1" customWidth="1"/>
    <col min="23" max="23" width="8.83203125" bestFit="1" customWidth="1"/>
    <col min="24" max="24" width="9.1640625" bestFit="1" customWidth="1"/>
    <col min="25" max="25" width="7.1640625" bestFit="1" customWidth="1"/>
    <col min="26" max="27" width="8.83203125" bestFit="1" customWidth="1"/>
    <col min="28" max="28" width="9.1640625" bestFit="1" customWidth="1"/>
    <col min="29" max="29" width="9.33203125" bestFit="1" customWidth="1"/>
    <col min="30" max="30" width="11.33203125" bestFit="1" customWidth="1"/>
    <col min="31" max="31" width="7.1640625" bestFit="1" customWidth="1"/>
    <col min="32" max="33" width="8.83203125" bestFit="1" customWidth="1"/>
    <col min="34" max="34" width="8.1640625" bestFit="1" customWidth="1"/>
    <col min="35" max="36" width="8.83203125" bestFit="1" customWidth="1"/>
    <col min="37" max="37" width="10" bestFit="1" customWidth="1"/>
    <col min="38" max="38" width="8.83203125" bestFit="1" customWidth="1"/>
    <col min="39" max="39" width="10.6640625" bestFit="1" customWidth="1"/>
    <col min="40" max="40" width="9.1640625" bestFit="1" customWidth="1"/>
    <col min="41" max="42" width="8.83203125" bestFit="1" customWidth="1"/>
    <col min="43" max="43" width="9.1640625" bestFit="1" customWidth="1"/>
    <col min="44" max="44" width="8.83203125" bestFit="1" customWidth="1"/>
    <col min="45" max="45" width="9.83203125" bestFit="1" customWidth="1"/>
    <col min="46" max="46" width="8.83203125" bestFit="1" customWidth="1"/>
    <col min="47" max="47" width="8.6640625" bestFit="1" customWidth="1"/>
    <col min="48" max="48" width="8.83203125" bestFit="1" customWidth="1"/>
    <col min="49" max="49" width="9.33203125" bestFit="1" customWidth="1"/>
    <col min="50" max="50" width="8.83203125" bestFit="1" customWidth="1"/>
    <col min="51" max="51" width="8.5" bestFit="1" customWidth="1"/>
    <col min="52" max="54" width="8.83203125" bestFit="1" customWidth="1"/>
    <col min="55" max="55" width="9.1640625" bestFit="1" customWidth="1"/>
    <col min="56" max="56" width="11.1640625" bestFit="1" customWidth="1"/>
    <col min="57" max="57" width="13" bestFit="1" customWidth="1"/>
    <col min="58" max="58" width="10" bestFit="1" customWidth="1"/>
    <col min="59" max="59" width="12" bestFit="1" customWidth="1"/>
    <col min="60" max="60" width="8.83203125" bestFit="1" customWidth="1"/>
    <col min="61" max="61" width="8.33203125" bestFit="1" customWidth="1"/>
    <col min="62" max="62" width="10.83203125" bestFit="1" customWidth="1"/>
    <col min="63" max="63" width="8.83203125" bestFit="1" customWidth="1"/>
    <col min="64" max="64" width="12.6640625" bestFit="1" customWidth="1"/>
    <col min="65" max="67" width="8.83203125" bestFit="1" customWidth="1"/>
    <col min="68" max="68" width="10.6640625" bestFit="1" customWidth="1"/>
    <col min="69" max="69" width="7.1640625" bestFit="1" customWidth="1"/>
    <col min="70" max="71" width="8.83203125" bestFit="1" customWidth="1"/>
    <col min="72" max="72" width="8.33203125" bestFit="1" customWidth="1"/>
    <col min="73" max="73" width="8.83203125" bestFit="1" customWidth="1"/>
    <col min="74" max="74" width="9.83203125" bestFit="1" customWidth="1"/>
    <col min="75" max="75" width="8.83203125" bestFit="1" customWidth="1"/>
    <col min="76" max="76" width="9" bestFit="1" customWidth="1"/>
    <col min="77" max="77" width="7.1640625" bestFit="1" customWidth="1"/>
    <col min="78" max="78" width="8.83203125" bestFit="1" customWidth="1"/>
    <col min="79" max="79" width="8.33203125" bestFit="1" customWidth="1"/>
    <col min="80" max="80" width="9" bestFit="1" customWidth="1"/>
    <col min="81" max="81" width="11" bestFit="1" customWidth="1"/>
    <col min="82" max="82" width="8.83203125" bestFit="1" customWidth="1"/>
    <col min="83" max="83" width="10.1640625" bestFit="1" customWidth="1"/>
    <col min="84" max="84" width="8.83203125" bestFit="1" customWidth="1"/>
    <col min="85" max="85" width="8.1640625" bestFit="1" customWidth="1"/>
    <col min="86" max="86" width="8.83203125" bestFit="1" customWidth="1"/>
    <col min="87" max="87" width="8.33203125" bestFit="1" customWidth="1"/>
    <col min="88" max="89" width="8.83203125" bestFit="1" customWidth="1"/>
    <col min="90" max="90" width="8.6640625" bestFit="1" customWidth="1"/>
    <col min="91" max="91" width="8.83203125" bestFit="1" customWidth="1"/>
    <col min="92" max="92" width="10.83203125" bestFit="1" customWidth="1"/>
    <col min="93" max="93" width="8.83203125" bestFit="1" customWidth="1"/>
    <col min="94" max="94" width="9.33203125" bestFit="1" customWidth="1"/>
    <col min="95" max="95" width="8.83203125" bestFit="1" customWidth="1"/>
    <col min="96" max="96" width="9.33203125" bestFit="1" customWidth="1"/>
    <col min="97" max="97" width="8.83203125" bestFit="1" customWidth="1"/>
    <col min="98" max="98" width="8.33203125" bestFit="1" customWidth="1"/>
    <col min="99" max="99" width="9.33203125" bestFit="1" customWidth="1"/>
    <col min="100" max="100" width="8.83203125" bestFit="1" customWidth="1"/>
    <col min="101" max="101" width="11.33203125" bestFit="1" customWidth="1"/>
    <col min="102" max="102" width="7.1640625" bestFit="1" customWidth="1"/>
    <col min="103" max="103" width="8.83203125" bestFit="1" customWidth="1"/>
    <col min="104" max="104" width="9" bestFit="1" customWidth="1"/>
    <col min="105" max="105" width="8.1640625" bestFit="1" customWidth="1"/>
    <col min="106" max="106" width="9.83203125" bestFit="1" customWidth="1"/>
    <col min="107" max="108" width="8.83203125" bestFit="1" customWidth="1"/>
    <col min="109" max="109" width="10.33203125" bestFit="1" customWidth="1"/>
    <col min="110" max="113" width="12.1640625" bestFit="1" customWidth="1"/>
    <col min="114" max="114" width="10.1640625" bestFit="1" customWidth="1"/>
    <col min="115" max="118" width="12.1640625" bestFit="1" customWidth="1"/>
  </cols>
  <sheetData>
    <row r="2" spans="1:4" ht="27" customHeight="1" x14ac:dyDescent="0.25">
      <c r="A2" s="52" t="s">
        <v>286</v>
      </c>
    </row>
    <row r="3" spans="1:4" x14ac:dyDescent="0.2">
      <c r="A3" s="42" t="s">
        <v>256</v>
      </c>
    </row>
    <row r="5" spans="1:4" ht="17" x14ac:dyDescent="0.2">
      <c r="A5" s="43" t="s">
        <v>257</v>
      </c>
    </row>
    <row r="6" spans="1:4" x14ac:dyDescent="0.2">
      <c r="A6" s="40" t="s">
        <v>255</v>
      </c>
      <c r="B6" s="40" t="s">
        <v>253</v>
      </c>
    </row>
    <row r="7" spans="1:4" x14ac:dyDescent="0.2">
      <c r="A7" s="40" t="s">
        <v>254</v>
      </c>
      <c r="B7" t="s">
        <v>26</v>
      </c>
      <c r="C7" t="s">
        <v>32</v>
      </c>
      <c r="D7" t="s">
        <v>9</v>
      </c>
    </row>
    <row r="8" spans="1:4" x14ac:dyDescent="0.2">
      <c r="A8" s="54" t="s">
        <v>10</v>
      </c>
      <c r="B8">
        <v>43201.305466999984</v>
      </c>
      <c r="C8">
        <v>44387.717468999974</v>
      </c>
      <c r="D8">
        <v>42919.323324000005</v>
      </c>
    </row>
    <row r="9" spans="1:4" x14ac:dyDescent="0.2">
      <c r="A9" s="54" t="s">
        <v>15</v>
      </c>
      <c r="B9">
        <v>45528.246914999982</v>
      </c>
      <c r="C9">
        <v>3158.0830540000006</v>
      </c>
      <c r="D9">
        <v>1310.283608</v>
      </c>
    </row>
    <row r="10" spans="1:4" x14ac:dyDescent="0.2">
      <c r="A10" s="54" t="s">
        <v>20</v>
      </c>
      <c r="B10">
        <v>22666.057248999998</v>
      </c>
      <c r="C10">
        <v>18093.901364999994</v>
      </c>
      <c r="D10">
        <v>7959.2503449999995</v>
      </c>
    </row>
    <row r="11" spans="1:4" x14ac:dyDescent="0.2">
      <c r="A11" s="54" t="s">
        <v>16</v>
      </c>
      <c r="B11">
        <v>8970.5362899999982</v>
      </c>
      <c r="C11">
        <v>16287.523855000001</v>
      </c>
      <c r="D11">
        <v>11165.119245999998</v>
      </c>
    </row>
    <row r="12" spans="1:4" x14ac:dyDescent="0.2">
      <c r="A12" s="54" t="s">
        <v>19</v>
      </c>
      <c r="B12">
        <v>4169.1933570000001</v>
      </c>
      <c r="C12">
        <v>14724.521966</v>
      </c>
      <c r="D12">
        <v>5914.5937539999995</v>
      </c>
    </row>
    <row r="15" spans="1:4" x14ac:dyDescent="0.2">
      <c r="A15" s="40" t="s">
        <v>253</v>
      </c>
      <c r="B15" t="s">
        <v>255</v>
      </c>
    </row>
    <row r="16" spans="1:4" x14ac:dyDescent="0.2">
      <c r="A16" s="54" t="s">
        <v>32</v>
      </c>
      <c r="B16">
        <v>157192.04873600011</v>
      </c>
    </row>
    <row r="17" spans="1:5" x14ac:dyDescent="0.2">
      <c r="A17" s="54" t="s">
        <v>26</v>
      </c>
      <c r="B17">
        <v>150446.27336099968</v>
      </c>
    </row>
    <row r="18" spans="1:5" x14ac:dyDescent="0.2">
      <c r="A18" s="54" t="s">
        <v>9</v>
      </c>
      <c r="B18">
        <v>96268.831814000005</v>
      </c>
    </row>
    <row r="20" spans="1:5" ht="17" x14ac:dyDescent="0.2">
      <c r="A20" s="46" t="s">
        <v>258</v>
      </c>
    </row>
    <row r="21" spans="1:5" ht="16" x14ac:dyDescent="0.2">
      <c r="A21" s="75" t="s">
        <v>254</v>
      </c>
      <c r="B21" s="77" t="s">
        <v>253</v>
      </c>
      <c r="C21" s="78"/>
      <c r="D21" s="79"/>
    </row>
    <row r="22" spans="1:5" ht="16" x14ac:dyDescent="0.2">
      <c r="A22" s="76"/>
      <c r="B22" s="45" t="s">
        <v>26</v>
      </c>
      <c r="C22" s="45" t="s">
        <v>32</v>
      </c>
      <c r="D22" s="45" t="s">
        <v>9</v>
      </c>
    </row>
    <row r="23" spans="1:5" ht="16" x14ac:dyDescent="0.2">
      <c r="A23" s="41" t="s">
        <v>10</v>
      </c>
      <c r="B23" s="44">
        <f>GETPIVOTDATA("Value (in 1000 rub)",$A$6,"Channel","Minimarkets","Brand","Green")/GETPIVOTDATA("Value (in 1000 rub)",$A$15,"Channel","Minimarkets")</f>
        <v>0.28715437412887818</v>
      </c>
      <c r="C23" s="44">
        <f>GETPIVOTDATA("Value (in 1000 rub)",$A$6,"Channel","Supermarkets","Brand","Green")/GETPIVOTDATA("Value (in 1000 rub)",$A$15,"Channel","Supermarkets")</f>
        <v>0.28237889782547443</v>
      </c>
      <c r="D23" s="44">
        <f>GETPIVOTDATA("Value (in 1000 rub)",$A$6,"Channel","Hypermarkets","Brand","Green")/GETPIVOTDATA("Value (in 1000 rub)",$A$15,"Channel","Hypermarkets")</f>
        <v>0.44582781898635665</v>
      </c>
    </row>
    <row r="24" spans="1:5" ht="16" x14ac:dyDescent="0.2">
      <c r="A24" s="41" t="s">
        <v>15</v>
      </c>
      <c r="B24" s="44">
        <f>GETPIVOTDATA("Value (in 1000 rub)",$A$6,"Channel","Minimarkets","Brand","Blue")/GETPIVOTDATA("Value (in 1000 rub)",$A$15,"Channel","Minimarkets")</f>
        <v>0.30262130060047276</v>
      </c>
      <c r="C24" s="44">
        <f>GETPIVOTDATA("Value (in 1000 rub)",$A$6,"Channel","Supermarkets","Brand","Blue")/GETPIVOTDATA("Value (in 1000 rub)",$A$15,"Channel","Supermarkets")</f>
        <v>2.0090603051455342E-2</v>
      </c>
      <c r="D24" s="44">
        <f>GETPIVOTDATA("Value (in 1000 rub)",$A$6,"Channel","Hypermarkets","Brand","Blue")/GETPIVOTDATA("Value (in 1000 rub)",$A$15,"Channel","Hypermarkets")</f>
        <v>1.3610673187886866E-2</v>
      </c>
    </row>
    <row r="25" spans="1:5" ht="16" x14ac:dyDescent="0.2">
      <c r="A25" s="41" t="s">
        <v>20</v>
      </c>
      <c r="B25" s="44">
        <f>GETPIVOTDATA("Value (in 1000 rub)",$A$6,"Channel","Minimarkets","Brand","Yellow")/GETPIVOTDATA("Value (in 1000 rub)",$A$15,"Channel","Minimarkets")</f>
        <v>0.15065881488876906</v>
      </c>
      <c r="C25" s="11">
        <f>GETPIVOTDATA("Value (in 1000 rub)",$A$6,"Channel","Supermarkets","Brand","Yellow")/GETPIVOTDATA("Value (in 1000 rub)",$A$15,"Channel","Supermarkets")</f>
        <v>0.11510697589665125</v>
      </c>
      <c r="D25" s="44">
        <f>GETPIVOTDATA("Value (in 1000 rub)",$A$6,"Channel","Hypermarkets","Brand","Yellow")/GETPIVOTDATA("Value (in 1000 rub)",$A$15,"Channel","Hypermarkets")</f>
        <v>8.2677333826777735E-2</v>
      </c>
    </row>
    <row r="26" spans="1:5" ht="16" x14ac:dyDescent="0.2">
      <c r="A26" s="41" t="s">
        <v>16</v>
      </c>
      <c r="B26" s="44">
        <f>GETPIVOTDATA("Value (in 1000 rub)",$A$6,"Channel","Minimarkets","Brand","Black")/GETPIVOTDATA("Value (in 1000 rub)",$A$15,"Channel","Minimarkets")</f>
        <v>5.9626178100636411E-2</v>
      </c>
      <c r="C26" s="44">
        <f>GETPIVOTDATA("Value (in 1000 rub)",$A$6,"Channel","Supermarkets","Brand","Black")/GETPIVOTDATA("Value (in 1000 rub)",$A$15,"Channel","Supermarkets")</f>
        <v>0.10361544356708823</v>
      </c>
      <c r="D26" s="44">
        <f>GETPIVOTDATA("Value (in 1000 rub)",$A$6,"Channel","Hypermarkets","Brand","Black")/GETPIVOTDATA("Value (in 1000 rub)",$A$15,"Channel","Hypermarkets")</f>
        <v>0.11597854711244453</v>
      </c>
    </row>
    <row r="27" spans="1:5" ht="16" x14ac:dyDescent="0.2">
      <c r="A27" s="41" t="s">
        <v>19</v>
      </c>
      <c r="B27" s="44">
        <f>GETPIVOTDATA("Value (in 1000 rub)",$A$6,"Channel","Minimarkets","Brand","Red")/GETPIVOTDATA("Value (in 1000 rub)",$A$15,"Channel","Minimarkets")</f>
        <v>2.7712174345428379E-2</v>
      </c>
      <c r="C27" s="44">
        <f>GETPIVOTDATA("Value (in 1000 rub)",$A$6,"Channel","Supermarkets","Brand","Red")/GETPIVOTDATA("Value (in 1000 rub)",$A$15,"Channel","Supermarkets")</f>
        <v>9.3672180523134765E-2</v>
      </c>
      <c r="D27" s="44">
        <f>GETPIVOTDATA("Value (in 1000 rub)",$A$6,"Channel","Hypermarkets","Brand","Red")/GETPIVOTDATA("Value (in 1000 rub)",$A$15,"Channel","Hypermarkets")</f>
        <v>6.1438303992589455E-2</v>
      </c>
    </row>
    <row r="30" spans="1:5" ht="17" x14ac:dyDescent="0.2">
      <c r="A30" s="43" t="s">
        <v>195</v>
      </c>
    </row>
    <row r="31" spans="1:5" ht="16" x14ac:dyDescent="0.2">
      <c r="A31" s="47" t="s">
        <v>259</v>
      </c>
    </row>
    <row r="32" spans="1:5" x14ac:dyDescent="0.2">
      <c r="A32" s="67" t="s">
        <v>267</v>
      </c>
      <c r="B32" s="67"/>
      <c r="C32" s="67"/>
      <c r="D32" s="67"/>
      <c r="E32" s="67"/>
    </row>
    <row r="33" spans="1:5" x14ac:dyDescent="0.2">
      <c r="A33" s="67" t="s">
        <v>268</v>
      </c>
      <c r="B33" s="67"/>
      <c r="C33" s="67"/>
      <c r="D33" s="67"/>
      <c r="E33" s="67"/>
    </row>
    <row r="34" spans="1:5" ht="29" customHeight="1" x14ac:dyDescent="0.2">
      <c r="A34" s="68" t="s">
        <v>269</v>
      </c>
      <c r="B34" s="68"/>
      <c r="C34" s="68"/>
      <c r="D34" s="68"/>
      <c r="E34" s="68"/>
    </row>
    <row r="37" spans="1:5" ht="16" x14ac:dyDescent="0.2">
      <c r="A37" s="47" t="s">
        <v>260</v>
      </c>
    </row>
    <row r="38" spans="1:5" x14ac:dyDescent="0.2">
      <c r="A38" s="67" t="s">
        <v>270</v>
      </c>
      <c r="B38" s="67"/>
      <c r="C38" s="67"/>
      <c r="D38" s="67"/>
      <c r="E38" s="67"/>
    </row>
    <row r="39" spans="1:5" x14ac:dyDescent="0.2">
      <c r="A39" s="67" t="s">
        <v>271</v>
      </c>
      <c r="B39" s="67"/>
      <c r="C39" s="67"/>
      <c r="D39" s="67"/>
      <c r="E39" s="67"/>
    </row>
    <row r="40" spans="1:5" ht="34" customHeight="1" x14ac:dyDescent="0.2">
      <c r="A40" s="80" t="s">
        <v>272</v>
      </c>
      <c r="B40" s="68"/>
      <c r="C40" s="68"/>
      <c r="D40" s="68"/>
      <c r="E40" s="68"/>
    </row>
    <row r="43" spans="1:5" ht="16" x14ac:dyDescent="0.2">
      <c r="A43" s="47" t="s">
        <v>261</v>
      </c>
    </row>
    <row r="44" spans="1:5" ht="32" customHeight="1" x14ac:dyDescent="0.2">
      <c r="A44" s="68" t="s">
        <v>273</v>
      </c>
      <c r="B44" s="68"/>
      <c r="C44" s="68"/>
      <c r="D44" s="68"/>
      <c r="E44" s="68"/>
    </row>
    <row r="45" spans="1:5" ht="32" customHeight="1" x14ac:dyDescent="0.2">
      <c r="A45" s="80" t="s">
        <v>274</v>
      </c>
      <c r="B45" s="80"/>
      <c r="C45" s="80"/>
      <c r="D45" s="80"/>
      <c r="E45" s="80"/>
    </row>
    <row r="48" spans="1:5" ht="16" x14ac:dyDescent="0.2">
      <c r="A48" s="47" t="s">
        <v>262</v>
      </c>
    </row>
    <row r="49" spans="1:5" ht="17" customHeight="1" x14ac:dyDescent="0.2">
      <c r="A49" s="67" t="s">
        <v>275</v>
      </c>
      <c r="B49" s="67"/>
      <c r="C49" s="67"/>
      <c r="D49" s="67"/>
      <c r="E49" s="67"/>
    </row>
    <row r="50" spans="1:5" ht="18" customHeight="1" x14ac:dyDescent="0.2">
      <c r="A50" s="73" t="s">
        <v>276</v>
      </c>
      <c r="B50" s="73"/>
      <c r="C50" s="73"/>
      <c r="D50" s="73"/>
      <c r="E50" s="73"/>
    </row>
    <row r="53" spans="1:5" ht="16" x14ac:dyDescent="0.2">
      <c r="A53" s="47" t="s">
        <v>263</v>
      </c>
    </row>
    <row r="54" spans="1:5" x14ac:dyDescent="0.2">
      <c r="A54" s="69" t="s">
        <v>277</v>
      </c>
      <c r="B54" s="69"/>
      <c r="C54" s="69"/>
      <c r="D54" s="69"/>
      <c r="E54" s="69"/>
    </row>
    <row r="55" spans="1:5" ht="16" customHeight="1" x14ac:dyDescent="0.2">
      <c r="A55" s="70" t="s">
        <v>278</v>
      </c>
      <c r="B55" s="70"/>
      <c r="C55" s="70"/>
      <c r="D55" s="70"/>
      <c r="E55" s="70"/>
    </row>
    <row r="58" spans="1:5" ht="19" x14ac:dyDescent="0.25">
      <c r="A58" s="48" t="s">
        <v>264</v>
      </c>
    </row>
    <row r="59" spans="1:5" x14ac:dyDescent="0.2">
      <c r="A59" s="49" t="s">
        <v>279</v>
      </c>
    </row>
    <row r="60" spans="1:5" x14ac:dyDescent="0.2">
      <c r="A60" s="49" t="s">
        <v>280</v>
      </c>
    </row>
    <row r="61" spans="1:5" x14ac:dyDescent="0.2">
      <c r="A61" s="49" t="s">
        <v>281</v>
      </c>
    </row>
    <row r="62" spans="1:5" x14ac:dyDescent="0.2">
      <c r="A62" s="49" t="s">
        <v>265</v>
      </c>
    </row>
    <row r="63" spans="1:5" x14ac:dyDescent="0.2">
      <c r="A63" s="49" t="s">
        <v>266</v>
      </c>
    </row>
    <row r="65" spans="1:1" ht="19" x14ac:dyDescent="0.25">
      <c r="A65" s="48" t="s">
        <v>282</v>
      </c>
    </row>
    <row r="66" spans="1:1" x14ac:dyDescent="0.2">
      <c r="A66" t="s">
        <v>283</v>
      </c>
    </row>
    <row r="67" spans="1:1" x14ac:dyDescent="0.2">
      <c r="A67" s="49" t="s">
        <v>284</v>
      </c>
    </row>
    <row r="68" spans="1:1" x14ac:dyDescent="0.2">
      <c r="A68" s="49" t="s">
        <v>285</v>
      </c>
    </row>
    <row r="77" spans="1:1" ht="21" x14ac:dyDescent="0.25">
      <c r="A77" s="52" t="s">
        <v>287</v>
      </c>
    </row>
    <row r="78" spans="1:1" x14ac:dyDescent="0.2">
      <c r="A78" s="42" t="s">
        <v>288</v>
      </c>
    </row>
    <row r="80" spans="1:1" ht="17" x14ac:dyDescent="0.2">
      <c r="A80" s="43" t="s">
        <v>257</v>
      </c>
    </row>
    <row r="81" spans="1:5" x14ac:dyDescent="0.2">
      <c r="A81" s="40" t="s">
        <v>254</v>
      </c>
      <c r="B81" t="s">
        <v>289</v>
      </c>
    </row>
    <row r="82" spans="1:5" x14ac:dyDescent="0.2">
      <c r="A82" s="54" t="s">
        <v>32</v>
      </c>
      <c r="B82">
        <v>5.7623886793789041E-3</v>
      </c>
    </row>
    <row r="83" spans="1:5" x14ac:dyDescent="0.2">
      <c r="A83" s="54" t="s">
        <v>26</v>
      </c>
      <c r="B83">
        <v>4.4904872418168726E-3</v>
      </c>
    </row>
    <row r="84" spans="1:5" x14ac:dyDescent="0.2">
      <c r="A84" s="54" t="s">
        <v>9</v>
      </c>
      <c r="B84">
        <v>1.753437968638526E-2</v>
      </c>
    </row>
    <row r="88" spans="1:5" ht="17" x14ac:dyDescent="0.2">
      <c r="A88" s="43" t="s">
        <v>195</v>
      </c>
    </row>
    <row r="89" spans="1:5" ht="45" customHeight="1" x14ac:dyDescent="0.2">
      <c r="A89" s="72" t="s">
        <v>290</v>
      </c>
      <c r="B89" s="72"/>
      <c r="C89" s="72"/>
      <c r="D89" s="72"/>
      <c r="E89" s="72"/>
    </row>
    <row r="90" spans="1:5" ht="51" customHeight="1" x14ac:dyDescent="0.2">
      <c r="A90" s="72" t="s">
        <v>291</v>
      </c>
      <c r="B90" s="72"/>
      <c r="C90" s="72"/>
      <c r="D90" s="72"/>
      <c r="E90" s="72"/>
    </row>
    <row r="91" spans="1:5" ht="45" customHeight="1" x14ac:dyDescent="0.2">
      <c r="A91" s="72" t="s">
        <v>292</v>
      </c>
      <c r="B91" s="72"/>
      <c r="C91" s="72"/>
      <c r="D91" s="72"/>
      <c r="E91" s="72"/>
    </row>
    <row r="92" spans="1:5" x14ac:dyDescent="0.2">
      <c r="A92" s="72"/>
      <c r="B92" s="72"/>
      <c r="C92" s="72"/>
      <c r="D92" s="72"/>
      <c r="E92" s="72"/>
    </row>
    <row r="93" spans="1:5" x14ac:dyDescent="0.2">
      <c r="A93" s="72"/>
      <c r="B93" s="72"/>
      <c r="C93" s="72"/>
      <c r="D93" s="72"/>
      <c r="E93" s="72"/>
    </row>
    <row r="94" spans="1:5" ht="17" customHeight="1" x14ac:dyDescent="0.2">
      <c r="A94" s="74" t="s">
        <v>264</v>
      </c>
      <c r="B94" s="74"/>
      <c r="C94" s="74"/>
      <c r="D94" s="74"/>
      <c r="E94" s="74"/>
    </row>
    <row r="95" spans="1:5" ht="18" customHeight="1" x14ac:dyDescent="0.2">
      <c r="A95" s="68" t="s">
        <v>293</v>
      </c>
      <c r="B95" s="68"/>
      <c r="C95" s="68"/>
      <c r="D95" s="68"/>
      <c r="E95" s="68"/>
    </row>
    <row r="96" spans="1:5" ht="29" customHeight="1" x14ac:dyDescent="0.2">
      <c r="A96" s="68" t="s">
        <v>294</v>
      </c>
      <c r="B96" s="68"/>
      <c r="C96" s="68"/>
      <c r="D96" s="68"/>
      <c r="E96" s="68"/>
    </row>
    <row r="97" spans="1:5" ht="30" customHeight="1" x14ac:dyDescent="0.2">
      <c r="A97" s="68" t="s">
        <v>295</v>
      </c>
      <c r="B97" s="68"/>
      <c r="C97" s="68"/>
      <c r="D97" s="68"/>
      <c r="E97" s="68"/>
    </row>
    <row r="98" spans="1:5" x14ac:dyDescent="0.2">
      <c r="A98" s="72"/>
      <c r="B98" s="72"/>
      <c r="C98" s="72"/>
      <c r="D98" s="72"/>
      <c r="E98" s="72"/>
    </row>
    <row r="99" spans="1:5" ht="19" x14ac:dyDescent="0.2">
      <c r="A99" s="71" t="s">
        <v>282</v>
      </c>
      <c r="B99" s="71"/>
      <c r="C99" s="71"/>
      <c r="D99" s="71"/>
      <c r="E99" s="71"/>
    </row>
    <row r="100" spans="1:5" ht="30" customHeight="1" x14ac:dyDescent="0.2">
      <c r="A100" s="68" t="s">
        <v>296</v>
      </c>
      <c r="B100" s="68"/>
      <c r="C100" s="68"/>
      <c r="D100" s="68"/>
      <c r="E100" s="68"/>
    </row>
    <row r="102" spans="1:5" ht="17" customHeight="1" x14ac:dyDescent="0.2"/>
    <row r="103" spans="1:5" x14ac:dyDescent="0.2">
      <c r="A103" s="49"/>
      <c r="B103" s="51"/>
      <c r="C103" s="51"/>
      <c r="D103" s="51"/>
      <c r="E103" s="51"/>
    </row>
    <row r="105" spans="1:5" ht="21" x14ac:dyDescent="0.25">
      <c r="A105" s="52" t="s">
        <v>297</v>
      </c>
    </row>
    <row r="106" spans="1:5" x14ac:dyDescent="0.2">
      <c r="A106" s="42" t="s">
        <v>298</v>
      </c>
    </row>
    <row r="108" spans="1:5" ht="17" x14ac:dyDescent="0.2">
      <c r="A108" s="43" t="s">
        <v>257</v>
      </c>
    </row>
    <row r="109" spans="1:5" x14ac:dyDescent="0.2">
      <c r="A109" s="40" t="s">
        <v>254</v>
      </c>
      <c r="B109" t="s">
        <v>300</v>
      </c>
      <c r="D109" s="40" t="s">
        <v>254</v>
      </c>
      <c r="E109" t="s">
        <v>299</v>
      </c>
    </row>
    <row r="110" spans="1:5" x14ac:dyDescent="0.2">
      <c r="A110" s="54" t="s">
        <v>32</v>
      </c>
      <c r="B110">
        <v>275.7755240982458</v>
      </c>
      <c r="D110" s="54" t="s">
        <v>32</v>
      </c>
      <c r="E110">
        <v>570</v>
      </c>
    </row>
    <row r="111" spans="1:5" x14ac:dyDescent="0.2">
      <c r="A111" s="54" t="s">
        <v>26</v>
      </c>
      <c r="B111">
        <v>276.04820800183427</v>
      </c>
      <c r="D111" s="54" t="s">
        <v>26</v>
      </c>
      <c r="E111">
        <v>545</v>
      </c>
    </row>
    <row r="112" spans="1:5" x14ac:dyDescent="0.2">
      <c r="A112" s="54" t="s">
        <v>9</v>
      </c>
      <c r="B112">
        <v>198.90254507024795</v>
      </c>
      <c r="D112" s="54" t="s">
        <v>9</v>
      </c>
      <c r="E112">
        <v>484</v>
      </c>
    </row>
    <row r="115" spans="1:5" ht="17" x14ac:dyDescent="0.2">
      <c r="A115" s="43" t="s">
        <v>195</v>
      </c>
    </row>
    <row r="116" spans="1:5" x14ac:dyDescent="0.2">
      <c r="A116" s="68" t="s">
        <v>301</v>
      </c>
      <c r="B116" s="68"/>
      <c r="C116" s="68"/>
      <c r="D116" s="68"/>
      <c r="E116" s="68"/>
    </row>
    <row r="117" spans="1:5" x14ac:dyDescent="0.2">
      <c r="A117" s="68" t="s">
        <v>302</v>
      </c>
      <c r="B117" s="68"/>
      <c r="C117" s="68"/>
      <c r="D117" s="68"/>
      <c r="E117" s="68"/>
    </row>
    <row r="118" spans="1:5" x14ac:dyDescent="0.2">
      <c r="A118" s="72"/>
      <c r="B118" s="72"/>
      <c r="C118" s="72"/>
      <c r="D118" s="72"/>
      <c r="E118" s="72"/>
    </row>
    <row r="119" spans="1:5" x14ac:dyDescent="0.2">
      <c r="A119" s="72"/>
      <c r="B119" s="72"/>
      <c r="C119" s="72"/>
      <c r="D119" s="72"/>
      <c r="E119" s="72"/>
    </row>
    <row r="120" spans="1:5" ht="19" x14ac:dyDescent="0.2">
      <c r="A120" s="71" t="s">
        <v>282</v>
      </c>
      <c r="B120" s="71"/>
      <c r="C120" s="71"/>
      <c r="D120" s="71"/>
      <c r="E120" s="71"/>
    </row>
    <row r="121" spans="1:5" x14ac:dyDescent="0.2">
      <c r="A121" s="68" t="s">
        <v>303</v>
      </c>
      <c r="B121" s="68"/>
      <c r="C121" s="68"/>
      <c r="D121" s="68"/>
      <c r="E121" s="68"/>
    </row>
    <row r="122" spans="1:5" x14ac:dyDescent="0.2">
      <c r="A122" s="53"/>
      <c r="B122" s="53"/>
      <c r="C122" s="53"/>
      <c r="D122" s="53"/>
      <c r="E122" s="53"/>
    </row>
    <row r="123" spans="1:5" x14ac:dyDescent="0.2">
      <c r="A123" s="53"/>
      <c r="B123" s="53"/>
      <c r="C123" s="53"/>
      <c r="D123" s="53"/>
      <c r="E123" s="53"/>
    </row>
    <row r="124" spans="1:5" x14ac:dyDescent="0.2">
      <c r="A124" s="53"/>
      <c r="B124" s="53"/>
      <c r="C124" s="53"/>
      <c r="D124" s="53"/>
      <c r="E124" s="53"/>
    </row>
    <row r="125" spans="1:5" ht="21" x14ac:dyDescent="0.25">
      <c r="A125" s="52" t="s">
        <v>305</v>
      </c>
    </row>
    <row r="126" spans="1:5" x14ac:dyDescent="0.2">
      <c r="A126" s="42" t="s">
        <v>304</v>
      </c>
    </row>
    <row r="128" spans="1:5" ht="17" x14ac:dyDescent="0.2">
      <c r="A128" s="43" t="s">
        <v>257</v>
      </c>
    </row>
    <row r="129" spans="1:5" x14ac:dyDescent="0.2">
      <c r="A129" s="40" t="s">
        <v>307</v>
      </c>
      <c r="B129" t="s">
        <v>306</v>
      </c>
    </row>
    <row r="130" spans="1:5" x14ac:dyDescent="0.2">
      <c r="A130" s="54" t="s">
        <v>18</v>
      </c>
      <c r="B130">
        <v>731.30630105310252</v>
      </c>
    </row>
    <row r="131" spans="1:5" x14ac:dyDescent="0.2">
      <c r="A131" s="54" t="s">
        <v>48</v>
      </c>
      <c r="B131">
        <v>350.96417522289488</v>
      </c>
    </row>
    <row r="132" spans="1:5" x14ac:dyDescent="0.2">
      <c r="A132" s="54" t="s">
        <v>14</v>
      </c>
      <c r="B132">
        <v>209.00643285082427</v>
      </c>
    </row>
    <row r="136" spans="1:5" ht="49" customHeight="1" x14ac:dyDescent="0.2">
      <c r="A136" s="68" t="s">
        <v>310</v>
      </c>
      <c r="B136" s="68"/>
      <c r="C136" s="68"/>
      <c r="D136" s="68"/>
      <c r="E136" s="68"/>
    </row>
    <row r="137" spans="1:5" ht="35" customHeight="1" x14ac:dyDescent="0.2">
      <c r="A137" s="68" t="s">
        <v>309</v>
      </c>
      <c r="B137" s="68"/>
      <c r="C137" s="68"/>
      <c r="D137" s="68"/>
      <c r="E137" s="68"/>
    </row>
    <row r="138" spans="1:5" x14ac:dyDescent="0.2">
      <c r="A138" s="72"/>
      <c r="B138" s="72"/>
      <c r="C138" s="72"/>
      <c r="D138" s="72"/>
      <c r="E138" s="72"/>
    </row>
    <row r="139" spans="1:5" x14ac:dyDescent="0.2">
      <c r="A139" s="72"/>
      <c r="B139" s="72"/>
      <c r="C139" s="72"/>
      <c r="D139" s="72"/>
      <c r="E139" s="72"/>
    </row>
    <row r="140" spans="1:5" ht="19" x14ac:dyDescent="0.2">
      <c r="A140" s="71" t="s">
        <v>282</v>
      </c>
      <c r="B140" s="71"/>
      <c r="C140" s="71"/>
      <c r="D140" s="71"/>
      <c r="E140" s="71"/>
    </row>
    <row r="141" spans="1:5" ht="31" customHeight="1" x14ac:dyDescent="0.2">
      <c r="A141" s="68" t="s">
        <v>308</v>
      </c>
      <c r="B141" s="68"/>
      <c r="C141" s="68"/>
      <c r="D141" s="68"/>
      <c r="E141" s="68"/>
    </row>
    <row r="151" spans="1:4" ht="21" x14ac:dyDescent="0.25">
      <c r="A151" s="52" t="s">
        <v>311</v>
      </c>
    </row>
    <row r="152" spans="1:4" x14ac:dyDescent="0.2">
      <c r="A152" s="42" t="s">
        <v>314</v>
      </c>
    </row>
    <row r="154" spans="1:4" ht="17" x14ac:dyDescent="0.2">
      <c r="A154" s="43" t="s">
        <v>257</v>
      </c>
    </row>
    <row r="155" spans="1:4" x14ac:dyDescent="0.2">
      <c r="A155" s="40" t="s">
        <v>313</v>
      </c>
      <c r="B155" s="40" t="s">
        <v>253</v>
      </c>
    </row>
    <row r="156" spans="1:4" x14ac:dyDescent="0.2">
      <c r="A156" s="40" t="s">
        <v>254</v>
      </c>
      <c r="B156" t="s">
        <v>26</v>
      </c>
      <c r="C156" t="s">
        <v>32</v>
      </c>
      <c r="D156" t="s">
        <v>9</v>
      </c>
    </row>
    <row r="157" spans="1:4" x14ac:dyDescent="0.2">
      <c r="A157" s="54" t="s">
        <v>10</v>
      </c>
      <c r="B157">
        <v>75651</v>
      </c>
      <c r="C157">
        <v>43545</v>
      </c>
      <c r="D157">
        <v>25410</v>
      </c>
    </row>
    <row r="158" spans="1:4" x14ac:dyDescent="0.2">
      <c r="A158" s="54" t="s">
        <v>16</v>
      </c>
      <c r="B158">
        <v>43262</v>
      </c>
      <c r="C158">
        <v>49353</v>
      </c>
      <c r="D158">
        <v>11650</v>
      </c>
    </row>
    <row r="159" spans="1:4" x14ac:dyDescent="0.2">
      <c r="A159" s="54" t="s">
        <v>20</v>
      </c>
      <c r="B159">
        <v>53631</v>
      </c>
      <c r="C159">
        <v>30506</v>
      </c>
      <c r="D159">
        <v>6492</v>
      </c>
    </row>
    <row r="160" spans="1:4" x14ac:dyDescent="0.2">
      <c r="A160" s="54" t="s">
        <v>15</v>
      </c>
      <c r="B160">
        <v>37923</v>
      </c>
      <c r="C160">
        <v>5605</v>
      </c>
      <c r="D160">
        <v>740</v>
      </c>
    </row>
    <row r="161" spans="1:5" x14ac:dyDescent="0.2">
      <c r="A161" s="54" t="s">
        <v>19</v>
      </c>
      <c r="B161">
        <v>6009</v>
      </c>
      <c r="C161">
        <v>9567</v>
      </c>
      <c r="D161">
        <v>2259</v>
      </c>
    </row>
    <row r="163" spans="1:5" ht="15" customHeight="1" x14ac:dyDescent="0.2">
      <c r="A163" s="43" t="s">
        <v>195</v>
      </c>
      <c r="B163" s="50"/>
      <c r="C163" s="50"/>
      <c r="D163" s="50"/>
      <c r="E163" s="50"/>
    </row>
    <row r="164" spans="1:5" ht="62" customHeight="1" x14ac:dyDescent="0.2">
      <c r="A164" s="68" t="s">
        <v>315</v>
      </c>
      <c r="B164" s="68"/>
      <c r="C164" s="68"/>
      <c r="D164" s="68"/>
      <c r="E164" s="68"/>
    </row>
    <row r="165" spans="1:5" ht="94" customHeight="1" x14ac:dyDescent="0.2">
      <c r="A165" s="68" t="s">
        <v>316</v>
      </c>
      <c r="B165" s="68"/>
      <c r="C165" s="68"/>
      <c r="D165" s="68"/>
      <c r="E165" s="68"/>
    </row>
    <row r="166" spans="1:5" x14ac:dyDescent="0.2">
      <c r="A166" s="72"/>
      <c r="B166" s="72"/>
      <c r="C166" s="72"/>
      <c r="D166" s="72"/>
      <c r="E166" s="72"/>
    </row>
    <row r="167" spans="1:5" ht="19" x14ac:dyDescent="0.2">
      <c r="A167" s="71" t="s">
        <v>282</v>
      </c>
      <c r="B167" s="71"/>
      <c r="C167" s="71"/>
      <c r="D167" s="71"/>
      <c r="E167" s="71"/>
    </row>
    <row r="168" spans="1:5" ht="71" customHeight="1" x14ac:dyDescent="0.2">
      <c r="A168" s="68" t="s">
        <v>317</v>
      </c>
      <c r="B168" s="68"/>
      <c r="C168" s="68"/>
      <c r="D168" s="68"/>
      <c r="E168" s="68"/>
    </row>
    <row r="173" spans="1:5" ht="21" x14ac:dyDescent="0.25">
      <c r="A173" s="52" t="s">
        <v>318</v>
      </c>
    </row>
    <row r="174" spans="1:5" x14ac:dyDescent="0.2">
      <c r="A174" s="42" t="s">
        <v>319</v>
      </c>
    </row>
    <row r="176" spans="1:5" ht="17" x14ac:dyDescent="0.2">
      <c r="A176" s="43" t="s">
        <v>257</v>
      </c>
    </row>
    <row r="177" spans="1:6" x14ac:dyDescent="0.2">
      <c r="A177" s="40" t="s">
        <v>312</v>
      </c>
      <c r="B177" s="40" t="s">
        <v>253</v>
      </c>
    </row>
    <row r="178" spans="1:6" x14ac:dyDescent="0.2">
      <c r="A178" s="40" t="s">
        <v>254</v>
      </c>
      <c r="B178" t="s">
        <v>10</v>
      </c>
      <c r="C178" t="s">
        <v>20</v>
      </c>
      <c r="D178" t="s">
        <v>16</v>
      </c>
      <c r="E178" t="s">
        <v>15</v>
      </c>
      <c r="F178" t="s">
        <v>19</v>
      </c>
    </row>
    <row r="179" spans="1:6" x14ac:dyDescent="0.2">
      <c r="A179" s="54" t="s">
        <v>48</v>
      </c>
      <c r="B179">
        <v>132.42790000000002</v>
      </c>
    </row>
    <row r="180" spans="1:6" x14ac:dyDescent="0.2">
      <c r="A180" s="54" t="s">
        <v>11</v>
      </c>
      <c r="B180">
        <v>94.365600000000001</v>
      </c>
      <c r="D180">
        <v>70.157899999999998</v>
      </c>
      <c r="E180">
        <v>8.9894999999999978</v>
      </c>
    </row>
    <row r="181" spans="1:6" x14ac:dyDescent="0.2">
      <c r="A181" s="54" t="s">
        <v>22</v>
      </c>
      <c r="C181">
        <v>13.054499999999997</v>
      </c>
    </row>
    <row r="182" spans="1:6" x14ac:dyDescent="0.2">
      <c r="A182" s="54" t="s">
        <v>27</v>
      </c>
      <c r="B182">
        <v>1.7100000000000001E-2</v>
      </c>
      <c r="D182">
        <v>2.5000000000000001E-3</v>
      </c>
    </row>
    <row r="183" spans="1:6" x14ac:dyDescent="0.2">
      <c r="A183" s="54" t="s">
        <v>12</v>
      </c>
      <c r="C183">
        <v>247.24399999999994</v>
      </c>
      <c r="F183">
        <v>57.067699999999959</v>
      </c>
    </row>
    <row r="184" spans="1:6" x14ac:dyDescent="0.2">
      <c r="A184" s="54" t="s">
        <v>13</v>
      </c>
      <c r="B184">
        <v>184.07279999999992</v>
      </c>
      <c r="D184">
        <v>55.491499999999981</v>
      </c>
      <c r="E184">
        <v>92.034499999999994</v>
      </c>
    </row>
    <row r="185" spans="1:6" x14ac:dyDescent="0.2">
      <c r="A185" s="54" t="s">
        <v>14</v>
      </c>
      <c r="B185">
        <v>14.921200000000002</v>
      </c>
      <c r="D185">
        <v>7.9999999999999993E-4</v>
      </c>
    </row>
    <row r="186" spans="1:6" ht="15" customHeight="1" x14ac:dyDescent="0.2"/>
    <row r="187" spans="1:6" ht="15" customHeight="1" x14ac:dyDescent="0.2">
      <c r="A187" s="53"/>
      <c r="B187" s="53"/>
      <c r="C187" s="53"/>
      <c r="D187" s="53"/>
      <c r="E187" s="53"/>
    </row>
    <row r="188" spans="1:6" ht="17" x14ac:dyDescent="0.2">
      <c r="A188" s="43" t="s">
        <v>195</v>
      </c>
      <c r="B188" s="50"/>
      <c r="C188" s="50"/>
      <c r="D188" s="50"/>
      <c r="E188" s="50"/>
    </row>
    <row r="189" spans="1:6" ht="50" customHeight="1" x14ac:dyDescent="0.2">
      <c r="A189" s="68" t="s">
        <v>320</v>
      </c>
      <c r="B189" s="68"/>
      <c r="C189" s="68"/>
      <c r="D189" s="68"/>
      <c r="E189" s="68"/>
    </row>
    <row r="190" spans="1:6" ht="15" customHeight="1" x14ac:dyDescent="0.2">
      <c r="A190" s="68"/>
      <c r="B190" s="68"/>
      <c r="C190" s="68"/>
      <c r="D190" s="68"/>
      <c r="E190" s="68"/>
    </row>
    <row r="191" spans="1:6" x14ac:dyDescent="0.2">
      <c r="A191" s="72"/>
      <c r="B191" s="72"/>
      <c r="C191" s="72"/>
      <c r="D191" s="72"/>
      <c r="E191" s="72"/>
    </row>
    <row r="192" spans="1:6" ht="19" x14ac:dyDescent="0.2">
      <c r="A192" s="71" t="s">
        <v>282</v>
      </c>
      <c r="B192" s="71"/>
      <c r="C192" s="71"/>
      <c r="D192" s="71"/>
      <c r="E192" s="71"/>
    </row>
    <row r="193" spans="1:5" x14ac:dyDescent="0.2">
      <c r="A193" s="68" t="s">
        <v>321</v>
      </c>
      <c r="B193" s="68"/>
      <c r="C193" s="68"/>
      <c r="D193" s="68"/>
      <c r="E193" s="68"/>
    </row>
    <row r="198" spans="1:5" ht="21" x14ac:dyDescent="0.25">
      <c r="A198" s="52" t="s">
        <v>322</v>
      </c>
    </row>
    <row r="199" spans="1:5" x14ac:dyDescent="0.2">
      <c r="A199" s="42" t="s">
        <v>323</v>
      </c>
    </row>
    <row r="201" spans="1:5" ht="17" x14ac:dyDescent="0.2">
      <c r="A201" s="43" t="s">
        <v>257</v>
      </c>
    </row>
    <row r="202" spans="1:5" x14ac:dyDescent="0.2">
      <c r="A202" s="40" t="s">
        <v>324</v>
      </c>
      <c r="B202" s="40" t="s">
        <v>325</v>
      </c>
    </row>
    <row r="203" spans="1:5" x14ac:dyDescent="0.2">
      <c r="A203" s="40" t="s">
        <v>254</v>
      </c>
      <c r="B203">
        <v>2021</v>
      </c>
      <c r="C203">
        <v>2022</v>
      </c>
    </row>
    <row r="204" spans="1:5" x14ac:dyDescent="0.2">
      <c r="A204" s="54" t="s">
        <v>10</v>
      </c>
      <c r="B204">
        <v>645.49048124999945</v>
      </c>
      <c r="C204">
        <v>484.03634639772719</v>
      </c>
    </row>
    <row r="205" spans="1:5" x14ac:dyDescent="0.2">
      <c r="A205" s="54" t="s">
        <v>15</v>
      </c>
      <c r="B205">
        <v>337.87989318750004</v>
      </c>
      <c r="C205">
        <v>353.6948628095239</v>
      </c>
    </row>
    <row r="206" spans="1:5" x14ac:dyDescent="0.2">
      <c r="A206" s="54" t="s">
        <v>20</v>
      </c>
      <c r="B206">
        <v>441.06593558974362</v>
      </c>
      <c r="C206">
        <v>256.02357353125001</v>
      </c>
    </row>
    <row r="207" spans="1:5" x14ac:dyDescent="0.2">
      <c r="A207" s="54" t="s">
        <v>19</v>
      </c>
      <c r="B207">
        <v>185.79542918181818</v>
      </c>
      <c r="C207">
        <v>162.54873929629633</v>
      </c>
    </row>
    <row r="208" spans="1:5" x14ac:dyDescent="0.2">
      <c r="A208" s="54" t="s">
        <v>16</v>
      </c>
      <c r="B208">
        <v>168.22795048214286</v>
      </c>
      <c r="C208">
        <v>42.872448699999993</v>
      </c>
    </row>
    <row r="212" spans="1:5" x14ac:dyDescent="0.2">
      <c r="A212" s="53"/>
      <c r="B212" s="53"/>
      <c r="C212" s="53"/>
      <c r="D212" s="53"/>
      <c r="E212" s="53"/>
    </row>
    <row r="213" spans="1:5" ht="17" x14ac:dyDescent="0.2">
      <c r="A213" s="43" t="s">
        <v>195</v>
      </c>
      <c r="B213" s="50"/>
      <c r="C213" s="50"/>
      <c r="D213" s="50"/>
      <c r="E213" s="50"/>
    </row>
    <row r="214" spans="1:5" ht="15" customHeight="1" x14ac:dyDescent="0.2">
      <c r="A214" s="47" t="s">
        <v>259</v>
      </c>
    </row>
    <row r="215" spans="1:5" x14ac:dyDescent="0.2">
      <c r="A215" s="67" t="s">
        <v>326</v>
      </c>
      <c r="B215" s="67"/>
      <c r="C215" s="67"/>
      <c r="D215" s="67"/>
      <c r="E215" s="67"/>
    </row>
    <row r="216" spans="1:5" x14ac:dyDescent="0.2">
      <c r="A216" s="67"/>
      <c r="B216" s="67"/>
      <c r="C216" s="67"/>
      <c r="D216" s="67"/>
      <c r="E216" s="67"/>
    </row>
    <row r="217" spans="1:5" ht="19" customHeight="1" x14ac:dyDescent="0.2">
      <c r="A217" s="68"/>
      <c r="B217" s="68"/>
      <c r="C217" s="68"/>
      <c r="D217" s="68"/>
      <c r="E217" s="68"/>
    </row>
    <row r="218" spans="1:5" ht="15" customHeight="1" x14ac:dyDescent="0.2">
      <c r="A218" s="47" t="s">
        <v>260</v>
      </c>
    </row>
    <row r="219" spans="1:5" x14ac:dyDescent="0.2">
      <c r="A219" s="67" t="s">
        <v>327</v>
      </c>
      <c r="B219" s="67"/>
      <c r="C219" s="67"/>
      <c r="D219" s="67"/>
      <c r="E219" s="67"/>
    </row>
    <row r="222" spans="1:5" ht="16" x14ac:dyDescent="0.2">
      <c r="A222" s="47" t="s">
        <v>261</v>
      </c>
    </row>
    <row r="223" spans="1:5" x14ac:dyDescent="0.2">
      <c r="A223" s="68" t="s">
        <v>328</v>
      </c>
      <c r="B223" s="68"/>
      <c r="C223" s="68"/>
      <c r="D223" s="68"/>
      <c r="E223" s="68"/>
    </row>
    <row r="225" spans="1:5" ht="16" x14ac:dyDescent="0.2">
      <c r="A225" s="47" t="s">
        <v>262</v>
      </c>
    </row>
    <row r="226" spans="1:5" x14ac:dyDescent="0.2">
      <c r="A226" s="67" t="s">
        <v>329</v>
      </c>
      <c r="B226" s="67"/>
      <c r="C226" s="67"/>
      <c r="D226" s="67"/>
      <c r="E226" s="67"/>
    </row>
    <row r="228" spans="1:5" ht="15" customHeight="1" x14ac:dyDescent="0.2">
      <c r="A228" s="47" t="s">
        <v>263</v>
      </c>
    </row>
    <row r="229" spans="1:5" x14ac:dyDescent="0.2">
      <c r="A229" s="69" t="s">
        <v>330</v>
      </c>
      <c r="B229" s="69"/>
      <c r="C229" s="69"/>
      <c r="D229" s="69"/>
      <c r="E229" s="69"/>
    </row>
    <row r="232" spans="1:5" ht="19" x14ac:dyDescent="0.2">
      <c r="A232" s="71" t="s">
        <v>282</v>
      </c>
      <c r="B232" s="71"/>
      <c r="C232" s="71"/>
      <c r="D232" s="71"/>
      <c r="E232" s="71"/>
    </row>
    <row r="233" spans="1:5" ht="30" customHeight="1" x14ac:dyDescent="0.2">
      <c r="A233" s="68" t="s">
        <v>331</v>
      </c>
      <c r="B233" s="68"/>
      <c r="C233" s="68"/>
      <c r="D233" s="68"/>
      <c r="E233" s="68"/>
    </row>
    <row r="238" spans="1:5" x14ac:dyDescent="0.2">
      <c r="A238" s="70"/>
      <c r="B238" s="70"/>
      <c r="C238" s="70"/>
      <c r="D238" s="70"/>
      <c r="E238" s="70"/>
    </row>
  </sheetData>
  <mergeCells count="58">
    <mergeCell ref="A215:E215"/>
    <mergeCell ref="A216:E216"/>
    <mergeCell ref="A217:E217"/>
    <mergeCell ref="A49:E49"/>
    <mergeCell ref="A21:A22"/>
    <mergeCell ref="B21:D21"/>
    <mergeCell ref="A32:E32"/>
    <mergeCell ref="A33:E33"/>
    <mergeCell ref="A34:E34"/>
    <mergeCell ref="A38:E38"/>
    <mergeCell ref="A39:E39"/>
    <mergeCell ref="A40:E40"/>
    <mergeCell ref="A44:E44"/>
    <mergeCell ref="A45:E45"/>
    <mergeCell ref="A95:E95"/>
    <mergeCell ref="A96:E96"/>
    <mergeCell ref="A97:E97"/>
    <mergeCell ref="A98:E98"/>
    <mergeCell ref="A50:E50"/>
    <mergeCell ref="A54:E54"/>
    <mergeCell ref="A55:E55"/>
    <mergeCell ref="A89:E89"/>
    <mergeCell ref="A90:E90"/>
    <mergeCell ref="A91:E91"/>
    <mergeCell ref="A93:E93"/>
    <mergeCell ref="A94:E94"/>
    <mergeCell ref="A92:E92"/>
    <mergeCell ref="A119:E119"/>
    <mergeCell ref="A136:E136"/>
    <mergeCell ref="A137:E137"/>
    <mergeCell ref="A138:E138"/>
    <mergeCell ref="A139:E139"/>
    <mergeCell ref="A99:E99"/>
    <mergeCell ref="A100:E100"/>
    <mergeCell ref="A117:E117"/>
    <mergeCell ref="A118:E118"/>
    <mergeCell ref="A116:E116"/>
    <mergeCell ref="A219:E219"/>
    <mergeCell ref="A223:E223"/>
    <mergeCell ref="A141:E141"/>
    <mergeCell ref="A120:E120"/>
    <mergeCell ref="A121:E121"/>
    <mergeCell ref="A140:E140"/>
    <mergeCell ref="A167:E167"/>
    <mergeCell ref="A168:E168"/>
    <mergeCell ref="A164:E164"/>
    <mergeCell ref="A165:E165"/>
    <mergeCell ref="A166:E166"/>
    <mergeCell ref="A189:E189"/>
    <mergeCell ref="A190:E190"/>
    <mergeCell ref="A191:E191"/>
    <mergeCell ref="A192:E192"/>
    <mergeCell ref="A193:E193"/>
    <mergeCell ref="A226:E226"/>
    <mergeCell ref="A233:E233"/>
    <mergeCell ref="A229:E229"/>
    <mergeCell ref="A238:E238"/>
    <mergeCell ref="A232:E2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935-EF9B-480E-A214-81154B63CFAF}">
  <dimension ref="A2:AK179"/>
  <sheetViews>
    <sheetView tabSelected="1" zoomScale="70" zoomScaleNormal="70" workbookViewId="0">
      <selection activeCell="N24" sqref="N24"/>
    </sheetView>
  </sheetViews>
  <sheetFormatPr baseColWidth="10" defaultColWidth="8.83203125" defaultRowHeight="15" x14ac:dyDescent="0.2"/>
  <cols>
    <col min="1" max="1" width="17.33203125" bestFit="1" customWidth="1"/>
    <col min="2" max="2" width="33.33203125" bestFit="1" customWidth="1"/>
    <col min="3" max="3" width="24.5" bestFit="1" customWidth="1"/>
    <col min="4" max="4" width="25.5" bestFit="1" customWidth="1"/>
    <col min="5" max="5" width="23.33203125" bestFit="1" customWidth="1"/>
    <col min="6" max="7" width="24.5" bestFit="1" customWidth="1"/>
    <col min="8" max="8" width="15.33203125" bestFit="1" customWidth="1"/>
    <col min="9" max="10" width="10" bestFit="1" customWidth="1"/>
    <col min="11" max="12" width="12" bestFit="1" customWidth="1"/>
    <col min="13" max="14" width="11.5" bestFit="1" customWidth="1"/>
    <col min="15" max="15" width="12.5" bestFit="1" customWidth="1"/>
    <col min="16" max="16" width="11.5" bestFit="1" customWidth="1"/>
    <col min="17" max="17" width="12.5" bestFit="1" customWidth="1"/>
    <col min="18" max="18" width="11.5" bestFit="1" customWidth="1"/>
    <col min="19" max="21" width="12.5" bestFit="1" customWidth="1"/>
    <col min="22" max="31" width="12" bestFit="1" customWidth="1"/>
    <col min="32" max="32" width="11" bestFit="1" customWidth="1"/>
    <col min="33" max="41" width="12" bestFit="1" customWidth="1"/>
  </cols>
  <sheetData>
    <row r="2" spans="1:37" x14ac:dyDescent="0.2">
      <c r="B2" s="66">
        <v>2020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>
        <v>2021</v>
      </c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>
        <v>2022</v>
      </c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</row>
    <row r="3" spans="1:37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  <c r="Z3">
        <v>1</v>
      </c>
      <c r="AA3">
        <v>2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  <c r="AJ3">
        <v>11</v>
      </c>
      <c r="AK3">
        <v>12</v>
      </c>
    </row>
    <row r="4" spans="1:37" ht="32" x14ac:dyDescent="0.2">
      <c r="A4" s="56" t="s">
        <v>229</v>
      </c>
      <c r="B4" s="57">
        <v>8925.428335999999</v>
      </c>
      <c r="C4" s="57">
        <v>11664.228825000002</v>
      </c>
      <c r="D4" s="57">
        <v>12878.262210999997</v>
      </c>
      <c r="E4" s="57">
        <v>12781.595922000002</v>
      </c>
      <c r="F4" s="57">
        <v>12664.127168000001</v>
      </c>
      <c r="G4" s="57">
        <v>10855.943807</v>
      </c>
      <c r="H4" s="57">
        <v>10906.834109999998</v>
      </c>
      <c r="I4" s="57">
        <v>10960.198293999996</v>
      </c>
      <c r="J4" s="57">
        <v>10184.367714000002</v>
      </c>
      <c r="K4" s="57">
        <v>10806.902091999995</v>
      </c>
      <c r="L4" s="57">
        <v>14848.452024999999</v>
      </c>
      <c r="M4" s="57">
        <v>13019.045156000002</v>
      </c>
      <c r="N4" s="57">
        <v>10492.627841</v>
      </c>
      <c r="O4" s="57">
        <v>11345.227009999997</v>
      </c>
      <c r="P4" s="57">
        <v>12524.914722</v>
      </c>
      <c r="Q4" s="57">
        <v>11077.150333</v>
      </c>
      <c r="R4" s="57">
        <v>12223.570491999997</v>
      </c>
      <c r="S4" s="57">
        <v>11610.746423000001</v>
      </c>
      <c r="T4" s="57">
        <v>8857.3912030000029</v>
      </c>
      <c r="U4" s="57">
        <v>10206.246059999999</v>
      </c>
      <c r="V4" s="57">
        <v>11142.791008000002</v>
      </c>
      <c r="W4" s="57">
        <v>11054.860161999999</v>
      </c>
      <c r="X4" s="57">
        <v>11688.406351</v>
      </c>
      <c r="Y4" s="57">
        <v>10490.950075000001</v>
      </c>
      <c r="Z4" s="57">
        <v>12934.92879</v>
      </c>
      <c r="AA4" s="57">
        <v>11675.205228000006</v>
      </c>
      <c r="AB4" s="57">
        <v>11785.532824000002</v>
      </c>
      <c r="AC4" s="57">
        <v>12291.549618999999</v>
      </c>
      <c r="AD4" s="57">
        <v>12454.538320999998</v>
      </c>
      <c r="AE4" s="57">
        <v>12574.662171999997</v>
      </c>
      <c r="AF4" s="57">
        <v>11360.353898999994</v>
      </c>
      <c r="AG4" s="57">
        <v>12190.901220999998</v>
      </c>
      <c r="AH4" s="57">
        <v>9962.1168190000026</v>
      </c>
      <c r="AI4" s="57">
        <v>9348.7207589999998</v>
      </c>
      <c r="AJ4" s="57">
        <v>6462.548295999999</v>
      </c>
      <c r="AK4" s="57">
        <v>7655.8286229999994</v>
      </c>
    </row>
    <row r="18" s="57" customFormat="1" x14ac:dyDescent="0.2"/>
    <row r="34" spans="1:2" ht="16" x14ac:dyDescent="0.2">
      <c r="A34" s="55" t="s">
        <v>332</v>
      </c>
      <c r="B34" s="58" t="s">
        <v>229</v>
      </c>
    </row>
    <row r="35" spans="1:2" x14ac:dyDescent="0.2">
      <c r="A35" s="54" t="s">
        <v>33</v>
      </c>
      <c r="B35">
        <v>564.917284</v>
      </c>
    </row>
    <row r="36" spans="1:2" x14ac:dyDescent="0.2">
      <c r="A36" s="54" t="s">
        <v>34</v>
      </c>
      <c r="B36">
        <v>1456.9284279999999</v>
      </c>
    </row>
    <row r="37" spans="1:2" x14ac:dyDescent="0.2">
      <c r="A37" s="54" t="s">
        <v>10</v>
      </c>
      <c r="B37">
        <v>9693.1390140000003</v>
      </c>
    </row>
    <row r="38" spans="1:2" x14ac:dyDescent="0.2">
      <c r="A38" s="54" t="s">
        <v>58</v>
      </c>
      <c r="B38">
        <v>198.984905</v>
      </c>
    </row>
    <row r="39" spans="1:2" x14ac:dyDescent="0.2">
      <c r="A39" s="54" t="s">
        <v>56</v>
      </c>
      <c r="B39">
        <v>344.14095400000002</v>
      </c>
    </row>
    <row r="40" spans="1:2" x14ac:dyDescent="0.2">
      <c r="A40" s="54" t="s">
        <v>21</v>
      </c>
      <c r="B40">
        <v>8606.1963190000006</v>
      </c>
    </row>
    <row r="41" spans="1:2" x14ac:dyDescent="0.2">
      <c r="A41" s="54" t="s">
        <v>55</v>
      </c>
      <c r="B41">
        <v>410.97030899999999</v>
      </c>
    </row>
    <row r="42" spans="1:2" x14ac:dyDescent="0.2">
      <c r="A42" s="54" t="s">
        <v>19</v>
      </c>
      <c r="B42">
        <v>2245.1163419999998</v>
      </c>
    </row>
    <row r="43" spans="1:2" x14ac:dyDescent="0.2">
      <c r="A43" s="54" t="s">
        <v>57</v>
      </c>
      <c r="B43">
        <v>538.268012</v>
      </c>
    </row>
    <row r="44" spans="1:2" x14ac:dyDescent="0.2">
      <c r="A44" s="54" t="s">
        <v>53</v>
      </c>
      <c r="B44">
        <v>3822.2369799999997</v>
      </c>
    </row>
    <row r="45" spans="1:2" x14ac:dyDescent="0.2">
      <c r="A45" s="54" t="s">
        <v>52</v>
      </c>
      <c r="B45">
        <v>308.90372200000002</v>
      </c>
    </row>
    <row r="46" spans="1:2" x14ac:dyDescent="0.2">
      <c r="A46" s="54" t="s">
        <v>35</v>
      </c>
      <c r="B46">
        <v>804.84028299999989</v>
      </c>
    </row>
    <row r="47" spans="1:2" x14ac:dyDescent="0.2">
      <c r="A47" s="54" t="s">
        <v>20</v>
      </c>
      <c r="B47">
        <v>4668.1382889999995</v>
      </c>
    </row>
    <row r="60" spans="1:7" x14ac:dyDescent="0.2">
      <c r="A60" t="s">
        <v>336</v>
      </c>
      <c r="B60" t="s">
        <v>3</v>
      </c>
    </row>
    <row r="61" spans="1:7" x14ac:dyDescent="0.2">
      <c r="A61" t="s">
        <v>332</v>
      </c>
      <c r="B61" t="s">
        <v>10</v>
      </c>
      <c r="C61" t="s">
        <v>21</v>
      </c>
      <c r="D61" t="s">
        <v>19</v>
      </c>
      <c r="E61" t="s">
        <v>53</v>
      </c>
      <c r="F61" t="s">
        <v>20</v>
      </c>
      <c r="G61" t="s">
        <v>335</v>
      </c>
    </row>
    <row r="62" spans="1:7" x14ac:dyDescent="0.2">
      <c r="A62" s="54">
        <v>1</v>
      </c>
      <c r="B62">
        <v>2476.51901</v>
      </c>
      <c r="C62">
        <v>261.31347099999999</v>
      </c>
      <c r="D62">
        <v>623.93876599999999</v>
      </c>
      <c r="E62">
        <v>438.40610199999998</v>
      </c>
      <c r="F62">
        <v>1335.5663770000001</v>
      </c>
      <c r="G62">
        <v>1932.7136459999999</v>
      </c>
    </row>
    <row r="63" spans="1:7" x14ac:dyDescent="0.2">
      <c r="A63" s="54">
        <v>2</v>
      </c>
      <c r="B63">
        <v>2021.7022240000001</v>
      </c>
      <c r="C63">
        <v>756.53332899999998</v>
      </c>
      <c r="D63">
        <v>486.09037599999999</v>
      </c>
      <c r="E63">
        <v>371.034761</v>
      </c>
      <c r="F63">
        <v>1418.480059</v>
      </c>
      <c r="G63">
        <v>1831.914632</v>
      </c>
    </row>
    <row r="64" spans="1:7" x14ac:dyDescent="0.2">
      <c r="A64" s="54">
        <v>3</v>
      </c>
      <c r="B64">
        <v>1390.0422490000001</v>
      </c>
      <c r="C64">
        <v>1072.6836410000001</v>
      </c>
      <c r="D64">
        <v>481.704229</v>
      </c>
      <c r="E64">
        <v>420.92656199999999</v>
      </c>
      <c r="G64">
        <v>1944.5220939999999</v>
      </c>
    </row>
    <row r="65" spans="1:7" x14ac:dyDescent="0.2">
      <c r="A65" s="54">
        <v>4</v>
      </c>
      <c r="B65">
        <v>2860.1374699999997</v>
      </c>
      <c r="C65">
        <v>1098.9411749999999</v>
      </c>
      <c r="D65">
        <v>811.75129799999991</v>
      </c>
      <c r="E65">
        <v>405.15188499999999</v>
      </c>
      <c r="G65">
        <v>1545.739703</v>
      </c>
    </row>
    <row r="66" spans="1:7" x14ac:dyDescent="0.2">
      <c r="A66" s="54">
        <v>5</v>
      </c>
      <c r="B66">
        <v>2686.2275300000001</v>
      </c>
      <c r="C66">
        <v>1070.0705849999999</v>
      </c>
      <c r="D66">
        <v>316.39511399999998</v>
      </c>
      <c r="E66">
        <v>344.50059799999997</v>
      </c>
      <c r="G66">
        <v>1422.9588349999999</v>
      </c>
    </row>
    <row r="67" spans="1:7" x14ac:dyDescent="0.2">
      <c r="A67" s="54">
        <v>6</v>
      </c>
      <c r="B67">
        <v>1916.8863220000001</v>
      </c>
      <c r="C67">
        <v>570.03286200000002</v>
      </c>
      <c r="D67">
        <v>566.14719400000001</v>
      </c>
      <c r="E67">
        <v>410.21925999999996</v>
      </c>
      <c r="F67">
        <v>2191.7368390000001</v>
      </c>
      <c r="G67">
        <v>654.86855700000001</v>
      </c>
    </row>
    <row r="68" spans="1:7" x14ac:dyDescent="0.2">
      <c r="A68" s="54">
        <v>7</v>
      </c>
      <c r="B68">
        <v>2223.7630010000003</v>
      </c>
      <c r="C68">
        <v>597.38252299999999</v>
      </c>
      <c r="D68">
        <v>225.06434099999998</v>
      </c>
      <c r="E68">
        <v>345.57329800000002</v>
      </c>
      <c r="G68">
        <v>1024.5116870000002</v>
      </c>
    </row>
    <row r="69" spans="1:7" x14ac:dyDescent="0.2">
      <c r="A69" s="54">
        <v>8</v>
      </c>
      <c r="B69">
        <v>2307.9608990000002</v>
      </c>
      <c r="C69">
        <v>514.08347100000003</v>
      </c>
      <c r="D69">
        <v>264.76622600000002</v>
      </c>
      <c r="E69">
        <v>236.25640800000002</v>
      </c>
      <c r="F69">
        <v>2331.1989869999998</v>
      </c>
      <c r="G69">
        <v>857.60426399999994</v>
      </c>
    </row>
    <row r="70" spans="1:7" x14ac:dyDescent="0.2">
      <c r="A70" s="54">
        <v>9</v>
      </c>
      <c r="B70">
        <v>1340.4343700000002</v>
      </c>
      <c r="C70">
        <v>477.69954100000001</v>
      </c>
      <c r="D70">
        <v>601.54680999999994</v>
      </c>
      <c r="E70">
        <v>376.94919699999997</v>
      </c>
      <c r="G70">
        <v>751.03788299999997</v>
      </c>
    </row>
    <row r="71" spans="1:7" x14ac:dyDescent="0.2">
      <c r="A71" s="54">
        <v>10</v>
      </c>
      <c r="B71">
        <v>1051.793848</v>
      </c>
      <c r="C71">
        <v>724.66623500000003</v>
      </c>
      <c r="D71">
        <v>692.40654399999994</v>
      </c>
      <c r="E71">
        <v>559.36925500000007</v>
      </c>
      <c r="F71">
        <v>2389.500121</v>
      </c>
      <c r="G71">
        <v>742.52862499999992</v>
      </c>
    </row>
    <row r="72" spans="1:7" x14ac:dyDescent="0.2">
      <c r="A72" s="54">
        <v>11</v>
      </c>
      <c r="B72">
        <v>1613.783187</v>
      </c>
      <c r="C72">
        <v>822.86353199999996</v>
      </c>
      <c r="D72">
        <v>588.03184299999998</v>
      </c>
      <c r="E72">
        <v>793.30620899999997</v>
      </c>
      <c r="G72">
        <v>346.05368499999997</v>
      </c>
    </row>
    <row r="73" spans="1:7" x14ac:dyDescent="0.2">
      <c r="A73" s="54">
        <v>12</v>
      </c>
      <c r="B73">
        <v>1260.9091939999998</v>
      </c>
      <c r="C73">
        <v>963.94818899999996</v>
      </c>
      <c r="D73">
        <v>523.69327599999997</v>
      </c>
      <c r="E73">
        <v>348.596721</v>
      </c>
      <c r="F73">
        <v>1349.5445580000001</v>
      </c>
      <c r="G73">
        <v>726.15049700000009</v>
      </c>
    </row>
    <row r="77" spans="1:7" x14ac:dyDescent="0.2">
      <c r="A77" t="s">
        <v>336</v>
      </c>
      <c r="B77" t="s">
        <v>3</v>
      </c>
    </row>
    <row r="78" spans="1:7" x14ac:dyDescent="0.2">
      <c r="A78" t="s">
        <v>332</v>
      </c>
      <c r="B78" t="s">
        <v>10</v>
      </c>
      <c r="C78" t="s">
        <v>21</v>
      </c>
      <c r="D78" t="s">
        <v>19</v>
      </c>
      <c r="E78" t="s">
        <v>53</v>
      </c>
      <c r="F78" t="s">
        <v>20</v>
      </c>
      <c r="G78" t="s">
        <v>335</v>
      </c>
    </row>
    <row r="79" spans="1:7" x14ac:dyDescent="0.2">
      <c r="A79" s="54">
        <v>1</v>
      </c>
      <c r="B79" s="11">
        <f>B62/SUM($B$62:$B$73)</f>
        <v>0.10697632692195315</v>
      </c>
      <c r="C79" s="11">
        <f>C62/SUM(C$62:C$73)</f>
        <v>2.9261710608745755E-2</v>
      </c>
      <c r="D79" s="11">
        <f>D62/SUM(D$62:D$73)</f>
        <v>0.10093587811898048</v>
      </c>
      <c r="E79" s="11">
        <f t="shared" ref="E79:G79" si="0">E62/SUM(E$62:E$73)</f>
        <v>8.6808100084772646E-2</v>
      </c>
      <c r="F79" s="11">
        <f t="shared" si="0"/>
        <v>0.12123848136474889</v>
      </c>
      <c r="G79" s="11">
        <f t="shared" si="0"/>
        <v>0.14024883313192413</v>
      </c>
    </row>
    <row r="80" spans="1:7" x14ac:dyDescent="0.2">
      <c r="A80" s="54">
        <v>2</v>
      </c>
      <c r="B80" s="11">
        <f t="shared" ref="B80:B90" si="1">B63/SUM($B$62:$B$73)</f>
        <v>8.7329948682067171E-2</v>
      </c>
      <c r="C80" s="11">
        <f t="shared" ref="C80:G90" si="2">C63/SUM(C$62:C$73)</f>
        <v>8.4716104586391727E-2</v>
      </c>
      <c r="D80" s="11">
        <f t="shared" si="2"/>
        <v>7.8635855985177555E-2</v>
      </c>
      <c r="E80" s="11">
        <f t="shared" si="2"/>
        <v>7.3468007221801163E-2</v>
      </c>
      <c r="F80" s="11">
        <f t="shared" si="2"/>
        <v>0.12876512254346711</v>
      </c>
      <c r="G80" s="11">
        <f t="shared" si="2"/>
        <v>0.13293427614951409</v>
      </c>
    </row>
    <row r="81" spans="1:7" x14ac:dyDescent="0.2">
      <c r="A81" s="54">
        <v>3</v>
      </c>
      <c r="B81" s="11">
        <f t="shared" si="1"/>
        <v>6.0044608365171004E-2</v>
      </c>
      <c r="C81" s="11">
        <f t="shared" si="2"/>
        <v>0.12011840858245584</v>
      </c>
      <c r="D81" s="11">
        <f t="shared" si="2"/>
        <v>7.7926299818564984E-2</v>
      </c>
      <c r="E81" s="11">
        <f t="shared" si="2"/>
        <v>8.3347003966735972E-2</v>
      </c>
      <c r="F81" s="11">
        <f t="shared" si="2"/>
        <v>0</v>
      </c>
      <c r="G81" s="11">
        <f t="shared" si="2"/>
        <v>0.14110572212659053</v>
      </c>
    </row>
    <row r="82" spans="1:7" x14ac:dyDescent="0.2">
      <c r="A82" s="54">
        <v>4</v>
      </c>
      <c r="B82" s="11">
        <f t="shared" si="1"/>
        <v>0.12354720468406498</v>
      </c>
      <c r="C82" s="11">
        <f t="shared" si="2"/>
        <v>0.12305870996939543</v>
      </c>
      <c r="D82" s="11">
        <f t="shared" si="2"/>
        <v>0.13131870392206435</v>
      </c>
      <c r="E82" s="11">
        <f t="shared" si="2"/>
        <v>8.0223485079626691E-2</v>
      </c>
      <c r="F82" s="11">
        <f t="shared" si="2"/>
        <v>0</v>
      </c>
      <c r="G82" s="11">
        <f t="shared" si="2"/>
        <v>0.11216777514874386</v>
      </c>
    </row>
    <row r="83" spans="1:7" x14ac:dyDescent="0.2">
      <c r="A83" s="54">
        <v>5</v>
      </c>
      <c r="B83" s="11">
        <f t="shared" si="1"/>
        <v>0.11603494795544926</v>
      </c>
      <c r="C83" s="11">
        <f t="shared" si="2"/>
        <v>0.11982580029026239</v>
      </c>
      <c r="D83" s="11">
        <f t="shared" si="2"/>
        <v>5.1183898812507719E-2</v>
      </c>
      <c r="E83" s="11">
        <f t="shared" si="2"/>
        <v>6.821401949931806E-2</v>
      </c>
      <c r="F83" s="11">
        <f t="shared" si="2"/>
        <v>0</v>
      </c>
      <c r="G83" s="11">
        <f t="shared" si="2"/>
        <v>0.10325808824113417</v>
      </c>
    </row>
    <row r="84" spans="1:7" x14ac:dyDescent="0.2">
      <c r="A84" s="54">
        <v>6</v>
      </c>
      <c r="B84" s="11">
        <f t="shared" si="1"/>
        <v>8.280229508696256E-2</v>
      </c>
      <c r="C84" s="11">
        <f t="shared" si="2"/>
        <v>6.3831904958773084E-2</v>
      </c>
      <c r="D84" s="11">
        <f t="shared" si="2"/>
        <v>9.1586814740385603E-2</v>
      </c>
      <c r="E84" s="11">
        <f t="shared" si="2"/>
        <v>8.1226868002812078E-2</v>
      </c>
      <c r="F84" s="11">
        <f t="shared" si="2"/>
        <v>0.1989589214640248</v>
      </c>
      <c r="G84" s="11">
        <f t="shared" si="2"/>
        <v>4.7521034046673745E-2</v>
      </c>
    </row>
    <row r="85" spans="1:7" x14ac:dyDescent="0.2">
      <c r="A85" s="54">
        <v>7</v>
      </c>
      <c r="B85" s="11">
        <f t="shared" si="1"/>
        <v>9.6058215919739565E-2</v>
      </c>
      <c r="C85" s="11">
        <f t="shared" si="2"/>
        <v>6.6894502008847473E-2</v>
      </c>
      <c r="D85" s="11">
        <f t="shared" si="2"/>
        <v>3.640912879598935E-2</v>
      </c>
      <c r="E85" s="11">
        <f t="shared" si="2"/>
        <v>6.8426423132698463E-2</v>
      </c>
      <c r="F85" s="11">
        <f t="shared" si="2"/>
        <v>0</v>
      </c>
      <c r="G85" s="11">
        <f t="shared" si="2"/>
        <v>7.4344468426115251E-2</v>
      </c>
    </row>
    <row r="86" spans="1:7" x14ac:dyDescent="0.2">
      <c r="A86" s="54">
        <v>8</v>
      </c>
      <c r="B86" s="11">
        <f t="shared" si="1"/>
        <v>9.9695249120865387E-2</v>
      </c>
      <c r="C86" s="11">
        <f t="shared" si="2"/>
        <v>5.7566728954212776E-2</v>
      </c>
      <c r="D86" s="11">
        <f t="shared" si="2"/>
        <v>4.2831785703724722E-2</v>
      </c>
      <c r="E86" s="11">
        <f t="shared" si="2"/>
        <v>4.6780758337466942E-2</v>
      </c>
      <c r="F86" s="11">
        <f t="shared" si="2"/>
        <v>0.21161885310243997</v>
      </c>
      <c r="G86" s="11">
        <f t="shared" si="2"/>
        <v>6.2232704551909906E-2</v>
      </c>
    </row>
    <row r="87" spans="1:7" x14ac:dyDescent="0.2">
      <c r="A87" s="54">
        <v>9</v>
      </c>
      <c r="B87" s="11">
        <f t="shared" si="1"/>
        <v>5.7901734169422889E-2</v>
      </c>
      <c r="C87" s="11">
        <f t="shared" si="2"/>
        <v>5.3492480403632456E-2</v>
      </c>
      <c r="D87" s="11">
        <f t="shared" si="2"/>
        <v>9.7313484600861463E-2</v>
      </c>
      <c r="E87" s="11">
        <f t="shared" si="2"/>
        <v>7.4639115356224389E-2</v>
      </c>
      <c r="F87" s="11">
        <f t="shared" si="2"/>
        <v>0</v>
      </c>
      <c r="G87" s="11">
        <f t="shared" si="2"/>
        <v>5.4499634204280126E-2</v>
      </c>
    </row>
    <row r="88" spans="1:7" x14ac:dyDescent="0.2">
      <c r="A88" s="54">
        <v>10</v>
      </c>
      <c r="B88" s="11">
        <f t="shared" si="1"/>
        <v>4.5433546879233164E-2</v>
      </c>
      <c r="C88" s="11">
        <f t="shared" si="2"/>
        <v>8.1147648360230709E-2</v>
      </c>
      <c r="D88" s="11">
        <f t="shared" si="2"/>
        <v>0.11201205365394541</v>
      </c>
      <c r="E88" s="11">
        <f t="shared" si="2"/>
        <v>0.1107598230290707</v>
      </c>
      <c r="F88" s="11">
        <f t="shared" si="2"/>
        <v>0.21691124520644003</v>
      </c>
      <c r="G88" s="11">
        <f t="shared" si="2"/>
        <v>5.3882153436868759E-2</v>
      </c>
    </row>
    <row r="89" spans="1:7" x14ac:dyDescent="0.2">
      <c r="A89" s="54">
        <v>11</v>
      </c>
      <c r="B89" s="11">
        <f t="shared" si="1"/>
        <v>6.970937719297518E-2</v>
      </c>
      <c r="C89" s="11">
        <f t="shared" si="2"/>
        <v>9.2143717090935592E-2</v>
      </c>
      <c r="D89" s="11">
        <f t="shared" si="2"/>
        <v>9.5127140144915218E-2</v>
      </c>
      <c r="E89" s="11">
        <f t="shared" si="2"/>
        <v>0.15708130994203992</v>
      </c>
      <c r="F89" s="11">
        <f t="shared" si="2"/>
        <v>0</v>
      </c>
      <c r="G89" s="11">
        <f t="shared" si="2"/>
        <v>2.5111648392765799E-2</v>
      </c>
    </row>
    <row r="90" spans="1:7" x14ac:dyDescent="0.2">
      <c r="A90" s="54">
        <v>12</v>
      </c>
      <c r="B90" s="11">
        <f t="shared" si="1"/>
        <v>5.4466545022095525E-2</v>
      </c>
      <c r="C90" s="11">
        <f t="shared" si="2"/>
        <v>0.10794228418611666</v>
      </c>
      <c r="D90" s="11">
        <f t="shared" si="2"/>
        <v>8.4718955702883195E-2</v>
      </c>
      <c r="E90" s="11">
        <f t="shared" si="2"/>
        <v>6.9025086347433109E-2</v>
      </c>
      <c r="F90" s="11">
        <f t="shared" si="2"/>
        <v>0.12250737631887934</v>
      </c>
      <c r="G90" s="11">
        <f t="shared" si="2"/>
        <v>5.2693662143479675E-2</v>
      </c>
    </row>
    <row r="95" spans="1:7" x14ac:dyDescent="0.2">
      <c r="A95" t="s">
        <v>0</v>
      </c>
      <c r="B95" s="54">
        <v>2022</v>
      </c>
    </row>
    <row r="96" spans="1:7" ht="16" x14ac:dyDescent="0.2">
      <c r="A96" s="55" t="s">
        <v>332</v>
      </c>
      <c r="B96" s="58" t="s">
        <v>338</v>
      </c>
      <c r="C96" s="58" t="s">
        <v>337</v>
      </c>
    </row>
    <row r="97" spans="1:3" x14ac:dyDescent="0.2">
      <c r="A97" s="54" t="s">
        <v>9</v>
      </c>
      <c r="B97">
        <v>29314.788418</v>
      </c>
      <c r="C97" s="11">
        <v>0.22429599653909901</v>
      </c>
    </row>
    <row r="98" spans="1:3" x14ac:dyDescent="0.2">
      <c r="A98" s="54" t="s">
        <v>26</v>
      </c>
      <c r="B98">
        <v>43594.052248999986</v>
      </c>
      <c r="C98" s="11">
        <v>0.33355080899588141</v>
      </c>
    </row>
    <row r="99" spans="1:3" x14ac:dyDescent="0.2">
      <c r="A99" s="54" t="s">
        <v>32</v>
      </c>
      <c r="B99">
        <v>57788.04590399997</v>
      </c>
      <c r="C99" s="11">
        <v>0.44215319446501977</v>
      </c>
    </row>
    <row r="109" spans="1:3" ht="16" x14ac:dyDescent="0.2">
      <c r="A109" s="59" t="s">
        <v>339</v>
      </c>
    </row>
    <row r="110" spans="1:3" x14ac:dyDescent="0.2">
      <c r="A110" s="40" t="s">
        <v>0</v>
      </c>
      <c r="B110" s="54">
        <v>2022</v>
      </c>
    </row>
    <row r="111" spans="1:3" x14ac:dyDescent="0.2">
      <c r="A111" s="40" t="s">
        <v>2</v>
      </c>
      <c r="B111" t="s">
        <v>9</v>
      </c>
    </row>
    <row r="112" spans="1:3" x14ac:dyDescent="0.2">
      <c r="A112" s="40" t="s">
        <v>4</v>
      </c>
      <c r="B112" t="s">
        <v>334</v>
      </c>
    </row>
    <row r="114" spans="1:2" x14ac:dyDescent="0.2">
      <c r="A114" s="40" t="s">
        <v>289</v>
      </c>
      <c r="B114" s="40" t="s">
        <v>333</v>
      </c>
    </row>
    <row r="115" spans="1:2" x14ac:dyDescent="0.2">
      <c r="A115" s="40" t="s">
        <v>332</v>
      </c>
    </row>
    <row r="117" spans="1:2" x14ac:dyDescent="0.2">
      <c r="A117" t="s">
        <v>340</v>
      </c>
    </row>
    <row r="121" spans="1:2" ht="16" x14ac:dyDescent="0.2">
      <c r="A121" s="59" t="s">
        <v>341</v>
      </c>
    </row>
    <row r="122" spans="1:2" x14ac:dyDescent="0.2">
      <c r="A122" s="40" t="s">
        <v>0</v>
      </c>
      <c r="B122" s="54">
        <v>2022</v>
      </c>
    </row>
    <row r="123" spans="1:2" x14ac:dyDescent="0.2">
      <c r="A123" s="40" t="s">
        <v>2</v>
      </c>
      <c r="B123" t="s">
        <v>9</v>
      </c>
    </row>
    <row r="124" spans="1:2" x14ac:dyDescent="0.2">
      <c r="A124" s="40" t="s">
        <v>4</v>
      </c>
      <c r="B124" t="s">
        <v>334</v>
      </c>
    </row>
    <row r="126" spans="1:2" x14ac:dyDescent="0.2">
      <c r="A126" s="40" t="s">
        <v>229</v>
      </c>
      <c r="B126" s="40" t="s">
        <v>333</v>
      </c>
    </row>
    <row r="127" spans="1:2" x14ac:dyDescent="0.2">
      <c r="A127" s="40" t="s">
        <v>332</v>
      </c>
    </row>
    <row r="128" spans="1:2" x14ac:dyDescent="0.2">
      <c r="A128" t="s">
        <v>342</v>
      </c>
    </row>
    <row r="131" spans="1:12" x14ac:dyDescent="0.2">
      <c r="C131" s="40"/>
      <c r="D131" s="40"/>
      <c r="E131" s="40"/>
      <c r="F131" s="40"/>
      <c r="G131" s="40"/>
      <c r="H131" s="40"/>
      <c r="I131" s="40"/>
      <c r="J131" s="40"/>
      <c r="K131" s="40"/>
      <c r="L131" s="40"/>
    </row>
    <row r="132" spans="1:12" ht="16" x14ac:dyDescent="0.2">
      <c r="A132" s="59" t="s">
        <v>343</v>
      </c>
    </row>
    <row r="133" spans="1:12" x14ac:dyDescent="0.2">
      <c r="A133" t="s">
        <v>4</v>
      </c>
      <c r="B133" t="s">
        <v>48</v>
      </c>
    </row>
    <row r="134" spans="1:12" x14ac:dyDescent="0.2">
      <c r="A134" t="s">
        <v>2</v>
      </c>
      <c r="B134" t="s">
        <v>9</v>
      </c>
    </row>
    <row r="135" spans="1:12" x14ac:dyDescent="0.2">
      <c r="A135" t="s">
        <v>3</v>
      </c>
      <c r="B135" t="s">
        <v>10</v>
      </c>
    </row>
    <row r="137" spans="1:12" x14ac:dyDescent="0.2">
      <c r="A137" s="55" t="s">
        <v>332</v>
      </c>
      <c r="B137" s="55" t="s">
        <v>346</v>
      </c>
      <c r="C137" s="55" t="s">
        <v>345</v>
      </c>
      <c r="D137" s="55" t="s">
        <v>344</v>
      </c>
      <c r="E137" s="40"/>
      <c r="F137" s="40"/>
      <c r="G137" s="40"/>
      <c r="H137" s="40"/>
      <c r="I137" s="40"/>
      <c r="J137" s="40"/>
      <c r="K137" s="40"/>
      <c r="L137" s="40"/>
    </row>
    <row r="138" spans="1:12" x14ac:dyDescent="0.2">
      <c r="A138" s="54">
        <v>2020</v>
      </c>
      <c r="B138" s="11">
        <v>0.26331139108804458</v>
      </c>
      <c r="C138" s="60">
        <v>2.7560553324408748E-2</v>
      </c>
      <c r="D138" s="11">
        <v>0.28962610401090705</v>
      </c>
    </row>
    <row r="139" spans="1:12" x14ac:dyDescent="0.2">
      <c r="A139" s="54">
        <v>2021</v>
      </c>
      <c r="B139" s="11">
        <v>0.43156336478498203</v>
      </c>
      <c r="C139" s="60">
        <v>2.6723028182334036E-2</v>
      </c>
      <c r="D139" s="11">
        <v>0.3383659353513907</v>
      </c>
    </row>
    <row r="140" spans="1:12" x14ac:dyDescent="0.2">
      <c r="A140" s="54">
        <v>2022</v>
      </c>
      <c r="B140" s="11">
        <v>0.30512524412697334</v>
      </c>
      <c r="C140" s="60">
        <v>2.2304597559472446E-2</v>
      </c>
      <c r="D140" s="11">
        <v>0.37200796063770214</v>
      </c>
    </row>
    <row r="142" spans="1:12" x14ac:dyDescent="0.2">
      <c r="A142" s="62"/>
      <c r="B142" s="62"/>
      <c r="C142" s="62"/>
      <c r="D142" s="62"/>
    </row>
    <row r="143" spans="1:12" x14ac:dyDescent="0.2">
      <c r="A143" s="63"/>
      <c r="B143" s="61"/>
      <c r="C143" s="61"/>
      <c r="D143" s="61"/>
    </row>
    <row r="144" spans="1:12" x14ac:dyDescent="0.2">
      <c r="A144" s="63"/>
      <c r="B144" s="61"/>
      <c r="C144" s="61"/>
      <c r="D144" s="61"/>
    </row>
    <row r="145" spans="1:4" x14ac:dyDescent="0.2">
      <c r="A145" s="63"/>
      <c r="B145" s="61"/>
      <c r="C145" s="61"/>
      <c r="D145" s="61"/>
    </row>
    <row r="165" spans="1:10" x14ac:dyDescent="0.2">
      <c r="F165" s="40"/>
      <c r="G165" s="40"/>
      <c r="H165" s="40"/>
      <c r="I165" s="40"/>
      <c r="J165" s="40"/>
    </row>
    <row r="170" spans="1:10" x14ac:dyDescent="0.2">
      <c r="A170" s="64"/>
      <c r="B170" s="64"/>
      <c r="C170" s="64"/>
      <c r="D170" s="64"/>
    </row>
    <row r="171" spans="1:10" x14ac:dyDescent="0.2">
      <c r="A171" s="54"/>
      <c r="C171" s="60"/>
    </row>
    <row r="172" spans="1:10" x14ac:dyDescent="0.2">
      <c r="A172" s="54"/>
      <c r="C172" s="60"/>
    </row>
    <row r="173" spans="1:10" x14ac:dyDescent="0.2">
      <c r="A173" s="54"/>
      <c r="C173" s="60"/>
    </row>
    <row r="176" spans="1:10" x14ac:dyDescent="0.2">
      <c r="A176" s="64"/>
      <c r="B176" s="64"/>
      <c r="C176" s="64"/>
      <c r="D176" s="64"/>
    </row>
    <row r="177" spans="1:4" x14ac:dyDescent="0.2">
      <c r="A177" s="54"/>
      <c r="B177" s="65"/>
      <c r="C177" s="60"/>
      <c r="D177" s="65"/>
    </row>
    <row r="178" spans="1:4" x14ac:dyDescent="0.2">
      <c r="A178" s="54"/>
      <c r="B178" s="65"/>
      <c r="C178" s="60"/>
      <c r="D178" s="65"/>
    </row>
    <row r="179" spans="1:4" x14ac:dyDescent="0.2">
      <c r="A179" s="54"/>
      <c r="B179" s="65"/>
      <c r="C179" s="60"/>
      <c r="D179" s="65"/>
    </row>
  </sheetData>
  <mergeCells count="3">
    <mergeCell ref="B2:M2"/>
    <mergeCell ref="N2:Y2"/>
    <mergeCell ref="Z2:AK2"/>
  </mergeCells>
  <pageMargins left="0.7" right="0.7" top="0.75" bottom="0.75" header="0.3" footer="0.3"/>
  <pageSetup paperSize="9" orientation="portrait" horizontalDpi="4294967295" verticalDpi="4294967295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F A A B Q S w M E F A A A C A g A N W S Z W U d A s D q k A A A A 9 g A A A B I A A A B D b 2 5 m a W c v U G F j a 2 F n Z S 5 4 b W y F j 7 0 O g j A c x F + F d K c t s B D y p w 6 u k h i N x r U p F R q h m H 5 Y 3 s 3 B R / I V x C j q 5 n h 3 v 0 v u 7 t c b L M a + i y 7 S W D X o E i W Y o k h q M d R K N y X y 7 h j n a M F g z c W J N z K a Y G 2 L 0 a o S t c 6 d C 0 J C C D h k e D A N S S l N y K F a b U U r e x 4 r b R 3 X Q q J P q / 7 f Q g z 2 r z E s x U m W 4 y S n m A K Z T a i U / g L p t P e Z / p i w 9 J 3 z R j L j 4 8 0 O y C y B v D + w B 1 B L A w Q U A A A I C A A 1 Z J l Z l u x n U v 4 C A A C z F g A A E w A A A E Z v c m 1 1 b G F z L 1 N l Y 3 R p b 2 4 x L m 3 t l 8 9 P E 0 E U x + 9 N + B 8 m y 2 W b r N s f I o k x H r C F S I x E U 5 A Y w m H a D u 3 K 7 I y Z m c U 2 D Y l g U B M O X j w Q L / w L R a l W E P g X Z v 8 j 3 + 4 C h R Z W U Q 6 s 9 t C 0 8 9 7 s e 9 9 5 8 z 4 z W 0 k q y u E M l a L v 3 L 2 R 1 E h K 1 r E g V T R q 6 E / 6 U B / p r v 8 B 5 b P 5 r I H u I 0 p U C i G 9 5 a / 5 6 / r Q f 6 c P d F f v g a M g V + w i r 3 g u Y c q c c i i x C 5 w p G E j T y M x J I m Q G v 2 i 6 i r i O K G O y g j N F / o p R j q s y o z 9 C K A j o v 4 F s B / 6 m 7 i B I e i 6 D 7 i K 9 q 9 s w A L + / Y U c S N k D f 7 s k T p 2 7 d y f Q p t y t y x U h b a K F I q O M 6 i g h Q b F i G h Q q c e i 6 T M L x r o U l W 4 V W H 1 W A 0 f i e b z V n o q c c V K a k m J W D r D e w Z z s h i 2 o J S Q J W 2 I d d n U P V e d 0 4 E I P 0 N 1 H w B x 3 7 g D P Q H 1 Z v F Z X j 4 i e A u R H p I c B X K Y v Y X E 2 Q e z 5 i g t F T B F I t A n x J e L + U W x P 8 R p j t J + R 1 B j K 4 + Q l E w y L v j v 9 X t X t Z Z g Z l c 4 s K N l j z b f E m k + f v q L d R q G c 8 J F v B r m q n x M T u I s A p m 4 z F s d H 3 Q X K h j x g g F h w I T U q S h Q v s D E F I d s M 4 T p 1 Z X C H w 1 M u C c Y 4 6 S y H Q Y y m W z 2 f S A / x m m H j n 1 I + G V L 5 g T L P v M p O X a 4 J w Z z y 1 D b / A l J B U X R J 5 f F E w x h G e k U w 6 7 6 i 7 E c Z V P L F d 5 W z X U I F e j p s L h B p y D a 4 j S E K X r R 2 n K E V K h U p 0 Q F Y v R Z K N C q D 3 P x X K Z 8 + W r g g S 9 n r M b V D a C Z m c e p V b Y Q 7 2 u 7 f i v 4 R N i 4 2 + i X C C l X 0 R r Y R p i B 3 y c 1 W y h R w 6 r B t Z o v L i 6 U M Q K L 1 4 P D x d q G 0 L x F 1 D c d B 7 0 N u z 2 Y X h m f w 3 O d i j 0 r 9 / d / g y O 6 E 6 S m e L E r T B r W + 8 F C i F u x 1 + D P W 3 D J R G a d y D Z e q D j + h C 6 d J l D n p L F U y I u m U u 6 L f d / Q J U b Q p U w q B L K U / w f o X + G p / y Q p 4 T x l I B L K v i r D z 3 c h s L u h w 9 2 o e I x N E X b V + B u 2 W H E b M W 8 O F p x F 2 C M M 2 + s H i + q P 3 3 f Y X C R c j O f j j 0 M b r r 8 2 8 m W P 3 a D 5 f 8 E U E s D B B Q A A A g I A D V k m V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N W S Z W U d A s D q k A A A A 9 g A A A B I A A A A A A A A A A A A A A K S B A A A A A E N v b m Z p Z y 9 Q Y W N r Y W d l L n h t b F B L A Q I U A x Q A A A g I A D V k m V m W 7 G d S / g I A A L M W A A A T A A A A A A A A A A A A A A C k g d Q A A A B G b 3 J t d W x h c y 9 T Z W N 0 a W 9 u M S 5 t U E s B A h Q D F A A A C A g A N W S Z W Q / K 6 a u k A A A A 6 Q A A A B M A A A A A A A A A A A A A A K S B A w Q A A F t D b 2 5 0 Z W 5 0 X 1 R 5 c G V z X S 5 4 b W x Q S w U G A A A A A A M A A w D C A A A A 2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o A A A A A A A B P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U 2 M D M w Z G E t Z G M 5 Y S 0 0 O D V h L W J i M 2 U t N G J m M D V m Y m E 2 N G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Q i I C 8 + P E V u d H J 5 I F R 5 c G U 9 I k Z p b G x F c n J v c k N v Z G U i I F Z h b H V l P S J z V W 5 r b m 9 3 b i I g L z 4 8 R W 5 0 c n k g V H l w Z T 0 i R m l s b E V y c m 9 y Q 2 9 1 b n Q i I F Z h b H V l P S J s N j A 2 I i A v P j x F b n R y e S B U e X B l P S J G a W x s T G F z d F V w Z G F 0 Z W Q i I F Z h b H V l P S J k M j A y N C 0 x M i 0 x O F Q x M j o z O T o w M S 4 1 O D g w M j A w W i I g L z 4 8 R W 5 0 c n k g V H l w Z T 0 i R m l s b E N v b H V t b l R 5 c G V z I i B W Y W x 1 Z T 0 i c 0 F 3 T U d C Z 1 l H Q m d Z R C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Q x Q V x 1 M D Q z R V x 1 M D Q z R l x 1 M D Q z O F x 1 M D Q 0 R i A y M D I w L 0 F 1 d G 9 S Z W 1 v d m V k Q 2 9 s d W 1 u c z E u e 1 l l Y X I s M H 0 m c X V v d D s s J n F 1 b 3 Q 7 U 2 V j d G l v b j E v X H U w N D F B X H U w N D N F X H U w N D N G X H U w N D M 4 X H U w N D R G I D I w M j A v Q X V 0 b 1 J l b W 9 2 Z W R D b 2 x 1 b W 5 z M S 5 7 T W 9 u d G g s M X 0 m c X V v d D s s J n F 1 b 3 Q 7 U 2 V j d G l v b j E v X H U w N D F B X H U w N D N F X H U w N D N G X H U w N D M 4 X H U w N D R G I D I w M j A v Q X V 0 b 1 J l b W 9 2 Z W R D b 2 x 1 b W 5 z M S 5 7 Q 2 h h b m 5 l b C w y f S Z x d W 9 0 O y w m c X V v d D t T Z W N 0 a W 9 u M S 9 c d T A 0 M U F c d T A 0 M 0 V c d T A 0 M 0 Z c d T A 0 M z h c d T A 0 N E Y g M j A y M C 9 B d X R v U m V t b 3 Z l Z E N v b H V t b n M x L n t C c m F u Z C w z f S Z x d W 9 0 O y w m c X V v d D t T Z W N 0 a W 9 u M S 9 c d T A 0 M U F c d T A 0 M 0 V c d T A 0 M 0 Z c d T A 0 M z h c d T A 0 N E Y g M j A y M C 9 B d X R v U m V t b 3 Z l Z E N v b H V t b n M x L n t X Z W l n a H Q g c m F u Z 2 U s N H 0 m c X V v d D s s J n F 1 b 3 Q 7 U 2 V j d G l v b j E v X H U w N D F B X H U w N D N F X H U w N D N G X H U w N D M 4 X H U w N D R G I D I w M j A v Q X V 0 b 1 J l b W 9 2 Z W R D b 2 x 1 b W 5 z M S 5 7 V W 5 p d H M g K G l u I D E w M D A p L D V 9 J n F 1 b 3 Q 7 L C Z x d W 9 0 O 1 N l Y 3 R p b 2 4 x L 1 x 1 M D Q x Q V x 1 M D Q z R V x 1 M D Q z R l x 1 M D Q z O F x 1 M D Q 0 R i A y M D I w L 0 F 1 d G 9 S Z W 1 v d m V k Q 2 9 s d W 1 u c z E u e 1 Z h b H V l I C h p b i A x M D A w I H J 1 Y i k s N n 0 m c X V v d D s s J n F 1 b 3 Q 7 U 2 V j d G l v b j E v X H U w N D F B X H U w N D N F X H U w N D N G X H U w N D M 4 X H U w N D R G I D I w M j A v Q X V 0 b 1 J l b W 9 2 Z W R D b 2 x 1 b W 5 z M S 5 7 V m 9 s d W 1 l I C h p b i A x M D A w I G t n K S w 3 f S Z x d W 9 0 O y w m c X V v d D t T Z W N 0 a W 9 u M S 9 c d T A 0 M U F c d T A 0 M 0 V c d T A 0 M 0 Z c d T A 0 M z h c d T A 0 N E Y g M j A y M C 9 B d X R v U m V t b 3 Z l Z E N v b H V t b n M x L n t O d W 1 i Z X I g b 2 Y g c 3 R v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M D Q x Q V x 1 M D Q z R V x 1 M D Q z R l x 1 M D Q z O F x 1 M D Q 0 R i A y M D I w L 0 F 1 d G 9 S Z W 1 v d m V k Q 2 9 s d W 1 u c z E u e 1 l l Y X I s M H 0 m c X V v d D s s J n F 1 b 3 Q 7 U 2 V j d G l v b j E v X H U w N D F B X H U w N D N F X H U w N D N G X H U w N D M 4 X H U w N D R G I D I w M j A v Q X V 0 b 1 J l b W 9 2 Z W R D b 2 x 1 b W 5 z M S 5 7 T W 9 u d G g s M X 0 m c X V v d D s s J n F 1 b 3 Q 7 U 2 V j d G l v b j E v X H U w N D F B X H U w N D N F X H U w N D N G X H U w N D M 4 X H U w N D R G I D I w M j A v Q X V 0 b 1 J l b W 9 2 Z W R D b 2 x 1 b W 5 z M S 5 7 Q 2 h h b m 5 l b C w y f S Z x d W 9 0 O y w m c X V v d D t T Z W N 0 a W 9 u M S 9 c d T A 0 M U F c d T A 0 M 0 V c d T A 0 M 0 Z c d T A 0 M z h c d T A 0 N E Y g M j A y M C 9 B d X R v U m V t b 3 Z l Z E N v b H V t b n M x L n t C c m F u Z C w z f S Z x d W 9 0 O y w m c X V v d D t T Z W N 0 a W 9 u M S 9 c d T A 0 M U F c d T A 0 M 0 V c d T A 0 M 0 Z c d T A 0 M z h c d T A 0 N E Y g M j A y M C 9 B d X R v U m V t b 3 Z l Z E N v b H V t b n M x L n t X Z W l n a H Q g c m F u Z 2 U s N H 0 m c X V v d D s s J n F 1 b 3 Q 7 U 2 V j d G l v b j E v X H U w N D F B X H U w N D N F X H U w N D N G X H U w N D M 4 X H U w N D R G I D I w M j A v Q X V 0 b 1 J l b W 9 2 Z W R D b 2 x 1 b W 5 z M S 5 7 V W 5 p d H M g K G l u I D E w M D A p L D V 9 J n F 1 b 3 Q 7 L C Z x d W 9 0 O 1 N l Y 3 R p b 2 4 x L 1 x 1 M D Q x Q V x 1 M D Q z R V x 1 M D Q z R l x 1 M D Q z O F x 1 M D Q 0 R i A y M D I w L 0 F 1 d G 9 S Z W 1 v d m V k Q 2 9 s d W 1 u c z E u e 1 Z h b H V l I C h p b i A x M D A w I H J 1 Y i k s N n 0 m c X V v d D s s J n F 1 b 3 Q 7 U 2 V j d G l v b j E v X H U w N D F B X H U w N D N F X H U w N D N G X H U w N D M 4 X H U w N D R G I D I w M j A v Q X V 0 b 1 J l b W 9 2 Z W R D b 2 x 1 b W 5 z M S 5 7 V m 9 s d W 1 l I C h p b i A x M D A w I G t n K S w 3 f S Z x d W 9 0 O y w m c X V v d D t T Z W N 0 a W 9 u M S 9 c d T A 0 M U F c d T A 0 M 0 V c d T A 0 M 0 Z c d T A 0 M z h c d T A 0 N E Y g M j A y M C 9 B d X R v U m V t b 3 Z l Z E N v b H V t b n M x L n t O d W 1 i Z X I g b 2 Y g c 3 R v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C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A z M j k 5 O D U t O D l i M i 0 0 Y j g x L W I 1 Z m U t Y 2 I 5 Y T Y 5 M W Y 3 N z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F Q x M j o 0 M D o x M C 4 x M D c 0 M T Y w W i I g L z 4 8 R W 5 0 c n k g V H l w Z T 0 i R m l s b E N v b H V t b l R 5 c G V z I i B W Y W x 1 Z T 0 i c 0 F 3 T U d C Z 1 l H Q m d Z R C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Q x Q V x 1 M D Q z R V x 1 M D Q z R l x 1 M D Q z O F x 1 M D Q 0 R i A y M D I y L 0 F 1 d G 9 S Z W 1 v d m V k Q 2 9 s d W 1 u c z E u e 1 l l Y X I s M H 0 m c X V v d D s s J n F 1 b 3 Q 7 U 2 V j d G l v b j E v X H U w N D F B X H U w N D N F X H U w N D N G X H U w N D M 4 X H U w N D R G I D I w M j I v Q X V 0 b 1 J l b W 9 2 Z W R D b 2 x 1 b W 5 z M S 5 7 T W 9 u d G g s M X 0 m c X V v d D s s J n F 1 b 3 Q 7 U 2 V j d G l v b j E v X H U w N D F B X H U w N D N F X H U w N D N G X H U w N D M 4 X H U w N D R G I D I w M j I v Q X V 0 b 1 J l b W 9 2 Z W R D b 2 x 1 b W 5 z M S 5 7 Q 2 h h b m 5 l b C w y f S Z x d W 9 0 O y w m c X V v d D t T Z W N 0 a W 9 u M S 9 c d T A 0 M U F c d T A 0 M 0 V c d T A 0 M 0 Z c d T A 0 M z h c d T A 0 N E Y g M j A y M i 9 B d X R v U m V t b 3 Z l Z E N v b H V t b n M x L n t C c m F u Z C w z f S Z x d W 9 0 O y w m c X V v d D t T Z W N 0 a W 9 u M S 9 c d T A 0 M U F c d T A 0 M 0 V c d T A 0 M 0 Z c d T A 0 M z h c d T A 0 N E Y g M j A y M i 9 B d X R v U m V t b 3 Z l Z E N v b H V t b n M x L n t X Z W l n a H Q g c m F u Z 2 U s N H 0 m c X V v d D s s J n F 1 b 3 Q 7 U 2 V j d G l v b j E v X H U w N D F B X H U w N D N F X H U w N D N G X H U w N D M 4 X H U w N D R G I D I w M j I v Q X V 0 b 1 J l b W 9 2 Z W R D b 2 x 1 b W 5 z M S 5 7 V W 5 p d H M g K G l u I D E w M D A p L D V 9 J n F 1 b 3 Q 7 L C Z x d W 9 0 O 1 N l Y 3 R p b 2 4 x L 1 x 1 M D Q x Q V x 1 M D Q z R V x 1 M D Q z R l x 1 M D Q z O F x 1 M D Q 0 R i A y M D I y L 0 F 1 d G 9 S Z W 1 v d m V k Q 2 9 s d W 1 u c z E u e 1 Z h b H V l I C h p b i A x M D A w I H J 1 Y i k s N n 0 m c X V v d D s s J n F 1 b 3 Q 7 U 2 V j d G l v b j E v X H U w N D F B X H U w N D N F X H U w N D N G X H U w N D M 4 X H U w N D R G I D I w M j I v Q X V 0 b 1 J l b W 9 2 Z W R D b 2 x 1 b W 5 z M S 5 7 V m 9 s d W 1 l I C h p b i A x M D A w I G t n K S w 3 f S Z x d W 9 0 O y w m c X V v d D t T Z W N 0 a W 9 u M S 9 c d T A 0 M U F c d T A 0 M 0 V c d T A 0 M 0 Z c d T A 0 M z h c d T A 0 N E Y g M j A y M i 9 B d X R v U m V t b 3 Z l Z E N v b H V t b n M x L n t O d W 1 i Z X I g b 2 Y g c 3 R v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M D Q x Q V x 1 M D Q z R V x 1 M D Q z R l x 1 M D Q z O F x 1 M D Q 0 R i A y M D I y L 0 F 1 d G 9 S Z W 1 v d m V k Q 2 9 s d W 1 u c z E u e 1 l l Y X I s M H 0 m c X V v d D s s J n F 1 b 3 Q 7 U 2 V j d G l v b j E v X H U w N D F B X H U w N D N F X H U w N D N G X H U w N D M 4 X H U w N D R G I D I w M j I v Q X V 0 b 1 J l b W 9 2 Z W R D b 2 x 1 b W 5 z M S 5 7 T W 9 u d G g s M X 0 m c X V v d D s s J n F 1 b 3 Q 7 U 2 V j d G l v b j E v X H U w N D F B X H U w N D N F X H U w N D N G X H U w N D M 4 X H U w N D R G I D I w M j I v Q X V 0 b 1 J l b W 9 2 Z W R D b 2 x 1 b W 5 z M S 5 7 Q 2 h h b m 5 l b C w y f S Z x d W 9 0 O y w m c X V v d D t T Z W N 0 a W 9 u M S 9 c d T A 0 M U F c d T A 0 M 0 V c d T A 0 M 0 Z c d T A 0 M z h c d T A 0 N E Y g M j A y M i 9 B d X R v U m V t b 3 Z l Z E N v b H V t b n M x L n t C c m F u Z C w z f S Z x d W 9 0 O y w m c X V v d D t T Z W N 0 a W 9 u M S 9 c d T A 0 M U F c d T A 0 M 0 V c d T A 0 M 0 Z c d T A 0 M z h c d T A 0 N E Y g M j A y M i 9 B d X R v U m V t b 3 Z l Z E N v b H V t b n M x L n t X Z W l n a H Q g c m F u Z 2 U s N H 0 m c X V v d D s s J n F 1 b 3 Q 7 U 2 V j d G l v b j E v X H U w N D F B X H U w N D N F X H U w N D N G X H U w N D M 4 X H U w N D R G I D I w M j I v Q X V 0 b 1 J l b W 9 2 Z W R D b 2 x 1 b W 5 z M S 5 7 V W 5 p d H M g K G l u I D E w M D A p L D V 9 J n F 1 b 3 Q 7 L C Z x d W 9 0 O 1 N l Y 3 R p b 2 4 x L 1 x 1 M D Q x Q V x 1 M D Q z R V x 1 M D Q z R l x 1 M D Q z O F x 1 M D Q 0 R i A y M D I y L 0 F 1 d G 9 S Z W 1 v d m V k Q 2 9 s d W 1 u c z E u e 1 Z h b H V l I C h p b i A x M D A w I H J 1 Y i k s N n 0 m c X V v d D s s J n F 1 b 3 Q 7 U 2 V j d G l v b j E v X H U w N D F B X H U w N D N F X H U w N D N G X H U w N D M 4 X H U w N D R G I D I w M j I v Q X V 0 b 1 J l b W 9 2 Z W R D b 2 x 1 b W 5 z M S 5 7 V m 9 s d W 1 l I C h p b i A x M D A w I G t n K S w 3 f S Z x d W 9 0 O y w m c X V v d D t T Z W N 0 a W 9 u M S 9 c d T A 0 M U F c d T A 0 M 0 V c d T A 0 M 0 Z c d T A 0 M z h c d T A 0 N E Y g M j A y M i 9 B d X R v U m V t b 3 Z l Z E N v b H V t b n M x L n t O d W 1 i Z X I g b 2 Y g c 3 R v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Y l R D A l Q j g l R D E l O E Y l M j A y M D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i V E M C V C O C V E M S U 4 R i U y M D I w M j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G J U Q w J U I 4 J U Q x J T h G J T I w M j A y M i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N o Z W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U 0 Y m U y Y j Q t N D c 2 M C 0 0 N T B k L W J h O T M t Z W Q x Y j M x Z T h m O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F Q x M j o 0 N z o w M i 4 2 N j Y 3 M D c w W i I g L z 4 8 R W 5 0 c n k g V H l w Z T 0 i R m l s b E N v b H V t b l R 5 c G V z I i B W Y W x 1 Z T 0 i c 0 F 3 T U d C Z 1 l H Q m d Z R C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c n V i K S Z x d W 9 0 O y w m c X V v d D t W b 2 x 1 b W U g K G l u I D E w M D A g a 2 c p J n F 1 b 3 Q 7 L C Z x d W 9 0 O 0 5 1 b W J l c i B v Z i B z d G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z d C B T a G V l d C 9 B d X R v U m V t b 3 Z l Z E N v b H V t b n M x L n t Z Z W F y L D B 9 J n F 1 b 3 Q 7 L C Z x d W 9 0 O 1 N l Y 3 R p b 2 4 x L 0 Z p c n N 0 I F N o Z W V 0 L 0 F 1 d G 9 S Z W 1 v d m V k Q 2 9 s d W 1 u c z E u e 0 1 v b n R o L D F 9 J n F 1 b 3 Q 7 L C Z x d W 9 0 O 1 N l Y 3 R p b 2 4 x L 0 Z p c n N 0 I F N o Z W V 0 L 0 F 1 d G 9 S Z W 1 v d m V k Q 2 9 s d W 1 u c z E u e 0 N o Y W 5 u Z W w s M n 0 m c X V v d D s s J n F 1 b 3 Q 7 U 2 V j d G l v b j E v R m l y c 3 Q g U 2 h l Z X Q v Q X V 0 b 1 J l b W 9 2 Z W R D b 2 x 1 b W 5 z M S 5 7 Q n J h b m Q s M 3 0 m c X V v d D s s J n F 1 b 3 Q 7 U 2 V j d G l v b j E v R m l y c 3 Q g U 2 h l Z X Q v Q X V 0 b 1 J l b W 9 2 Z W R D b 2 x 1 b W 5 z M S 5 7 V 2 V p Z 2 h 0 I H J h b m d l L D R 9 J n F 1 b 3 Q 7 L C Z x d W 9 0 O 1 N l Y 3 R p b 2 4 x L 0 Z p c n N 0 I F N o Z W V 0 L 0 F 1 d G 9 S Z W 1 v d m V k Q 2 9 s d W 1 u c z E u e 1 V u a X R z I C h p b i A x M D A w K S w 1 f S Z x d W 9 0 O y w m c X V v d D t T Z W N 0 a W 9 u M S 9 G a X J z d C B T a G V l d C 9 B d X R v U m V t b 3 Z l Z E N v b H V t b n M x L n t W Y W x 1 Z S A o a W 4 g c n V i K S w 2 f S Z x d W 9 0 O y w m c X V v d D t T Z W N 0 a W 9 u M S 9 G a X J z d C B T a G V l d C 9 B d X R v U m V t b 3 Z l Z E N v b H V t b n M x L n t W b 2 x 1 b W U g K G l u I D E w M D A g a 2 c p L D d 9 J n F 1 b 3 Q 7 L C Z x d W 9 0 O 1 N l Y 3 R p b 2 4 x L 0 Z p c n N 0 I F N o Z W V 0 L 0 F 1 d G 9 S Z W 1 v d m V k Q 2 9 s d W 1 u c z E u e 0 5 1 b W J l c i B v Z i B z d G 9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y c 3 Q g U 2 h l Z X Q v Q X V 0 b 1 J l b W 9 2 Z W R D b 2 x 1 b W 5 z M S 5 7 W W V h c i w w f S Z x d W 9 0 O y w m c X V v d D t T Z W N 0 a W 9 u M S 9 G a X J z d C B T a G V l d C 9 B d X R v U m V t b 3 Z l Z E N v b H V t b n M x L n t N b 2 5 0 a C w x f S Z x d W 9 0 O y w m c X V v d D t T Z W N 0 a W 9 u M S 9 G a X J z d C B T a G V l d C 9 B d X R v U m V t b 3 Z l Z E N v b H V t b n M x L n t D a G F u b m V s L D J 9 J n F 1 b 3 Q 7 L C Z x d W 9 0 O 1 N l Y 3 R p b 2 4 x L 0 Z p c n N 0 I F N o Z W V 0 L 0 F 1 d G 9 S Z W 1 v d m V k Q 2 9 s d W 1 u c z E u e 0 J y Y W 5 k L D N 9 J n F 1 b 3 Q 7 L C Z x d W 9 0 O 1 N l Y 3 R p b 2 4 x L 0 Z p c n N 0 I F N o Z W V 0 L 0 F 1 d G 9 S Z W 1 v d m V k Q 2 9 s d W 1 u c z E u e 1 d l a W d o d C B y Y W 5 n Z S w 0 f S Z x d W 9 0 O y w m c X V v d D t T Z W N 0 a W 9 u M S 9 G a X J z d C B T a G V l d C 9 B d X R v U m V t b 3 Z l Z E N v b H V t b n M x L n t V b m l 0 c y A o a W 4 g M T A w M C k s N X 0 m c X V v d D s s J n F 1 b 3 Q 7 U 2 V j d G l v b j E v R m l y c 3 Q g U 2 h l Z X Q v Q X V 0 b 1 J l b W 9 2 Z W R D b 2 x 1 b W 5 z M S 5 7 V m F s d W U g K G l u I H J 1 Y i k s N n 0 m c X V v d D s s J n F 1 b 3 Q 7 U 2 V j d G l v b j E v R m l y c 3 Q g U 2 h l Z X Q v Q X V 0 b 1 J l b W 9 2 Z W R D b 2 x 1 b W 5 z M S 5 7 V m 9 s d W 1 l I C h p b i A x M D A w I G t n K S w 3 f S Z x d W 9 0 O y w m c X V v d D t T Z W N 0 a W 9 u M S 9 G a X J z d C B T a G V l d C 9 B d X R v U m V t b 3 Z l Z E N v b H V t b n M x L n t O d W 1 i Z X I g b 2 Y g c 3 R v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z d C U y M F N o Z W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2 h l Z X Q v J U Q w J T l G J U Q w J U I 1 J U Q x J T g w J U Q w J U I 1 J U Q x J T g 1 J U Q w J U J F J U Q w J U I 0 J U Q x J T h C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2 h l Z X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T a G V l d C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U 5 N 2 J l M G Q t N z Y 0 Z S 0 0 M G V l L T l j N m U t N m Q y M z Q x Z G Y 4 Z D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l U M T A 6 M D k 6 M T Q u N z M y M D M z M F o i I C 8 + P E V u d H J 5 I F R 5 c G U 9 I k Z p b G x D b 2 x 1 b W 5 U e X B l c y I g V m F s d W U 9 I n N B d 0 1 H Q m d Z R 0 J n W U Q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D E w M D A g c n V i K S Z x d W 9 0 O y w m c X V v d D t W b 2 x 1 b W U g K G l u I D E w M D A g a 2 c p J n F 1 b 3 Q 7 L C Z x d W 9 0 O 0 5 1 b W J l c i B v Z i B z d G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U Z c d T A 0 N D B c d T A 0 M 0 V c d T A 0 M z R c d T A 0 M z B c d T A 0 M z Z c d T A 0 M z g g X H U w N D M 3 X H U w N D M w I D I w M j A v Q X V 0 b 1 J l b W 9 2 Z W R D b 2 x 1 b W 5 z M S 5 7 W W V h c i w w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T W 9 u d G g s M X 0 m c X V v d D s s J n F 1 b 3 Q 7 U 2 V j d G l v b j E v X H U w N D F G X H U w N D Q w X H U w N D N F X H U w N D M 0 X H U w N D M w X H U w N D M 2 X H U w N D M 4 I F x 1 M D Q z N 1 x 1 M D Q z M C A y M D I w L 0 F 1 d G 9 S Z W 1 v d m V k Q 2 9 s d W 1 u c z E u e 0 N o Y W 5 u Z W w s M n 0 m c X V v d D s s J n F 1 b 3 Q 7 U 2 V j d G l v b j E v X H U w N D F G X H U w N D Q w X H U w N D N F X H U w N D M 0 X H U w N D M w X H U w N D M 2 X H U w N D M 4 I F x 1 M D Q z N 1 x 1 M D Q z M C A y M D I w L 0 F 1 d G 9 S Z W 1 v d m V k Q 2 9 s d W 1 u c z E u e 0 J y Y W 5 k L D N 9 J n F 1 b 3 Q 7 L C Z x d W 9 0 O 1 N l Y 3 R p b 2 4 x L 1 x 1 M D Q x R l x 1 M D Q 0 M F x 1 M D Q z R V x 1 M D Q z N F x 1 M D Q z M F x 1 M D Q z N l x 1 M D Q z O C B c d T A 0 M z d c d T A 0 M z A g M j A y M C 9 B d X R v U m V t b 3 Z l Z E N v b H V t b n M x L n t X Z W l n a H Q g c m F u Z 2 U s N H 0 m c X V v d D s s J n F 1 b 3 Q 7 U 2 V j d G l v b j E v X H U w N D F G X H U w N D Q w X H U w N D N F X H U w N D M 0 X H U w N D M w X H U w N D M 2 X H U w N D M 4 I F x 1 M D Q z N 1 x 1 M D Q z M C A y M D I w L 0 F 1 d G 9 S Z W 1 v d m V k Q 2 9 s d W 1 u c z E u e 1 V u a X R z I C h p b i A x M D A w K S w 1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V m F s d W U g K G l u I D E w M D A g c n V i K S w 2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V m 9 s d W 1 l I C h p b i A x M D A w I G t n K S w 3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T n V t Y m V y I G 9 m I H N 0 b 3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A 0 M U Z c d T A 0 N D B c d T A 0 M 0 V c d T A 0 M z R c d T A 0 M z B c d T A 0 M z Z c d T A 0 M z g g X H U w N D M 3 X H U w N D M w I D I w M j A v Q X V 0 b 1 J l b W 9 2 Z W R D b 2 x 1 b W 5 z M S 5 7 W W V h c i w w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T W 9 u d G g s M X 0 m c X V v d D s s J n F 1 b 3 Q 7 U 2 V j d G l v b j E v X H U w N D F G X H U w N D Q w X H U w N D N F X H U w N D M 0 X H U w N D M w X H U w N D M 2 X H U w N D M 4 I F x 1 M D Q z N 1 x 1 M D Q z M C A y M D I w L 0 F 1 d G 9 S Z W 1 v d m V k Q 2 9 s d W 1 u c z E u e 0 N o Y W 5 u Z W w s M n 0 m c X V v d D s s J n F 1 b 3 Q 7 U 2 V j d G l v b j E v X H U w N D F G X H U w N D Q w X H U w N D N F X H U w N D M 0 X H U w N D M w X H U w N D M 2 X H U w N D M 4 I F x 1 M D Q z N 1 x 1 M D Q z M C A y M D I w L 0 F 1 d G 9 S Z W 1 v d m V k Q 2 9 s d W 1 u c z E u e 0 J y Y W 5 k L D N 9 J n F 1 b 3 Q 7 L C Z x d W 9 0 O 1 N l Y 3 R p b 2 4 x L 1 x 1 M D Q x R l x 1 M D Q 0 M F x 1 M D Q z R V x 1 M D Q z N F x 1 M D Q z M F x 1 M D Q z N l x 1 M D Q z O C B c d T A 0 M z d c d T A 0 M z A g M j A y M C 9 B d X R v U m V t b 3 Z l Z E N v b H V t b n M x L n t X Z W l n a H Q g c m F u Z 2 U s N H 0 m c X V v d D s s J n F 1 b 3 Q 7 U 2 V j d G l v b j E v X H U w N D F G X H U w N D Q w X H U w N D N F X H U w N D M 0 X H U w N D M w X H U w N D M 2 X H U w N D M 4 I F x 1 M D Q z N 1 x 1 M D Q z M C A y M D I w L 0 F 1 d G 9 S Z W 1 v d m V k Q 2 9 s d W 1 u c z E u e 1 V u a X R z I C h p b i A x M D A w K S w 1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V m F s d W U g K G l u I D E w M D A g c n V i K S w 2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V m 9 s d W 1 l I C h p b i A x M D A w I G t n K S w 3 f S Z x d W 9 0 O y w m c X V v d D t T Z W N 0 a W 9 u M S 9 c d T A 0 M U Z c d T A 0 N D B c d T A 0 M 0 V c d T A 0 M z R c d T A 0 M z B c d T A 0 M z Z c d T A 0 M z g g X H U w N D M 3 X H U w N D M w I D I w M j A v Q X V 0 b 1 J l b W 9 2 Z W R D b 2 x 1 b W 5 z M S 5 7 T n V t Y m V y I G 9 m I H N 0 b 3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J T I w J U Q w J U I 3 J U Q w J U I w J T I w M j A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w L y V E M C U 5 R i V E M C V C N S V E M S U 4 M C V E M C V C N S V E M S U 4 N S V E M C V C R S V E M C V C N C V E M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U y M C V E M C V C N y V E M C V C M C U y M D I w M j A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J T I w J U Q w J U I 3 J U Q w J U I w J T I w M j A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N D d l Y m U 1 L T E 1 N W Q t N D J m M C 0 4 M D R h L W U 0 Z j Q 2 Y z Y z N D M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l U M T A 6 M D k 6 M T U u O T k 5 N T g y M F o i I C 8 + P E V u d H J 5 I F R 5 c G U 9 I k Z p b G x D b 2 x 1 b W 5 U e X B l c y I g V m F s d W U 9 I n N B d 0 1 H Q m d Z R 0 J n W U Q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H J 1 Y i k m c X V v d D s s J n F 1 b 3 Q 7 V m 9 s d W 1 l I C h p b i A x M D A w I G t n K S Z x d W 9 0 O y w m c X V v d D t O d W 1 i Z X I g b 2 Y g c 3 R v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F G X H U w N D Q w X H U w N D N F X H U w N D M 0 X H U w N D M w X H U w N D M 2 X H U w N D M 4 I F x 1 M D Q z N 1 x 1 M D Q z M C A y M D I x L 0 F 1 d G 9 S Z W 1 v d m V k Q 2 9 s d W 1 u c z E u e 1 l l Y X I s M H 0 m c X V v d D s s J n F 1 b 3 Q 7 U 2 V j d G l v b j E v X H U w N D F G X H U w N D Q w X H U w N D N F X H U w N D M 0 X H U w N D M w X H U w N D M 2 X H U w N D M 4 I F x 1 M D Q z N 1 x 1 M D Q z M C A y M D I x L 0 F 1 d G 9 S Z W 1 v d m V k Q 2 9 s d W 1 u c z E u e 0 1 v b n R o L D F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D a G F u b m V s L D J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C c m F u Z C w z f S Z x d W 9 0 O y w m c X V v d D t T Z W N 0 a W 9 u M S 9 c d T A 0 M U Z c d T A 0 N D B c d T A 0 M 0 V c d T A 0 M z R c d T A 0 M z B c d T A 0 M z Z c d T A 0 M z g g X H U w N D M 3 X H U w N D M w I D I w M j E v Q X V 0 b 1 J l b W 9 2 Z W R D b 2 x 1 b W 5 z M S 5 7 V 2 V p Z 2 h 0 I H J h b m d l L D R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V b m l 0 c y A o a W 4 g M T A w M C k s N X 0 m c X V v d D s s J n F 1 b 3 Q 7 U 2 V j d G l v b j E v X H U w N D F G X H U w N D Q w X H U w N D N F X H U w N D M 0 X H U w N D M w X H U w N D M 2 X H U w N D M 4 I F x 1 M D Q z N 1 x 1 M D Q z M C A y M D I x L 0 F 1 d G 9 S Z W 1 v d m V k Q 2 9 s d W 1 u c z E u e 1 Z h b H V l I C h p b i B y d W I p L D Z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W b 2 x 1 b W U g K G l u I D E w M D A g a 2 c p L D d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O d W 1 i Z X I g b 2 Y g c 3 R v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M D Q x R l x 1 M D Q 0 M F x 1 M D Q z R V x 1 M D Q z N F x 1 M D Q z M F x 1 M D Q z N l x 1 M D Q z O C B c d T A 0 M z d c d T A 0 M z A g M j A y M S 9 B d X R v U m V t b 3 Z l Z E N v b H V t b n M x L n t Z Z W F y L D B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N b 2 5 0 a C w x f S Z x d W 9 0 O y w m c X V v d D t T Z W N 0 a W 9 u M S 9 c d T A 0 M U Z c d T A 0 N D B c d T A 0 M 0 V c d T A 0 M z R c d T A 0 M z B c d T A 0 M z Z c d T A 0 M z g g X H U w N D M 3 X H U w N D M w I D I w M j E v Q X V 0 b 1 J l b W 9 2 Z W R D b 2 x 1 b W 5 z M S 5 7 Q 2 h h b m 5 l b C w y f S Z x d W 9 0 O y w m c X V v d D t T Z W N 0 a W 9 u M S 9 c d T A 0 M U Z c d T A 0 N D B c d T A 0 M 0 V c d T A 0 M z R c d T A 0 M z B c d T A 0 M z Z c d T A 0 M z g g X H U w N D M 3 X H U w N D M w I D I w M j E v Q X V 0 b 1 J l b W 9 2 Z W R D b 2 x 1 b W 5 z M S 5 7 Q n J h b m Q s M 3 0 m c X V v d D s s J n F 1 b 3 Q 7 U 2 V j d G l v b j E v X H U w N D F G X H U w N D Q w X H U w N D N F X H U w N D M 0 X H U w N D M w X H U w N D M 2 X H U w N D M 4 I F x 1 M D Q z N 1 x 1 M D Q z M C A y M D I x L 0 F 1 d G 9 S Z W 1 v d m V k Q 2 9 s d W 1 u c z E u e 1 d l a W d o d C B y Y W 5 n Z S w 0 f S Z x d W 9 0 O y w m c X V v d D t T Z W N 0 a W 9 u M S 9 c d T A 0 M U Z c d T A 0 N D B c d T A 0 M 0 V c d T A 0 M z R c d T A 0 M z B c d T A 0 M z Z c d T A 0 M z g g X H U w N D M 3 X H U w N D M w I D I w M j E v Q X V 0 b 1 J l b W 9 2 Z W R D b 2 x 1 b W 5 z M S 5 7 V W 5 p d H M g K G l u I D E w M D A p L D V 9 J n F 1 b 3 Q 7 L C Z x d W 9 0 O 1 N l Y 3 R p b 2 4 x L 1 x 1 M D Q x R l x 1 M D Q 0 M F x 1 M D Q z R V x 1 M D Q z N F x 1 M D Q z M F x 1 M D Q z N l x 1 M D Q z O C B c d T A 0 M z d c d T A 0 M z A g M j A y M S 9 B d X R v U m V t b 3 Z l Z E N v b H V t b n M x L n t W Y W x 1 Z S A o a W 4 g c n V i K S w 2 f S Z x d W 9 0 O y w m c X V v d D t T Z W N 0 a W 9 u M S 9 c d T A 0 M U Z c d T A 0 N D B c d T A 0 M 0 V c d T A 0 M z R c d T A 0 M z B c d T A 0 M z Z c d T A 0 M z g g X H U w N D M 3 X H U w N D M w I D I w M j E v Q X V 0 b 1 J l b W 9 2 Z W R D b 2 x 1 b W 5 z M S 5 7 V m 9 s d W 1 l I C h p b i A x M D A w I G t n K S w 3 f S Z x d W 9 0 O y w m c X V v d D t T Z W N 0 a W 9 u M S 9 c d T A 0 M U Z c d T A 0 N D B c d T A 0 M 0 V c d T A 0 M z R c d T A 0 M z B c d T A 0 M z Z c d T A 0 M z g g X H U w N D M 3 X H U w N D M w I D I w M j E v Q X V 0 b 1 J l b W 9 2 Z W R D b 2 x 1 b W 5 z M S 5 7 T n V t Y m V y I G 9 m I H N 0 b 3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J T I w J U Q w J U I 3 J U Q w J U I w J T I w M j A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x L y V E M C U 5 R i V E M C V C N S V E M S U 4 M C V E M C V C N S V E M S U 4 N S V E M C V C R S V E M C V C N C V E M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U y M C V E M C V C N y V E M C V C M C U y M D I w M j E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J T I w J U Q w J U I 3 J U Q w J U I w J T I w M j A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U 3 O G N k L T U z M j c t N D k 0 Z i 1 i M j k x L T A 4 Z m M w N j g 4 N z h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l U M T A 6 M D k 6 M T Y u M D A y M j U 0 M F o i I C 8 + P E V u d H J 5 I F R 5 c G U 9 I k Z p b G x D b 2 x 1 b W 5 U e X B l c y I g V m F s d W U 9 I n N B d 0 1 H Q m d Z R 0 J n W U Q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D E w M D A g c n V i K S Z x d W 9 0 O y w m c X V v d D t W b 2 x 1 b W U g K G l u I D E w M D A g a 2 c p J n F 1 b 3 Q 7 L C Z x d W 9 0 O 0 5 1 b W J l c i B v Z i B z d G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U Z c d T A 0 N D B c d T A 0 M 0 V c d T A 0 M z R c d T A 0 M z B c d T A 0 M z Z c d T A 0 M z g g X H U w N D M 3 X H U w N D M w I D I w M j I v Q X V 0 b 1 J l b W 9 2 Z W R D b 2 x 1 b W 5 z M S 5 7 W W V h c i w w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T W 9 u d G g s M X 0 m c X V v d D s s J n F 1 b 3 Q 7 U 2 V j d G l v b j E v X H U w N D F G X H U w N D Q w X H U w N D N F X H U w N D M 0 X H U w N D M w X H U w N D M 2 X H U w N D M 4 I F x 1 M D Q z N 1 x 1 M D Q z M C A y M D I y L 0 F 1 d G 9 S Z W 1 v d m V k Q 2 9 s d W 1 u c z E u e 0 N o Y W 5 u Z W w s M n 0 m c X V v d D s s J n F 1 b 3 Q 7 U 2 V j d G l v b j E v X H U w N D F G X H U w N D Q w X H U w N D N F X H U w N D M 0 X H U w N D M w X H U w N D M 2 X H U w N D M 4 I F x 1 M D Q z N 1 x 1 M D Q z M C A y M D I y L 0 F 1 d G 9 S Z W 1 v d m V k Q 2 9 s d W 1 u c z E u e 0 J y Y W 5 k L D N 9 J n F 1 b 3 Q 7 L C Z x d W 9 0 O 1 N l Y 3 R p b 2 4 x L 1 x 1 M D Q x R l x 1 M D Q 0 M F x 1 M D Q z R V x 1 M D Q z N F x 1 M D Q z M F x 1 M D Q z N l x 1 M D Q z O C B c d T A 0 M z d c d T A 0 M z A g M j A y M i 9 B d X R v U m V t b 3 Z l Z E N v b H V t b n M x L n t X Z W l n a H Q g c m F u Z 2 U s N H 0 m c X V v d D s s J n F 1 b 3 Q 7 U 2 V j d G l v b j E v X H U w N D F G X H U w N D Q w X H U w N D N F X H U w N D M 0 X H U w N D M w X H U w N D M 2 X H U w N D M 4 I F x 1 M D Q z N 1 x 1 M D Q z M C A y M D I y L 0 F 1 d G 9 S Z W 1 v d m V k Q 2 9 s d W 1 u c z E u e 1 V u a X R z I C h p b i A x M D A w K S w 1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V m F s d W U g K G l u I D E w M D A g c n V i K S w 2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V m 9 s d W 1 l I C h p b i A x M D A w I G t n K S w 3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T n V t Y m V y I G 9 m I H N 0 b 3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A 0 M U Z c d T A 0 N D B c d T A 0 M 0 V c d T A 0 M z R c d T A 0 M z B c d T A 0 M z Z c d T A 0 M z g g X H U w N D M 3 X H U w N D M w I D I w M j I v Q X V 0 b 1 J l b W 9 2 Z W R D b 2 x 1 b W 5 z M S 5 7 W W V h c i w w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T W 9 u d G g s M X 0 m c X V v d D s s J n F 1 b 3 Q 7 U 2 V j d G l v b j E v X H U w N D F G X H U w N D Q w X H U w N D N F X H U w N D M 0 X H U w N D M w X H U w N D M 2 X H U w N D M 4 I F x 1 M D Q z N 1 x 1 M D Q z M C A y M D I y L 0 F 1 d G 9 S Z W 1 v d m V k Q 2 9 s d W 1 u c z E u e 0 N o Y W 5 u Z W w s M n 0 m c X V v d D s s J n F 1 b 3 Q 7 U 2 V j d G l v b j E v X H U w N D F G X H U w N D Q w X H U w N D N F X H U w N D M 0 X H U w N D M w X H U w N D M 2 X H U w N D M 4 I F x 1 M D Q z N 1 x 1 M D Q z M C A y M D I y L 0 F 1 d G 9 S Z W 1 v d m V k Q 2 9 s d W 1 u c z E u e 0 J y Y W 5 k L D N 9 J n F 1 b 3 Q 7 L C Z x d W 9 0 O 1 N l Y 3 R p b 2 4 x L 1 x 1 M D Q x R l x 1 M D Q 0 M F x 1 M D Q z R V x 1 M D Q z N F x 1 M D Q z M F x 1 M D Q z N l x 1 M D Q z O C B c d T A 0 M z d c d T A 0 M z A g M j A y M i 9 B d X R v U m V t b 3 Z l Z E N v b H V t b n M x L n t X Z W l n a H Q g c m F u Z 2 U s N H 0 m c X V v d D s s J n F 1 b 3 Q 7 U 2 V j d G l v b j E v X H U w N D F G X H U w N D Q w X H U w N D N F X H U w N D M 0 X H U w N D M w X H U w N D M 2 X H U w N D M 4 I F x 1 M D Q z N 1 x 1 M D Q z M C A y M D I y L 0 F 1 d G 9 S Z W 1 v d m V k Q 2 9 s d W 1 u c z E u e 1 V u a X R z I C h p b i A x M D A w K S w 1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V m F s d W U g K G l u I D E w M D A g c n V i K S w 2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V m 9 s d W 1 l I C h p b i A x M D A w I G t n K S w 3 f S Z x d W 9 0 O y w m c X V v d D t T Z W N 0 a W 9 u M S 9 c d T A 0 M U Z c d T A 0 N D B c d T A 0 M 0 V c d T A 0 M z R c d T A 0 M z B c d T A 0 M z Z c d T A 0 M z g g X H U w N D M 3 X H U w N D M w I D I w M j I v Q X V 0 b 1 J l b W 9 2 Z W R D b 2 x 1 b W 5 z M S 5 7 T n V t Y m V y I G 9 m I H N 0 b 3 J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J T I w J U Q w J U I 3 J U Q w J U I w J T I w M j A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y L y V E M C U 5 R i V E M C V C N S V E M S U 4 M C V E M C V C N S V E M S U 4 N S V E M C V C R S V E M C V C N C V E M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g l M j A l R D A l Q j c l R D A l Q j A l M j A y M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C U y M C V E M C V C N y V E M C V C M C U y M D I w M j I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M w N z l l N G M t Y z g 4 N i 0 0 O W V l L W F i M z Q t Y z M 1 M G F k M D Q 2 Z D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U 0 L 7 Q s d C w 0 L L Q u 9 C 1 0 L 3 Q u N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l U M T A 6 M D k 6 M T c u N j Y 5 N z I 3 M F o i I C 8 + P E V u d H J 5 I F R 5 c G U 9 I k Z p b G x D b 2 x 1 b W 5 U e X B l c y I g V m F s d W U 9 I n N B d 0 1 H Q m d Z R 0 J n W U R C Z z 0 9 I i A v P j x F b n R y e S B U e X B l P S J G a W x s Q 2 9 s d W 1 u T m F t Z X M i I F Z h b H V l P S J z W y Z x d W 9 0 O 1 l l Y X I m c X V v d D s s J n F 1 b 3 Q 7 T W 9 u d G g m c X V v d D s s J n F 1 b 3 Q 7 Q 2 h h b m 5 l b C Z x d W 9 0 O y w m c X V v d D t C c m F u Z C Z x d W 9 0 O y w m c X V v d D t X Z W l n a H Q g c m F u Z 2 U m c X V v d D s s J n F 1 b 3 Q 7 V W 5 p d H M g K G l u I D E w M D A p J n F 1 b 3 Q 7 L C Z x d W 9 0 O 1 Z h b H V l I C h p b i A x M D A w I H J 1 Y i k m c X V v d D s s J n F 1 b 3 Q 7 V m 9 s d W 1 l I C h p b i A x M D A w I G t n K S Z x d W 9 0 O y w m c X V v d D t O d W 1 i Z X I g b 2 Y g c 3 R v c m V z J n F 1 b 3 Q 7 L C Z x d W 9 0 O 1 Z h b H V l I C h p b i B y d W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Q x N F x 1 M D Q z R V x 1 M D Q z M V x 1 M D Q z M F x 1 M D Q z M l x 1 M D Q z Q l x 1 M D Q z N V x 1 M D Q z R F x 1 M D Q z O F x 1 M D Q z N S 9 B d X R v U m V t b 3 Z l Z E N v b H V t b n M x L n t Z Z W F y L D B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N b 2 5 0 a C w x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Q 2 h h b m 5 l b C w y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Q n J h b m Q s M 3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d l a W d o d C B y Y W 5 n Z S w 0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W 5 p d H M g K G l u I D E w M D A p L D V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Y W x 1 Z S A o a W 4 g M T A w M C B y d W I p L D Z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b 2 x 1 b W U g K G l u I D E w M D A g a 2 c p L D d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O d W 1 i Z X I g b 2 Y g c 3 R v c m V z L D h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Y W x 1 Z S A o a W 4 g c n V i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X H U w N D E 0 X H U w N D N F X H U w N D M x X H U w N D M w X H U w N D M y X H U w N D N C X H U w N D M 1 X H U w N D N E X H U w N D M 4 X H U w N D M 1 L 0 F 1 d G 9 S Z W 1 v d m V k Q 2 9 s d W 1 u c z E u e 1 l l Y X I s M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1 v b n R o L D F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D a G F u b m V s L D J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C c m F u Z C w z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2 V p Z 2 h 0 I H J h b m d l L D R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V b m l 0 c y A o a W 4 g M T A w M C k s N X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h b H V l I C h p b i A x M D A w I H J 1 Y i k s N n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v b H V t Z S A o a W 4 g M T A w M C B r Z y k s N 3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5 1 b W J l c i B v Z i B z d G 9 y Z X M s O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h b H V l I C h p b i B y d W I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Z j N k N W N l L W E 5 Z m Q t N G Z j O C 1 i M D g 2 L T V i Y m Q 2 Z G E 4 Z W M 4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E w O j A 5 O j E 3 L j Y 2 O T c y N z B a I i A v P j x F b n R y e S B U e X B l P S J G a W x s Q 2 9 s d W 1 u V H l w Z X M i I F Z h b H V l P S J z Q X d N R 0 J n W U d C Z 1 l E Q m c 9 P S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y w m c X V v d D t W Y W x 1 Z S A o a W 4 g c n V i K S Z x d W 9 0 O 1 0 i I C 8 + P E V u d H J 5 I F R 5 c G U 9 I k Z p b G x T d G F 0 d X M i I F Z h b H V l P S J z Q 2 9 t c G x l d G U i I C 8 + P E V u d H J 5 I F R 5 c G U 9 I k Z p b G x D b 3 V u d C I g V m F s d W U 9 I m w y N j M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E 0 X H U w N D N F X H U w N D M x X H U w N D M w X H U w N D M y X H U w N D N C X H U w N D M 1 X H U w N D N E X H U w N D M 4 X H U w N D M 1 L 0 F 1 d G 9 S Z W 1 v d m V k Q 2 9 s d W 1 u c z E u e 1 l l Y X I s M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1 v b n R o L D F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D a G F u b m V s L D J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C c m F u Z C w z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2 V p Z 2 h 0 I H J h b m d l L D R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V b m l 0 c y A o a W 4 g M T A w M C k s N X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h b H V l I C h p b i A x M D A w I H J 1 Y i k s N n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v b H V t Z S A o a W 4 g M T A w M C B r Z y k s N 3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5 1 b W J l c i B v Z i B z d G 9 y Z X M s O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h b H V l I C h p b i B y d W I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d T A 0 M T R c d T A 0 M 0 V c d T A 0 M z F c d T A 0 M z B c d T A 0 M z J c d T A 0 M 0 J c d T A 0 M z V c d T A 0 M 0 R c d T A 0 M z h c d T A 0 M z U v Q X V 0 b 1 J l b W 9 2 Z W R D b 2 x 1 b W 5 z M S 5 7 W W V h c i w w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T W 9 u d G g s M X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N o Y W 5 u Z W w s M n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J y Y W 5 k L D N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X Z W l n a H Q g c m F u Z 2 U s N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V u a X R z I C h p b i A x M D A w K S w 1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m F s d W U g K G l u I D E w M D A g c n V i K S w 2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m 9 s d W 1 l I C h p b i A x M D A w I G t n K S w 3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T n V t Y m V y I G 9 m I H N 0 b 3 J l c y w 4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m F s d W U g K G l u I H J 1 Y i k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S U y M C U y O D I l M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M T Q 3 Z T d l L W U 5 N m M t N D E 2 Y y 0 5 Z D Z k L T k 1 M G J l Y j U 2 M G N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l N C + 0 L H Q s N C y 0 L v Q t d C 9 0 L j Q t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x M D o w O T o x N y 4 2 N j k 3 M j c w W i I g L z 4 8 R W 5 0 c n k g V H l w Z T 0 i R m l s b E N v b H V t b l R 5 c G V z I i B W Y W x 1 Z T 0 i c 0 F 3 T U d C Z 1 l H Q m d Z R E J n P T 0 i I C 8 + P E V u d H J 5 I F R 5 c G U 9 I k Z p b G x D b 2 x 1 b W 5 O Y W 1 l c y I g V m F s d W U 9 I n N b J n F 1 b 3 Q 7 W W V h c i Z x d W 9 0 O y w m c X V v d D t N b 2 5 0 a C Z x d W 9 0 O y w m c X V v d D t D a G F u b m V s J n F 1 b 3 Q 7 L C Z x d W 9 0 O 0 J y Y W 5 k J n F 1 b 3 Q 7 L C Z x d W 9 0 O 1 d l a W d o d C B y Y W 5 n Z S Z x d W 9 0 O y w m c X V v d D t V b m l 0 c y A o a W 4 g M T A w M C k m c X V v d D s s J n F 1 b 3 Q 7 V m F s d W U g K G l u I D E w M D A g c n V i K S Z x d W 9 0 O y w m c X V v d D t W b 2 x 1 b W U g K G l u I D E w M D A g a 2 c p J n F 1 b 3 Q 7 L C Z x d W 9 0 O 0 5 1 b W J l c i B v Z i B z d G 9 y Z X M m c X V v d D s s J n F 1 b 3 Q 7 V m F s d W U g K G l u I H J 1 Y i k m c X V v d D t d I i A v P j x F b n R y e S B U e X B l P S J G a W x s U 3 R h d H V z I i B W Y W x 1 Z T 0 i c 0 N v b X B s Z X R l I i A v P j x F b n R y e S B U e X B l P S J G a W x s Q 2 9 1 b n Q i I F Z h b H V l P S J s M j Y z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Q x N F x 1 M D Q z R V x 1 M D Q z M V x 1 M D Q z M F x 1 M D Q z M l x 1 M D Q z Q l x 1 M D Q z N V x 1 M D Q z R F x 1 M D Q z O F x 1 M D Q z N S 9 B d X R v U m V t b 3 Z l Z E N v b H V t b n M x L n t Z Z W F y L D B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N b 2 5 0 a C w x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Q 2 h h b m 5 l b C w y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Q n J h b m Q s M 3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d l a W d o d C B y Y W 5 n Z S w 0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W 5 p d H M g K G l u I D E w M D A p L D V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Y W x 1 Z S A o a W 4 g M T A w M C B y d W I p L D Z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b 2 x 1 b W U g K G l u I D E w M D A g a 2 c p L D d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O d W 1 i Z X I g b 2 Y g c 3 R v c m V z L D h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Y W x 1 Z S A o a W 4 g c n V i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X H U w N D E 0 X H U w N D N F X H U w N D M x X H U w N D M w X H U w N D M y X H U w N D N C X H U w N D M 1 X H U w N D N E X H U w N D M 4 X H U w N D M 1 L 0 F 1 d G 9 S Z W 1 v d m V k Q 2 9 s d W 1 u c z E u e 1 l l Y X I s M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1 v b n R o L D F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D a G F u b m V s L D J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C c m F u Z C w z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2 V p Z 2 h 0 I H J h b m d l L D R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V b m l 0 c y A o a W 4 g M T A w M C k s N X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h b H V l I C h p b i A x M D A w I H J 1 Y i k s N n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v b H V t Z S A o a W 4 g M T A w M C B r Z y k s N 3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5 1 b W J l c i B v Z i B z d G 9 y Z X M s O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Z h b H V l I C h p b i B y d W I p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k I l R D A l Q j U l R D A l Q k Q l R D A l Q j g l R D A l Q j U l M j A l M j g z J T I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Q i V E M C V C N S V E M C V C R C V E M C V C O C V E M C V C N S U y M C U y O D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g z M W M z M 2 Y y L W U 4 N G E t N D N k N S 0 5 Y j l l L W N k M D A 2 Z W I 0 Z j M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I 2 M z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P Q l N C + 0 L H Q s N C y 0 L v Q t d C 9 0 L j Q t T M i I C 8 + P E V u d H J 5 I F R 5 c G U 9 I k Z p b G x F b m F i b G V k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E 5 V D E w O j A 5 O j E 3 L j Y 2 O T c y N z B a I i A v P j x F b n R y e S B U e X B l P S J G a W x s Q 2 9 s d W 1 u V H l w Z X M i I F Z h b H V l P S J z Q X d N R 0 J n W U d C Z 1 l E Q m c 9 P S I g L z 4 8 R W 5 0 c n k g V H l w Z T 0 i R m l s b E N v b H V t b k 5 h b W V z I i B W Y W x 1 Z T 0 i c 1 s m c X V v d D t Z Z W F y J n F 1 b 3 Q 7 L C Z x d W 9 0 O 0 1 v b n R o J n F 1 b 3 Q 7 L C Z x d W 9 0 O 0 N o Y W 5 u Z W w m c X V v d D s s J n F 1 b 3 Q 7 Q n J h b m Q m c X V v d D s s J n F 1 b 3 Q 7 V 2 V p Z 2 h 0 I H J h b m d l J n F 1 b 3 Q 7 L C Z x d W 9 0 O 1 V u a X R z I C h p b i A x M D A w K S Z x d W 9 0 O y w m c X V v d D t W Y W x 1 Z S A o a W 4 g M T A w M C B y d W I p J n F 1 b 3 Q 7 L C Z x d W 9 0 O 1 Z v b H V t Z S A o a W 4 g M T A w M C B r Z y k m c X V v d D s s J n F 1 b 3 Q 7 T n V t Y m V y I G 9 m I H N 0 b 3 J l c y Z x d W 9 0 O y w m c X V v d D t W Y W x 1 Z S A o a W 4 g c n V i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T R c d T A 0 M 0 V c d T A 0 M z F c d T A 0 M z B c d T A 0 M z J c d T A 0 M 0 J c d T A 0 M z V c d T A 0 M 0 R c d T A 0 M z h c d T A 0 M z U v Q X V 0 b 1 J l b W 9 2 Z W R D b 2 x 1 b W 5 z M S 5 7 W W V h c i w w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T W 9 u d G g s M X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N o Y W 5 u Z W w s M n 0 m c X V v d D s s J n F 1 b 3 Q 7 U 2 V j d G l v b j E v X H U w N D E 0 X H U w N D N F X H U w N D M x X H U w N D M w X H U w N D M y X H U w N D N C X H U w N D M 1 X H U w N D N E X H U w N D M 4 X H U w N D M 1 L 0 F 1 d G 9 S Z W 1 v d m V k Q 2 9 s d W 1 u c z E u e 0 J y Y W 5 k L D N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X Z W l n a H Q g c m F u Z 2 U s N H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V u a X R z I C h p b i A x M D A w K S w 1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m F s d W U g K G l u I D E w M D A g c n V i K S w 2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m 9 s d W 1 l I C h p b i A x M D A w I G t n K S w 3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T n V t Y m V y I G 9 m I H N 0 b 3 J l c y w 4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m F s d W U g K G l u I H J 1 Y i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x 1 M D Q x N F x 1 M D Q z R V x 1 M D Q z M V x 1 M D Q z M F x 1 M D Q z M l x 1 M D Q z Q l x 1 M D Q z N V x 1 M D Q z R F x 1 M D Q z O F x 1 M D Q z N S 9 B d X R v U m V t b 3 Z l Z E N v b H V t b n M x L n t Z Z W F y L D B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N b 2 5 0 a C w x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Q 2 h h b m 5 l b C w y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Q n J h b m Q s M 3 0 m c X V v d D s s J n F 1 b 3 Q 7 U 2 V j d G l v b j E v X H U w N D E 0 X H U w N D N F X H U w N D M x X H U w N D M w X H U w N D M y X H U w N D N C X H U w N D M 1 X H U w N D N E X H U w N D M 4 X H U w N D M 1 L 0 F 1 d G 9 S Z W 1 v d m V k Q 2 9 s d W 1 u c z E u e 1 d l a W d o d C B y Y W 5 n Z S w 0 f S Z x d W 9 0 O y w m c X V v d D t T Z W N 0 a W 9 u M S 9 c d T A 0 M T R c d T A 0 M 0 V c d T A 0 M z F c d T A 0 M z B c d T A 0 M z J c d T A 0 M 0 J c d T A 0 M z V c d T A 0 M 0 R c d T A 0 M z h c d T A 0 M z U v Q X V 0 b 1 J l b W 9 2 Z W R D b 2 x 1 b W 5 z M S 5 7 V W 5 p d H M g K G l u I D E w M D A p L D V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Y W x 1 Z S A o a W 4 g M T A w M C B y d W I p L D Z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b 2 x 1 b W U g K G l u I D E w M D A g a 2 c p L D d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O d W 1 i Z X I g b 2 Y g c 3 R v c m V z L D h 9 J n F 1 b 3 Q 7 L C Z x d W 9 0 O 1 N l Y 3 R p b 2 4 x L 1 x 1 M D Q x N F x 1 M D Q z R V x 1 M D Q z M V x 1 M D Q z M F x 1 M D Q z M l x 1 M D Q z Q l x 1 M D Q z N V x 1 M D Q z R F x 1 M D Q z O F x 1 M D Q z N S 9 B d X R v U m V t b 3 Z l Z E N v b H V t b n M x L n t W Y W x 1 Z S A o a W 4 g c n V i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J C J U Q w J U I 1 J U Q w J U J E J U Q w J U I 4 J U Q w J U I 1 J T I w J T I 4 N C U y O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+ s z r t V J S J 7 c 2 q E 2 Y a q g K V a l a d F L 6 Y B T e a q V U Z X c R l P n k 7 y b F X J u f K S 9 7 o y S s P q C p B B b x j K 0 9 S C 9 4 A 2 8 C R Y Y l g M A F g n E n m A v S K M f N + + H X 0 y 5 a 0 Y I f d n 1 v z Q c l 8 d 2 t U i 3 7 G a 3 U o Q = = < / D a t a M a s h u p > 
</file>

<file path=customXml/itemProps1.xml><?xml version="1.0" encoding="utf-8"?>
<ds:datastoreItem xmlns:ds="http://schemas.openxmlformats.org/officeDocument/2006/customXml" ds:itemID="{1F4FDE5F-69A9-9144-B05B-E5A36F194C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Продажи 2020-2022</vt:lpstr>
      <vt:lpstr>Анализ динамики продаж</vt:lpstr>
      <vt:lpstr>Обработка данных</vt:lpstr>
      <vt:lpstr>Проверка гипотез</vt:lpstr>
      <vt:lpstr>Визуализация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Bulgakov, Ilya</dc:creator>
  <cp:lastModifiedBy>Aiym T</cp:lastModifiedBy>
  <dcterms:created xsi:type="dcterms:W3CDTF">2022-12-24T09:50:52Z</dcterms:created>
  <dcterms:modified xsi:type="dcterms:W3CDTF">2025-03-03T09:51:03Z</dcterms:modified>
</cp:coreProperties>
</file>