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en\Desktop\"/>
    </mc:Choice>
  </mc:AlternateContent>
  <xr:revisionPtr revIDLastSave="0" documentId="13_ncr:1_{171A137A-4282-4932-B6BF-7A6D1D5C3EDE}" xr6:coauthVersionLast="47" xr6:coauthVersionMax="47" xr10:uidLastSave="{00000000-0000-0000-0000-000000000000}"/>
  <bookViews>
    <workbookView xWindow="28680" yWindow="-120" windowWidth="24240" windowHeight="13020" xr2:uid="{B098416C-3A40-4185-A137-30A54B4A229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R5" i="1"/>
  <c r="Q5" i="1"/>
  <c r="Q13" i="1"/>
  <c r="Q14" i="1"/>
  <c r="Q12" i="1"/>
  <c r="R14" i="1"/>
  <c r="R12" i="1"/>
  <c r="R2" i="1"/>
  <c r="Q3" i="1"/>
  <c r="R4" i="1" s="1"/>
  <c r="Q4" i="1"/>
  <c r="Q2" i="1"/>
  <c r="O12" i="1"/>
  <c r="O14" i="1"/>
  <c r="N12" i="1"/>
  <c r="N13" i="1"/>
  <c r="N14" i="1"/>
  <c r="N3" i="1"/>
  <c r="O4" i="1" s="1"/>
  <c r="N4" i="1"/>
  <c r="N2" i="1"/>
  <c r="O2" i="1" s="1"/>
  <c r="H8" i="1"/>
  <c r="H18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<sst xmlns="http://schemas.openxmlformats.org/spreadsheetml/2006/main" count="29" uniqueCount="23">
  <si>
    <t>Motor</t>
    <phoneticPr fontId="2" type="noConversion"/>
  </si>
  <si>
    <t>Car</t>
    <phoneticPr fontId="2" type="noConversion"/>
  </si>
  <si>
    <t>Taxi</t>
    <phoneticPr fontId="2" type="noConversion"/>
  </si>
  <si>
    <t>Bus</t>
    <phoneticPr fontId="2" type="noConversion"/>
  </si>
  <si>
    <t>Rail</t>
    <phoneticPr fontId="2" type="noConversion"/>
  </si>
  <si>
    <t>Bike</t>
    <phoneticPr fontId="2" type="noConversion"/>
  </si>
  <si>
    <t>Sum</t>
    <phoneticPr fontId="2" type="noConversion"/>
  </si>
  <si>
    <t>NHB</t>
    <phoneticPr fontId="2" type="noConversion"/>
  </si>
  <si>
    <t>HBE15</t>
    <phoneticPr fontId="2" type="noConversion"/>
  </si>
  <si>
    <t>HBO</t>
    <phoneticPr fontId="2" type="noConversion"/>
  </si>
  <si>
    <t>HBE614</t>
    <phoneticPr fontId="2" type="noConversion"/>
  </si>
  <si>
    <t>HBW</t>
    <phoneticPr fontId="2" type="noConversion"/>
  </si>
  <si>
    <t>HBE6_14</t>
    <phoneticPr fontId="2" type="noConversion"/>
  </si>
  <si>
    <t>Sum</t>
  </si>
  <si>
    <t>PT</t>
    <phoneticPr fontId="2" type="noConversion"/>
  </si>
  <si>
    <t>Motor</t>
  </si>
  <si>
    <t>Car</t>
  </si>
  <si>
    <t>Taxi</t>
  </si>
  <si>
    <t>Bus</t>
  </si>
  <si>
    <t>Rail</t>
  </si>
  <si>
    <t>Bike</t>
  </si>
  <si>
    <t>小客車加權當量</t>
    <phoneticPr fontId="2" type="noConversion"/>
  </si>
  <si>
    <t>加權占比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</si>
</sst>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_-* #,##0.000_-;\-* #,##0.000_-;_-* &quot;-&quot;??_-;_-@_-"/>
    <numFmt numFmtId="178" formatCode="0.000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1" xfId="2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10" fontId="0" fillId="0" borderId="0" xfId="1" applyNumberFormat="1" applyFont="1">
      <alignment vertical="center"/>
    </xf>
    <xf numFmtId="43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3">
    <cellStyle name="一般" xfId="0" builtinId="0"/>
    <cellStyle name="千分位 2" xfId="2" xr:uid="{31914D81-57BF-4016-9AB7-39776FF51732}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F6A0-FBC0-42F5-8681-9F04E352DA39}">
  <dimension ref="A1:R18"/>
  <sheetViews>
    <sheetView tabSelected="1" workbookViewId="0">
      <selection activeCell="R15" sqref="R15"/>
    </sheetView>
  </sheetViews>
  <sheetFormatPr defaultRowHeight="16.2" x14ac:dyDescent="0.3"/>
  <cols>
    <col min="2" max="2" width="10.33203125" bestFit="1" customWidth="1"/>
    <col min="3" max="3" width="12.21875" bestFit="1" customWidth="1"/>
    <col min="4" max="6" width="10.33203125" bestFit="1" customWidth="1"/>
    <col min="7" max="7" width="12.21875" bestFit="1" customWidth="1"/>
  </cols>
  <sheetData>
    <row r="1" spans="1:18" x14ac:dyDescent="0.3">
      <c r="A1" s="2"/>
      <c r="B1" s="2" t="s">
        <v>10</v>
      </c>
      <c r="C1" s="2" t="s">
        <v>11</v>
      </c>
      <c r="D1" s="2" t="s">
        <v>8</v>
      </c>
      <c r="E1" s="2" t="s">
        <v>9</v>
      </c>
      <c r="F1" s="2" t="s">
        <v>7</v>
      </c>
      <c r="G1" s="3"/>
      <c r="H1" s="4" t="s">
        <v>14</v>
      </c>
      <c r="O1" t="s">
        <v>21</v>
      </c>
      <c r="R1" t="s">
        <v>22</v>
      </c>
    </row>
    <row r="2" spans="1:18" x14ac:dyDescent="0.3">
      <c r="A2" s="2" t="s">
        <v>0</v>
      </c>
      <c r="B2" s="5">
        <v>87943.410999997956</v>
      </c>
      <c r="C2" s="5">
        <v>443488.10810000286</v>
      </c>
      <c r="D2" s="5">
        <v>41808.808899999662</v>
      </c>
      <c r="E2" s="5">
        <v>143144.11029999662</v>
      </c>
      <c r="F2" s="5">
        <v>117875.8163999937</v>
      </c>
      <c r="G2" s="6">
        <v>834260.25469999097</v>
      </c>
      <c r="H2" s="1">
        <v>0</v>
      </c>
      <c r="I2">
        <v>1.8220000000000001</v>
      </c>
      <c r="J2">
        <v>1.028</v>
      </c>
      <c r="K2">
        <v>1.032</v>
      </c>
      <c r="L2">
        <v>1.085</v>
      </c>
      <c r="M2">
        <v>1.1479999999999999</v>
      </c>
      <c r="N2" s="9">
        <f>SUMPRODUCT(I2:M2,B2:F2)/SUM(B2:F2)</f>
        <v>1.1386352787451068</v>
      </c>
      <c r="O2" s="9">
        <f>N2*0.3</f>
        <v>0.34159058362353206</v>
      </c>
      <c r="Q2">
        <f>G2/G$8</f>
        <v>0.3590261281594383</v>
      </c>
      <c r="R2" s="7">
        <f>Q2</f>
        <v>0.3590261281594383</v>
      </c>
    </row>
    <row r="3" spans="1:18" x14ac:dyDescent="0.3">
      <c r="A3" s="2" t="s">
        <v>1</v>
      </c>
      <c r="B3" s="5">
        <v>40974.928199998445</v>
      </c>
      <c r="C3" s="5">
        <v>154977.2804999931</v>
      </c>
      <c r="D3" s="5">
        <v>12999.665199999756</v>
      </c>
      <c r="E3" s="5">
        <v>112468.40609999586</v>
      </c>
      <c r="F3" s="5">
        <v>229434.9231000038</v>
      </c>
      <c r="G3" s="6">
        <v>550855.20309999096</v>
      </c>
      <c r="H3" s="1">
        <v>0</v>
      </c>
      <c r="I3">
        <v>2.456</v>
      </c>
      <c r="J3">
        <v>1.3089999999999999</v>
      </c>
      <c r="K3">
        <v>1.353</v>
      </c>
      <c r="L3">
        <v>1.7390000000000001</v>
      </c>
      <c r="M3">
        <v>1.569</v>
      </c>
      <c r="N3" s="8">
        <f t="shared" ref="N3:N14" si="0">SUMPRODUCT(I3:M3,B3:F3)/SUM(B3:F3)</f>
        <v>1.5914421402713985</v>
      </c>
      <c r="P3" s="9"/>
      <c r="Q3">
        <f t="shared" ref="Q3:Q5" si="1">G3/G$8</f>
        <v>0.23706200748661041</v>
      </c>
      <c r="R3" s="7"/>
    </row>
    <row r="4" spans="1:18" x14ac:dyDescent="0.3">
      <c r="A4" s="2" t="s">
        <v>2</v>
      </c>
      <c r="B4" s="5">
        <v>3419.7541000004458</v>
      </c>
      <c r="C4" s="5">
        <v>27024.405299996226</v>
      </c>
      <c r="D4" s="5">
        <v>0</v>
      </c>
      <c r="E4" s="5">
        <v>45571.512299983973</v>
      </c>
      <c r="F4" s="5">
        <v>51609.016399976361</v>
      </c>
      <c r="G4" s="6">
        <v>127624.68809995701</v>
      </c>
      <c r="H4" s="1">
        <v>0</v>
      </c>
      <c r="I4">
        <v>2.11</v>
      </c>
      <c r="J4">
        <v>2.11</v>
      </c>
      <c r="K4">
        <v>2.11</v>
      </c>
      <c r="L4">
        <v>2.11</v>
      </c>
      <c r="M4">
        <v>2.11</v>
      </c>
      <c r="N4" s="8">
        <f t="shared" si="0"/>
        <v>2.1099999999999994</v>
      </c>
      <c r="O4" s="10">
        <f>SUMPRODUCT(N3:N4,G3:G4)/SUM(G3:G4)</f>
        <v>1.6889848765676763</v>
      </c>
      <c r="P4" s="9"/>
      <c r="Q4">
        <f t="shared" si="1"/>
        <v>5.492362529311802E-2</v>
      </c>
      <c r="R4" s="7">
        <f>Q3+Q4</f>
        <v>0.29198563277972844</v>
      </c>
    </row>
    <row r="5" spans="1:18" x14ac:dyDescent="0.3">
      <c r="A5" s="2" t="s">
        <v>3</v>
      </c>
      <c r="B5" s="5">
        <v>8040.2111000019886</v>
      </c>
      <c r="C5" s="5">
        <v>101946.81969998805</v>
      </c>
      <c r="D5" s="5">
        <v>78562.362199999203</v>
      </c>
      <c r="E5" s="5">
        <v>49910.244799989312</v>
      </c>
      <c r="F5" s="5">
        <v>40350.083099985241</v>
      </c>
      <c r="G5" s="6">
        <v>278809.72089996381</v>
      </c>
      <c r="H5" s="1">
        <v>1</v>
      </c>
      <c r="N5" s="8"/>
      <c r="O5" s="10"/>
      <c r="P5" s="9"/>
      <c r="Q5">
        <f t="shared" si="1"/>
        <v>0.11998650783612443</v>
      </c>
      <c r="R5" s="7">
        <f>Q5</f>
        <v>0.11998650783612443</v>
      </c>
    </row>
    <row r="6" spans="1:18" x14ac:dyDescent="0.3">
      <c r="A6" s="2" t="s">
        <v>4</v>
      </c>
      <c r="B6" s="5">
        <v>12166.800799998806</v>
      </c>
      <c r="C6" s="5">
        <v>169494.78030001401</v>
      </c>
      <c r="D6" s="5">
        <v>43808.992999998998</v>
      </c>
      <c r="E6" s="5">
        <v>108274.2510999911</v>
      </c>
      <c r="F6" s="5">
        <v>118248.90049999264</v>
      </c>
      <c r="G6" s="6">
        <v>451993.72569999559</v>
      </c>
      <c r="H6" s="1">
        <v>1</v>
      </c>
      <c r="N6" s="8"/>
      <c r="O6" s="10"/>
      <c r="P6" s="9"/>
    </row>
    <row r="7" spans="1:18" x14ac:dyDescent="0.3">
      <c r="A7" s="2" t="s">
        <v>5</v>
      </c>
      <c r="B7" s="5">
        <v>11903.764699999974</v>
      </c>
      <c r="C7" s="5">
        <v>25615.341000000055</v>
      </c>
      <c r="D7" s="5">
        <v>5682.4073000000099</v>
      </c>
      <c r="E7" s="5">
        <v>30428.491799999963</v>
      </c>
      <c r="F7" s="5">
        <v>6502.0052999999925</v>
      </c>
      <c r="G7" s="6">
        <v>80132.010099999985</v>
      </c>
      <c r="H7" s="1">
        <v>1</v>
      </c>
      <c r="N7" s="8"/>
      <c r="O7" s="10"/>
      <c r="P7" s="9"/>
    </row>
    <row r="8" spans="1:18" x14ac:dyDescent="0.3">
      <c r="A8" s="3" t="s">
        <v>6</v>
      </c>
      <c r="B8" s="6">
        <v>164448.86989999763</v>
      </c>
      <c r="C8" s="6">
        <v>922546.73489999422</v>
      </c>
      <c r="D8" s="6">
        <v>182862.23659999765</v>
      </c>
      <c r="E8" s="6">
        <v>489797.01639995683</v>
      </c>
      <c r="F8" s="6">
        <v>564020.74479995167</v>
      </c>
      <c r="G8" s="6">
        <v>2323675.6025998979</v>
      </c>
      <c r="H8" s="7">
        <f>SUMPRODUCT(G2:G7,H2:H7)/G8</f>
        <v>0.34898823906083343</v>
      </c>
      <c r="N8" s="8"/>
      <c r="O8" s="10"/>
      <c r="P8" s="9"/>
    </row>
    <row r="9" spans="1:18" x14ac:dyDescent="0.3">
      <c r="N9" s="8"/>
      <c r="O9" s="10"/>
      <c r="P9" s="9"/>
    </row>
    <row r="10" spans="1:18" x14ac:dyDescent="0.3">
      <c r="N10" s="8"/>
      <c r="O10" s="10"/>
      <c r="P10" s="9"/>
    </row>
    <row r="11" spans="1:18" x14ac:dyDescent="0.3">
      <c r="A11" s="2"/>
      <c r="B11" s="2" t="s">
        <v>12</v>
      </c>
      <c r="C11" s="2" t="s">
        <v>11</v>
      </c>
      <c r="D11" s="2" t="s">
        <v>8</v>
      </c>
      <c r="E11" s="2" t="s">
        <v>9</v>
      </c>
      <c r="F11" s="2" t="s">
        <v>7</v>
      </c>
      <c r="G11" s="3" t="s">
        <v>13</v>
      </c>
      <c r="H11" s="4" t="s">
        <v>14</v>
      </c>
      <c r="N11" s="8"/>
      <c r="O11" s="10"/>
      <c r="P11" s="9"/>
    </row>
    <row r="12" spans="1:18" x14ac:dyDescent="0.3">
      <c r="A12" s="2" t="s">
        <v>15</v>
      </c>
      <c r="B12" s="5">
        <v>200352.14330000945</v>
      </c>
      <c r="C12" s="5">
        <v>522717.65420002857</v>
      </c>
      <c r="D12" s="5">
        <v>50692.589099998906</v>
      </c>
      <c r="E12" s="5">
        <v>123321.59969999462</v>
      </c>
      <c r="F12" s="5">
        <v>84606.54279999499</v>
      </c>
      <c r="G12" s="6">
        <f t="shared" ref="G12:G17" si="2">SUM(B12:F12)</f>
        <v>981690.5291000267</v>
      </c>
      <c r="H12" s="1">
        <v>0</v>
      </c>
      <c r="I12">
        <v>1.77</v>
      </c>
      <c r="J12">
        <v>1.024</v>
      </c>
      <c r="K12">
        <v>1.03</v>
      </c>
      <c r="L12">
        <v>1.1220000000000001</v>
      </c>
      <c r="M12">
        <v>1.2609999999999999</v>
      </c>
      <c r="N12" s="9">
        <f t="shared" si="0"/>
        <v>1.2092968083713382</v>
      </c>
      <c r="O12" s="9">
        <f>N12*0.3</f>
        <v>0.36278904251140148</v>
      </c>
      <c r="Q12">
        <f>G12/G$18</f>
        <v>0.39069468678080738</v>
      </c>
      <c r="R12" s="7">
        <f>Q12</f>
        <v>0.39069468678080738</v>
      </c>
    </row>
    <row r="13" spans="1:18" x14ac:dyDescent="0.3">
      <c r="A13" s="2" t="s">
        <v>16</v>
      </c>
      <c r="B13" s="5">
        <v>73435.126699997752</v>
      </c>
      <c r="C13" s="5">
        <v>133442.90019999476</v>
      </c>
      <c r="D13" s="5">
        <v>13346.557699999819</v>
      </c>
      <c r="E13" s="5">
        <v>107029.34559999745</v>
      </c>
      <c r="F13" s="5">
        <v>336417.6770999938</v>
      </c>
      <c r="G13" s="6">
        <f t="shared" si="2"/>
        <v>663671.60729998362</v>
      </c>
      <c r="H13" s="1">
        <v>0</v>
      </c>
      <c r="I13">
        <v>2.323</v>
      </c>
      <c r="J13">
        <v>1.2929999999999999</v>
      </c>
      <c r="K13">
        <v>1.347</v>
      </c>
      <c r="L13">
        <v>1.6459999999999999</v>
      </c>
      <c r="M13">
        <v>1.6990000000000001</v>
      </c>
      <c r="N13" s="8">
        <f t="shared" si="0"/>
        <v>1.6707859829445204</v>
      </c>
      <c r="O13" s="10"/>
      <c r="P13" s="9"/>
      <c r="Q13">
        <f t="shared" ref="Q13:Q14" si="3">G13/G$18</f>
        <v>0.26412903359380596</v>
      </c>
      <c r="R13" s="7"/>
    </row>
    <row r="14" spans="1:18" x14ac:dyDescent="0.3">
      <c r="A14" s="2" t="s">
        <v>17</v>
      </c>
      <c r="B14" s="5">
        <v>4007.6888000007216</v>
      </c>
      <c r="C14" s="5">
        <v>23015.465399995646</v>
      </c>
      <c r="D14" s="5">
        <v>0</v>
      </c>
      <c r="E14" s="5">
        <v>49049.639399988482</v>
      </c>
      <c r="F14" s="5">
        <v>43468.951399984049</v>
      </c>
      <c r="G14" s="6">
        <f t="shared" si="2"/>
        <v>119541.74499996888</v>
      </c>
      <c r="H14" s="1">
        <v>0</v>
      </c>
      <c r="I14">
        <v>1.72</v>
      </c>
      <c r="J14">
        <v>1.72</v>
      </c>
      <c r="K14">
        <v>1.72</v>
      </c>
      <c r="L14">
        <v>1.72</v>
      </c>
      <c r="M14">
        <v>1.72</v>
      </c>
      <c r="N14" s="8">
        <f t="shared" si="0"/>
        <v>1.7200000000000002</v>
      </c>
      <c r="O14" s="10">
        <f>SUMPRODUCT(N13:N14,G13:G14)/SUM(G13:G14)</f>
        <v>1.6782975115209857</v>
      </c>
      <c r="P14" s="9"/>
      <c r="Q14">
        <f t="shared" si="3"/>
        <v>4.757540511551088E-2</v>
      </c>
      <c r="R14" s="7">
        <f>Q13+Q14</f>
        <v>0.31170443870931686</v>
      </c>
    </row>
    <row r="15" spans="1:18" x14ac:dyDescent="0.3">
      <c r="A15" s="2" t="s">
        <v>18</v>
      </c>
      <c r="B15" s="5">
        <v>19639.079099997976</v>
      </c>
      <c r="C15" s="5">
        <v>127371.01449999203</v>
      </c>
      <c r="D15" s="5">
        <v>70072.712500000533</v>
      </c>
      <c r="E15" s="5">
        <v>38865.033999993102</v>
      </c>
      <c r="F15" s="5">
        <v>32335.93069999478</v>
      </c>
      <c r="G15" s="6">
        <f t="shared" si="2"/>
        <v>288283.77079997846</v>
      </c>
      <c r="H15" s="1">
        <v>1</v>
      </c>
      <c r="Q15">
        <f>G15/G$18</f>
        <v>0.11473161265999281</v>
      </c>
      <c r="R15" s="7">
        <f>Q15</f>
        <v>0.11473161265999281</v>
      </c>
    </row>
    <row r="16" spans="1:18" x14ac:dyDescent="0.3">
      <c r="A16" s="2" t="s">
        <v>19</v>
      </c>
      <c r="B16" s="5">
        <v>12783.735499999142</v>
      </c>
      <c r="C16" s="5">
        <v>182218.56630002067</v>
      </c>
      <c r="D16" s="5">
        <v>45760.087999999494</v>
      </c>
      <c r="E16" s="5">
        <v>77160.457899994566</v>
      </c>
      <c r="F16" s="5">
        <v>61365.189699991482</v>
      </c>
      <c r="G16" s="6">
        <f t="shared" si="2"/>
        <v>379288.03740000539</v>
      </c>
      <c r="H16" s="1">
        <v>1</v>
      </c>
    </row>
    <row r="17" spans="1:8" x14ac:dyDescent="0.3">
      <c r="A17" s="2" t="s">
        <v>20</v>
      </c>
      <c r="B17" s="5">
        <v>20544.797699999963</v>
      </c>
      <c r="C17" s="5">
        <v>21646.632900000106</v>
      </c>
      <c r="D17" s="5">
        <v>6918.6902000000109</v>
      </c>
      <c r="E17" s="5">
        <v>21448.539100000016</v>
      </c>
      <c r="F17" s="5">
        <v>9645.147600000013</v>
      </c>
      <c r="G17" s="6">
        <f t="shared" si="2"/>
        <v>80203.807500000097</v>
      </c>
      <c r="H17" s="1">
        <v>1</v>
      </c>
    </row>
    <row r="18" spans="1:8" x14ac:dyDescent="0.3">
      <c r="A18" s="3" t="s">
        <v>13</v>
      </c>
      <c r="B18" s="6">
        <v>330762.57110000501</v>
      </c>
      <c r="C18" s="6">
        <v>1010412.2335000318</v>
      </c>
      <c r="D18" s="6">
        <v>186790.63749999876</v>
      </c>
      <c r="E18" s="6">
        <v>416874.61569996824</v>
      </c>
      <c r="F18" s="6">
        <v>567839.43929995911</v>
      </c>
      <c r="G18" s="6">
        <f>SUM(B18:F18)</f>
        <v>2512679.497099963</v>
      </c>
      <c r="H18" s="7">
        <f>SUMPRODUCT(G12:G17,H12:H17)/G18</f>
        <v>0.29760087450987577</v>
      </c>
    </row>
  </sheetData>
  <phoneticPr fontId="2" type="noConversion"/>
  <pageMargins left="0.7" right="0.7" top="0.75" bottom="0.75" header="0.3" footer="0.3"/>
  <ignoredErrors>
    <ignoredError sqref="N2:N14 O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陳文昱</dc:creator>
  <cp:lastModifiedBy>陳文昱</cp:lastModifiedBy>
  <dcterms:created xsi:type="dcterms:W3CDTF">2025-06-30T07:01:54Z</dcterms:created>
  <dcterms:modified xsi:type="dcterms:W3CDTF">2025-07-17T02:48:48Z</dcterms:modified>
</cp:coreProperties>
</file>