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en\Desktop\"/>
    </mc:Choice>
  </mc:AlternateContent>
  <xr:revisionPtr revIDLastSave="0" documentId="13_ncr:1_{FD892F86-2F1B-4DBA-AD78-C8629D5BAF0E}" xr6:coauthVersionLast="47" xr6:coauthVersionMax="47" xr10:uidLastSave="{00000000-0000-0000-0000-000000000000}"/>
  <bookViews>
    <workbookView xWindow="-108" yWindow="-108" windowWidth="23256" windowHeight="12456" xr2:uid="{D413A1BC-6E6C-46F8-9049-7C2CDECE28B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O19" i="1"/>
  <c r="P19" i="1"/>
  <c r="O21" i="1"/>
  <c r="P21" i="1"/>
  <c r="O23" i="1"/>
  <c r="P23" i="1"/>
  <c r="O25" i="1"/>
  <c r="M4" i="1" s="1"/>
  <c r="P25" i="1"/>
  <c r="O27" i="1"/>
  <c r="P27" i="1"/>
  <c r="O29" i="1"/>
  <c r="P29" i="1"/>
  <c r="O31" i="1"/>
  <c r="P31" i="1"/>
  <c r="O33" i="1"/>
  <c r="P33" i="1"/>
  <c r="P17" i="1"/>
  <c r="O17" i="1"/>
  <c r="N3" i="1"/>
  <c r="M3" i="1"/>
  <c r="S8" i="1"/>
  <c r="M11" i="1" s="1"/>
  <c r="T8" i="1"/>
  <c r="N9" i="1" s="1"/>
  <c r="R8" i="1"/>
  <c r="J6" i="1" s="1"/>
  <c r="Q8" i="1"/>
  <c r="I14" i="1" s="1"/>
  <c r="S17" i="1"/>
  <c r="M17" i="1" s="1"/>
  <c r="Q17" i="1"/>
  <c r="I24" i="1" s="1"/>
  <c r="T17" i="1"/>
  <c r="N19" i="1" s="1"/>
  <c r="R17" i="1"/>
  <c r="J22" i="1" s="1"/>
  <c r="N27" i="1" l="1"/>
  <c r="J12" i="1"/>
  <c r="I12" i="1"/>
  <c r="J10" i="1"/>
  <c r="N17" i="1"/>
  <c r="N33" i="1"/>
  <c r="N31" i="1"/>
  <c r="N29" i="1"/>
  <c r="N25" i="1"/>
  <c r="J28" i="1"/>
  <c r="J26" i="1"/>
  <c r="J20" i="1"/>
  <c r="L20" i="1" s="1"/>
  <c r="J30" i="1"/>
  <c r="J18" i="1"/>
  <c r="J16" i="1"/>
  <c r="N23" i="1"/>
  <c r="N21" i="1"/>
  <c r="J32" i="1"/>
  <c r="M33" i="1"/>
  <c r="I32" i="1"/>
  <c r="M31" i="1"/>
  <c r="T9" i="1"/>
  <c r="M15" i="1"/>
  <c r="M19" i="1"/>
  <c r="N13" i="1"/>
  <c r="I18" i="1"/>
  <c r="M13" i="1"/>
  <c r="N11" i="1"/>
  <c r="N7" i="1"/>
  <c r="M27" i="1"/>
  <c r="M7" i="1"/>
  <c r="I26" i="1"/>
  <c r="I6" i="1"/>
  <c r="M9" i="1"/>
  <c r="J14" i="1"/>
  <c r="I16" i="1"/>
  <c r="M25" i="1"/>
  <c r="J24" i="1"/>
  <c r="M23" i="1"/>
  <c r="I22" i="1"/>
  <c r="I10" i="1"/>
  <c r="J8" i="1"/>
  <c r="M21" i="1"/>
  <c r="I8" i="1"/>
  <c r="I20" i="1"/>
  <c r="N15" i="1"/>
  <c r="I30" i="1"/>
  <c r="R9" i="1"/>
  <c r="R18" i="1"/>
  <c r="M29" i="1"/>
  <c r="T18" i="1"/>
  <c r="I28" i="1"/>
  <c r="K8" i="1" l="1"/>
  <c r="P11" i="1"/>
  <c r="L26" i="1"/>
  <c r="K18" i="1"/>
  <c r="P13" i="1"/>
  <c r="O15" i="1"/>
  <c r="K28" i="1"/>
  <c r="L10" i="1"/>
  <c r="K12" i="1"/>
  <c r="K6" i="1"/>
  <c r="K26" i="1"/>
  <c r="L6" i="1"/>
  <c r="L28" i="1"/>
  <c r="K22" i="1"/>
  <c r="L24" i="1"/>
  <c r="K16" i="1"/>
  <c r="K24" i="1"/>
  <c r="L22" i="1"/>
  <c r="L14" i="1"/>
  <c r="O9" i="1"/>
  <c r="L12" i="1"/>
  <c r="O11" i="1"/>
  <c r="O7" i="1"/>
  <c r="L18" i="1"/>
  <c r="K14" i="1"/>
  <c r="O13" i="1"/>
  <c r="L8" i="1"/>
  <c r="K10" i="1"/>
  <c r="K32" i="1"/>
  <c r="L32" i="1"/>
  <c r="K30" i="1"/>
  <c r="L16" i="1"/>
  <c r="P15" i="1"/>
  <c r="K20" i="1"/>
  <c r="P7" i="1"/>
  <c r="L30" i="1"/>
  <c r="P9" i="1"/>
  <c r="J4" i="1" l="1"/>
  <c r="I4" i="1"/>
  <c r="J3" i="1"/>
  <c r="I3" i="1"/>
</calcChain>
</file>

<file path=xl/sharedStrings.xml><?xml version="1.0" encoding="utf-8"?>
<sst xmlns="http://schemas.openxmlformats.org/spreadsheetml/2006/main" count="49" uniqueCount="47">
  <si>
    <t>link</t>
  </si>
  <si>
    <t>capacity</t>
  </si>
  <si>
    <t>AM</t>
  </si>
  <si>
    <t>UE_flow</t>
  </si>
  <si>
    <t>V/C</t>
  </si>
  <si>
    <t>diff</t>
  </si>
  <si>
    <t>民權路(關渡站前)進城</t>
  </si>
  <si>
    <t>民權路(關渡站前)出城</t>
  </si>
  <si>
    <t>大度路出城</t>
  </si>
  <si>
    <t>大度路進城</t>
  </si>
  <si>
    <t>重陽橋進城</t>
  </si>
  <si>
    <t>重陽橋出城</t>
  </si>
  <si>
    <t>臺北橋進城</t>
  </si>
  <si>
    <t>臺北橋出城</t>
  </si>
  <si>
    <t>忠孝橋進城</t>
  </si>
  <si>
    <t>忠孝橋出城</t>
  </si>
  <si>
    <t>中興橋進城</t>
  </si>
  <si>
    <t>中興橋出城</t>
  </si>
  <si>
    <t>關渡橋進城</t>
  </si>
  <si>
    <t>關渡橋出城</t>
  </si>
  <si>
    <t>自強南出</t>
  </si>
  <si>
    <t>自強北入</t>
  </si>
  <si>
    <t>承德(-民族)南向</t>
  </si>
  <si>
    <t>承德(民族-)北向</t>
  </si>
  <si>
    <t>復興北(-民權)南向</t>
  </si>
  <si>
    <t>復興北(民權-)北向</t>
  </si>
  <si>
    <t>松江(民族-)南向</t>
  </si>
  <si>
    <t>松江(-民族)北向</t>
  </si>
  <si>
    <t>建國(民族-)南向</t>
  </si>
  <si>
    <t>建國(-民族)北向</t>
  </si>
  <si>
    <t>延平北(-民族)南向</t>
  </si>
  <si>
    <t>延平北(民族-)北向</t>
  </si>
  <si>
    <t>重慶北(-民族)南向</t>
  </si>
  <si>
    <t>重慶北(民族-)北向</t>
  </si>
  <si>
    <t>環河北(-民生)南向</t>
  </si>
  <si>
    <t>環河北(民生-)北向</t>
  </si>
  <si>
    <t>中山北(-民族)南向</t>
  </si>
  <si>
    <t>中山北(民族-)北向</t>
  </si>
  <si>
    <t>淡水</t>
    <phoneticPr fontId="5" type="noConversion"/>
  </si>
  <si>
    <t>聯外橋樑</t>
    <phoneticPr fontId="5" type="noConversion"/>
  </si>
  <si>
    <t>南北向</t>
    <phoneticPr fontId="5" type="noConversion"/>
  </si>
  <si>
    <t>南</t>
    <phoneticPr fontId="5" type="noConversion"/>
  </si>
  <si>
    <t>北</t>
    <phoneticPr fontId="5" type="noConversion"/>
  </si>
  <si>
    <t>出</t>
    <phoneticPr fontId="5" type="noConversion"/>
  </si>
  <si>
    <t>進</t>
    <phoneticPr fontId="5" type="noConversion"/>
  </si>
  <si>
    <t>實際比例</t>
    <phoneticPr fontId="5" type="noConversion"/>
  </si>
  <si>
    <t>指派比例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</si>
</sst>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8"/>
      <color rgb="FFFF0000"/>
      <name val="Open Sans"/>
      <family val="2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10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2" fillId="0" borderId="1" xfId="0" applyNumberFormat="1" applyFont="1" applyBorder="1" applyAlignment="1">
      <alignment vertical="center" wrapText="1"/>
    </xf>
    <xf numFmtId="9" fontId="0" fillId="0" borderId="0" xfId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D0DE-DEA6-4C13-9D10-302591847571}">
  <dimension ref="A1:T33"/>
  <sheetViews>
    <sheetView tabSelected="1" zoomScale="115" zoomScaleNormal="115" workbookViewId="0">
      <selection activeCell="E14" sqref="E14:E15"/>
    </sheetView>
  </sheetViews>
  <sheetFormatPr defaultRowHeight="16.2" x14ac:dyDescent="0.3"/>
  <cols>
    <col min="1" max="1" width="10.44140625" bestFit="1" customWidth="1"/>
    <col min="2" max="2" width="20.33203125" style="5" bestFit="1" customWidth="1"/>
    <col min="3" max="3" width="8.21875" style="7" bestFit="1" customWidth="1"/>
    <col min="4" max="4" width="4.88671875" style="7" bestFit="1" customWidth="1"/>
    <col min="5" max="5" width="8.88671875" style="7" bestFit="1" customWidth="1"/>
    <col min="6" max="6" width="4.88671875" bestFit="1" customWidth="1"/>
    <col min="7" max="7" width="7.33203125" bestFit="1" customWidth="1"/>
  </cols>
  <sheetData>
    <row r="1" spans="1:20" s="5" customForma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20" x14ac:dyDescent="0.3">
      <c r="A2" t="s">
        <v>38</v>
      </c>
      <c r="B2" s="4" t="s">
        <v>6</v>
      </c>
      <c r="C2" s="6">
        <v>5240</v>
      </c>
      <c r="D2" s="6">
        <v>6326</v>
      </c>
      <c r="E2" s="6">
        <v>4745</v>
      </c>
      <c r="F2" s="8">
        <v>0.91</v>
      </c>
      <c r="G2" s="2">
        <v>-0.24990000000000001</v>
      </c>
    </row>
    <row r="3" spans="1:20" x14ac:dyDescent="0.3">
      <c r="B3" s="4" t="s">
        <v>7</v>
      </c>
      <c r="C3" s="6">
        <v>5240</v>
      </c>
      <c r="D3" s="6">
        <v>4236</v>
      </c>
      <c r="E3" s="6">
        <v>3269</v>
      </c>
      <c r="F3" s="8">
        <v>0.62</v>
      </c>
      <c r="G3" s="2">
        <v>-0.22839999999999999</v>
      </c>
      <c r="I3" s="1">
        <f>SUM(K6:K15)-5*(5+1)/2</f>
        <v>9</v>
      </c>
      <c r="J3">
        <f>SUM(L6:L15)-5*(5+1)/2</f>
        <v>16</v>
      </c>
      <c r="K3" s="10">
        <v>-0.62668000000000001</v>
      </c>
      <c r="M3" s="1">
        <f>SUM(O6:O15)-5*(5+1)/2</f>
        <v>11</v>
      </c>
      <c r="N3" s="11">
        <f>SUM(P6:P15)-5*(5+1)/2</f>
        <v>14</v>
      </c>
      <c r="O3" s="10">
        <v>-0.20888999999999999</v>
      </c>
    </row>
    <row r="4" spans="1:20" x14ac:dyDescent="0.3">
      <c r="B4" s="4" t="s">
        <v>8</v>
      </c>
      <c r="C4" s="6">
        <v>5880</v>
      </c>
      <c r="D4" s="6">
        <v>3967</v>
      </c>
      <c r="E4" s="6">
        <v>3173</v>
      </c>
      <c r="F4" s="8">
        <v>0.54</v>
      </c>
      <c r="G4" s="2">
        <v>-0.20019999999999999</v>
      </c>
      <c r="I4">
        <f>SUM(K16:K32)-9*(9+1)/2</f>
        <v>43</v>
      </c>
      <c r="J4" s="1">
        <f>SUM(L16:L32)-9*(9+1)/2</f>
        <v>38</v>
      </c>
      <c r="K4" s="10">
        <v>0.17660000000000001</v>
      </c>
      <c r="M4" s="1">
        <f>SUM(O16:O32)-9*(9+1)/2</f>
        <v>29</v>
      </c>
      <c r="N4">
        <f>SUM(P16:P32)-9*(9+1)/2</f>
        <v>33</v>
      </c>
      <c r="O4" s="10">
        <v>8.8300000000000003E-2</v>
      </c>
    </row>
    <row r="5" spans="1:20" x14ac:dyDescent="0.3">
      <c r="B5" s="4" t="s">
        <v>9</v>
      </c>
      <c r="C5" s="6">
        <v>5880</v>
      </c>
      <c r="D5" s="6">
        <v>5018</v>
      </c>
      <c r="E5" s="6">
        <v>4260</v>
      </c>
      <c r="F5" s="8">
        <v>0.72</v>
      </c>
      <c r="G5" s="2">
        <v>-0.151</v>
      </c>
      <c r="I5" t="s">
        <v>45</v>
      </c>
      <c r="J5" t="s">
        <v>46</v>
      </c>
      <c r="M5" t="s">
        <v>45</v>
      </c>
      <c r="N5" t="s">
        <v>46</v>
      </c>
    </row>
    <row r="6" spans="1:20" x14ac:dyDescent="0.3">
      <c r="A6" t="s">
        <v>39</v>
      </c>
      <c r="B6" s="4" t="s">
        <v>10</v>
      </c>
      <c r="C6" s="6">
        <v>3920</v>
      </c>
      <c r="D6" s="6">
        <v>5480</v>
      </c>
      <c r="E6" s="6">
        <v>5895</v>
      </c>
      <c r="F6" s="8">
        <v>1.5</v>
      </c>
      <c r="G6" s="2">
        <v>7.5700000000000003E-2</v>
      </c>
      <c r="I6">
        <f>D6/Q$8</f>
        <v>0.18875073192573968</v>
      </c>
      <c r="J6">
        <f>D6/R$8</f>
        <v>0.21939306589799024</v>
      </c>
      <c r="K6">
        <f>RANK(I6,$I$6:$J$15,1)</f>
        <v>5</v>
      </c>
      <c r="L6">
        <f>RANK(J6,$I$6:$J$15,1)</f>
        <v>6</v>
      </c>
    </row>
    <row r="7" spans="1:20" x14ac:dyDescent="0.3">
      <c r="B7" s="4" t="s">
        <v>11</v>
      </c>
      <c r="C7" s="6">
        <v>3920</v>
      </c>
      <c r="D7" s="6">
        <v>2370</v>
      </c>
      <c r="E7" s="6">
        <v>3114</v>
      </c>
      <c r="F7" s="8">
        <v>0.79</v>
      </c>
      <c r="G7" s="2">
        <v>0.31380000000000002</v>
      </c>
      <c r="M7">
        <f>D7/S$8</f>
        <v>0.17212578981770643</v>
      </c>
      <c r="N7">
        <f>E7/T$8</f>
        <v>0.21849564973337077</v>
      </c>
      <c r="O7">
        <f>RANK(M7,$M$6:$N$15,1)</f>
        <v>4</v>
      </c>
      <c r="P7">
        <f>RANK(N7,$M$6:$N$15,1)</f>
        <v>7</v>
      </c>
      <c r="Q7" t="s">
        <v>44</v>
      </c>
      <c r="S7" t="s">
        <v>43</v>
      </c>
    </row>
    <row r="8" spans="1:20" x14ac:dyDescent="0.3">
      <c r="B8" s="4" t="s">
        <v>12</v>
      </c>
      <c r="C8" s="6">
        <v>5880</v>
      </c>
      <c r="D8" s="6">
        <v>7719</v>
      </c>
      <c r="E8" s="6">
        <v>2297</v>
      </c>
      <c r="F8" s="8">
        <v>0.39</v>
      </c>
      <c r="G8" s="2">
        <v>-0.70250000000000001</v>
      </c>
      <c r="I8">
        <f>D8/Q$8</f>
        <v>0.26586987221437675</v>
      </c>
      <c r="J8">
        <f>D8/R$8</f>
        <v>0.30903194811434059</v>
      </c>
      <c r="K8">
        <f t="shared" ref="K8:K15" si="0">RANK(I8,$I$6:$J$15,1)</f>
        <v>8</v>
      </c>
      <c r="L8">
        <f t="shared" ref="L8:L15" si="1">RANK(J8,$I$6:$J$15,1)</f>
        <v>10</v>
      </c>
      <c r="Q8">
        <f>SUM(D6,D8,D10,D12,D14)</f>
        <v>29033</v>
      </c>
      <c r="R8">
        <f>SUM(E6,E8,E10,E12,E14)</f>
        <v>24978</v>
      </c>
      <c r="S8">
        <f>SUM(D7,D9,D11,D13,D15)</f>
        <v>13769</v>
      </c>
      <c r="T8">
        <f>SUM(E7,E9,E11,E13,E15)</f>
        <v>14252</v>
      </c>
    </row>
    <row r="9" spans="1:20" x14ac:dyDescent="0.3">
      <c r="B9" s="4" t="s">
        <v>13</v>
      </c>
      <c r="C9" s="6">
        <v>5880</v>
      </c>
      <c r="D9" s="6">
        <v>2041</v>
      </c>
      <c r="E9" s="6">
        <v>1216</v>
      </c>
      <c r="F9" s="8">
        <v>0.21</v>
      </c>
      <c r="G9" s="2">
        <v>-0.40439999999999998</v>
      </c>
      <c r="M9">
        <f>D9/S$8</f>
        <v>0.14823153460672525</v>
      </c>
      <c r="N9">
        <f>E9/T$8</f>
        <v>8.532135840583778E-2</v>
      </c>
      <c r="O9">
        <f t="shared" ref="O9:O15" si="2">RANK(M9,$M$6:$N$15,1)</f>
        <v>2</v>
      </c>
      <c r="P9">
        <f t="shared" ref="P9:P15" si="3">RANK(N9,$M$6:$N$15,1)</f>
        <v>1</v>
      </c>
      <c r="R9" s="9">
        <f>(R8-Q8)/Q8</f>
        <v>-0.13966865291220334</v>
      </c>
      <c r="T9" s="9">
        <f>(T8-S8)/S8</f>
        <v>3.5078800203355361E-2</v>
      </c>
    </row>
    <row r="10" spans="1:20" x14ac:dyDescent="0.3">
      <c r="B10" s="4" t="s">
        <v>14</v>
      </c>
      <c r="C10" s="6">
        <v>5880</v>
      </c>
      <c r="D10" s="6">
        <v>7570</v>
      </c>
      <c r="E10" s="6">
        <v>6697</v>
      </c>
      <c r="F10" s="8">
        <v>1.1399999999999999</v>
      </c>
      <c r="G10" s="2">
        <v>-0.1153</v>
      </c>
      <c r="I10">
        <f>D10/Q$8</f>
        <v>0.26073778114559293</v>
      </c>
      <c r="J10">
        <f>D10/R$8</f>
        <v>0.30306669869485148</v>
      </c>
      <c r="K10">
        <f t="shared" ref="K10:K15" si="4">RANK(I10,$I$6:$J$15,1)</f>
        <v>7</v>
      </c>
      <c r="L10">
        <f t="shared" ref="L10:L15" si="5">RANK(J10,$I$6:$J$15,1)</f>
        <v>9</v>
      </c>
    </row>
    <row r="11" spans="1:20" x14ac:dyDescent="0.3">
      <c r="B11" s="4" t="s">
        <v>15</v>
      </c>
      <c r="C11" s="6">
        <v>5880</v>
      </c>
      <c r="D11" s="6">
        <v>3521</v>
      </c>
      <c r="E11" s="6">
        <v>2669</v>
      </c>
      <c r="F11" s="8">
        <v>0.45</v>
      </c>
      <c r="G11" s="2">
        <v>-0.24210000000000001</v>
      </c>
      <c r="M11">
        <f>D11/S$8</f>
        <v>0.25571936959837316</v>
      </c>
      <c r="N11">
        <f>E11/T$8</f>
        <v>0.18727196182991862</v>
      </c>
      <c r="O11">
        <f t="shared" ref="O11:O15" si="6">RANK(M11,$M$6:$N$15,1)</f>
        <v>8</v>
      </c>
      <c r="P11">
        <f t="shared" ref="P11:P15" si="7">RANK(N11,$M$6:$N$15,1)</f>
        <v>6</v>
      </c>
    </row>
    <row r="12" spans="1:20" x14ac:dyDescent="0.3">
      <c r="B12" s="4" t="s">
        <v>16</v>
      </c>
      <c r="C12" s="6">
        <v>5880</v>
      </c>
      <c r="D12" s="6">
        <v>4696</v>
      </c>
      <c r="E12" s="6">
        <v>5775</v>
      </c>
      <c r="F12" s="8">
        <v>0.98</v>
      </c>
      <c r="G12" s="2">
        <v>0.22969999999999999</v>
      </c>
      <c r="I12">
        <f>D12/Q$8</f>
        <v>0.16174697757723969</v>
      </c>
      <c r="J12">
        <f>D12/R$8</f>
        <v>0.18800544479141645</v>
      </c>
      <c r="K12">
        <f t="shared" ref="K12:K15" si="8">RANK(I12,$I$6:$J$15,1)</f>
        <v>3</v>
      </c>
      <c r="L12">
        <f t="shared" ref="L12:L15" si="9">RANK(J12,$I$6:$J$15,1)</f>
        <v>4</v>
      </c>
    </row>
    <row r="13" spans="1:20" x14ac:dyDescent="0.3">
      <c r="B13" s="4" t="s">
        <v>17</v>
      </c>
      <c r="C13" s="6">
        <v>5880</v>
      </c>
      <c r="D13" s="6">
        <v>2183</v>
      </c>
      <c r="E13" s="6">
        <v>2659</v>
      </c>
      <c r="F13" s="8">
        <v>0.45</v>
      </c>
      <c r="G13" s="2">
        <v>0.21790000000000001</v>
      </c>
      <c r="M13">
        <f>D13/S$8</f>
        <v>0.15854455661268066</v>
      </c>
      <c r="N13">
        <f>E13/T$8</f>
        <v>0.18657030592197588</v>
      </c>
      <c r="O13">
        <f t="shared" ref="O13:O15" si="10">RANK(M13,$M$6:$N$15,1)</f>
        <v>3</v>
      </c>
      <c r="P13">
        <f t="shared" ref="P13:P15" si="11">RANK(N13,$M$6:$N$15,1)</f>
        <v>5</v>
      </c>
    </row>
    <row r="14" spans="1:20" x14ac:dyDescent="0.3">
      <c r="B14" s="4" t="s">
        <v>18</v>
      </c>
      <c r="C14" s="6">
        <v>3920</v>
      </c>
      <c r="D14" s="6">
        <v>3568</v>
      </c>
      <c r="E14" s="6">
        <v>4314</v>
      </c>
      <c r="F14" s="8">
        <v>1.1000000000000001</v>
      </c>
      <c r="G14" s="2">
        <v>0.20899999999999999</v>
      </c>
      <c r="I14">
        <f>D14/Q$8</f>
        <v>0.12289463713705094</v>
      </c>
      <c r="J14">
        <f>D14/R$8</f>
        <v>0.14284570421971335</v>
      </c>
      <c r="K14">
        <f t="shared" ref="K14" si="12">RANK(I14,$I$6:$J$15,1)</f>
        <v>1</v>
      </c>
      <c r="L14">
        <f t="shared" ref="L14:L15" si="13">RANK(J14,$I$6:$J$15,1)</f>
        <v>2</v>
      </c>
    </row>
    <row r="15" spans="1:20" x14ac:dyDescent="0.3">
      <c r="B15" s="4" t="s">
        <v>19</v>
      </c>
      <c r="C15" s="6">
        <v>3920</v>
      </c>
      <c r="D15" s="6">
        <v>3654</v>
      </c>
      <c r="E15" s="6">
        <v>4594</v>
      </c>
      <c r="F15" s="8">
        <v>1.17</v>
      </c>
      <c r="G15" s="2">
        <v>0.25719999999999998</v>
      </c>
      <c r="M15">
        <f>D15/S$8</f>
        <v>0.2653787493645145</v>
      </c>
      <c r="N15">
        <f>E15/T$8</f>
        <v>0.32234072410889697</v>
      </c>
      <c r="O15">
        <f t="shared" ref="O15:P15" si="14">RANK(M15,$M$6:$N$15,1)</f>
        <v>9</v>
      </c>
      <c r="P15">
        <f t="shared" si="14"/>
        <v>10</v>
      </c>
    </row>
    <row r="16" spans="1:20" x14ac:dyDescent="0.3">
      <c r="A16" t="s">
        <v>40</v>
      </c>
      <c r="B16" s="4" t="s">
        <v>20</v>
      </c>
      <c r="C16" s="6">
        <v>2140</v>
      </c>
      <c r="D16" s="6">
        <v>4292</v>
      </c>
      <c r="E16" s="6">
        <v>3194</v>
      </c>
      <c r="F16" s="8">
        <v>1.49</v>
      </c>
      <c r="G16" s="2">
        <v>-0.25580000000000003</v>
      </c>
      <c r="I16">
        <f>D16/Q$17</f>
        <v>0.21369180980831468</v>
      </c>
      <c r="J16">
        <f>E16/R$17</f>
        <v>0.20606451612903226</v>
      </c>
      <c r="K16">
        <f>RANK(I16,$I$16:$J$32,1)</f>
        <v>17</v>
      </c>
      <c r="L16">
        <f>RANK(J16,$I$16:$J$32,1)</f>
        <v>16</v>
      </c>
      <c r="Q16" t="s">
        <v>41</v>
      </c>
      <c r="S16" t="s">
        <v>42</v>
      </c>
    </row>
    <row r="17" spans="2:20" x14ac:dyDescent="0.3">
      <c r="B17" s="4" t="s">
        <v>21</v>
      </c>
      <c r="C17" s="6">
        <v>2140</v>
      </c>
      <c r="D17" s="6">
        <v>1825</v>
      </c>
      <c r="E17" s="6">
        <v>1954</v>
      </c>
      <c r="F17" s="8">
        <v>0.91</v>
      </c>
      <c r="G17" s="2">
        <v>7.0499999999999993E-2</v>
      </c>
      <c r="M17">
        <f>D17/S$17</f>
        <v>0.13136111710933562</v>
      </c>
      <c r="N17">
        <f>E17/T$17</f>
        <v>0.15045815045815045</v>
      </c>
      <c r="O17">
        <f>RANK(M17,$M$17:$N$33,1)</f>
        <v>14</v>
      </c>
      <c r="P17">
        <f>RANK(N17,$M$17:$N$33,1)</f>
        <v>16</v>
      </c>
      <c r="Q17">
        <f>SUM(D16,D18,D20,D22,D24,D26,D28,D30,D32)</f>
        <v>20085</v>
      </c>
      <c r="R17">
        <f>SUM(E16,E18,E20,E22,E24,E26,E28,E30,E32)</f>
        <v>15500</v>
      </c>
      <c r="S17">
        <f>SUM(D17,D19,D21,D23,D25,D27,D29,D31,D33)</f>
        <v>13893</v>
      </c>
      <c r="T17">
        <f>SUM(E17,E19,E21,E23,E25,E27,E29,E31,E33)</f>
        <v>12987</v>
      </c>
    </row>
    <row r="18" spans="2:20" x14ac:dyDescent="0.3">
      <c r="B18" s="4" t="s">
        <v>22</v>
      </c>
      <c r="C18" s="6">
        <v>3710</v>
      </c>
      <c r="D18" s="6">
        <v>4006</v>
      </c>
      <c r="E18" s="6">
        <v>2403</v>
      </c>
      <c r="F18" s="8">
        <v>0.65</v>
      </c>
      <c r="G18" s="2">
        <v>-0.40010000000000001</v>
      </c>
      <c r="I18">
        <f t="shared" ref="I18:I33" si="15">D18/Q$17</f>
        <v>0.1994523276076674</v>
      </c>
      <c r="J18">
        <f t="shared" ref="J18:J33" si="16">E18/R$17</f>
        <v>0.15503225806451612</v>
      </c>
      <c r="K18">
        <f t="shared" ref="K18:K33" si="17">RANK(I18,$I$16:$J$32,1)</f>
        <v>15</v>
      </c>
      <c r="L18">
        <f t="shared" ref="L18:L33" si="18">RANK(J18,$I$16:$J$32,1)</f>
        <v>14</v>
      </c>
      <c r="R18" s="9">
        <f>(R17-Q17)/Q17</f>
        <v>-0.22827981080408266</v>
      </c>
      <c r="T18" s="9">
        <f>(T17-S17)/S17</f>
        <v>-6.5212697041675663E-2</v>
      </c>
    </row>
    <row r="19" spans="2:20" x14ac:dyDescent="0.3">
      <c r="B19" s="4" t="s">
        <v>23</v>
      </c>
      <c r="C19" s="6">
        <v>3710</v>
      </c>
      <c r="D19" s="6">
        <v>1379</v>
      </c>
      <c r="E19" s="6">
        <v>1790</v>
      </c>
      <c r="F19" s="8">
        <v>0.48</v>
      </c>
      <c r="G19" s="2">
        <v>0.29809999999999998</v>
      </c>
      <c r="M19">
        <f t="shared" ref="M19:M33" si="19">D19/S$17</f>
        <v>9.9258619448643198E-2</v>
      </c>
      <c r="N19">
        <f t="shared" ref="N19:N33" si="20">E19/T$17</f>
        <v>0.13783013783013784</v>
      </c>
      <c r="O19">
        <f t="shared" ref="O19:O33" si="21">RANK(M19,$M$17:$N$33,1)</f>
        <v>10</v>
      </c>
      <c r="P19">
        <f t="shared" ref="P19:P33" si="22">RANK(N19,$M$17:$N$33,1)</f>
        <v>15</v>
      </c>
    </row>
    <row r="20" spans="2:20" x14ac:dyDescent="0.3">
      <c r="B20" s="4" t="s">
        <v>24</v>
      </c>
      <c r="C20" s="6">
        <v>2790</v>
      </c>
      <c r="D20" s="6">
        <v>2367</v>
      </c>
      <c r="E20" s="6">
        <v>1935</v>
      </c>
      <c r="F20" s="8">
        <v>0.69</v>
      </c>
      <c r="G20" s="2">
        <v>-0.18229999999999999</v>
      </c>
      <c r="I20">
        <f t="shared" ref="I20:I33" si="23">D20/Q$17</f>
        <v>0.11784914115011202</v>
      </c>
      <c r="J20">
        <f t="shared" ref="J20:J33" si="24">E20/R$17</f>
        <v>0.12483870967741935</v>
      </c>
      <c r="K20">
        <f t="shared" ref="K20:K33" si="25">RANK(I20,$I$16:$J$32,1)</f>
        <v>12</v>
      </c>
      <c r="L20">
        <f t="shared" ref="L20:L33" si="26">RANK(J20,$I$16:$J$32,1)</f>
        <v>13</v>
      </c>
    </row>
    <row r="21" spans="2:20" x14ac:dyDescent="0.3">
      <c r="B21" s="4" t="s">
        <v>25</v>
      </c>
      <c r="C21" s="6">
        <v>2790</v>
      </c>
      <c r="D21" s="6">
        <v>1672</v>
      </c>
      <c r="E21" s="6">
        <v>1247</v>
      </c>
      <c r="F21" s="8">
        <v>0.45</v>
      </c>
      <c r="G21" s="2">
        <v>-0.254</v>
      </c>
      <c r="M21">
        <f t="shared" ref="M21:M33" si="27">D21/S$17</f>
        <v>0.12034837688044339</v>
      </c>
      <c r="N21">
        <f t="shared" ref="N21:N33" si="28">E21/T$17</f>
        <v>9.6019096019096015E-2</v>
      </c>
      <c r="O21">
        <f t="shared" ref="O21:O33" si="29">RANK(M21,$M$17:$N$33,1)</f>
        <v>12</v>
      </c>
      <c r="P21">
        <f t="shared" ref="P21:P33" si="30">RANK(N21,$M$17:$N$33,1)</f>
        <v>9</v>
      </c>
    </row>
    <row r="22" spans="2:20" x14ac:dyDescent="0.3">
      <c r="B22" s="4" t="s">
        <v>26</v>
      </c>
      <c r="C22" s="6">
        <v>3300</v>
      </c>
      <c r="D22" s="6">
        <v>1402</v>
      </c>
      <c r="E22" s="6">
        <v>602</v>
      </c>
      <c r="F22" s="8">
        <v>0.18</v>
      </c>
      <c r="G22" s="2">
        <v>-0.57069999999999999</v>
      </c>
      <c r="I22">
        <f t="shared" ref="I22:I33" si="31">D22/Q$17</f>
        <v>6.9803335822753304E-2</v>
      </c>
      <c r="J22">
        <f t="shared" ref="J22:J33" si="32">E22/R$17</f>
        <v>3.8838709677419356E-2</v>
      </c>
      <c r="K22">
        <f t="shared" ref="K22:K33" si="33">RANK(I22,$I$16:$J$32,1)</f>
        <v>7</v>
      </c>
      <c r="L22">
        <f t="shared" ref="L22:L33" si="34">RANK(J22,$I$16:$J$32,1)</f>
        <v>2</v>
      </c>
    </row>
    <row r="23" spans="2:20" x14ac:dyDescent="0.3">
      <c r="B23" s="4" t="s">
        <v>27</v>
      </c>
      <c r="C23" s="6">
        <v>3300</v>
      </c>
      <c r="D23" s="6">
        <v>1248</v>
      </c>
      <c r="E23" s="6">
        <v>749</v>
      </c>
      <c r="F23" s="8">
        <v>0.23</v>
      </c>
      <c r="G23" s="2">
        <v>-0.4002</v>
      </c>
      <c r="M23">
        <f t="shared" ref="M23:M33" si="35">D23/S$17</f>
        <v>8.9829410494493625E-2</v>
      </c>
      <c r="N23">
        <f t="shared" ref="N23:N33" si="36">E23/T$17</f>
        <v>5.7673057673057672E-2</v>
      </c>
      <c r="O23">
        <f t="shared" ref="O23:O33" si="37">RANK(M23,$M$17:$N$33,1)</f>
        <v>8</v>
      </c>
      <c r="P23">
        <f t="shared" ref="P23:P33" si="38">RANK(N23,$M$17:$N$33,1)</f>
        <v>3</v>
      </c>
    </row>
    <row r="24" spans="2:20" x14ac:dyDescent="0.3">
      <c r="B24" s="4" t="s">
        <v>28</v>
      </c>
      <c r="C24" s="6">
        <v>2370</v>
      </c>
      <c r="D24" s="6">
        <v>953</v>
      </c>
      <c r="E24" s="6">
        <v>418</v>
      </c>
      <c r="F24" s="8">
        <v>0.18</v>
      </c>
      <c r="G24" s="2">
        <v>-0.56169999999999998</v>
      </c>
      <c r="I24">
        <f t="shared" ref="I24:I33" si="39">D24/Q$17</f>
        <v>4.7448344535723178E-2</v>
      </c>
      <c r="J24">
        <f t="shared" ref="J24:J33" si="40">E24/R$17</f>
        <v>2.6967741935483871E-2</v>
      </c>
      <c r="K24">
        <f t="shared" ref="K24:K33" si="41">RANK(I24,$I$16:$J$32,1)</f>
        <v>3</v>
      </c>
      <c r="L24">
        <f t="shared" ref="L24:L33" si="42">RANK(J24,$I$16:$J$32,1)</f>
        <v>1</v>
      </c>
    </row>
    <row r="25" spans="2:20" x14ac:dyDescent="0.3">
      <c r="B25" s="4" t="s">
        <v>29</v>
      </c>
      <c r="C25" s="6">
        <v>3530</v>
      </c>
      <c r="D25" s="6">
        <v>826</v>
      </c>
      <c r="E25" s="6">
        <v>1502</v>
      </c>
      <c r="F25" s="8">
        <v>0.43</v>
      </c>
      <c r="G25" s="2">
        <v>0.81799999999999995</v>
      </c>
      <c r="M25">
        <f t="shared" ref="M25:M33" si="43">D25/S$17</f>
        <v>5.945440149715684E-2</v>
      </c>
      <c r="N25">
        <f t="shared" ref="N25:N33" si="44">E25/T$17</f>
        <v>0.11565411565411565</v>
      </c>
      <c r="O25">
        <f t="shared" ref="O25:O33" si="45">RANK(M25,$M$17:$N$33,1)</f>
        <v>4</v>
      </c>
      <c r="P25">
        <f t="shared" ref="P25:P33" si="46">RANK(N25,$M$17:$N$33,1)</f>
        <v>11</v>
      </c>
    </row>
    <row r="26" spans="2:20" x14ac:dyDescent="0.3">
      <c r="B26" s="4" t="s">
        <v>30</v>
      </c>
      <c r="C26" s="6">
        <v>1570</v>
      </c>
      <c r="D26" s="6">
        <v>1050</v>
      </c>
      <c r="E26" s="6">
        <v>919</v>
      </c>
      <c r="F26" s="8">
        <v>0.59</v>
      </c>
      <c r="G26" s="2">
        <v>-0.12479999999999999</v>
      </c>
      <c r="I26">
        <f t="shared" ref="I26:I33" si="47">D26/Q$17</f>
        <v>5.227781926811053E-2</v>
      </c>
      <c r="J26">
        <f t="shared" ref="J26:J33" si="48">E26/R$17</f>
        <v>5.9290322580645163E-2</v>
      </c>
      <c r="K26">
        <f t="shared" ref="K26:K33" si="49">RANK(I26,$I$16:$J$32,1)</f>
        <v>4</v>
      </c>
      <c r="L26">
        <f t="shared" ref="L26:L33" si="50">RANK(J26,$I$16:$J$32,1)</f>
        <v>5</v>
      </c>
    </row>
    <row r="27" spans="2:20" x14ac:dyDescent="0.3">
      <c r="B27" s="4" t="s">
        <v>31</v>
      </c>
      <c r="C27" s="6">
        <v>1570</v>
      </c>
      <c r="D27" s="6">
        <v>620</v>
      </c>
      <c r="E27" s="6">
        <v>452</v>
      </c>
      <c r="F27" s="8">
        <v>0.28999999999999998</v>
      </c>
      <c r="G27" s="2">
        <v>-0.2717</v>
      </c>
      <c r="M27">
        <f t="shared" ref="M27:M33" si="51">D27/S$17</f>
        <v>4.4626790470020876E-2</v>
      </c>
      <c r="N27">
        <f t="shared" ref="N27:N33" si="52">E27/T$17</f>
        <v>3.4804034804034802E-2</v>
      </c>
      <c r="O27">
        <f t="shared" ref="O27:O33" si="53">RANK(M27,$M$17:$N$33,1)</f>
        <v>2</v>
      </c>
      <c r="P27">
        <f t="shared" ref="P27:P33" si="54">RANK(N27,$M$17:$N$33,1)</f>
        <v>1</v>
      </c>
    </row>
    <row r="28" spans="2:20" x14ac:dyDescent="0.3">
      <c r="B28" s="4" t="s">
        <v>32</v>
      </c>
      <c r="C28" s="6">
        <v>2370</v>
      </c>
      <c r="D28" s="6">
        <v>2176</v>
      </c>
      <c r="E28" s="6">
        <v>1049</v>
      </c>
      <c r="F28" s="8">
        <v>0.44</v>
      </c>
      <c r="G28" s="2">
        <v>-0.51790000000000003</v>
      </c>
      <c r="I28">
        <f t="shared" ref="I28:I33" si="55">D28/Q$17</f>
        <v>0.1083395568832462</v>
      </c>
      <c r="J28">
        <f t="shared" ref="J28:J33" si="56">E28/R$17</f>
        <v>6.7677419354838717E-2</v>
      </c>
      <c r="K28">
        <f t="shared" ref="K28:K33" si="57">RANK(I28,$I$16:$J$32,1)</f>
        <v>11</v>
      </c>
      <c r="L28">
        <f t="shared" ref="L28:L33" si="58">RANK(J28,$I$16:$J$32,1)</f>
        <v>6</v>
      </c>
    </row>
    <row r="29" spans="2:20" x14ac:dyDescent="0.3">
      <c r="B29" s="4" t="s">
        <v>33</v>
      </c>
      <c r="C29" s="6">
        <v>2370</v>
      </c>
      <c r="D29" s="6">
        <v>1099</v>
      </c>
      <c r="E29" s="6">
        <v>870</v>
      </c>
      <c r="F29" s="8">
        <v>0.37</v>
      </c>
      <c r="G29" s="2">
        <v>-0.20799999999999999</v>
      </c>
      <c r="M29">
        <f t="shared" ref="M29:M33" si="59">D29/S$17</f>
        <v>7.9104585042827316E-2</v>
      </c>
      <c r="N29">
        <f t="shared" ref="N29:N33" si="60">E29/T$17</f>
        <v>6.6990066990066988E-2</v>
      </c>
      <c r="O29">
        <f t="shared" ref="O29:O33" si="61">RANK(M29,$M$17:$N$33,1)</f>
        <v>7</v>
      </c>
      <c r="P29">
        <f t="shared" ref="P29:P33" si="62">RANK(N29,$M$17:$N$33,1)</f>
        <v>5</v>
      </c>
    </row>
    <row r="30" spans="2:20" x14ac:dyDescent="0.3">
      <c r="B30" s="4" t="s">
        <v>34</v>
      </c>
      <c r="C30" s="6">
        <v>3920</v>
      </c>
      <c r="D30" s="6">
        <v>2009</v>
      </c>
      <c r="E30" s="6">
        <v>3798</v>
      </c>
      <c r="F30" s="8">
        <v>0.97</v>
      </c>
      <c r="G30" s="2">
        <v>0.89070000000000005</v>
      </c>
      <c r="I30">
        <f t="shared" ref="I30:I33" si="63">D30/Q$17</f>
        <v>0.10002489419965148</v>
      </c>
      <c r="J30">
        <f t="shared" ref="J30:J33" si="64">E30/R$17</f>
        <v>0.24503225806451612</v>
      </c>
      <c r="K30">
        <f t="shared" ref="K30:K33" si="65">RANK(I30,$I$16:$J$32,1)</f>
        <v>10</v>
      </c>
      <c r="L30">
        <f t="shared" ref="L30:L33" si="66">RANK(J30,$I$16:$J$32,1)</f>
        <v>18</v>
      </c>
    </row>
    <row r="31" spans="2:20" x14ac:dyDescent="0.3">
      <c r="B31" s="4" t="s">
        <v>35</v>
      </c>
      <c r="C31" s="6">
        <v>7840</v>
      </c>
      <c r="D31" s="6">
        <v>3429</v>
      </c>
      <c r="E31" s="6">
        <v>3521</v>
      </c>
      <c r="F31" s="8">
        <v>0.45</v>
      </c>
      <c r="G31" s="2">
        <v>2.6800000000000001E-2</v>
      </c>
      <c r="M31">
        <f t="shared" ref="M31:M33" si="67">D31/S$17</f>
        <v>0.24681494277693802</v>
      </c>
      <c r="N31">
        <f t="shared" ref="N31:N33" si="68">E31/T$17</f>
        <v>0.27111727111727113</v>
      </c>
      <c r="O31">
        <f t="shared" ref="O31:O33" si="69">RANK(M31,$M$17:$N$33,1)</f>
        <v>17</v>
      </c>
      <c r="P31">
        <f t="shared" ref="P31:P33" si="70">RANK(N31,$M$17:$N$33,1)</f>
        <v>18</v>
      </c>
    </row>
    <row r="32" spans="2:20" x14ac:dyDescent="0.3">
      <c r="B32" s="4" t="s">
        <v>36</v>
      </c>
      <c r="C32" s="6">
        <v>3220</v>
      </c>
      <c r="D32" s="6">
        <v>1830</v>
      </c>
      <c r="E32" s="6">
        <v>1182</v>
      </c>
      <c r="F32" s="8">
        <v>0.37</v>
      </c>
      <c r="G32" s="2">
        <v>-0.35410000000000003</v>
      </c>
      <c r="I32">
        <f t="shared" ref="I32:I33" si="71">D32/Q$17</f>
        <v>9.1112770724421213E-2</v>
      </c>
      <c r="J32">
        <f t="shared" ref="J32:J33" si="72">E32/R$17</f>
        <v>7.6258064516129029E-2</v>
      </c>
      <c r="K32">
        <f t="shared" ref="K32:K33" si="73">RANK(I32,$I$16:$J$32,1)</f>
        <v>9</v>
      </c>
      <c r="L32">
        <f t="shared" ref="L32:L33" si="74">RANK(J32,$I$16:$J$32,1)</f>
        <v>8</v>
      </c>
    </row>
    <row r="33" spans="2:16" x14ac:dyDescent="0.3">
      <c r="B33" s="4" t="s">
        <v>37</v>
      </c>
      <c r="C33" s="6">
        <v>3220</v>
      </c>
      <c r="D33" s="6">
        <v>1795</v>
      </c>
      <c r="E33" s="6">
        <v>902</v>
      </c>
      <c r="F33" s="8">
        <v>0.28000000000000003</v>
      </c>
      <c r="G33" s="2">
        <v>-0.49719999999999998</v>
      </c>
      <c r="M33">
        <f>D33/S$17</f>
        <v>0.12920175628014108</v>
      </c>
      <c r="N33">
        <f>E33/T$17</f>
        <v>6.9454069454069456E-2</v>
      </c>
      <c r="O33">
        <f t="shared" ref="O33:P33" si="75">RANK(M33,$M$17:$N$33,1)</f>
        <v>13</v>
      </c>
      <c r="P33">
        <f t="shared" si="75"/>
        <v>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陳文昱</dc:creator>
  <cp:lastModifiedBy>陳文昱</cp:lastModifiedBy>
  <dcterms:created xsi:type="dcterms:W3CDTF">2025-05-07T07:45:15Z</dcterms:created>
  <dcterms:modified xsi:type="dcterms:W3CDTF">2025-05-07T08:33:53Z</dcterms:modified>
</cp:coreProperties>
</file>