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66" windowHeight="1647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<sst xmlns="http://schemas.openxmlformats.org/spreadsheetml/2006/main" count="43" uniqueCount="43">
  <si>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氮含量占比</t>
  </si>
  <si>
    <t>碳含量占比</t>
  </si>
  <si>
    <t>氢含量占比</t>
  </si>
  <si>
    <t>硫含量占比</t>
  </si>
  <si>
    <t>氧含量占比</t>
  </si>
  <si>
    <t>纤维板原料1</t>
  </si>
  <si>
    <t>纤维板原料2</t>
  </si>
  <si>
    <t>纤维板原料平均</t>
  </si>
  <si>
    <t>水热液制作固相产物1</t>
  </si>
  <si>
    <t>水热液制作固相产物2</t>
  </si>
  <si>
    <t>水热液制作固相产物平均</t>
  </si>
  <si>
    <t>木糖反应共热液180℃-1</t>
  </si>
  <si>
    <t>木糖反应共热液180℃-2</t>
  </si>
  <si>
    <t>温度</t>
  </si>
  <si>
    <t>产物</t>
  </si>
  <si>
    <t>产率</t>
  </si>
  <si>
    <t>木糖反应共热液180℃平均</t>
  </si>
  <si>
    <t>木糖反应共热液200℃-1</t>
  </si>
  <si>
    <t>木糖反应共热液200℃-2</t>
  </si>
  <si>
    <t>木糖反应共热液200℃平均</t>
  </si>
  <si>
    <t>木糖反应共热液220℃-1</t>
  </si>
  <si>
    <t>木糖反应共热液220℃-2</t>
  </si>
  <si>
    <t>木糖反应共热液220℃平均</t>
  </si>
  <si>
    <t>木糖反应共热液240℃-1</t>
  </si>
  <si>
    <t>木糖反应共热液240℃-2</t>
  </si>
  <si>
    <t>木糖反应共热液240℃平均</t>
  </si>
  <si>
    <t>木糖反应共热液260℃-1</t>
  </si>
  <si>
    <t>木糖反应共热液260℃-2</t>
  </si>
  <si>
    <t>木糖反应共热液260℃平均</t>
  </si>
  <si>
    <t>木糖反应共热液280℃-1</t>
  </si>
  <si>
    <t>木糖反应共热液280℃-2</t>
  </si>
  <si>
    <t>木糖反应共热液280℃平均</t>
  </si>
  <si>
    <t>条件</t>
  </si>
  <si>
    <t>180℃-2h</t>
  </si>
  <si>
    <t>200℃-2h</t>
  </si>
  <si>
    <t>220℃-2h</t>
  </si>
  <si>
    <t>240℃-2h</t>
  </si>
  <si>
    <t>260℃-2h</t>
  </si>
  <si>
    <t>280℃-2h</t>
  </si>
  <si>
    <t>产物称重(g)</t>
  </si>
  <si>
    <t>氮质量分数(%)</t>
  </si>
  <si>
    <t>氮质量(mg)</t>
  </si>
  <si>
    <r>
      <rPr>
        <sz val="12"/>
        <color theme="1"/>
        <rFont val="宋体"/>
        <charset val="134"/>
      </rPr>
      <t>固氮率</t>
    </r>
    <r>
      <rPr>
        <sz val="12"/>
        <color theme="1"/>
        <rFont val="Calibri"/>
        <charset val="134"/>
        <scheme val="minor"/>
      </rPr>
      <t>(%)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</si>
</sst>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水热炭产率</a:t>
            </a:r>
            <a:endParaRPr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556345615169"/>
          <c:y val="0.3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331825037707"/>
          <c:y val="0.0533564814814815"/>
          <c:w val="0.617259211376858"/>
          <c:h val="0.74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产率</c:v>
                </c:pt>
              </c:strCache>
            </c:strRef>
          </c:tx>
          <c:spPr>
            <a:ln w="25400" cap="sq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chemeClr val="tx1"/>
              </a:solidFill>
              <a:ln w="9525" cap="flat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0.260766666666667</c:v>
                </c:pt>
                <c:pt idx="1">
                  <c:v>0.308266666666667</c:v>
                </c:pt>
                <c:pt idx="2">
                  <c:v>0.329566666666667</c:v>
                </c:pt>
                <c:pt idx="3">
                  <c:v>0.32</c:v>
                </c:pt>
                <c:pt idx="4">
                  <c:v>0.289333333333333</c:v>
                </c:pt>
                <c:pt idx="5">
                  <c:v>0.285033333333333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8292"/>
        <c:axId val="855656764"/>
      </c:lineChart>
      <c:catAx>
        <c:axId val="217508292"/>
        <c:scaling>
          <c:orientation val="minMax"/>
        </c:scaling>
        <c:delete val="0"/>
        <c:axPos val="b"/>
        <c:numFmt formatCode="000&quot;℃&quot;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656764"/>
        <c:crosses val="autoZero"/>
        <c:auto val="1"/>
        <c:lblAlgn val="ctr"/>
        <c:lblOffset val="100"/>
        <c:noMultiLvlLbl val="0"/>
      </c:catAx>
      <c:valAx>
        <c:axId val="855656764"/>
        <c:scaling>
          <c:orientation val="minMax"/>
          <c:max val="0.3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08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395605</xdr:colOff>
      <xdr:row>18</xdr:row>
      <xdr:rowOff>118745</xdr:rowOff>
    </xdr:from>
    <xdr:to>
      <xdr:col>6</xdr:col>
      <xdr:colOff>230505</xdr:colOff>
      <xdr:row>33</xdr:row>
      <xdr:rowOff>118745</xdr:rowOff>
    </xdr:to>
    <xdr:graphicFrame>
      <xdr:nvGraphicFramePr>
        <xdr:cNvPr id="7" name="Chart 6"/>
        <xdr:cNvGraphicFramePr/>
      </xdr:nvGraphicFramePr>
      <xdr:xfrm>
        <a:off x="395605" y="3410585"/>
        <a:ext cx="58889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abSelected="1" zoomScale="115" zoomScaleNormal="115" topLeftCell="G23" workbookViewId="0">
      <selection activeCell="H54" sqref="H54:J59"/>
    </sheetView>
  </sheetViews>
  <sheetFormatPr defaultColWidth="8.8" defaultRowHeight="14.4"/>
  <cols>
    <col min="1" max="7" width="12.712"/>
    <col min="8" max="8" width="21.16" customWidth="1"/>
    <col min="9" max="9" width="9.488" customWidth="1"/>
    <col min="10" max="10" width="9.744" customWidth="1"/>
    <col min="11" max="12" width="9.576" customWidth="1"/>
    <col min="13" max="13" width="9.512"/>
    <col min="14" max="14" width="12.712"/>
  </cols>
  <sheetData>
    <row r="1" spans="9:13"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8:13">
      <c r="H2" t="s">
        <v>5</v>
      </c>
      <c r="I2" s="2">
        <v>0.05849</v>
      </c>
      <c r="J2" s="2">
        <v>0.4676</v>
      </c>
      <c r="K2" s="2">
        <v>0.05943</v>
      </c>
      <c r="L2" s="2">
        <v>0.00451</v>
      </c>
      <c r="M2" s="2">
        <f>1-I2-J2-K2-L2</f>
        <v>0.40997</v>
      </c>
    </row>
    <row r="3" spans="8:13">
      <c r="H3" t="s">
        <v>6</v>
      </c>
      <c r="I3" s="2">
        <v>0.05286</v>
      </c>
      <c r="J3" s="2">
        <v>0.4296</v>
      </c>
      <c r="K3" s="2">
        <v>0.05722</v>
      </c>
      <c r="L3" s="2">
        <v>0.00323</v>
      </c>
      <c r="M3" s="2">
        <f t="shared" ref="M3:M24" si="0">1-I3-J3-K3-L3</f>
        <v>0.45709</v>
      </c>
    </row>
    <row r="4" spans="8:13">
      <c r="H4" t="s">
        <v>7</v>
      </c>
      <c r="I4" s="2">
        <f>(I2+I3)/2</f>
        <v>0.055675</v>
      </c>
      <c r="J4" s="2">
        <f>(J2+J3)/2</f>
        <v>0.4486</v>
      </c>
      <c r="K4" s="2">
        <f>(K2+K3)/2</f>
        <v>0.058325</v>
      </c>
      <c r="L4" s="2">
        <f>(L2+L3)/2</f>
        <v>0.00387</v>
      </c>
      <c r="M4" s="2">
        <f t="shared" si="0"/>
        <v>0.43353</v>
      </c>
    </row>
    <row r="5" spans="8:13">
      <c r="H5" t="s">
        <v>8</v>
      </c>
      <c r="I5" s="2">
        <v>0.02183</v>
      </c>
      <c r="J5" s="2">
        <v>0.4954</v>
      </c>
      <c r="K5" s="2">
        <v>0.06562</v>
      </c>
      <c r="L5" s="2">
        <v>0.00302</v>
      </c>
      <c r="M5" s="2">
        <f t="shared" si="0"/>
        <v>0.41413</v>
      </c>
    </row>
    <row r="6" spans="8:13">
      <c r="H6" t="s">
        <v>9</v>
      </c>
      <c r="I6" s="2">
        <v>0.02067</v>
      </c>
      <c r="J6" s="2">
        <v>0.4821</v>
      </c>
      <c r="K6" s="2">
        <v>0.06165</v>
      </c>
      <c r="L6" s="2">
        <v>0.0028</v>
      </c>
      <c r="M6" s="2">
        <f t="shared" si="0"/>
        <v>0.43278</v>
      </c>
    </row>
    <row r="7" spans="8:13">
      <c r="H7" t="s">
        <v>10</v>
      </c>
      <c r="I7" s="2">
        <f>AVERAGE(I5:I6)</f>
        <v>0.02125</v>
      </c>
      <c r="J7" s="2">
        <f>AVERAGE(J5:J6)</f>
        <v>0.48875</v>
      </c>
      <c r="K7" s="2">
        <f>AVERAGE(K5:K6)</f>
        <v>0.063635</v>
      </c>
      <c r="L7" s="2">
        <f>AVERAGE(L5:L6)</f>
        <v>0.00291</v>
      </c>
      <c r="M7" s="2">
        <f t="shared" si="0"/>
        <v>0.423455</v>
      </c>
    </row>
    <row r="8" spans="8:13">
      <c r="H8" t="s">
        <v>11</v>
      </c>
      <c r="I8" s="2">
        <v>0.05971</v>
      </c>
      <c r="J8" s="2">
        <v>0.6538</v>
      </c>
      <c r="K8" s="2">
        <v>0.03352</v>
      </c>
      <c r="L8" s="2">
        <v>0.00043</v>
      </c>
      <c r="M8" s="2">
        <f t="shared" si="0"/>
        <v>0.25254</v>
      </c>
    </row>
    <row r="9" spans="8:13">
      <c r="H9" t="s">
        <v>12</v>
      </c>
      <c r="I9" s="2">
        <v>0.05799</v>
      </c>
      <c r="J9" s="2">
        <v>0.643</v>
      </c>
      <c r="K9" s="2">
        <v>0.04672</v>
      </c>
      <c r="L9" s="2">
        <v>0.00102</v>
      </c>
      <c r="M9" s="2">
        <f t="shared" si="0"/>
        <v>0.25127</v>
      </c>
    </row>
    <row r="10" spans="1:13">
      <c r="A10" t="s">
        <v>13</v>
      </c>
      <c r="B10" t="s">
        <v>14</v>
      </c>
      <c r="C10" t="s">
        <v>15</v>
      </c>
      <c r="H10" t="s">
        <v>16</v>
      </c>
      <c r="I10" s="2">
        <f>AVERAGE(I8:I9)</f>
        <v>0.05885</v>
      </c>
      <c r="J10" s="2">
        <f>AVERAGE(J8:J9)</f>
        <v>0.6484</v>
      </c>
      <c r="K10" s="2">
        <f>AVERAGE(K8:K9)</f>
        <v>0.04012</v>
      </c>
      <c r="L10" s="2">
        <f>AVERAGE(L8:L9)</f>
        <v>0.000725</v>
      </c>
      <c r="M10" s="2">
        <f t="shared" si="0"/>
        <v>0.251905</v>
      </c>
    </row>
    <row r="11" spans="1:13">
      <c r="A11">
        <v>180</v>
      </c>
      <c r="B11">
        <v>0.7823</v>
      </c>
      <c r="C11">
        <f t="shared" ref="C11:C16" si="1">B11/3</f>
        <v>0.260766666666667</v>
      </c>
      <c r="H11" t="s">
        <v>17</v>
      </c>
      <c r="I11" s="2">
        <v>0.05869</v>
      </c>
      <c r="J11" s="2">
        <v>0.662</v>
      </c>
      <c r="K11" s="2">
        <v>0.05131</v>
      </c>
      <c r="L11" s="2">
        <v>0.00174</v>
      </c>
      <c r="M11" s="2">
        <f t="shared" si="0"/>
        <v>0.22626</v>
      </c>
    </row>
    <row r="12" spans="1:13">
      <c r="A12">
        <v>200</v>
      </c>
      <c r="B12">
        <v>0.9248</v>
      </c>
      <c r="C12">
        <f t="shared" si="1"/>
        <v>0.308266666666667</v>
      </c>
      <c r="H12" t="s">
        <v>18</v>
      </c>
      <c r="I12" s="2">
        <v>0.05834</v>
      </c>
      <c r="J12" s="2">
        <v>0.6919</v>
      </c>
      <c r="K12" s="2">
        <v>0.05059</v>
      </c>
      <c r="L12" s="2">
        <v>0.00144</v>
      </c>
      <c r="M12" s="2">
        <f t="shared" si="0"/>
        <v>0.19773</v>
      </c>
    </row>
    <row r="13" spans="1:13">
      <c r="A13">
        <v>220</v>
      </c>
      <c r="B13">
        <v>0.9887</v>
      </c>
      <c r="C13">
        <f t="shared" si="1"/>
        <v>0.329566666666667</v>
      </c>
      <c r="H13" t="s">
        <v>19</v>
      </c>
      <c r="I13" s="2">
        <f>AVERAGE(I11:I12)</f>
        <v>0.058515</v>
      </c>
      <c r="J13" s="2">
        <f>AVERAGE(J11:J12)</f>
        <v>0.67695</v>
      </c>
      <c r="K13" s="2">
        <f>AVERAGE(K11:K12)</f>
        <v>0.05095</v>
      </c>
      <c r="L13" s="2">
        <f>AVERAGE(L11:L12)</f>
        <v>0.00159</v>
      </c>
      <c r="M13" s="2">
        <f t="shared" si="0"/>
        <v>0.211995</v>
      </c>
    </row>
    <row r="14" spans="1:13">
      <c r="A14">
        <v>240</v>
      </c>
      <c r="B14">
        <v>0.96</v>
      </c>
      <c r="C14">
        <f t="shared" si="1"/>
        <v>0.32</v>
      </c>
      <c r="H14" t="s">
        <v>20</v>
      </c>
      <c r="I14" s="2">
        <v>0.0609</v>
      </c>
      <c r="J14" s="2">
        <v>0.711</v>
      </c>
      <c r="K14" s="2">
        <v>0.04903</v>
      </c>
      <c r="L14" s="2">
        <v>0.00158</v>
      </c>
      <c r="M14" s="2">
        <f t="shared" si="0"/>
        <v>0.17749</v>
      </c>
    </row>
    <row r="15" spans="1:13">
      <c r="A15">
        <v>260</v>
      </c>
      <c r="B15">
        <v>0.868</v>
      </c>
      <c r="C15">
        <f t="shared" si="1"/>
        <v>0.289333333333333</v>
      </c>
      <c r="H15" t="s">
        <v>21</v>
      </c>
      <c r="I15" s="2">
        <v>0.06006</v>
      </c>
      <c r="J15" s="2">
        <v>0.6967</v>
      </c>
      <c r="K15" s="2">
        <v>0.05047</v>
      </c>
      <c r="L15" s="2">
        <v>0.00141</v>
      </c>
      <c r="M15" s="2">
        <f t="shared" si="0"/>
        <v>0.19136</v>
      </c>
    </row>
    <row r="16" spans="1:13">
      <c r="A16">
        <v>280</v>
      </c>
      <c r="B16">
        <v>0.8551</v>
      </c>
      <c r="C16">
        <f t="shared" si="1"/>
        <v>0.285033333333333</v>
      </c>
      <c r="H16" t="s">
        <v>22</v>
      </c>
      <c r="I16" s="2">
        <f>AVERAGE(I14:I15)</f>
        <v>0.06048</v>
      </c>
      <c r="J16" s="2">
        <f>AVERAGE(J14:J15)</f>
        <v>0.70385</v>
      </c>
      <c r="K16" s="2">
        <f>AVERAGE(K14:K15)</f>
        <v>0.04975</v>
      </c>
      <c r="L16" s="2">
        <f>AVERAGE(L14:L15)</f>
        <v>0.001495</v>
      </c>
      <c r="M16" s="2">
        <f t="shared" si="0"/>
        <v>0.184425</v>
      </c>
    </row>
    <row r="17" spans="8:13">
      <c r="H17" t="s">
        <v>23</v>
      </c>
      <c r="I17" s="2">
        <v>0.05598</v>
      </c>
      <c r="J17" s="2">
        <v>0.5277</v>
      </c>
      <c r="K17" s="2">
        <v>0.04876</v>
      </c>
      <c r="L17" s="2">
        <v>0.0011</v>
      </c>
      <c r="M17" s="2">
        <f t="shared" si="0"/>
        <v>0.36646</v>
      </c>
    </row>
    <row r="18" spans="8:13">
      <c r="H18" t="s">
        <v>24</v>
      </c>
      <c r="I18" s="2">
        <v>0.05781</v>
      </c>
      <c r="J18" s="2">
        <v>0.7042</v>
      </c>
      <c r="K18" s="2">
        <v>0.04895</v>
      </c>
      <c r="L18" s="2">
        <v>0.0007</v>
      </c>
      <c r="M18" s="2">
        <f t="shared" si="0"/>
        <v>0.18834</v>
      </c>
    </row>
    <row r="19" spans="8:13">
      <c r="H19" t="s">
        <v>25</v>
      </c>
      <c r="I19" s="2">
        <f>AVERAGE(I17:I18)</f>
        <v>0.056895</v>
      </c>
      <c r="J19" s="2">
        <f>AVERAGE(J17:J18)</f>
        <v>0.61595</v>
      </c>
      <c r="K19" s="2">
        <f>AVERAGE(K17:K18)</f>
        <v>0.048855</v>
      </c>
      <c r="L19" s="2">
        <f>AVERAGE(L17:L18)</f>
        <v>0.0009</v>
      </c>
      <c r="M19" s="2">
        <f t="shared" si="0"/>
        <v>0.2774</v>
      </c>
    </row>
    <row r="20" spans="8:13">
      <c r="H20" t="s">
        <v>26</v>
      </c>
      <c r="I20" s="2">
        <v>0.06434</v>
      </c>
      <c r="J20" s="2">
        <v>0.6872</v>
      </c>
      <c r="K20" s="2">
        <v>0.0527</v>
      </c>
      <c r="L20" s="2">
        <v>0.0011</v>
      </c>
      <c r="M20" s="2">
        <f t="shared" si="0"/>
        <v>0.19466</v>
      </c>
    </row>
    <row r="21" spans="8:13">
      <c r="H21" t="s">
        <v>27</v>
      </c>
      <c r="I21" s="2">
        <v>0.06336</v>
      </c>
      <c r="J21" s="2">
        <v>0.7163</v>
      </c>
      <c r="K21" s="2">
        <v>0.05158</v>
      </c>
      <c r="L21" s="2">
        <v>0.00084</v>
      </c>
      <c r="M21" s="2">
        <f t="shared" si="0"/>
        <v>0.16792</v>
      </c>
    </row>
    <row r="22" spans="8:13">
      <c r="H22" t="s">
        <v>28</v>
      </c>
      <c r="I22" s="2">
        <f>AVERAGE(I20:I21)</f>
        <v>0.06385</v>
      </c>
      <c r="J22" s="2">
        <f>AVERAGE(J20:J21)</f>
        <v>0.70175</v>
      </c>
      <c r="K22" s="2">
        <f>AVERAGE(K20:K21)</f>
        <v>0.05214</v>
      </c>
      <c r="L22" s="2">
        <f>AVERAGE(L20:L21)</f>
        <v>0.00097</v>
      </c>
      <c r="M22" s="2">
        <f t="shared" si="0"/>
        <v>0.18129</v>
      </c>
    </row>
    <row r="23" spans="8:13">
      <c r="H23" t="s">
        <v>29</v>
      </c>
      <c r="I23" s="2">
        <v>0.06353</v>
      </c>
      <c r="J23" s="2">
        <v>0.7411</v>
      </c>
      <c r="K23" s="2">
        <v>0.04761</v>
      </c>
      <c r="L23" s="2">
        <v>0.00036</v>
      </c>
      <c r="M23" s="2">
        <f t="shared" si="0"/>
        <v>0.1474</v>
      </c>
    </row>
    <row r="24" spans="8:13">
      <c r="H24" t="s">
        <v>30</v>
      </c>
      <c r="I24" s="2">
        <v>0.06208</v>
      </c>
      <c r="J24" s="2">
        <v>0.7127</v>
      </c>
      <c r="K24" s="2">
        <v>0.0498</v>
      </c>
      <c r="L24" s="2">
        <v>0.0013</v>
      </c>
      <c r="M24" s="2">
        <f t="shared" si="0"/>
        <v>0.17412</v>
      </c>
    </row>
    <row r="25" spans="8:13">
      <c r="H25" t="s">
        <v>31</v>
      </c>
      <c r="I25" s="2">
        <f>AVERAGE(I23:I24)</f>
        <v>0.062805</v>
      </c>
      <c r="J25" s="2">
        <f>AVERAGE(J23:J24)</f>
        <v>0.7269</v>
      </c>
      <c r="K25" s="2">
        <f>AVERAGE(K23:K24)</f>
        <v>0.048705</v>
      </c>
      <c r="L25" s="2">
        <f>AVERAGE(L23:L24)</f>
        <v>0.00083</v>
      </c>
      <c r="M25" s="2">
        <f>AVERAGE(M23:M24)</f>
        <v>0.16076</v>
      </c>
    </row>
    <row r="34" spans="8:14"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</row>
    <row r="35" ht="15.75" spans="8:14">
      <c r="H35" t="s">
        <v>39</v>
      </c>
      <c r="I35" s="3">
        <v>0.7823</v>
      </c>
      <c r="J35" s="3">
        <v>0.9248</v>
      </c>
      <c r="K35" s="3">
        <v>0.9887</v>
      </c>
      <c r="L35" s="3">
        <v>0.96</v>
      </c>
      <c r="M35" s="3">
        <v>0.868</v>
      </c>
      <c r="N35" s="3">
        <v>0.8551</v>
      </c>
    </row>
    <row r="36" ht="15.75" spans="8:14">
      <c r="H36" t="s">
        <v>40</v>
      </c>
      <c r="I36" s="4">
        <v>5.89</v>
      </c>
      <c r="J36" s="4">
        <v>5.85</v>
      </c>
      <c r="K36" s="4">
        <v>6.05</v>
      </c>
      <c r="L36" s="4">
        <v>5.69</v>
      </c>
      <c r="M36" s="4">
        <v>6.39</v>
      </c>
      <c r="N36" s="4">
        <v>6.28</v>
      </c>
    </row>
    <row r="37" spans="8:14">
      <c r="H37" t="s">
        <v>41</v>
      </c>
      <c r="I37">
        <f t="shared" ref="I37:N37" si="2">10*I35*I36</f>
        <v>46.07747</v>
      </c>
      <c r="J37">
        <f t="shared" si="2"/>
        <v>54.1008</v>
      </c>
      <c r="K37">
        <f t="shared" si="2"/>
        <v>59.81635</v>
      </c>
      <c r="L37">
        <f t="shared" si="2"/>
        <v>54.624</v>
      </c>
      <c r="M37">
        <f t="shared" si="2"/>
        <v>55.4652</v>
      </c>
      <c r="N37">
        <f t="shared" si="2"/>
        <v>53.70028</v>
      </c>
    </row>
    <row r="38" ht="15.65" spans="8:14">
      <c r="H38" s="1" t="s">
        <v>42</v>
      </c>
      <c r="I38">
        <f t="shared" ref="I38:N38" si="3">I37*100/113.6</f>
        <v>40.5611531690141</v>
      </c>
      <c r="J38">
        <f t="shared" si="3"/>
        <v>47.6239436619718</v>
      </c>
      <c r="K38">
        <f t="shared" si="3"/>
        <v>52.6552376760563</v>
      </c>
      <c r="L38">
        <f t="shared" si="3"/>
        <v>48.0845070422535</v>
      </c>
      <c r="M38">
        <f t="shared" si="3"/>
        <v>48.825</v>
      </c>
      <c r="N38">
        <f t="shared" si="3"/>
        <v>47.2713732394366</v>
      </c>
    </row>
    <row r="45" ht="15" spans="9:14">
      <c r="I45" s="5"/>
      <c r="J45" s="5"/>
      <c r="K45" s="5"/>
      <c r="L45" s="5"/>
      <c r="M45" s="5"/>
      <c r="N45" s="5"/>
    </row>
    <row r="46" ht="15" spans="8:10">
      <c r="H46">
        <v>180</v>
      </c>
      <c r="I46" s="5">
        <v>40.56</v>
      </c>
      <c r="J46" s="4">
        <v>5.89</v>
      </c>
    </row>
    <row r="47" ht="15" spans="8:10">
      <c r="H47">
        <v>200</v>
      </c>
      <c r="I47" s="5">
        <v>47.62</v>
      </c>
      <c r="J47" s="4">
        <v>5.85</v>
      </c>
    </row>
    <row r="48" ht="15" spans="8:10">
      <c r="H48">
        <v>220</v>
      </c>
      <c r="I48" s="5">
        <v>52.66</v>
      </c>
      <c r="J48" s="4">
        <v>6.05</v>
      </c>
    </row>
    <row r="49" ht="15" spans="8:10">
      <c r="H49">
        <v>240</v>
      </c>
      <c r="I49" s="5">
        <v>48.08</v>
      </c>
      <c r="J49" s="4">
        <v>5.69</v>
      </c>
    </row>
    <row r="50" ht="15" spans="8:10">
      <c r="H50">
        <v>260</v>
      </c>
      <c r="I50" s="5">
        <v>48.83</v>
      </c>
      <c r="J50" s="4">
        <v>6.39</v>
      </c>
    </row>
    <row r="51" ht="15" spans="8:10">
      <c r="H51">
        <v>280</v>
      </c>
      <c r="I51" s="5">
        <v>47.27</v>
      </c>
      <c r="J51" s="4">
        <v>6.28</v>
      </c>
    </row>
    <row r="53" ht="15.15"/>
    <row r="54" ht="15" spans="8:10">
      <c r="H54">
        <v>180</v>
      </c>
      <c r="I54" s="6">
        <v>58.1</v>
      </c>
      <c r="J54" s="6">
        <v>11</v>
      </c>
    </row>
    <row r="55" ht="15" spans="8:10">
      <c r="H55">
        <v>200</v>
      </c>
      <c r="I55" s="7">
        <v>52.4</v>
      </c>
      <c r="J55" s="7">
        <v>8.1</v>
      </c>
    </row>
    <row r="56" ht="15" spans="8:10">
      <c r="H56">
        <v>220</v>
      </c>
      <c r="I56" s="7">
        <v>49.7</v>
      </c>
      <c r="J56" s="7">
        <v>8.7</v>
      </c>
    </row>
    <row r="57" ht="15" spans="8:10">
      <c r="H57">
        <v>240</v>
      </c>
      <c r="I57" s="7">
        <v>43.8</v>
      </c>
      <c r="J57" s="7">
        <v>9.1</v>
      </c>
    </row>
    <row r="58" ht="15" spans="8:10">
      <c r="H58">
        <v>260</v>
      </c>
      <c r="I58" s="7">
        <v>51.4</v>
      </c>
      <c r="J58" s="7">
        <v>11.6</v>
      </c>
    </row>
    <row r="59" ht="15.75" spans="8:10">
      <c r="H59">
        <v>280</v>
      </c>
      <c r="I59" s="8">
        <v>51.3</v>
      </c>
      <c r="J59" s="8">
        <v>12.7</v>
      </c>
    </row>
    <row r="60" ht="15.15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2024-03-30T18:48:00Z</dcterms:created>
  <dcterms:modified xsi:type="dcterms:W3CDTF">2024-05-09T02:34:46Z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