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jith A V\Desktop\SCM_651\"/>
    </mc:Choice>
  </mc:AlternateContent>
  <xr:revisionPtr revIDLastSave="0" documentId="13_ncr:1_{6FD0AD9E-DE6D-4530-A533-88A7DF549592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House Prices" sheetId="1" r:id="rId1"/>
    <sheet name="Pivot Tables (p1-2)" sheetId="3" r:id="rId2"/>
    <sheet name="Descriptive Stats (p3)" sheetId="4" r:id="rId3"/>
    <sheet name="Correlation (p4)" sheetId="6" r:id="rId4"/>
    <sheet name="Linear Regression (p5)" sheetId="7" r:id="rId5"/>
    <sheet name="Lin.Regression.Dummy (p6)" sheetId="5" r:id="rId6"/>
  </sheet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7" l="1"/>
  <c r="P45" i="5"/>
  <c r="S47" i="5"/>
  <c r="P43" i="5"/>
  <c r="P38" i="5"/>
  <c r="P44" i="5"/>
  <c r="S46" i="5"/>
  <c r="S44" i="5"/>
  <c r="S43" i="5"/>
  <c r="S42" i="5"/>
  <c r="S40" i="5"/>
  <c r="S39" i="5"/>
  <c r="S38" i="5"/>
  <c r="P37" i="5" l="1"/>
  <c r="M44" i="7"/>
  <c r="M43" i="7"/>
  <c r="M45" i="7"/>
  <c r="M35" i="7"/>
  <c r="M36" i="7"/>
  <c r="M37" i="7"/>
  <c r="M33" i="7"/>
  <c r="M32" i="7"/>
  <c r="M107" i="6" l="1"/>
  <c r="M106" i="6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L13" i="4"/>
  <c r="L12" i="4"/>
  <c r="L11" i="4"/>
  <c r="L10" i="4"/>
  <c r="L9" i="4"/>
  <c r="L8" i="4"/>
  <c r="L7" i="4"/>
  <c r="L6" i="4"/>
  <c r="L5" i="4"/>
  <c r="L4" i="4"/>
</calcChain>
</file>

<file path=xl/sharedStrings.xml><?xml version="1.0" encoding="utf-8"?>
<sst xmlns="http://schemas.openxmlformats.org/spreadsheetml/2006/main" count="1494" uniqueCount="79">
  <si>
    <t>Price</t>
  </si>
  <si>
    <t>SqFt</t>
  </si>
  <si>
    <t>Bedrooms</t>
  </si>
  <si>
    <t>Bathrooms</t>
  </si>
  <si>
    <t>Offers</t>
  </si>
  <si>
    <t>Neighborhood</t>
  </si>
  <si>
    <t>No</t>
  </si>
  <si>
    <t>East</t>
  </si>
  <si>
    <t>North</t>
  </si>
  <si>
    <t>Yes</t>
  </si>
  <si>
    <t>West</t>
  </si>
  <si>
    <t>ID</t>
  </si>
  <si>
    <t>BrickConstruction</t>
  </si>
  <si>
    <t>Row Labels</t>
  </si>
  <si>
    <t>Grand Total</t>
  </si>
  <si>
    <t>Column Labels</t>
  </si>
  <si>
    <t>Sum of Price</t>
  </si>
  <si>
    <t>Problem 1 Questions</t>
  </si>
  <si>
    <t>Problem 2 Questions</t>
  </si>
  <si>
    <t>Average of SqFt</t>
  </si>
  <si>
    <t>Problem 3</t>
  </si>
  <si>
    <t>Mean Price</t>
  </si>
  <si>
    <t>Median Price</t>
  </si>
  <si>
    <t>Max Sq Ft</t>
  </si>
  <si>
    <t>Min Sq Ft</t>
  </si>
  <si>
    <t>Min # Bedrooms</t>
  </si>
  <si>
    <t>Max # Bedrooms</t>
  </si>
  <si>
    <t>Min # Bathrooms</t>
  </si>
  <si>
    <t>Max # Bathrooms</t>
  </si>
  <si>
    <t>Max # Offers</t>
  </si>
  <si>
    <t>Min # Offers</t>
  </si>
  <si>
    <t>BrickDummy</t>
  </si>
  <si>
    <t>Problem 4</t>
  </si>
  <si>
    <t>Offers - Strongest</t>
  </si>
  <si>
    <t>Offers - Weakest</t>
  </si>
  <si>
    <t>Price - Negative</t>
  </si>
  <si>
    <t>All - Strongest (#)</t>
  </si>
  <si>
    <t>All - Weakest (#)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</si>
  <si>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</si>
  <si>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</si>
  <si>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</si>
  <si>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</si>
  <si>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</si>
  <si>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</si>
  <si>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</si>
  <si>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</si>
  <si>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</si>
  <si>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</si>
  <si>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</si>
  <si>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</si>
  <si>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</si>
  <si>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</si>
  <si>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</si>
  <si>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</si>
  <si>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</si>
  <si>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</si>
  <si>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</si>
  <si>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</si>
  <si>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</si>
  <si>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</si>
  <si>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</si>
  <si>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</si>
  <si>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Problem 5</t>
  </si>
  <si>
    <t>EastDummy</t>
  </si>
  <si>
    <t>NorthDummy</t>
  </si>
  <si>
    <t>Problem 6</t>
  </si>
  <si>
    <t>West Price</t>
  </si>
  <si>
    <t>East Price</t>
  </si>
  <si>
    <t>North Price</t>
  </si>
  <si>
    <t>Brick Price</t>
  </si>
  <si>
    <t>Non-Brick Price</t>
  </si>
  <si>
    <t>Brick</t>
  </si>
  <si>
    <t>Difference</t>
  </si>
  <si>
    <t>Brick House - West</t>
  </si>
  <si>
    <t>Non-Brick House in East</t>
  </si>
  <si>
    <t>X Variable 2</t>
  </si>
  <si>
    <t>X Variable 3</t>
  </si>
  <si>
    <t>X Variable 4</t>
  </si>
  <si>
    <t>Sqf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</si>
</sst>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D5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0" fontId="16" fillId="3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166" fontId="0" fillId="0" borderId="0" xfId="0" applyNumberFormat="1"/>
    <xf numFmtId="0" fontId="19" fillId="0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5" borderId="0" xfId="0" applyFill="1" applyBorder="1" applyAlignment="1"/>
    <xf numFmtId="0" fontId="0" fillId="34" borderId="10" xfId="0" applyFill="1" applyBorder="1" applyAlignment="1"/>
    <xf numFmtId="9" fontId="0" fillId="0" borderId="0" xfId="43" applyFont="1"/>
    <xf numFmtId="1" fontId="0" fillId="0" borderId="0" xfId="44" applyNumberFormat="1" applyFont="1"/>
    <xf numFmtId="1" fontId="0" fillId="0" borderId="0" xfId="42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8A8035A3-B8E7-42CD-B6D3-871D35AFDA3A}"/>
  </tableStyles>
  <colors>
    <mruColors>
      <color rgb="FFFF3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[SCM 651 Homework 1 House Prices Spring 2022.xlsx]Pivot Tables (p1-2)!PivotTable2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(p1-2)'!$E$1:$E$2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(p1-2)'!$D$3:$D$6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'Pivot Tables (p1-2)'!$E$3:$E$6</c:f>
              <c:numCache>
                <c:formatCode>"$"#,##0.00</c:formatCode>
                <c:ptCount val="3"/>
                <c:pt idx="0">
                  <c:v>3061500</c:v>
                </c:pt>
                <c:pt idx="1">
                  <c:v>4017600</c:v>
                </c:pt>
                <c:pt idx="2">
                  <c:v>3409300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B-B748-92DF-E00FE31BCC4E}"/>
            </c:ext>
          </c:extLst>
        </c:ser>
        <c:ser>
          <c:idx val="1"/>
          <c:order val="1"/>
          <c:tx>
            <c:strRef>
              <c:f>'Pivot Tables (p1-2)'!$F$1:$F$2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(p1-2)'!$D$3:$D$6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'Pivot Tables (p1-2)'!$F$3:$F$6</c:f>
              <c:numCache>
                <c:formatCode>"$"#,##0.00</c:formatCode>
                <c:ptCount val="3"/>
                <c:pt idx="0">
                  <c:v>2573900</c:v>
                </c:pt>
                <c:pt idx="1">
                  <c:v>829200</c:v>
                </c:pt>
                <c:pt idx="2">
                  <c:v>2803200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B-B748-92DF-E00FE31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08896"/>
        <c:axId val="2116543903"/>
      </c:barChart>
      <c:catAx>
        <c:axId val="231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43903"/>
        <c:crosses val="autoZero"/>
        <c:auto val="1"/>
        <c:lblAlgn val="ctr"/>
        <c:lblOffset val="100"/>
        <c:noMultiLvlLbl val="0"/>
      </c:catAx>
      <c:valAx>
        <c:axId val="21165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[SCM 651 Homework 1 House Prices Spring 2022.xlsx]Pivot Tables (p1-2)!PivotTable3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(p1-2)'!$E$28:$E$29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(p1-2)'!$D$30:$D$33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'Pivot Tables (p1-2)'!$E$30:$E$33</c:f>
              <c:numCache>
                <c:formatCode>0.00</c:formatCode>
                <c:ptCount val="3"/>
                <c:pt idx="0">
                  <c:v>2001.5384615384614</c:v>
                </c:pt>
                <c:pt idx="1">
                  <c:v>1928.1081081081081</c:v>
                </c:pt>
                <c:pt idx="2">
                  <c:v>2073.478260869565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A-204C-ACFB-098DDA9ED1FC}"/>
            </c:ext>
          </c:extLst>
        </c:ser>
        <c:ser>
          <c:idx val="1"/>
          <c:order val="1"/>
          <c:tx>
            <c:strRef>
              <c:f>'Pivot Tables (p1-2)'!$F$28:$F$29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(p1-2)'!$D$30:$D$33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'Pivot Tables (p1-2)'!$F$30:$F$33</c:f>
              <c:numCache>
                <c:formatCode>0.00</c:formatCode>
                <c:ptCount val="3"/>
                <c:pt idx="0">
                  <c:v>2031.0526315789473</c:v>
                </c:pt>
                <c:pt idx="1">
                  <c:v>1857.1428571428571</c:v>
                </c:pt>
                <c:pt idx="2">
                  <c:v>2091.25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A-204C-ACFB-098DDA9E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827263"/>
        <c:axId val="2116828911"/>
      </c:barChart>
      <c:catAx>
        <c:axId val="21168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28911"/>
        <c:crosses val="autoZero"/>
        <c:auto val="1"/>
        <c:lblAlgn val="ctr"/>
        <c:lblOffset val="100"/>
        <c:noMultiLvlLbl val="0"/>
      </c:catAx>
      <c:valAx>
        <c:axId val="21168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76200</xdr:rowOff>
    </xdr:from>
    <xdr:to>
      <xdr:col>7</xdr:col>
      <xdr:colOff>762000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E5C91-1B57-8F46-8251-A248F836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717550</xdr:colOff>
      <xdr:row>35</xdr:row>
      <xdr:rowOff>107950</xdr:rowOff>
    </xdr:from>
    <xdr:to>
      <xdr:col>7</xdr:col>
      <xdr:colOff>400050</xdr:colOff>
      <xdr:row>49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98397-B042-224D-A514-3AE932B5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J Ramza" refreshedDate="44608.389436342593" createdVersion="7" refreshedVersion="7" minRefreshableVersion="3" recordCount="128" xr:uid="{01CE6D87-86B8-474C-A5C4-635F74E60D7D}">
  <cacheSource type="worksheet">
    <worksheetSource ref="A1:H129" sheet="House Prices"/>
  </cacheSource>
  <cacheFields count="8">
    <cacheField name="ID" numFmtId="0">
      <sharedItems containsSemiMixedTypes="0" containsString="0" containsNumber="1" containsInteger="1" minValue="1" maxValue="128"/>
    </cacheField>
    <cacheField name="BrickConstruction" numFmtId="0">
      <sharedItems count="2">
        <s v="No"/>
        <s v="Yes"/>
      </sharedItems>
    </cacheField>
    <cacheField name="Neighborhood" numFmtId="0">
      <sharedItems count="3">
        <s v="East"/>
        <s v="North"/>
        <s v="West"/>
      </sharedItems>
    </cacheField>
    <cacheField name="Price" numFmtId="0">
      <sharedItems containsSemiMixedTypes="0" containsString="0" containsNumber="1" containsInteger="1" minValue="69100" maxValue="211200"/>
    </cacheField>
    <cacheField name="SqFt" numFmtId="0">
      <sharedItems containsSemiMixedTypes="0" containsString="0" containsNumber="1" containsInteger="1" minValue="1450" maxValue="2590" count="61">
        <n v="1790"/>
        <n v="2030"/>
        <n v="1740"/>
        <n v="1980"/>
        <n v="2130"/>
        <n v="1780"/>
        <n v="1830"/>
        <n v="2160"/>
        <n v="2110"/>
        <n v="1730"/>
        <n v="1870"/>
        <n v="1910"/>
        <n v="2150"/>
        <n v="2590"/>
        <n v="2190"/>
        <n v="1990"/>
        <n v="1700"/>
        <n v="1920"/>
        <n v="2000"/>
        <n v="1690"/>
        <n v="1820"/>
        <n v="2210"/>
        <n v="2290"/>
        <n v="1600"/>
        <n v="2040"/>
        <n v="2250"/>
        <n v="1930"/>
        <n v="2280"/>
        <n v="2080"/>
        <n v="1880"/>
        <n v="2420"/>
        <n v="1720"/>
        <n v="1560"/>
        <n v="1840"/>
        <n v="1940"/>
        <n v="1810"/>
        <n v="2050"/>
        <n v="2100"/>
        <n v="1860"/>
        <n v="1650"/>
        <n v="2240"/>
        <n v="2090"/>
        <n v="2200"/>
        <n v="1610"/>
        <n v="2220"/>
        <n v="1450"/>
        <n v="2140"/>
        <n v="1950"/>
        <n v="1900"/>
        <n v="2410"/>
        <n v="1520"/>
        <n v="2010"/>
        <n v="1970"/>
        <n v="2440"/>
        <n v="2060"/>
        <n v="2260"/>
        <n v="2530"/>
        <n v="1890"/>
        <n v="1710"/>
        <n v="2070"/>
        <n v="2020"/>
      </sharedItems>
    </cacheField>
    <cacheField name="Bedrooms" numFmtId="0">
      <sharedItems containsSemiMixedTypes="0" containsString="0" containsNumber="1" containsInteger="1" minValue="2" maxValue="5"/>
    </cacheField>
    <cacheField name="Bathrooms" numFmtId="0">
      <sharedItems containsSemiMixedTypes="0" containsString="0" containsNumber="1" containsInteger="1" minValue="2" maxValue="4"/>
    </cacheField>
    <cacheField name="Offer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n v="114300"/>
    <x v="0"/>
    <n v="2"/>
    <n v="2"/>
    <n v="2"/>
  </r>
  <r>
    <n v="2"/>
    <x v="0"/>
    <x v="0"/>
    <n v="114200"/>
    <x v="1"/>
    <n v="4"/>
    <n v="2"/>
    <n v="3"/>
  </r>
  <r>
    <n v="3"/>
    <x v="0"/>
    <x v="0"/>
    <n v="114800"/>
    <x v="2"/>
    <n v="3"/>
    <n v="2"/>
    <n v="1"/>
  </r>
  <r>
    <n v="4"/>
    <x v="0"/>
    <x v="0"/>
    <n v="94700"/>
    <x v="3"/>
    <n v="3"/>
    <n v="2"/>
    <n v="3"/>
  </r>
  <r>
    <n v="5"/>
    <x v="0"/>
    <x v="0"/>
    <n v="119800"/>
    <x v="4"/>
    <n v="3"/>
    <n v="3"/>
    <n v="3"/>
  </r>
  <r>
    <n v="6"/>
    <x v="0"/>
    <x v="1"/>
    <n v="114600"/>
    <x v="5"/>
    <n v="3"/>
    <n v="2"/>
    <n v="2"/>
  </r>
  <r>
    <n v="7"/>
    <x v="1"/>
    <x v="2"/>
    <n v="151600"/>
    <x v="6"/>
    <n v="3"/>
    <n v="3"/>
    <n v="3"/>
  </r>
  <r>
    <n v="8"/>
    <x v="0"/>
    <x v="2"/>
    <n v="150700"/>
    <x v="7"/>
    <n v="4"/>
    <n v="2"/>
    <n v="2"/>
  </r>
  <r>
    <n v="9"/>
    <x v="0"/>
    <x v="0"/>
    <n v="119200"/>
    <x v="8"/>
    <n v="4"/>
    <n v="2"/>
    <n v="3"/>
  </r>
  <r>
    <n v="10"/>
    <x v="0"/>
    <x v="0"/>
    <n v="104000"/>
    <x v="9"/>
    <n v="3"/>
    <n v="3"/>
    <n v="3"/>
  </r>
  <r>
    <n v="11"/>
    <x v="1"/>
    <x v="0"/>
    <n v="132500"/>
    <x v="1"/>
    <n v="3"/>
    <n v="2"/>
    <n v="3"/>
  </r>
  <r>
    <n v="12"/>
    <x v="1"/>
    <x v="0"/>
    <n v="123000"/>
    <x v="10"/>
    <n v="2"/>
    <n v="2"/>
    <n v="2"/>
  </r>
  <r>
    <n v="13"/>
    <x v="0"/>
    <x v="1"/>
    <n v="102600"/>
    <x v="11"/>
    <n v="3"/>
    <n v="2"/>
    <n v="4"/>
  </r>
  <r>
    <n v="14"/>
    <x v="1"/>
    <x v="1"/>
    <n v="126300"/>
    <x v="12"/>
    <n v="3"/>
    <n v="3"/>
    <n v="5"/>
  </r>
  <r>
    <n v="15"/>
    <x v="0"/>
    <x v="2"/>
    <n v="176800"/>
    <x v="13"/>
    <n v="4"/>
    <n v="3"/>
    <n v="4"/>
  </r>
  <r>
    <n v="16"/>
    <x v="0"/>
    <x v="2"/>
    <n v="145800"/>
    <x v="5"/>
    <n v="4"/>
    <n v="2"/>
    <n v="1"/>
  </r>
  <r>
    <n v="17"/>
    <x v="1"/>
    <x v="0"/>
    <n v="147100"/>
    <x v="14"/>
    <n v="3"/>
    <n v="3"/>
    <n v="4"/>
  </r>
  <r>
    <n v="18"/>
    <x v="0"/>
    <x v="1"/>
    <n v="83600"/>
    <x v="15"/>
    <n v="3"/>
    <n v="3"/>
    <n v="4"/>
  </r>
  <r>
    <n v="19"/>
    <x v="1"/>
    <x v="0"/>
    <n v="111400"/>
    <x v="16"/>
    <n v="2"/>
    <n v="2"/>
    <n v="1"/>
  </r>
  <r>
    <n v="20"/>
    <x v="1"/>
    <x v="2"/>
    <n v="167200"/>
    <x v="17"/>
    <n v="3"/>
    <n v="3"/>
    <n v="2"/>
  </r>
  <r>
    <n v="21"/>
    <x v="0"/>
    <x v="0"/>
    <n v="116200"/>
    <x v="0"/>
    <n v="3"/>
    <n v="2"/>
    <n v="3"/>
  </r>
  <r>
    <n v="22"/>
    <x v="0"/>
    <x v="1"/>
    <n v="113800"/>
    <x v="18"/>
    <n v="3"/>
    <n v="2"/>
    <n v="4"/>
  </r>
  <r>
    <n v="23"/>
    <x v="0"/>
    <x v="1"/>
    <n v="91700"/>
    <x v="19"/>
    <n v="3"/>
    <n v="2"/>
    <n v="3"/>
  </r>
  <r>
    <n v="24"/>
    <x v="1"/>
    <x v="1"/>
    <n v="106100"/>
    <x v="20"/>
    <n v="3"/>
    <n v="2"/>
    <n v="3"/>
  </r>
  <r>
    <n v="25"/>
    <x v="1"/>
    <x v="0"/>
    <n v="156400"/>
    <x v="21"/>
    <n v="4"/>
    <n v="3"/>
    <n v="2"/>
  </r>
  <r>
    <n v="26"/>
    <x v="0"/>
    <x v="1"/>
    <n v="149300"/>
    <x v="22"/>
    <n v="4"/>
    <n v="3"/>
    <n v="3"/>
  </r>
  <r>
    <n v="27"/>
    <x v="0"/>
    <x v="2"/>
    <n v="137000"/>
    <x v="18"/>
    <n v="4"/>
    <n v="2"/>
    <n v="3"/>
  </r>
  <r>
    <n v="28"/>
    <x v="0"/>
    <x v="0"/>
    <n v="99300"/>
    <x v="16"/>
    <n v="3"/>
    <n v="2"/>
    <n v="2"/>
  </r>
  <r>
    <n v="29"/>
    <x v="0"/>
    <x v="1"/>
    <n v="69100"/>
    <x v="23"/>
    <n v="2"/>
    <n v="2"/>
    <n v="3"/>
  </r>
  <r>
    <n v="30"/>
    <x v="1"/>
    <x v="2"/>
    <n v="188000"/>
    <x v="24"/>
    <n v="4"/>
    <n v="3"/>
    <n v="1"/>
  </r>
  <r>
    <n v="31"/>
    <x v="1"/>
    <x v="2"/>
    <n v="182000"/>
    <x v="25"/>
    <n v="4"/>
    <n v="3"/>
    <n v="3"/>
  </r>
  <r>
    <n v="32"/>
    <x v="1"/>
    <x v="1"/>
    <n v="112300"/>
    <x v="26"/>
    <n v="2"/>
    <n v="2"/>
    <n v="2"/>
  </r>
  <r>
    <n v="33"/>
    <x v="1"/>
    <x v="0"/>
    <n v="135000"/>
    <x v="25"/>
    <n v="3"/>
    <n v="3"/>
    <n v="3"/>
  </r>
  <r>
    <n v="34"/>
    <x v="1"/>
    <x v="0"/>
    <n v="139600"/>
    <x v="27"/>
    <n v="5"/>
    <n v="3"/>
    <n v="4"/>
  </r>
  <r>
    <n v="35"/>
    <x v="0"/>
    <x v="1"/>
    <n v="117800"/>
    <x v="18"/>
    <n v="2"/>
    <n v="2"/>
    <n v="3"/>
  </r>
  <r>
    <n v="36"/>
    <x v="0"/>
    <x v="1"/>
    <n v="117100"/>
    <x v="28"/>
    <n v="3"/>
    <n v="3"/>
    <n v="3"/>
  </r>
  <r>
    <n v="37"/>
    <x v="0"/>
    <x v="1"/>
    <n v="117500"/>
    <x v="29"/>
    <n v="2"/>
    <n v="2"/>
    <n v="2"/>
  </r>
  <r>
    <n v="38"/>
    <x v="0"/>
    <x v="2"/>
    <n v="147000"/>
    <x v="30"/>
    <n v="4"/>
    <n v="3"/>
    <n v="4"/>
  </r>
  <r>
    <n v="39"/>
    <x v="0"/>
    <x v="2"/>
    <n v="131300"/>
    <x v="31"/>
    <n v="3"/>
    <n v="2"/>
    <n v="1"/>
  </r>
  <r>
    <n v="40"/>
    <x v="0"/>
    <x v="1"/>
    <n v="108200"/>
    <x v="2"/>
    <n v="3"/>
    <n v="2"/>
    <n v="2"/>
  </r>
  <r>
    <n v="41"/>
    <x v="0"/>
    <x v="0"/>
    <n v="106600"/>
    <x v="32"/>
    <n v="2"/>
    <n v="2"/>
    <n v="1"/>
  </r>
  <r>
    <n v="42"/>
    <x v="0"/>
    <x v="2"/>
    <n v="133600"/>
    <x v="33"/>
    <n v="4"/>
    <n v="3"/>
    <n v="2"/>
  </r>
  <r>
    <n v="43"/>
    <x v="0"/>
    <x v="0"/>
    <n v="105600"/>
    <x v="15"/>
    <n v="2"/>
    <n v="2"/>
    <n v="3"/>
  </r>
  <r>
    <n v="44"/>
    <x v="1"/>
    <x v="0"/>
    <n v="154000"/>
    <x v="17"/>
    <n v="3"/>
    <n v="2"/>
    <n v="1"/>
  </r>
  <r>
    <n v="45"/>
    <x v="1"/>
    <x v="2"/>
    <n v="166500"/>
    <x v="34"/>
    <n v="3"/>
    <n v="3"/>
    <n v="2"/>
  </r>
  <r>
    <n v="46"/>
    <x v="0"/>
    <x v="0"/>
    <n v="103200"/>
    <x v="35"/>
    <n v="3"/>
    <n v="2"/>
    <n v="3"/>
  </r>
  <r>
    <n v="47"/>
    <x v="0"/>
    <x v="1"/>
    <n v="129800"/>
    <x v="15"/>
    <n v="2"/>
    <n v="3"/>
    <n v="2"/>
  </r>
  <r>
    <n v="48"/>
    <x v="0"/>
    <x v="1"/>
    <n v="90300"/>
    <x v="36"/>
    <n v="3"/>
    <n v="2"/>
    <n v="6"/>
  </r>
  <r>
    <n v="49"/>
    <x v="0"/>
    <x v="0"/>
    <n v="115900"/>
    <x v="3"/>
    <n v="2"/>
    <n v="2"/>
    <n v="2"/>
  </r>
  <r>
    <n v="50"/>
    <x v="1"/>
    <x v="1"/>
    <n v="107500"/>
    <x v="16"/>
    <n v="3"/>
    <n v="2"/>
    <n v="3"/>
  </r>
  <r>
    <n v="51"/>
    <x v="1"/>
    <x v="0"/>
    <n v="151100"/>
    <x v="37"/>
    <n v="3"/>
    <n v="2"/>
    <n v="3"/>
  </r>
  <r>
    <n v="52"/>
    <x v="0"/>
    <x v="1"/>
    <n v="91100"/>
    <x v="38"/>
    <n v="2"/>
    <n v="2"/>
    <n v="3"/>
  </r>
  <r>
    <n v="53"/>
    <x v="0"/>
    <x v="1"/>
    <n v="117400"/>
    <x v="12"/>
    <n v="2"/>
    <n v="3"/>
    <n v="4"/>
  </r>
  <r>
    <n v="54"/>
    <x v="0"/>
    <x v="1"/>
    <n v="130800"/>
    <x v="37"/>
    <n v="3"/>
    <n v="2"/>
    <n v="3"/>
  </r>
  <r>
    <n v="55"/>
    <x v="0"/>
    <x v="1"/>
    <n v="81300"/>
    <x v="39"/>
    <n v="3"/>
    <n v="2"/>
    <n v="3"/>
  </r>
  <r>
    <n v="56"/>
    <x v="1"/>
    <x v="0"/>
    <n v="125700"/>
    <x v="31"/>
    <n v="2"/>
    <n v="2"/>
    <n v="2"/>
  </r>
  <r>
    <n v="57"/>
    <x v="1"/>
    <x v="0"/>
    <n v="140900"/>
    <x v="14"/>
    <n v="3"/>
    <n v="2"/>
    <n v="3"/>
  </r>
  <r>
    <n v="58"/>
    <x v="0"/>
    <x v="2"/>
    <n v="152300"/>
    <x v="40"/>
    <n v="4"/>
    <n v="3"/>
    <n v="3"/>
  </r>
  <r>
    <n v="59"/>
    <x v="0"/>
    <x v="2"/>
    <n v="138100"/>
    <x v="33"/>
    <n v="3"/>
    <n v="3"/>
    <n v="1"/>
  </r>
  <r>
    <n v="60"/>
    <x v="0"/>
    <x v="2"/>
    <n v="155400"/>
    <x v="41"/>
    <n v="4"/>
    <n v="2"/>
    <n v="1"/>
  </r>
  <r>
    <n v="61"/>
    <x v="0"/>
    <x v="2"/>
    <n v="180900"/>
    <x v="42"/>
    <n v="3"/>
    <n v="3"/>
    <n v="1"/>
  </r>
  <r>
    <n v="62"/>
    <x v="0"/>
    <x v="1"/>
    <n v="100900"/>
    <x v="43"/>
    <n v="2"/>
    <n v="2"/>
    <n v="2"/>
  </r>
  <r>
    <n v="63"/>
    <x v="0"/>
    <x v="2"/>
    <n v="161300"/>
    <x v="44"/>
    <n v="4"/>
    <n v="3"/>
    <n v="2"/>
  </r>
  <r>
    <n v="64"/>
    <x v="0"/>
    <x v="0"/>
    <n v="120500"/>
    <x v="11"/>
    <n v="2"/>
    <n v="3"/>
    <n v="2"/>
  </r>
  <r>
    <n v="65"/>
    <x v="0"/>
    <x v="2"/>
    <n v="130300"/>
    <x v="38"/>
    <n v="3"/>
    <n v="2"/>
    <n v="2"/>
  </r>
  <r>
    <n v="66"/>
    <x v="1"/>
    <x v="1"/>
    <n v="111100"/>
    <x v="45"/>
    <n v="2"/>
    <n v="2"/>
    <n v="1"/>
  </r>
  <r>
    <n v="67"/>
    <x v="0"/>
    <x v="1"/>
    <n v="126200"/>
    <x v="21"/>
    <n v="3"/>
    <n v="3"/>
    <n v="4"/>
  </r>
  <r>
    <n v="68"/>
    <x v="0"/>
    <x v="0"/>
    <n v="151900"/>
    <x v="24"/>
    <n v="4"/>
    <n v="3"/>
    <n v="3"/>
  </r>
  <r>
    <n v="69"/>
    <x v="0"/>
    <x v="1"/>
    <n v="93600"/>
    <x v="46"/>
    <n v="3"/>
    <n v="2"/>
    <n v="4"/>
  </r>
  <r>
    <n v="70"/>
    <x v="0"/>
    <x v="2"/>
    <n v="165600"/>
    <x v="28"/>
    <n v="4"/>
    <n v="3"/>
    <n v="3"/>
  </r>
  <r>
    <n v="71"/>
    <x v="1"/>
    <x v="2"/>
    <n v="166700"/>
    <x v="47"/>
    <n v="3"/>
    <n v="3"/>
    <n v="3"/>
  </r>
  <r>
    <n v="72"/>
    <x v="0"/>
    <x v="2"/>
    <n v="157600"/>
    <x v="7"/>
    <n v="4"/>
    <n v="2"/>
    <n v="1"/>
  </r>
  <r>
    <n v="73"/>
    <x v="0"/>
    <x v="1"/>
    <n v="107300"/>
    <x v="39"/>
    <n v="3"/>
    <n v="2"/>
    <n v="3"/>
  </r>
  <r>
    <n v="74"/>
    <x v="0"/>
    <x v="0"/>
    <n v="125700"/>
    <x v="24"/>
    <n v="3"/>
    <n v="3"/>
    <n v="2"/>
  </r>
  <r>
    <n v="75"/>
    <x v="0"/>
    <x v="2"/>
    <n v="144200"/>
    <x v="46"/>
    <n v="3"/>
    <n v="3"/>
    <n v="3"/>
  </r>
  <r>
    <n v="76"/>
    <x v="0"/>
    <x v="1"/>
    <n v="106900"/>
    <x v="48"/>
    <n v="2"/>
    <n v="2"/>
    <n v="2"/>
  </r>
  <r>
    <n v="77"/>
    <x v="0"/>
    <x v="2"/>
    <n v="129800"/>
    <x v="26"/>
    <n v="3"/>
    <n v="2"/>
    <n v="2"/>
  </r>
  <r>
    <n v="78"/>
    <x v="1"/>
    <x v="2"/>
    <n v="176500"/>
    <x v="27"/>
    <n v="4"/>
    <n v="3"/>
    <n v="3"/>
  </r>
  <r>
    <n v="79"/>
    <x v="0"/>
    <x v="1"/>
    <n v="121300"/>
    <x v="4"/>
    <n v="3"/>
    <n v="2"/>
    <n v="3"/>
  </r>
  <r>
    <n v="80"/>
    <x v="0"/>
    <x v="2"/>
    <n v="143600"/>
    <x v="5"/>
    <n v="4"/>
    <n v="2"/>
    <n v="1"/>
  </r>
  <r>
    <n v="81"/>
    <x v="1"/>
    <x v="0"/>
    <n v="143400"/>
    <x v="14"/>
    <n v="3"/>
    <n v="3"/>
    <n v="4"/>
  </r>
  <r>
    <n v="82"/>
    <x v="1"/>
    <x v="2"/>
    <n v="184300"/>
    <x v="46"/>
    <n v="4"/>
    <n v="3"/>
    <n v="2"/>
  </r>
  <r>
    <n v="83"/>
    <x v="1"/>
    <x v="2"/>
    <n v="164800"/>
    <x v="36"/>
    <n v="2"/>
    <n v="2"/>
    <n v="1"/>
  </r>
  <r>
    <n v="84"/>
    <x v="0"/>
    <x v="0"/>
    <n v="147700"/>
    <x v="49"/>
    <n v="3"/>
    <n v="3"/>
    <n v="2"/>
  </r>
  <r>
    <n v="85"/>
    <x v="0"/>
    <x v="1"/>
    <n v="90500"/>
    <x v="50"/>
    <n v="2"/>
    <n v="2"/>
    <n v="3"/>
  </r>
  <r>
    <n v="86"/>
    <x v="1"/>
    <x v="2"/>
    <n v="188300"/>
    <x v="25"/>
    <n v="4"/>
    <n v="3"/>
    <n v="2"/>
  </r>
  <r>
    <n v="87"/>
    <x v="0"/>
    <x v="1"/>
    <n v="102700"/>
    <x v="48"/>
    <n v="4"/>
    <n v="2"/>
    <n v="4"/>
  </r>
  <r>
    <n v="88"/>
    <x v="1"/>
    <x v="2"/>
    <n v="172500"/>
    <x v="29"/>
    <n v="3"/>
    <n v="3"/>
    <n v="1"/>
  </r>
  <r>
    <n v="89"/>
    <x v="0"/>
    <x v="1"/>
    <n v="127700"/>
    <x v="26"/>
    <n v="3"/>
    <n v="3"/>
    <n v="2"/>
  </r>
  <r>
    <n v="90"/>
    <x v="0"/>
    <x v="1"/>
    <n v="97800"/>
    <x v="51"/>
    <n v="2"/>
    <n v="2"/>
    <n v="4"/>
  </r>
  <r>
    <n v="91"/>
    <x v="0"/>
    <x v="2"/>
    <n v="143100"/>
    <x v="17"/>
    <n v="4"/>
    <n v="2"/>
    <n v="2"/>
  </r>
  <r>
    <n v="92"/>
    <x v="0"/>
    <x v="0"/>
    <n v="116500"/>
    <x v="12"/>
    <n v="3"/>
    <n v="2"/>
    <n v="2"/>
  </r>
  <r>
    <n v="93"/>
    <x v="0"/>
    <x v="2"/>
    <n v="142600"/>
    <x v="8"/>
    <n v="3"/>
    <n v="2"/>
    <n v="2"/>
  </r>
  <r>
    <n v="94"/>
    <x v="0"/>
    <x v="0"/>
    <n v="157100"/>
    <x v="28"/>
    <n v="3"/>
    <n v="3"/>
    <n v="2"/>
  </r>
  <r>
    <n v="95"/>
    <x v="1"/>
    <x v="2"/>
    <n v="160600"/>
    <x v="12"/>
    <n v="4"/>
    <n v="3"/>
    <n v="3"/>
  </r>
  <r>
    <n v="96"/>
    <x v="1"/>
    <x v="2"/>
    <n v="152500"/>
    <x v="52"/>
    <n v="2"/>
    <n v="2"/>
    <n v="1"/>
  </r>
  <r>
    <n v="97"/>
    <x v="0"/>
    <x v="0"/>
    <n v="133300"/>
    <x v="53"/>
    <n v="3"/>
    <n v="3"/>
    <n v="3"/>
  </r>
  <r>
    <n v="98"/>
    <x v="1"/>
    <x v="0"/>
    <n v="126800"/>
    <x v="18"/>
    <n v="2"/>
    <n v="2"/>
    <n v="1"/>
  </r>
  <r>
    <n v="99"/>
    <x v="0"/>
    <x v="2"/>
    <n v="145500"/>
    <x v="54"/>
    <n v="3"/>
    <n v="2"/>
    <n v="1"/>
  </r>
  <r>
    <n v="100"/>
    <x v="1"/>
    <x v="2"/>
    <n v="171000"/>
    <x v="28"/>
    <n v="3"/>
    <n v="3"/>
    <n v="2"/>
  </r>
  <r>
    <n v="101"/>
    <x v="0"/>
    <x v="1"/>
    <n v="103200"/>
    <x v="51"/>
    <n v="3"/>
    <n v="2"/>
    <n v="5"/>
  </r>
  <r>
    <n v="102"/>
    <x v="0"/>
    <x v="0"/>
    <n v="123100"/>
    <x v="55"/>
    <n v="3"/>
    <n v="3"/>
    <n v="5"/>
  </r>
  <r>
    <n v="103"/>
    <x v="0"/>
    <x v="0"/>
    <n v="136800"/>
    <x v="49"/>
    <n v="3"/>
    <n v="3"/>
    <n v="4"/>
  </r>
  <r>
    <n v="104"/>
    <x v="1"/>
    <x v="2"/>
    <n v="211200"/>
    <x v="53"/>
    <n v="4"/>
    <n v="3"/>
    <n v="3"/>
  </r>
  <r>
    <n v="105"/>
    <x v="0"/>
    <x v="0"/>
    <n v="82300"/>
    <x v="11"/>
    <n v="3"/>
    <n v="2"/>
    <n v="4"/>
  </r>
  <r>
    <n v="106"/>
    <x v="0"/>
    <x v="2"/>
    <n v="146900"/>
    <x v="56"/>
    <n v="4"/>
    <n v="3"/>
    <n v="4"/>
  </r>
  <r>
    <n v="107"/>
    <x v="0"/>
    <x v="1"/>
    <n v="108500"/>
    <x v="4"/>
    <n v="3"/>
    <n v="2"/>
    <n v="4"/>
  </r>
  <r>
    <n v="108"/>
    <x v="1"/>
    <x v="0"/>
    <n v="134000"/>
    <x v="57"/>
    <n v="3"/>
    <n v="2"/>
    <n v="1"/>
  </r>
  <r>
    <n v="109"/>
    <x v="1"/>
    <x v="0"/>
    <n v="117000"/>
    <x v="15"/>
    <n v="3"/>
    <n v="3"/>
    <n v="3"/>
  </r>
  <r>
    <n v="110"/>
    <x v="0"/>
    <x v="0"/>
    <n v="108700"/>
    <x v="8"/>
    <n v="3"/>
    <n v="2"/>
    <n v="3"/>
  </r>
  <r>
    <n v="111"/>
    <x v="0"/>
    <x v="1"/>
    <n v="111600"/>
    <x v="58"/>
    <n v="2"/>
    <n v="2"/>
    <n v="1"/>
  </r>
  <r>
    <n v="112"/>
    <x v="0"/>
    <x v="1"/>
    <n v="114900"/>
    <x v="2"/>
    <n v="2"/>
    <n v="2"/>
    <n v="2"/>
  </r>
  <r>
    <n v="113"/>
    <x v="1"/>
    <x v="0"/>
    <n v="123600"/>
    <x v="34"/>
    <n v="2"/>
    <n v="2"/>
    <n v="2"/>
  </r>
  <r>
    <n v="114"/>
    <x v="1"/>
    <x v="1"/>
    <n v="115700"/>
    <x v="18"/>
    <n v="3"/>
    <n v="2"/>
    <n v="3"/>
  </r>
  <r>
    <n v="115"/>
    <x v="0"/>
    <x v="0"/>
    <n v="124500"/>
    <x v="51"/>
    <n v="4"/>
    <n v="3"/>
    <n v="2"/>
  </r>
  <r>
    <n v="116"/>
    <x v="0"/>
    <x v="1"/>
    <n v="102500"/>
    <x v="48"/>
    <n v="3"/>
    <n v="3"/>
    <n v="3"/>
  </r>
  <r>
    <n v="117"/>
    <x v="1"/>
    <x v="2"/>
    <n v="199500"/>
    <x v="22"/>
    <n v="5"/>
    <n v="4"/>
    <n v="1"/>
  </r>
  <r>
    <n v="118"/>
    <x v="0"/>
    <x v="1"/>
    <n v="117800"/>
    <x v="17"/>
    <n v="3"/>
    <n v="2"/>
    <n v="2"/>
  </r>
  <r>
    <n v="119"/>
    <x v="1"/>
    <x v="1"/>
    <n v="150200"/>
    <x v="47"/>
    <n v="3"/>
    <n v="2"/>
    <n v="3"/>
  </r>
  <r>
    <n v="120"/>
    <x v="0"/>
    <x v="1"/>
    <n v="109700"/>
    <x v="17"/>
    <n v="2"/>
    <n v="2"/>
    <n v="4"/>
  </r>
  <r>
    <n v="121"/>
    <x v="0"/>
    <x v="1"/>
    <n v="110400"/>
    <x v="26"/>
    <n v="2"/>
    <n v="3"/>
    <n v="3"/>
  </r>
  <r>
    <n v="122"/>
    <x v="0"/>
    <x v="0"/>
    <n v="105600"/>
    <x v="26"/>
    <n v="3"/>
    <n v="3"/>
    <n v="3"/>
  </r>
  <r>
    <n v="123"/>
    <x v="1"/>
    <x v="0"/>
    <n v="144800"/>
    <x v="54"/>
    <n v="2"/>
    <n v="2"/>
    <n v="1"/>
  </r>
  <r>
    <n v="124"/>
    <x v="1"/>
    <x v="0"/>
    <n v="119700"/>
    <x v="48"/>
    <n v="3"/>
    <n v="3"/>
    <n v="3"/>
  </r>
  <r>
    <n v="125"/>
    <x v="1"/>
    <x v="0"/>
    <n v="147900"/>
    <x v="7"/>
    <n v="4"/>
    <n v="3"/>
    <n v="3"/>
  </r>
  <r>
    <n v="126"/>
    <x v="0"/>
    <x v="1"/>
    <n v="113500"/>
    <x v="59"/>
    <n v="2"/>
    <n v="2"/>
    <n v="2"/>
  </r>
  <r>
    <n v="127"/>
    <x v="0"/>
    <x v="2"/>
    <n v="149900"/>
    <x v="60"/>
    <n v="3"/>
    <n v="3"/>
    <n v="1"/>
  </r>
  <r>
    <n v="128"/>
    <x v="0"/>
    <x v="1"/>
    <n v="124600"/>
    <x v="25"/>
    <n v="3"/>
    <n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B7CDF-F28A-6041-AA7B-119644C050F4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:G6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rice" fld="3" baseField="0" baseItem="0" numFmtId="164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DA03C-607D-7941-BF2F-E581F8E74F56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8:G33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62">
        <item x="45"/>
        <item x="50"/>
        <item x="32"/>
        <item x="23"/>
        <item x="43"/>
        <item x="39"/>
        <item x="19"/>
        <item x="16"/>
        <item x="58"/>
        <item x="31"/>
        <item x="9"/>
        <item x="2"/>
        <item x="5"/>
        <item x="0"/>
        <item x="35"/>
        <item x="20"/>
        <item x="6"/>
        <item x="33"/>
        <item x="38"/>
        <item x="10"/>
        <item x="29"/>
        <item x="57"/>
        <item x="48"/>
        <item x="11"/>
        <item x="17"/>
        <item x="26"/>
        <item x="34"/>
        <item x="47"/>
        <item x="52"/>
        <item x="3"/>
        <item x="15"/>
        <item x="18"/>
        <item x="51"/>
        <item x="60"/>
        <item x="1"/>
        <item x="24"/>
        <item x="36"/>
        <item x="54"/>
        <item x="59"/>
        <item x="28"/>
        <item x="41"/>
        <item x="37"/>
        <item x="8"/>
        <item x="4"/>
        <item x="46"/>
        <item x="12"/>
        <item x="7"/>
        <item x="14"/>
        <item x="42"/>
        <item x="21"/>
        <item x="44"/>
        <item x="40"/>
        <item x="25"/>
        <item x="55"/>
        <item x="27"/>
        <item x="22"/>
        <item x="49"/>
        <item x="30"/>
        <item x="53"/>
        <item x="56"/>
        <item x="13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qFt" fld="4" subtotal="average" baseField="0" baseItem="0" numFmtId="2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workbookViewId="0">
      <selection activeCell="C29" sqref="C29"/>
    </sheetView>
  </sheetViews>
  <sheetFormatPr defaultColWidth="8.77734375" defaultRowHeight="14.4" x14ac:dyDescent="0.3"/>
  <cols>
    <col min="2" max="2" width="16.6640625" bestFit="1" customWidth="1"/>
    <col min="3" max="3" width="14" bestFit="1" customWidth="1"/>
    <col min="6" max="6" width="10" bestFit="1" customWidth="1"/>
    <col min="7" max="7" width="10.44140625" bestFit="1" customWidth="1"/>
  </cols>
  <sheetData>
    <row r="1" spans="1:8" x14ac:dyDescent="0.3">
      <c r="A1" t="s">
        <v>11</v>
      </c>
      <c r="B1" t="s">
        <v>12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</row>
    <row r="3" spans="1:8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</row>
    <row r="4" spans="1:8" x14ac:dyDescent="0.3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</row>
    <row r="5" spans="1:8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</row>
    <row r="6" spans="1:8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</row>
    <row r="7" spans="1:8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</row>
    <row r="8" spans="1:8" x14ac:dyDescent="0.3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</row>
    <row r="9" spans="1:8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</row>
    <row r="10" spans="1:8" x14ac:dyDescent="0.3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</row>
    <row r="11" spans="1:8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</row>
    <row r="12" spans="1:8" x14ac:dyDescent="0.3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</row>
    <row r="13" spans="1:8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</row>
    <row r="14" spans="1:8" x14ac:dyDescent="0.3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</row>
    <row r="15" spans="1:8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</row>
    <row r="16" spans="1:8" x14ac:dyDescent="0.3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</row>
    <row r="17" spans="1:8" x14ac:dyDescent="0.3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</row>
    <row r="18" spans="1:8" x14ac:dyDescent="0.3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</row>
    <row r="19" spans="1:8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</row>
    <row r="20" spans="1:8" x14ac:dyDescent="0.3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</row>
    <row r="21" spans="1:8" x14ac:dyDescent="0.3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</row>
    <row r="22" spans="1:8" x14ac:dyDescent="0.3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</row>
    <row r="23" spans="1:8" x14ac:dyDescent="0.3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</row>
    <row r="24" spans="1:8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</row>
    <row r="25" spans="1:8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</row>
    <row r="26" spans="1:8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</row>
    <row r="27" spans="1:8" x14ac:dyDescent="0.3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</row>
    <row r="28" spans="1:8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</row>
    <row r="29" spans="1:8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</row>
    <row r="30" spans="1:8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</row>
    <row r="31" spans="1:8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</row>
    <row r="32" spans="1:8" x14ac:dyDescent="0.3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</row>
    <row r="33" spans="1:8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</row>
    <row r="34" spans="1:8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</row>
    <row r="35" spans="1:8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</row>
    <row r="36" spans="1:8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</row>
    <row r="37" spans="1:8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</row>
    <row r="38" spans="1:8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</row>
    <row r="39" spans="1:8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</row>
    <row r="40" spans="1:8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</row>
    <row r="41" spans="1:8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</row>
    <row r="42" spans="1:8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</row>
    <row r="43" spans="1:8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</row>
    <row r="44" spans="1:8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</row>
    <row r="45" spans="1:8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</row>
    <row r="46" spans="1:8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</row>
    <row r="47" spans="1:8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</row>
    <row r="48" spans="1:8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</row>
    <row r="49" spans="1:8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</row>
    <row r="50" spans="1:8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</row>
    <row r="51" spans="1:8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</row>
    <row r="52" spans="1:8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</row>
    <row r="53" spans="1:8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</row>
    <row r="54" spans="1:8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</row>
    <row r="55" spans="1:8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</row>
    <row r="56" spans="1:8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</row>
    <row r="57" spans="1:8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</row>
    <row r="58" spans="1:8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</row>
    <row r="59" spans="1:8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</row>
    <row r="60" spans="1:8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</row>
    <row r="61" spans="1:8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</row>
    <row r="62" spans="1:8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</row>
    <row r="63" spans="1:8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</row>
    <row r="64" spans="1:8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</row>
    <row r="65" spans="1:8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</row>
    <row r="66" spans="1:8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</row>
    <row r="67" spans="1:8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</row>
    <row r="68" spans="1:8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</row>
    <row r="69" spans="1:8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</row>
    <row r="70" spans="1:8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</row>
    <row r="71" spans="1:8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</row>
    <row r="72" spans="1:8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</row>
    <row r="73" spans="1:8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</row>
    <row r="74" spans="1:8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</row>
    <row r="75" spans="1:8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</row>
    <row r="76" spans="1:8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</row>
    <row r="77" spans="1:8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</row>
    <row r="78" spans="1:8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</row>
    <row r="79" spans="1:8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</row>
    <row r="80" spans="1:8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</row>
    <row r="81" spans="1:8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</row>
    <row r="82" spans="1:8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</row>
    <row r="83" spans="1:8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</row>
    <row r="84" spans="1:8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</row>
    <row r="85" spans="1:8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</row>
    <row r="86" spans="1:8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</row>
    <row r="87" spans="1:8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</row>
    <row r="88" spans="1:8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</row>
    <row r="89" spans="1:8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</row>
    <row r="90" spans="1:8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</row>
    <row r="91" spans="1:8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</row>
    <row r="92" spans="1:8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</row>
    <row r="93" spans="1:8" x14ac:dyDescent="0.3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</row>
    <row r="94" spans="1:8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</row>
    <row r="95" spans="1:8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</row>
    <row r="96" spans="1:8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</row>
    <row r="97" spans="1:8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</row>
    <row r="98" spans="1:8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</row>
    <row r="99" spans="1:8" x14ac:dyDescent="0.3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</row>
    <row r="100" spans="1:8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</row>
    <row r="101" spans="1:8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</row>
    <row r="102" spans="1:8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</row>
    <row r="103" spans="1:8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</row>
    <row r="104" spans="1:8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</row>
    <row r="105" spans="1:8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</row>
    <row r="106" spans="1:8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</row>
    <row r="107" spans="1:8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</row>
    <row r="108" spans="1:8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</row>
    <row r="109" spans="1:8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</row>
    <row r="110" spans="1:8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</row>
    <row r="111" spans="1:8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</row>
    <row r="112" spans="1:8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</row>
    <row r="113" spans="1:8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</row>
    <row r="114" spans="1:8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</row>
    <row r="115" spans="1:8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</row>
    <row r="116" spans="1:8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</row>
    <row r="117" spans="1:8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</row>
    <row r="118" spans="1:8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</row>
    <row r="119" spans="1:8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</row>
    <row r="120" spans="1:8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</row>
    <row r="121" spans="1:8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</row>
    <row r="122" spans="1:8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</row>
    <row r="123" spans="1:8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</row>
    <row r="124" spans="1:8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</row>
    <row r="125" spans="1:8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</row>
    <row r="126" spans="1:8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</row>
    <row r="127" spans="1:8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</row>
    <row r="128" spans="1:8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</row>
    <row r="129" spans="1:8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83D2-60C7-0D4E-94A5-225F4F1259D0}">
  <dimension ref="A1:G34"/>
  <sheetViews>
    <sheetView workbookViewId="0">
      <selection activeCell="B35" sqref="B35"/>
    </sheetView>
  </sheetViews>
  <sheetFormatPr defaultColWidth="11.5546875" defaultRowHeight="14.4" x14ac:dyDescent="0.3"/>
  <cols>
    <col min="1" max="1" width="18" customWidth="1"/>
    <col min="2" max="2" width="17" customWidth="1"/>
    <col min="4" max="4" width="13" bestFit="1" customWidth="1"/>
    <col min="5" max="5" width="14.77734375" bestFit="1" customWidth="1"/>
    <col min="6" max="6" width="12.6640625" bestFit="1" customWidth="1"/>
    <col min="7" max="7" width="13.6640625" bestFit="1" customWidth="1"/>
  </cols>
  <sheetData>
    <row r="1" spans="1:7" x14ac:dyDescent="0.3">
      <c r="D1" s="1" t="s">
        <v>16</v>
      </c>
      <c r="E1" s="1" t="s">
        <v>15</v>
      </c>
    </row>
    <row r="2" spans="1:7" x14ac:dyDescent="0.3">
      <c r="A2" s="4" t="s">
        <v>17</v>
      </c>
      <c r="D2" s="1" t="s">
        <v>13</v>
      </c>
      <c r="E2" t="s">
        <v>6</v>
      </c>
      <c r="F2" t="s">
        <v>9</v>
      </c>
      <c r="G2" t="s">
        <v>14</v>
      </c>
    </row>
    <row r="3" spans="1:7" x14ac:dyDescent="0.3">
      <c r="A3">
        <v>1</v>
      </c>
      <c r="B3" t="s">
        <v>10</v>
      </c>
      <c r="D3" s="2" t="s">
        <v>7</v>
      </c>
      <c r="E3" s="3">
        <v>3061500</v>
      </c>
      <c r="F3" s="3">
        <v>2573900</v>
      </c>
      <c r="G3" s="3">
        <v>5635400</v>
      </c>
    </row>
    <row r="4" spans="1:7" x14ac:dyDescent="0.3">
      <c r="A4">
        <v>2</v>
      </c>
      <c r="B4" t="s">
        <v>8</v>
      </c>
      <c r="D4" s="2" t="s">
        <v>8</v>
      </c>
      <c r="E4" s="3">
        <v>4017600</v>
      </c>
      <c r="F4" s="3">
        <v>829200</v>
      </c>
      <c r="G4" s="3">
        <v>4846800</v>
      </c>
    </row>
    <row r="5" spans="1:7" x14ac:dyDescent="0.3">
      <c r="A5">
        <v>3</v>
      </c>
      <c r="B5" t="s">
        <v>8</v>
      </c>
      <c r="D5" s="2" t="s">
        <v>10</v>
      </c>
      <c r="E5" s="3">
        <v>3409300</v>
      </c>
      <c r="F5" s="3">
        <v>2803200</v>
      </c>
      <c r="G5" s="3">
        <v>6212500</v>
      </c>
    </row>
    <row r="6" spans="1:7" x14ac:dyDescent="0.3">
      <c r="A6">
        <v>4</v>
      </c>
      <c r="B6" t="s">
        <v>7</v>
      </c>
      <c r="D6" s="2" t="s">
        <v>14</v>
      </c>
      <c r="E6" s="3">
        <v>10488400</v>
      </c>
      <c r="F6" s="3">
        <v>6206300</v>
      </c>
      <c r="G6" s="3">
        <v>16694700</v>
      </c>
    </row>
    <row r="7" spans="1:7" x14ac:dyDescent="0.3">
      <c r="A7">
        <v>5</v>
      </c>
      <c r="B7">
        <v>2573900</v>
      </c>
    </row>
    <row r="28" spans="1:7" x14ac:dyDescent="0.3">
      <c r="D28" s="1" t="s">
        <v>19</v>
      </c>
      <c r="E28" s="1" t="s">
        <v>15</v>
      </c>
    </row>
    <row r="29" spans="1:7" x14ac:dyDescent="0.3">
      <c r="A29" s="4" t="s">
        <v>18</v>
      </c>
      <c r="D29" s="1" t="s">
        <v>13</v>
      </c>
      <c r="E29" t="s">
        <v>6</v>
      </c>
      <c r="F29" t="s">
        <v>9</v>
      </c>
      <c r="G29" t="s">
        <v>14</v>
      </c>
    </row>
    <row r="30" spans="1:7" x14ac:dyDescent="0.3">
      <c r="A30">
        <v>6</v>
      </c>
      <c r="B30" t="s">
        <v>10</v>
      </c>
      <c r="D30" s="2" t="s">
        <v>7</v>
      </c>
      <c r="E30" s="5">
        <v>2001.5384615384614</v>
      </c>
      <c r="F30" s="5">
        <v>2031.0526315789473</v>
      </c>
      <c r="G30" s="5">
        <v>2014</v>
      </c>
    </row>
    <row r="31" spans="1:7" x14ac:dyDescent="0.3">
      <c r="A31">
        <v>7</v>
      </c>
      <c r="B31" t="s">
        <v>10</v>
      </c>
      <c r="D31" s="2" t="s">
        <v>8</v>
      </c>
      <c r="E31" s="5">
        <v>1928.1081081081081</v>
      </c>
      <c r="F31" s="5">
        <v>1857.1428571428571</v>
      </c>
      <c r="G31" s="5">
        <v>1916.8181818181818</v>
      </c>
    </row>
    <row r="32" spans="1:7" x14ac:dyDescent="0.3">
      <c r="A32">
        <v>8</v>
      </c>
      <c r="B32" t="s">
        <v>8</v>
      </c>
      <c r="D32" s="2" t="s">
        <v>10</v>
      </c>
      <c r="E32" s="5">
        <v>2073.478260869565</v>
      </c>
      <c r="F32" s="5">
        <v>2091.25</v>
      </c>
      <c r="G32" s="5">
        <v>2080.7692307692309</v>
      </c>
    </row>
    <row r="33" spans="1:7" x14ac:dyDescent="0.3">
      <c r="A33">
        <v>9</v>
      </c>
      <c r="B33" t="s">
        <v>8</v>
      </c>
      <c r="D33" s="2" t="s">
        <v>14</v>
      </c>
      <c r="E33" s="5">
        <v>1989.1860465116279</v>
      </c>
      <c r="F33" s="5">
        <v>2025</v>
      </c>
      <c r="G33" s="5">
        <v>2000.9375</v>
      </c>
    </row>
    <row r="34" spans="1:7" x14ac:dyDescent="0.3">
      <c r="A34">
        <v>10</v>
      </c>
      <c r="B34" s="6">
        <v>2001.54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1AEF-5A69-FD41-82E9-1B39143F4338}">
  <dimension ref="A1:L129"/>
  <sheetViews>
    <sheetView workbookViewId="0">
      <pane ySplit="1" topLeftCell="A2" activePane="bottomLeft" state="frozen"/>
      <selection pane="bottomLeft" activeCell="L12" sqref="L12"/>
    </sheetView>
  </sheetViews>
  <sheetFormatPr defaultColWidth="11.5546875" defaultRowHeight="14.4" x14ac:dyDescent="0.3"/>
  <cols>
    <col min="2" max="2" width="16.6640625" bestFit="1" customWidth="1"/>
    <col min="3" max="3" width="14" bestFit="1" customWidth="1"/>
    <col min="4" max="5" width="8.77734375"/>
    <col min="6" max="6" width="10" bestFit="1" customWidth="1"/>
    <col min="7" max="7" width="10.44140625" bestFit="1" customWidth="1"/>
    <col min="11" max="11" width="14" bestFit="1" customWidth="1"/>
    <col min="12" max="12" width="12.109375" bestFit="1" customWidth="1"/>
  </cols>
  <sheetData>
    <row r="1" spans="1:12" s="4" customFormat="1" x14ac:dyDescent="0.3">
      <c r="A1" s="4" t="s">
        <v>11</v>
      </c>
      <c r="B1" s="4" t="s">
        <v>12</v>
      </c>
      <c r="C1" s="4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</row>
    <row r="2" spans="1:12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</row>
    <row r="3" spans="1:12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  <c r="J3" s="4" t="s">
        <v>20</v>
      </c>
    </row>
    <row r="4" spans="1:12" x14ac:dyDescent="0.3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  <c r="J4" s="4">
        <v>11</v>
      </c>
      <c r="K4" t="s">
        <v>21</v>
      </c>
      <c r="L4" s="18">
        <f>AVERAGE(D:D)</f>
        <v>130427.34375</v>
      </c>
    </row>
    <row r="5" spans="1:12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  <c r="J5" s="4">
        <v>12</v>
      </c>
      <c r="K5" t="s">
        <v>22</v>
      </c>
      <c r="L5" s="18">
        <f>MEDIAN(D:D)</f>
        <v>125950</v>
      </c>
    </row>
    <row r="6" spans="1:12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  <c r="J6" s="4">
        <v>13</v>
      </c>
      <c r="K6" t="s">
        <v>24</v>
      </c>
      <c r="L6">
        <f>MIN(E:E)</f>
        <v>1450</v>
      </c>
    </row>
    <row r="7" spans="1:12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  <c r="J7" s="4">
        <v>14</v>
      </c>
      <c r="K7" t="s">
        <v>23</v>
      </c>
      <c r="L7">
        <f>MAX(E:E)</f>
        <v>2590</v>
      </c>
    </row>
    <row r="8" spans="1:12" x14ac:dyDescent="0.3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  <c r="J8" s="4">
        <v>15</v>
      </c>
      <c r="K8" t="s">
        <v>25</v>
      </c>
      <c r="L8">
        <f>MIN(F:F)</f>
        <v>2</v>
      </c>
    </row>
    <row r="9" spans="1:12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  <c r="J9" s="4">
        <v>16</v>
      </c>
      <c r="K9" t="s">
        <v>26</v>
      </c>
      <c r="L9">
        <f>MAX(F:F)</f>
        <v>5</v>
      </c>
    </row>
    <row r="10" spans="1:12" x14ac:dyDescent="0.3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  <c r="J10" s="4">
        <v>17</v>
      </c>
      <c r="K10" t="s">
        <v>27</v>
      </c>
      <c r="L10">
        <f>MIN(G:G)</f>
        <v>2</v>
      </c>
    </row>
    <row r="11" spans="1:12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  <c r="J11" s="4">
        <v>18</v>
      </c>
      <c r="K11" t="s">
        <v>28</v>
      </c>
      <c r="L11">
        <f>MAX(G:G)</f>
        <v>4</v>
      </c>
    </row>
    <row r="12" spans="1:12" x14ac:dyDescent="0.3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  <c r="J12" s="4">
        <v>19</v>
      </c>
      <c r="K12" t="s">
        <v>30</v>
      </c>
      <c r="L12">
        <f>MIN(H:H)</f>
        <v>1</v>
      </c>
    </row>
    <row r="13" spans="1:12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  <c r="J13" s="4">
        <v>20</v>
      </c>
      <c r="K13" t="s">
        <v>29</v>
      </c>
      <c r="L13">
        <f>MAX(H:H)</f>
        <v>6</v>
      </c>
    </row>
    <row r="14" spans="1:12" x14ac:dyDescent="0.3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</row>
    <row r="15" spans="1:12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</row>
    <row r="16" spans="1:12" x14ac:dyDescent="0.3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</row>
    <row r="17" spans="1:8" x14ac:dyDescent="0.3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</row>
    <row r="18" spans="1:8" x14ac:dyDescent="0.3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</row>
    <row r="19" spans="1:8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</row>
    <row r="20" spans="1:8" x14ac:dyDescent="0.3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</row>
    <row r="21" spans="1:8" x14ac:dyDescent="0.3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</row>
    <row r="22" spans="1:8" x14ac:dyDescent="0.3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</row>
    <row r="23" spans="1:8" x14ac:dyDescent="0.3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</row>
    <row r="24" spans="1:8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</row>
    <row r="25" spans="1:8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</row>
    <row r="26" spans="1:8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</row>
    <row r="27" spans="1:8" x14ac:dyDescent="0.3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</row>
    <row r="28" spans="1:8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</row>
    <row r="29" spans="1:8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</row>
    <row r="30" spans="1:8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</row>
    <row r="31" spans="1:8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</row>
    <row r="32" spans="1:8" x14ac:dyDescent="0.3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</row>
    <row r="33" spans="1:8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</row>
    <row r="34" spans="1:8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</row>
    <row r="35" spans="1:8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</row>
    <row r="36" spans="1:8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</row>
    <row r="37" spans="1:8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</row>
    <row r="38" spans="1:8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</row>
    <row r="39" spans="1:8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</row>
    <row r="40" spans="1:8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</row>
    <row r="41" spans="1:8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</row>
    <row r="42" spans="1:8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</row>
    <row r="43" spans="1:8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</row>
    <row r="44" spans="1:8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</row>
    <row r="45" spans="1:8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</row>
    <row r="46" spans="1:8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</row>
    <row r="47" spans="1:8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</row>
    <row r="48" spans="1:8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</row>
    <row r="49" spans="1:8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</row>
    <row r="50" spans="1:8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</row>
    <row r="51" spans="1:8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</row>
    <row r="52" spans="1:8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</row>
    <row r="53" spans="1:8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</row>
    <row r="54" spans="1:8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</row>
    <row r="55" spans="1:8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</row>
    <row r="56" spans="1:8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</row>
    <row r="57" spans="1:8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</row>
    <row r="58" spans="1:8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</row>
    <row r="59" spans="1:8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</row>
    <row r="60" spans="1:8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</row>
    <row r="61" spans="1:8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</row>
    <row r="62" spans="1:8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</row>
    <row r="63" spans="1:8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</row>
    <row r="64" spans="1:8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</row>
    <row r="65" spans="1:8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</row>
    <row r="66" spans="1:8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</row>
    <row r="67" spans="1:8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</row>
    <row r="68" spans="1:8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</row>
    <row r="69" spans="1:8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</row>
    <row r="70" spans="1:8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</row>
    <row r="71" spans="1:8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</row>
    <row r="72" spans="1:8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</row>
    <row r="73" spans="1:8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</row>
    <row r="74" spans="1:8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</row>
    <row r="75" spans="1:8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</row>
    <row r="76" spans="1:8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</row>
    <row r="77" spans="1:8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</row>
    <row r="78" spans="1:8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</row>
    <row r="79" spans="1:8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</row>
    <row r="80" spans="1:8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</row>
    <row r="81" spans="1:8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</row>
    <row r="82" spans="1:8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</row>
    <row r="83" spans="1:8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</row>
    <row r="84" spans="1:8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</row>
    <row r="85" spans="1:8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</row>
    <row r="86" spans="1:8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</row>
    <row r="87" spans="1:8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</row>
    <row r="88" spans="1:8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</row>
    <row r="89" spans="1:8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</row>
    <row r="90" spans="1:8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</row>
    <row r="91" spans="1:8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</row>
    <row r="92" spans="1:8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</row>
    <row r="93" spans="1:8" x14ac:dyDescent="0.3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</row>
    <row r="94" spans="1:8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</row>
    <row r="95" spans="1:8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</row>
    <row r="96" spans="1:8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</row>
    <row r="97" spans="1:8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</row>
    <row r="98" spans="1:8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</row>
    <row r="99" spans="1:8" x14ac:dyDescent="0.3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</row>
    <row r="100" spans="1:8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</row>
    <row r="101" spans="1:8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</row>
    <row r="102" spans="1:8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</row>
    <row r="103" spans="1:8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</row>
    <row r="104" spans="1:8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</row>
    <row r="105" spans="1:8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</row>
    <row r="106" spans="1:8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</row>
    <row r="107" spans="1:8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</row>
    <row r="108" spans="1:8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</row>
    <row r="109" spans="1:8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</row>
    <row r="110" spans="1:8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</row>
    <row r="111" spans="1:8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</row>
    <row r="112" spans="1:8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</row>
    <row r="113" spans="1:8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</row>
    <row r="114" spans="1:8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</row>
    <row r="115" spans="1:8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</row>
    <row r="116" spans="1:8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</row>
    <row r="117" spans="1:8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</row>
    <row r="118" spans="1:8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</row>
    <row r="119" spans="1:8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</row>
    <row r="120" spans="1:8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</row>
    <row r="121" spans="1:8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</row>
    <row r="122" spans="1:8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</row>
    <row r="123" spans="1:8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</row>
    <row r="124" spans="1:8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</row>
    <row r="125" spans="1:8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</row>
    <row r="126" spans="1:8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</row>
    <row r="127" spans="1:8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</row>
    <row r="128" spans="1:8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</row>
    <row r="129" spans="1:8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34B3-187A-AC41-81FF-3B3EB12FC88C}">
  <dimension ref="A1:P129"/>
  <sheetViews>
    <sheetView topLeftCell="H1" workbookViewId="0">
      <pane ySplit="1" topLeftCell="A88" activePane="bottomLeft" state="frozen"/>
      <selection pane="bottomLeft" activeCell="R93" sqref="R93"/>
    </sheetView>
  </sheetViews>
  <sheetFormatPr defaultColWidth="11.5546875" defaultRowHeight="14.4" x14ac:dyDescent="0.3"/>
  <cols>
    <col min="1" max="1" width="0" hidden="1" customWidth="1"/>
    <col min="2" max="2" width="16.6640625" hidden="1" customWidth="1"/>
    <col min="3" max="3" width="14" hidden="1" customWidth="1"/>
    <col min="4" max="5" width="8.77734375"/>
    <col min="6" max="6" width="10" bestFit="1" customWidth="1"/>
    <col min="7" max="7" width="10.44140625" bestFit="1" customWidth="1"/>
    <col min="12" max="12" width="16.109375" customWidth="1"/>
  </cols>
  <sheetData>
    <row r="1" spans="1:8" s="4" customFormat="1" x14ac:dyDescent="0.3">
      <c r="A1" s="4" t="s">
        <v>11</v>
      </c>
      <c r="B1" s="4" t="s">
        <v>12</v>
      </c>
      <c r="C1" s="4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</row>
    <row r="2" spans="1:8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</row>
    <row r="3" spans="1:8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</row>
    <row r="4" spans="1:8" x14ac:dyDescent="0.3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</row>
    <row r="5" spans="1:8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</row>
    <row r="6" spans="1:8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</row>
    <row r="7" spans="1:8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</row>
    <row r="8" spans="1:8" x14ac:dyDescent="0.3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</row>
    <row r="9" spans="1:8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</row>
    <row r="10" spans="1:8" x14ac:dyDescent="0.3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</row>
    <row r="11" spans="1:8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</row>
    <row r="12" spans="1:8" x14ac:dyDescent="0.3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</row>
    <row r="13" spans="1:8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</row>
    <row r="14" spans="1:8" x14ac:dyDescent="0.3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</row>
    <row r="15" spans="1:8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</row>
    <row r="16" spans="1:8" x14ac:dyDescent="0.3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</row>
    <row r="17" spans="1:8" x14ac:dyDescent="0.3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</row>
    <row r="18" spans="1:8" x14ac:dyDescent="0.3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</row>
    <row r="19" spans="1:8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</row>
    <row r="20" spans="1:8" x14ac:dyDescent="0.3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</row>
    <row r="21" spans="1:8" x14ac:dyDescent="0.3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</row>
    <row r="22" spans="1:8" x14ac:dyDescent="0.3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</row>
    <row r="23" spans="1:8" x14ac:dyDescent="0.3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</row>
    <row r="24" spans="1:8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</row>
    <row r="25" spans="1:8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</row>
    <row r="26" spans="1:8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</row>
    <row r="27" spans="1:8" x14ac:dyDescent="0.3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</row>
    <row r="28" spans="1:8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</row>
    <row r="29" spans="1:8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</row>
    <row r="30" spans="1:8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</row>
    <row r="31" spans="1:8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</row>
    <row r="32" spans="1:8" x14ac:dyDescent="0.3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</row>
    <row r="33" spans="1:8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</row>
    <row r="34" spans="1:8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</row>
    <row r="35" spans="1:8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</row>
    <row r="36" spans="1:8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</row>
    <row r="37" spans="1:8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</row>
    <row r="38" spans="1:8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</row>
    <row r="39" spans="1:8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</row>
    <row r="40" spans="1:8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</row>
    <row r="41" spans="1:8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</row>
    <row r="42" spans="1:8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</row>
    <row r="43" spans="1:8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</row>
    <row r="44" spans="1:8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</row>
    <row r="45" spans="1:8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</row>
    <row r="46" spans="1:8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</row>
    <row r="47" spans="1:8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</row>
    <row r="48" spans="1:8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</row>
    <row r="49" spans="1:8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</row>
    <row r="50" spans="1:8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</row>
    <row r="51" spans="1:8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</row>
    <row r="52" spans="1:8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</row>
    <row r="53" spans="1:8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</row>
    <row r="54" spans="1:8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</row>
    <row r="55" spans="1:8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</row>
    <row r="56" spans="1:8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</row>
    <row r="57" spans="1:8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</row>
    <row r="58" spans="1:8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</row>
    <row r="59" spans="1:8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</row>
    <row r="60" spans="1:8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</row>
    <row r="61" spans="1:8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</row>
    <row r="62" spans="1:8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</row>
    <row r="63" spans="1:8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</row>
    <row r="64" spans="1:8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</row>
    <row r="65" spans="1:8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</row>
    <row r="66" spans="1:8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</row>
    <row r="67" spans="1:8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</row>
    <row r="68" spans="1:8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</row>
    <row r="69" spans="1:8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</row>
    <row r="70" spans="1:8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</row>
    <row r="71" spans="1:8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</row>
    <row r="72" spans="1:8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</row>
    <row r="73" spans="1:8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</row>
    <row r="74" spans="1:8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</row>
    <row r="75" spans="1:8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</row>
    <row r="76" spans="1:8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</row>
    <row r="77" spans="1:8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</row>
    <row r="78" spans="1:8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</row>
    <row r="79" spans="1:8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</row>
    <row r="80" spans="1:8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</row>
    <row r="81" spans="1:16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</row>
    <row r="82" spans="1:16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</row>
    <row r="83" spans="1:16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</row>
    <row r="84" spans="1:16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</row>
    <row r="85" spans="1:16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</row>
    <row r="86" spans="1:16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</row>
    <row r="87" spans="1:16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</row>
    <row r="88" spans="1:16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</row>
    <row r="89" spans="1:16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</row>
    <row r="90" spans="1:16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</row>
    <row r="91" spans="1:16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</row>
    <row r="92" spans="1:16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</row>
    <row r="93" spans="1:16" ht="15" thickBot="1" x14ac:dyDescent="0.35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</row>
    <row r="94" spans="1:16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  <c r="K94" s="11"/>
      <c r="L94" s="11" t="s">
        <v>0</v>
      </c>
      <c r="M94" s="11" t="s">
        <v>1</v>
      </c>
      <c r="N94" s="11" t="s">
        <v>2</v>
      </c>
      <c r="O94" s="11" t="s">
        <v>3</v>
      </c>
      <c r="P94" s="11" t="s">
        <v>4</v>
      </c>
    </row>
    <row r="95" spans="1:16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  <c r="K95" s="9" t="s">
        <v>0</v>
      </c>
      <c r="L95" s="9"/>
      <c r="M95" s="9"/>
      <c r="N95" s="9"/>
      <c r="O95" s="9"/>
      <c r="P95" s="9"/>
    </row>
    <row r="96" spans="1:16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  <c r="K96" s="9" t="s">
        <v>1</v>
      </c>
      <c r="L96" s="9">
        <v>0.55298224255548378</v>
      </c>
      <c r="M96" s="9"/>
      <c r="N96" s="9"/>
      <c r="O96" s="9"/>
      <c r="P96" s="9"/>
    </row>
    <row r="97" spans="1:16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  <c r="K97" s="9" t="s">
        <v>2</v>
      </c>
      <c r="L97" s="9">
        <v>0.5259260576398529</v>
      </c>
      <c r="M97" s="9">
        <v>0.48380711151742756</v>
      </c>
      <c r="N97" s="9"/>
      <c r="O97" s="9"/>
      <c r="P97" s="9"/>
    </row>
    <row r="98" spans="1:16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  <c r="K98" s="9" t="s">
        <v>3</v>
      </c>
      <c r="L98" s="9">
        <v>0.52325775818597375</v>
      </c>
      <c r="M98" s="9">
        <v>0.52274530089719973</v>
      </c>
      <c r="N98" s="9">
        <v>0.41455595594643563</v>
      </c>
      <c r="O98" s="9"/>
      <c r="P98" s="9"/>
    </row>
    <row r="99" spans="1:16" ht="15" thickBot="1" x14ac:dyDescent="0.35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  <c r="K99" s="10" t="s">
        <v>4</v>
      </c>
      <c r="L99" s="10">
        <v>-0.31363588286179822</v>
      </c>
      <c r="M99" s="10">
        <v>0.33692335192189249</v>
      </c>
      <c r="N99" s="10">
        <v>0.11427060981307544</v>
      </c>
      <c r="O99" s="10">
        <v>0.14379340360973222</v>
      </c>
      <c r="P99" s="10"/>
    </row>
    <row r="100" spans="1:16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</row>
    <row r="101" spans="1:16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</row>
    <row r="102" spans="1:16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</row>
    <row r="103" spans="1:16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  <c r="K103" s="4" t="s">
        <v>32</v>
      </c>
    </row>
    <row r="104" spans="1:16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  <c r="K104" s="4">
        <v>21</v>
      </c>
      <c r="L104" s="4" t="s">
        <v>33</v>
      </c>
      <c r="M104" t="s">
        <v>1</v>
      </c>
    </row>
    <row r="105" spans="1:16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  <c r="K105" s="4">
        <v>22</v>
      </c>
      <c r="L105" s="4" t="s">
        <v>34</v>
      </c>
      <c r="M105" t="s">
        <v>2</v>
      </c>
    </row>
    <row r="106" spans="1:16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  <c r="K106" s="4">
        <v>23</v>
      </c>
      <c r="L106" s="4" t="s">
        <v>36</v>
      </c>
      <c r="M106" s="5">
        <f>L96</f>
        <v>0.55298224255548378</v>
      </c>
    </row>
    <row r="107" spans="1:16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  <c r="K107" s="4">
        <v>24</v>
      </c>
      <c r="L107" s="4" t="s">
        <v>37</v>
      </c>
      <c r="M107" s="5">
        <f>N99</f>
        <v>0.11427060981307544</v>
      </c>
    </row>
    <row r="108" spans="1:16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  <c r="K108" s="4">
        <v>25</v>
      </c>
      <c r="L108" s="4" t="s">
        <v>35</v>
      </c>
      <c r="M108" t="s">
        <v>4</v>
      </c>
    </row>
    <row r="109" spans="1:16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</row>
    <row r="110" spans="1:16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</row>
    <row r="111" spans="1:16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</row>
    <row r="112" spans="1:16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</row>
    <row r="113" spans="1:8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</row>
    <row r="114" spans="1:8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</row>
    <row r="115" spans="1:8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</row>
    <row r="116" spans="1:8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</row>
    <row r="117" spans="1:8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</row>
    <row r="118" spans="1:8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</row>
    <row r="119" spans="1:8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</row>
    <row r="120" spans="1:8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</row>
    <row r="121" spans="1:8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</row>
    <row r="122" spans="1:8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</row>
    <row r="123" spans="1:8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</row>
    <row r="124" spans="1:8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</row>
    <row r="125" spans="1:8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</row>
    <row r="126" spans="1:8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</row>
    <row r="127" spans="1:8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</row>
    <row r="128" spans="1:8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</row>
    <row r="129" spans="1:8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</row>
  </sheetData>
  <conditionalFormatting sqref="L96:O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{698F5C54-17A4-4449-A410-C21A42A882C7}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8F5C54-17A4-4449-A410-C21A42A88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L96:O99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5B56-A5E7-8B43-9673-7726DD20E2F7}">
  <dimension ref="A1:AD129"/>
  <sheetViews>
    <sheetView topLeftCell="F1" workbookViewId="0">
      <pane ySplit="1" topLeftCell="A6" activePane="bottomLeft" state="frozen"/>
      <selection pane="bottomLeft" activeCell="V21" sqref="V21"/>
    </sheetView>
  </sheetViews>
  <sheetFormatPr defaultColWidth="11.5546875" defaultRowHeight="14.4" x14ac:dyDescent="0.3"/>
  <cols>
    <col min="2" max="2" width="16.6640625" bestFit="1" customWidth="1"/>
    <col min="3" max="3" width="14" bestFit="1" customWidth="1"/>
    <col min="4" max="5" width="8.77734375"/>
    <col min="6" max="6" width="10" bestFit="1" customWidth="1"/>
    <col min="7" max="7" width="10.44140625" bestFit="1" customWidth="1"/>
    <col min="12" max="12" width="15.44140625" bestFit="1" customWidth="1"/>
    <col min="13" max="13" width="12.6640625" bestFit="1" customWidth="1"/>
    <col min="14" max="14" width="13.109375" bestFit="1" customWidth="1"/>
    <col min="15" max="15" width="12.6640625" bestFit="1" customWidth="1"/>
    <col min="16" max="16" width="12.109375" bestFit="1" customWidth="1"/>
    <col min="17" max="20" width="12.6640625" bestFit="1" customWidth="1"/>
  </cols>
  <sheetData>
    <row r="1" spans="1:27" s="4" customFormat="1" x14ac:dyDescent="0.3">
      <c r="A1" s="4" t="s">
        <v>11</v>
      </c>
      <c r="B1" s="4" t="s">
        <v>12</v>
      </c>
      <c r="C1" s="4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</row>
    <row r="2" spans="1:27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</row>
    <row r="3" spans="1:27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  <c r="V3" t="s">
        <v>38</v>
      </c>
    </row>
    <row r="4" spans="1:27" ht="15" thickBot="1" x14ac:dyDescent="0.35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</row>
    <row r="5" spans="1:27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  <c r="V5" s="13" t="s">
        <v>39</v>
      </c>
      <c r="W5" s="13"/>
    </row>
    <row r="6" spans="1:27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  <c r="V6" s="9" t="s">
        <v>40</v>
      </c>
      <c r="W6" s="9">
        <v>0.8355730661585723</v>
      </c>
    </row>
    <row r="7" spans="1:27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  <c r="L7" t="s">
        <v>38</v>
      </c>
      <c r="V7" s="9" t="s">
        <v>41</v>
      </c>
      <c r="W7" s="9">
        <v>0.69818234888963782</v>
      </c>
    </row>
    <row r="8" spans="1:27" ht="15" thickBot="1" x14ac:dyDescent="0.35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  <c r="V8" s="9" t="s">
        <v>42</v>
      </c>
      <c r="W8" s="9">
        <v>0.68836714072344718</v>
      </c>
    </row>
    <row r="9" spans="1:27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  <c r="L9" s="13" t="s">
        <v>39</v>
      </c>
      <c r="M9" s="13"/>
      <c r="V9" s="9" t="s">
        <v>43</v>
      </c>
      <c r="W9" s="9">
        <v>14999.245515071971</v>
      </c>
    </row>
    <row r="10" spans="1:27" ht="15" thickBot="1" x14ac:dyDescent="0.35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  <c r="L10" s="9" t="s">
        <v>40</v>
      </c>
      <c r="M10" s="9">
        <v>0.8355730661585723</v>
      </c>
      <c r="V10" s="10" t="s">
        <v>44</v>
      </c>
      <c r="W10" s="10">
        <v>128</v>
      </c>
    </row>
    <row r="11" spans="1:27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  <c r="L11" s="9" t="s">
        <v>41</v>
      </c>
      <c r="M11" s="9">
        <v>0.69818234888963782</v>
      </c>
    </row>
    <row r="12" spans="1:27" ht="15" thickBot="1" x14ac:dyDescent="0.35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  <c r="L12" s="9" t="s">
        <v>42</v>
      </c>
      <c r="M12" s="9">
        <v>0.68836714072344718</v>
      </c>
      <c r="V12" t="s">
        <v>45</v>
      </c>
    </row>
    <row r="13" spans="1:27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  <c r="L13" s="9" t="s">
        <v>43</v>
      </c>
      <c r="M13" s="9">
        <v>14999.245515071971</v>
      </c>
      <c r="V13" s="11"/>
      <c r="W13" s="11" t="s">
        <v>50</v>
      </c>
      <c r="X13" s="11" t="s">
        <v>51</v>
      </c>
      <c r="Y13" s="11" t="s">
        <v>52</v>
      </c>
      <c r="Z13" s="11" t="s">
        <v>53</v>
      </c>
      <c r="AA13" s="11" t="s">
        <v>54</v>
      </c>
    </row>
    <row r="14" spans="1:27" ht="15" thickBot="1" x14ac:dyDescent="0.35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  <c r="L14" s="10" t="s">
        <v>44</v>
      </c>
      <c r="M14" s="10">
        <v>128</v>
      </c>
      <c r="V14" s="9" t="s">
        <v>46</v>
      </c>
      <c r="W14" s="9">
        <v>4</v>
      </c>
      <c r="X14" s="9">
        <v>64012998276.241989</v>
      </c>
      <c r="Y14" s="9">
        <v>16003249569.060497</v>
      </c>
      <c r="Z14" s="9">
        <v>71.132709267908254</v>
      </c>
      <c r="AA14" s="9">
        <v>4.4374906430685926E-31</v>
      </c>
    </row>
    <row r="15" spans="1:27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  <c r="V15" s="9" t="s">
        <v>47</v>
      </c>
      <c r="W15" s="9">
        <v>123</v>
      </c>
      <c r="X15" s="9">
        <v>27672216020.633015</v>
      </c>
      <c r="Y15" s="9">
        <v>224977366.02140662</v>
      </c>
      <c r="Z15" s="9"/>
      <c r="AA15" s="9"/>
    </row>
    <row r="16" spans="1:27" ht="15" thickBot="1" x14ac:dyDescent="0.35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  <c r="L16" t="s">
        <v>45</v>
      </c>
      <c r="V16" s="10" t="s">
        <v>48</v>
      </c>
      <c r="W16" s="10">
        <v>127</v>
      </c>
      <c r="X16" s="10">
        <v>91685214296.875</v>
      </c>
      <c r="Y16" s="10"/>
      <c r="Z16" s="10"/>
      <c r="AA16" s="10"/>
    </row>
    <row r="17" spans="1:30" ht="15" thickBot="1" x14ac:dyDescent="0.35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  <c r="L17" s="11"/>
      <c r="M17" s="11" t="s">
        <v>50</v>
      </c>
      <c r="N17" s="11" t="s">
        <v>51</v>
      </c>
      <c r="O17" s="11" t="s">
        <v>52</v>
      </c>
      <c r="P17" s="11" t="s">
        <v>53</v>
      </c>
      <c r="Q17" s="11" t="s">
        <v>54</v>
      </c>
    </row>
    <row r="18" spans="1:30" x14ac:dyDescent="0.3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  <c r="L18" s="9" t="s">
        <v>46</v>
      </c>
      <c r="M18" s="9">
        <v>4</v>
      </c>
      <c r="N18" s="9">
        <v>64012998276.241989</v>
      </c>
      <c r="O18" s="9">
        <v>16003249569.060497</v>
      </c>
      <c r="P18" s="9">
        <v>71.132709267908254</v>
      </c>
      <c r="Q18" s="14">
        <v>4.4374906430685926E-31</v>
      </c>
      <c r="V18" s="11"/>
      <c r="W18" s="11" t="s">
        <v>55</v>
      </c>
      <c r="X18" s="11" t="s">
        <v>43</v>
      </c>
      <c r="Y18" s="11" t="s">
        <v>56</v>
      </c>
      <c r="Z18" s="11" t="s">
        <v>57</v>
      </c>
      <c r="AA18" s="11" t="s">
        <v>58</v>
      </c>
      <c r="AB18" s="11" t="s">
        <v>59</v>
      </c>
      <c r="AC18" s="11" t="s">
        <v>60</v>
      </c>
      <c r="AD18" s="11" t="s">
        <v>61</v>
      </c>
    </row>
    <row r="19" spans="1:30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  <c r="L19" s="9" t="s">
        <v>47</v>
      </c>
      <c r="M19" s="9">
        <v>123</v>
      </c>
      <c r="N19" s="9">
        <v>27672216020.633015</v>
      </c>
      <c r="O19" s="9">
        <v>224977366.02140662</v>
      </c>
      <c r="P19" s="9"/>
      <c r="Q19" s="9"/>
      <c r="V19" s="9" t="s">
        <v>49</v>
      </c>
      <c r="W19" s="9">
        <v>-17347.376948520294</v>
      </c>
      <c r="X19" s="9">
        <v>12724.896305655866</v>
      </c>
      <c r="Y19" s="9">
        <v>-1.3632627356507308</v>
      </c>
      <c r="Z19" s="9">
        <v>0.17528993623470759</v>
      </c>
      <c r="AA19" s="9">
        <v>-42535.528959736395</v>
      </c>
      <c r="AB19" s="9">
        <v>7840.7750626958077</v>
      </c>
      <c r="AC19" s="9">
        <v>-42535.528959736395</v>
      </c>
      <c r="AD19" s="9">
        <v>7840.7750626958077</v>
      </c>
    </row>
    <row r="20" spans="1:30" ht="15" thickBot="1" x14ac:dyDescent="0.35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  <c r="L20" s="10" t="s">
        <v>48</v>
      </c>
      <c r="M20" s="10">
        <v>127</v>
      </c>
      <c r="N20" s="10">
        <v>91685214296.875</v>
      </c>
      <c r="O20" s="10"/>
      <c r="P20" s="10"/>
      <c r="Q20" s="10"/>
      <c r="V20" s="9" t="s">
        <v>78</v>
      </c>
      <c r="W20" s="9">
        <v>61.839946100358851</v>
      </c>
      <c r="X20" s="9">
        <v>8.2637738430117942</v>
      </c>
      <c r="Y20" s="9">
        <v>7.4832573198567616</v>
      </c>
      <c r="Z20" s="9">
        <v>1.2021088466551735E-11</v>
      </c>
      <c r="AA20" s="9">
        <v>45.482312470639137</v>
      </c>
      <c r="AB20" s="9">
        <v>78.197579730078559</v>
      </c>
      <c r="AC20" s="9">
        <v>45.482312470639137</v>
      </c>
      <c r="AD20" s="9">
        <v>78.197579730078559</v>
      </c>
    </row>
    <row r="21" spans="1:30" ht="15" thickBot="1" x14ac:dyDescent="0.35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  <c r="V21" s="9" t="s">
        <v>75</v>
      </c>
      <c r="W21" s="9">
        <v>9319.7526020610549</v>
      </c>
      <c r="X21" s="9">
        <v>2148.7544402078074</v>
      </c>
      <c r="Y21" s="9">
        <v>4.3372813699269122</v>
      </c>
      <c r="Z21" s="9">
        <v>2.9731074623226852E-5</v>
      </c>
      <c r="AA21" s="9">
        <v>5066.4249383477118</v>
      </c>
      <c r="AB21" s="9">
        <v>13573.080265774399</v>
      </c>
      <c r="AC21" s="9">
        <v>5066.4249383477118</v>
      </c>
      <c r="AD21" s="9">
        <v>13573.080265774399</v>
      </c>
    </row>
    <row r="22" spans="1:30" x14ac:dyDescent="0.3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  <c r="L22" s="11"/>
      <c r="M22" s="11" t="s">
        <v>55</v>
      </c>
      <c r="N22" s="11" t="s">
        <v>43</v>
      </c>
      <c r="O22" s="11" t="s">
        <v>56</v>
      </c>
      <c r="P22" s="11" t="s">
        <v>57</v>
      </c>
      <c r="Q22" s="11" t="s">
        <v>58</v>
      </c>
      <c r="R22" s="11" t="s">
        <v>59</v>
      </c>
      <c r="S22" s="11" t="s">
        <v>60</v>
      </c>
      <c r="T22" s="11" t="s">
        <v>61</v>
      </c>
      <c r="V22" s="9" t="s">
        <v>76</v>
      </c>
      <c r="W22" s="9">
        <v>12646.347486400027</v>
      </c>
      <c r="X22" s="9">
        <v>3109.6620286097505</v>
      </c>
      <c r="Y22" s="9">
        <v>4.0667916223853702</v>
      </c>
      <c r="Z22" s="9">
        <v>8.4484906707596116E-5</v>
      </c>
      <c r="AA22" s="9">
        <v>6490.9621694041634</v>
      </c>
      <c r="AB22" s="9">
        <v>18801.732803395891</v>
      </c>
      <c r="AC22" s="9">
        <v>6490.9621694041634</v>
      </c>
      <c r="AD22" s="9">
        <v>18801.732803395891</v>
      </c>
    </row>
    <row r="23" spans="1:30" ht="15" thickBot="1" x14ac:dyDescent="0.35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  <c r="L23" s="9" t="s">
        <v>49</v>
      </c>
      <c r="M23" s="9">
        <v>-17347.376948520294</v>
      </c>
      <c r="N23" s="9">
        <v>12724.896305655866</v>
      </c>
      <c r="O23" s="9">
        <v>-1.3632627356507308</v>
      </c>
      <c r="P23" s="15">
        <v>0.17528993623470759</v>
      </c>
      <c r="Q23" s="9">
        <v>-42535.528959736395</v>
      </c>
      <c r="R23" s="9">
        <v>7840.7750626958077</v>
      </c>
      <c r="S23" s="9">
        <v>-42535.528959736395</v>
      </c>
      <c r="T23" s="9">
        <v>7840.7750626958077</v>
      </c>
      <c r="V23" s="10" t="s">
        <v>77</v>
      </c>
      <c r="W23" s="10">
        <v>-13601.011412285299</v>
      </c>
      <c r="X23" s="10">
        <v>1324.8186585487847</v>
      </c>
      <c r="Y23" s="10">
        <v>-10.266319337005669</v>
      </c>
      <c r="Z23" s="10">
        <v>3.0884342022559867E-18</v>
      </c>
      <c r="AA23" s="10">
        <v>-16223.408715750182</v>
      </c>
      <c r="AB23" s="10">
        <v>-10978.614108820417</v>
      </c>
      <c r="AC23" s="10">
        <v>-16223.408715750182</v>
      </c>
      <c r="AD23" s="10">
        <v>-10978.614108820417</v>
      </c>
    </row>
    <row r="24" spans="1:30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  <c r="L24" s="9" t="s">
        <v>1</v>
      </c>
      <c r="M24" s="9">
        <v>61.839946100358851</v>
      </c>
      <c r="N24" s="9">
        <v>8.2637738430117942</v>
      </c>
      <c r="O24" s="9">
        <v>7.4832573198567616</v>
      </c>
      <c r="P24" s="14">
        <v>1.2021088466551735E-11</v>
      </c>
      <c r="Q24" s="9">
        <v>45.482312470639137</v>
      </c>
      <c r="R24" s="9">
        <v>78.197579730078559</v>
      </c>
      <c r="S24" s="9">
        <v>45.482312470639137</v>
      </c>
      <c r="T24" s="9">
        <v>78.197579730078559</v>
      </c>
    </row>
    <row r="25" spans="1:30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  <c r="L25" s="9" t="s">
        <v>2</v>
      </c>
      <c r="M25" s="9">
        <v>9319.7526020610549</v>
      </c>
      <c r="N25" s="9">
        <v>2148.7544402078074</v>
      </c>
      <c r="O25" s="9">
        <v>4.3372813699269122</v>
      </c>
      <c r="P25" s="14">
        <v>2.9731074623226852E-5</v>
      </c>
      <c r="Q25" s="9">
        <v>5066.4249383477118</v>
      </c>
      <c r="R25" s="9">
        <v>13573.080265774399</v>
      </c>
      <c r="S25" s="9">
        <v>5066.4249383477118</v>
      </c>
      <c r="T25" s="9">
        <v>13573.080265774399</v>
      </c>
    </row>
    <row r="26" spans="1:30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  <c r="L26" s="9" t="s">
        <v>3</v>
      </c>
      <c r="M26" s="9">
        <v>12646.347486400027</v>
      </c>
      <c r="N26" s="9">
        <v>3109.6620286097505</v>
      </c>
      <c r="O26" s="9">
        <v>4.0667916223853702</v>
      </c>
      <c r="P26" s="14">
        <v>8.4484906707596116E-5</v>
      </c>
      <c r="Q26" s="9">
        <v>6490.9621694041634</v>
      </c>
      <c r="R26" s="9">
        <v>18801.732803395891</v>
      </c>
      <c r="S26" s="9">
        <v>6490.9621694041634</v>
      </c>
      <c r="T26" s="9">
        <v>18801.732803395891</v>
      </c>
    </row>
    <row r="27" spans="1:30" ht="15" thickBot="1" x14ac:dyDescent="0.35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  <c r="L27" s="10" t="s">
        <v>4</v>
      </c>
      <c r="M27" s="10">
        <v>-13601.011412285299</v>
      </c>
      <c r="N27" s="10">
        <v>1324.8186585487847</v>
      </c>
      <c r="O27" s="10">
        <v>-10.266319337005669</v>
      </c>
      <c r="P27" s="16">
        <v>3.0884342022559867E-18</v>
      </c>
      <c r="Q27" s="10">
        <v>-16223.408715750182</v>
      </c>
      <c r="R27" s="10">
        <v>-10978.614108820417</v>
      </c>
      <c r="S27" s="10">
        <v>-16223.408715750182</v>
      </c>
      <c r="T27" s="10">
        <v>-10978.614108820417</v>
      </c>
    </row>
    <row r="28" spans="1:30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</row>
    <row r="29" spans="1:30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</row>
    <row r="30" spans="1:30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  <c r="L30" s="4" t="s">
        <v>62</v>
      </c>
    </row>
    <row r="31" spans="1:30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  <c r="L31" s="4">
        <v>26</v>
      </c>
      <c r="M31" t="s">
        <v>9</v>
      </c>
    </row>
    <row r="32" spans="1:30" x14ac:dyDescent="0.3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  <c r="L32" s="4">
        <v>27</v>
      </c>
      <c r="M32" s="12">
        <f>M11</f>
        <v>0.69818234888963782</v>
      </c>
    </row>
    <row r="33" spans="1:13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  <c r="L33" s="4">
        <v>28</v>
      </c>
      <c r="M33" s="6">
        <f>M23</f>
        <v>-17347.376948520294</v>
      </c>
    </row>
    <row r="34" spans="1:13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  <c r="L34" s="4">
        <v>29</v>
      </c>
      <c r="M34" s="6">
        <f>M24</f>
        <v>61.839946100358851</v>
      </c>
    </row>
    <row r="35" spans="1:13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  <c r="L35" s="4">
        <v>30</v>
      </c>
      <c r="M35" s="6">
        <f t="shared" ref="M35:M37" si="0">M25</f>
        <v>9319.7526020610549</v>
      </c>
    </row>
    <row r="36" spans="1:13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  <c r="L36" s="4">
        <v>31</v>
      </c>
      <c r="M36" s="6">
        <f t="shared" si="0"/>
        <v>12646.347486400027</v>
      </c>
    </row>
    <row r="37" spans="1:13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  <c r="L37" s="4">
        <v>32</v>
      </c>
      <c r="M37" s="6">
        <f t="shared" si="0"/>
        <v>-13601.011412285299</v>
      </c>
    </row>
    <row r="38" spans="1:13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  <c r="L38" s="4">
        <v>33</v>
      </c>
      <c r="M38" t="s">
        <v>6</v>
      </c>
    </row>
    <row r="39" spans="1:13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  <c r="L39" s="4">
        <v>34</v>
      </c>
      <c r="M39" t="s">
        <v>9</v>
      </c>
    </row>
    <row r="40" spans="1:13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  <c r="L40" s="4">
        <v>35</v>
      </c>
      <c r="M40" t="s">
        <v>9</v>
      </c>
    </row>
    <row r="41" spans="1:13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  <c r="L41" s="4">
        <v>36</v>
      </c>
      <c r="M41" t="s">
        <v>9</v>
      </c>
    </row>
    <row r="42" spans="1:13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  <c r="L42" s="4">
        <v>37</v>
      </c>
      <c r="M42" t="s">
        <v>9</v>
      </c>
    </row>
    <row r="43" spans="1:13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  <c r="L43" s="4">
        <v>38</v>
      </c>
      <c r="M43" s="19">
        <f>M25</f>
        <v>9319.7526020610549</v>
      </c>
    </row>
    <row r="44" spans="1:13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  <c r="L44" s="4">
        <v>39</v>
      </c>
      <c r="M44" s="19">
        <f>M26</f>
        <v>12646.347486400027</v>
      </c>
    </row>
    <row r="45" spans="1:13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  <c r="L45" s="4">
        <v>40</v>
      </c>
      <c r="M45" s="17">
        <f>M11</f>
        <v>0.69818234888963782</v>
      </c>
    </row>
    <row r="46" spans="1:13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</row>
    <row r="47" spans="1:13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</row>
    <row r="48" spans="1:13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</row>
    <row r="49" spans="1:8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</row>
    <row r="50" spans="1:8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</row>
    <row r="51" spans="1:8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</row>
    <row r="52" spans="1:8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</row>
    <row r="53" spans="1:8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</row>
    <row r="54" spans="1:8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</row>
    <row r="55" spans="1:8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</row>
    <row r="56" spans="1:8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</row>
    <row r="57" spans="1:8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</row>
    <row r="58" spans="1:8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</row>
    <row r="59" spans="1:8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</row>
    <row r="60" spans="1:8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</row>
    <row r="61" spans="1:8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</row>
    <row r="62" spans="1:8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</row>
    <row r="63" spans="1:8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</row>
    <row r="64" spans="1:8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</row>
    <row r="65" spans="1:8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</row>
    <row r="66" spans="1:8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</row>
    <row r="67" spans="1:8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</row>
    <row r="68" spans="1:8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</row>
    <row r="69" spans="1:8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</row>
    <row r="70" spans="1:8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</row>
    <row r="71" spans="1:8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</row>
    <row r="72" spans="1:8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</row>
    <row r="73" spans="1:8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</row>
    <row r="74" spans="1:8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</row>
    <row r="75" spans="1:8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</row>
    <row r="76" spans="1:8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</row>
    <row r="77" spans="1:8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</row>
    <row r="78" spans="1:8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</row>
    <row r="79" spans="1:8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</row>
    <row r="80" spans="1:8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</row>
    <row r="81" spans="1:8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</row>
    <row r="82" spans="1:8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</row>
    <row r="83" spans="1:8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</row>
    <row r="84" spans="1:8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</row>
    <row r="85" spans="1:8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</row>
    <row r="86" spans="1:8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</row>
    <row r="87" spans="1:8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</row>
    <row r="88" spans="1:8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</row>
    <row r="89" spans="1:8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</row>
    <row r="90" spans="1:8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</row>
    <row r="91" spans="1:8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</row>
    <row r="92" spans="1:8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</row>
    <row r="93" spans="1:8" x14ac:dyDescent="0.3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</row>
    <row r="94" spans="1:8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</row>
    <row r="95" spans="1:8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</row>
    <row r="96" spans="1:8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</row>
    <row r="97" spans="1:8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</row>
    <row r="98" spans="1:8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</row>
    <row r="99" spans="1:8" x14ac:dyDescent="0.3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</row>
    <row r="100" spans="1:8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</row>
    <row r="101" spans="1:8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</row>
    <row r="102" spans="1:8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</row>
    <row r="103" spans="1:8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</row>
    <row r="104" spans="1:8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</row>
    <row r="105" spans="1:8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</row>
    <row r="106" spans="1:8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</row>
    <row r="107" spans="1:8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</row>
    <row r="108" spans="1:8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</row>
    <row r="109" spans="1:8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</row>
    <row r="110" spans="1:8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</row>
    <row r="111" spans="1:8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</row>
    <row r="112" spans="1:8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</row>
    <row r="113" spans="1:8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</row>
    <row r="114" spans="1:8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</row>
    <row r="115" spans="1:8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</row>
    <row r="116" spans="1:8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</row>
    <row r="117" spans="1:8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</row>
    <row r="118" spans="1:8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</row>
    <row r="119" spans="1:8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</row>
    <row r="120" spans="1:8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</row>
    <row r="121" spans="1:8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</row>
    <row r="122" spans="1:8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</row>
    <row r="123" spans="1:8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</row>
    <row r="124" spans="1:8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</row>
    <row r="125" spans="1:8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</row>
    <row r="126" spans="1:8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</row>
    <row r="127" spans="1:8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</row>
    <row r="128" spans="1:8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</row>
    <row r="129" spans="1:8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9FC8-7F9A-4B45-B9E5-ACB9B04FC2C5}">
  <dimension ref="A1:W129"/>
  <sheetViews>
    <sheetView tabSelected="1" topLeftCell="G1" zoomScaleNormal="100" workbookViewId="0">
      <pane ySplit="1" topLeftCell="A22" activePane="bottomLeft" state="frozen"/>
      <selection pane="bottomLeft" activeCell="S46" sqref="S46"/>
    </sheetView>
  </sheetViews>
  <sheetFormatPr defaultColWidth="11.5546875" defaultRowHeight="14.4" x14ac:dyDescent="0.3"/>
  <cols>
    <col min="2" max="2" width="16.6640625" bestFit="1" customWidth="1"/>
    <col min="3" max="3" width="14" bestFit="1" customWidth="1"/>
    <col min="4" max="5" width="8.77734375"/>
    <col min="6" max="6" width="10" bestFit="1" customWidth="1"/>
    <col min="7" max="7" width="10.44140625" bestFit="1" customWidth="1"/>
    <col min="9" max="9" width="15" customWidth="1"/>
    <col min="10" max="10" width="16.77734375" customWidth="1"/>
    <col min="11" max="11" width="16.33203125" customWidth="1"/>
    <col min="15" max="15" width="15.44140625" bestFit="1" customWidth="1"/>
    <col min="16" max="16" width="12.6640625" bestFit="1" customWidth="1"/>
    <col min="17" max="17" width="13.109375" bestFit="1" customWidth="1"/>
    <col min="18" max="18" width="19.44140625" customWidth="1"/>
    <col min="19" max="19" width="12.109375" bestFit="1" customWidth="1"/>
    <col min="20" max="23" width="12.6640625" bestFit="1" customWidth="1"/>
  </cols>
  <sheetData>
    <row r="1" spans="1:16" s="4" customFormat="1" x14ac:dyDescent="0.3">
      <c r="A1" s="4" t="s">
        <v>11</v>
      </c>
      <c r="B1" s="4" t="s">
        <v>12</v>
      </c>
      <c r="C1" s="4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8" t="s">
        <v>31</v>
      </c>
      <c r="J1" s="8" t="s">
        <v>63</v>
      </c>
      <c r="K1" s="8" t="s">
        <v>64</v>
      </c>
    </row>
    <row r="2" spans="1:16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  <c r="I2">
        <f>IF(B2="Yes", 1, 0)</f>
        <v>0</v>
      </c>
      <c r="J2">
        <f>IF(C2="East",1,0)</f>
        <v>1</v>
      </c>
      <c r="K2">
        <f>IF(C2="North",1,0)</f>
        <v>0</v>
      </c>
    </row>
    <row r="3" spans="1:16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  <c r="I3">
        <f t="shared" ref="I3:I66" si="0">IF(B3="Yes", 1, 0)</f>
        <v>0</v>
      </c>
      <c r="J3">
        <f t="shared" ref="J3:J66" si="1">IF(C3="East",1,0)</f>
        <v>1</v>
      </c>
      <c r="K3">
        <f t="shared" ref="K3:K66" si="2">IF(C3="North",1,0)</f>
        <v>0</v>
      </c>
    </row>
    <row r="4" spans="1:16" x14ac:dyDescent="0.3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  <c r="I4">
        <f t="shared" si="0"/>
        <v>0</v>
      </c>
      <c r="J4">
        <f t="shared" si="1"/>
        <v>1</v>
      </c>
      <c r="K4">
        <f t="shared" si="2"/>
        <v>0</v>
      </c>
    </row>
    <row r="5" spans="1:16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  <c r="I5">
        <f t="shared" si="0"/>
        <v>0</v>
      </c>
      <c r="J5">
        <f t="shared" si="1"/>
        <v>1</v>
      </c>
      <c r="K5">
        <f t="shared" si="2"/>
        <v>0</v>
      </c>
    </row>
    <row r="6" spans="1:16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  <c r="I6">
        <f t="shared" si="0"/>
        <v>0</v>
      </c>
      <c r="J6">
        <f t="shared" si="1"/>
        <v>1</v>
      </c>
      <c r="K6">
        <f t="shared" si="2"/>
        <v>0</v>
      </c>
    </row>
    <row r="7" spans="1:16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  <c r="I7">
        <f t="shared" si="0"/>
        <v>0</v>
      </c>
      <c r="J7">
        <f t="shared" si="1"/>
        <v>0</v>
      </c>
      <c r="K7">
        <f t="shared" si="2"/>
        <v>1</v>
      </c>
    </row>
    <row r="8" spans="1:16" x14ac:dyDescent="0.3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6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  <c r="I9">
        <f t="shared" si="0"/>
        <v>0</v>
      </c>
      <c r="J9">
        <f t="shared" si="1"/>
        <v>0</v>
      </c>
      <c r="K9">
        <f t="shared" si="2"/>
        <v>0</v>
      </c>
      <c r="O9" t="s">
        <v>38</v>
      </c>
    </row>
    <row r="10" spans="1:16" ht="15" thickBot="1" x14ac:dyDescent="0.35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  <c r="I10">
        <f t="shared" si="0"/>
        <v>0</v>
      </c>
      <c r="J10">
        <f t="shared" si="1"/>
        <v>1</v>
      </c>
      <c r="K10">
        <f t="shared" si="2"/>
        <v>0</v>
      </c>
    </row>
    <row r="11" spans="1:16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  <c r="I11">
        <f t="shared" si="0"/>
        <v>0</v>
      </c>
      <c r="J11">
        <f t="shared" si="1"/>
        <v>1</v>
      </c>
      <c r="K11">
        <f t="shared" si="2"/>
        <v>0</v>
      </c>
      <c r="O11" s="13" t="s">
        <v>39</v>
      </c>
      <c r="P11" s="13"/>
    </row>
    <row r="12" spans="1:16" x14ac:dyDescent="0.3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  <c r="I12">
        <f t="shared" si="0"/>
        <v>1</v>
      </c>
      <c r="J12">
        <f t="shared" si="1"/>
        <v>1</v>
      </c>
      <c r="K12">
        <f t="shared" si="2"/>
        <v>0</v>
      </c>
      <c r="O12" s="9" t="s">
        <v>40</v>
      </c>
      <c r="P12" s="9">
        <v>0.93199840609781759</v>
      </c>
    </row>
    <row r="13" spans="1:16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  <c r="I13">
        <f t="shared" si="0"/>
        <v>1</v>
      </c>
      <c r="J13">
        <f t="shared" si="1"/>
        <v>1</v>
      </c>
      <c r="K13">
        <f t="shared" si="2"/>
        <v>0</v>
      </c>
      <c r="O13" s="9" t="s">
        <v>41</v>
      </c>
      <c r="P13" s="9">
        <v>0.8686210289688725</v>
      </c>
    </row>
    <row r="14" spans="1:16" x14ac:dyDescent="0.3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  <c r="I14">
        <f t="shared" si="0"/>
        <v>0</v>
      </c>
      <c r="J14">
        <f t="shared" si="1"/>
        <v>0</v>
      </c>
      <c r="K14">
        <f t="shared" si="2"/>
        <v>1</v>
      </c>
      <c r="O14" s="9" t="s">
        <v>42</v>
      </c>
      <c r="P14" s="9">
        <v>0.86095725565872339</v>
      </c>
    </row>
    <row r="15" spans="1:16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  <c r="I15">
        <f t="shared" si="0"/>
        <v>1</v>
      </c>
      <c r="J15">
        <f t="shared" si="1"/>
        <v>0</v>
      </c>
      <c r="K15">
        <f t="shared" si="2"/>
        <v>1</v>
      </c>
      <c r="O15" s="9" t="s">
        <v>43</v>
      </c>
      <c r="P15" s="9">
        <v>10018.94418634513</v>
      </c>
    </row>
    <row r="16" spans="1:16" ht="15" thickBot="1" x14ac:dyDescent="0.35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  <c r="I16">
        <f t="shared" si="0"/>
        <v>0</v>
      </c>
      <c r="J16">
        <f t="shared" si="1"/>
        <v>0</v>
      </c>
      <c r="K16">
        <f t="shared" si="2"/>
        <v>0</v>
      </c>
      <c r="O16" s="10" t="s">
        <v>44</v>
      </c>
      <c r="P16" s="10">
        <v>128</v>
      </c>
    </row>
    <row r="17" spans="1:23" x14ac:dyDescent="0.3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23" ht="15" thickBot="1" x14ac:dyDescent="0.35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  <c r="I18">
        <f t="shared" si="0"/>
        <v>1</v>
      </c>
      <c r="J18">
        <f t="shared" si="1"/>
        <v>1</v>
      </c>
      <c r="K18">
        <f t="shared" si="2"/>
        <v>0</v>
      </c>
      <c r="O18" t="s">
        <v>45</v>
      </c>
    </row>
    <row r="19" spans="1:23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  <c r="I19">
        <f t="shared" si="0"/>
        <v>0</v>
      </c>
      <c r="J19">
        <f t="shared" si="1"/>
        <v>0</v>
      </c>
      <c r="K19">
        <f t="shared" si="2"/>
        <v>1</v>
      </c>
      <c r="O19" s="11"/>
      <c r="P19" s="11" t="s">
        <v>50</v>
      </c>
      <c r="Q19" s="11" t="s">
        <v>51</v>
      </c>
      <c r="R19" s="11" t="s">
        <v>52</v>
      </c>
      <c r="S19" s="11" t="s">
        <v>53</v>
      </c>
      <c r="T19" s="11" t="s">
        <v>54</v>
      </c>
    </row>
    <row r="20" spans="1:23" x14ac:dyDescent="0.3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  <c r="I20">
        <f t="shared" si="0"/>
        <v>1</v>
      </c>
      <c r="J20">
        <f t="shared" si="1"/>
        <v>1</v>
      </c>
      <c r="K20">
        <f t="shared" si="2"/>
        <v>0</v>
      </c>
      <c r="O20" s="9" t="s">
        <v>46</v>
      </c>
      <c r="P20" s="9">
        <v>7</v>
      </c>
      <c r="Q20" s="9">
        <v>79639705183.783142</v>
      </c>
      <c r="R20" s="9">
        <v>11377100740.540449</v>
      </c>
      <c r="S20" s="9">
        <v>113.34116939739862</v>
      </c>
      <c r="T20" s="14">
        <v>8.2465957349202968E-50</v>
      </c>
    </row>
    <row r="21" spans="1:23" x14ac:dyDescent="0.3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  <c r="I21">
        <f t="shared" si="0"/>
        <v>1</v>
      </c>
      <c r="J21">
        <f t="shared" si="1"/>
        <v>0</v>
      </c>
      <c r="K21">
        <f t="shared" si="2"/>
        <v>0</v>
      </c>
      <c r="O21" s="9" t="s">
        <v>47</v>
      </c>
      <c r="P21" s="9">
        <v>120</v>
      </c>
      <c r="Q21" s="9">
        <v>12045509113.091866</v>
      </c>
      <c r="R21" s="9">
        <v>100379242.60909888</v>
      </c>
      <c r="S21" s="9"/>
      <c r="T21" s="9"/>
    </row>
    <row r="22" spans="1:23" ht="15" thickBot="1" x14ac:dyDescent="0.35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  <c r="I22">
        <f t="shared" si="0"/>
        <v>0</v>
      </c>
      <c r="J22">
        <f t="shared" si="1"/>
        <v>1</v>
      </c>
      <c r="K22">
        <f t="shared" si="2"/>
        <v>0</v>
      </c>
      <c r="O22" s="10" t="s">
        <v>48</v>
      </c>
      <c r="P22" s="10">
        <v>127</v>
      </c>
      <c r="Q22" s="10">
        <v>91685214296.875</v>
      </c>
      <c r="R22" s="10"/>
      <c r="S22" s="10"/>
      <c r="T22" s="10"/>
    </row>
    <row r="23" spans="1:23" ht="15" thickBot="1" x14ac:dyDescent="0.35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  <c r="I23">
        <f t="shared" si="0"/>
        <v>0</v>
      </c>
      <c r="J23">
        <f t="shared" si="1"/>
        <v>0</v>
      </c>
      <c r="K23">
        <f t="shared" si="2"/>
        <v>1</v>
      </c>
    </row>
    <row r="24" spans="1:23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  <c r="I24">
        <f t="shared" si="0"/>
        <v>0</v>
      </c>
      <c r="J24">
        <f t="shared" si="1"/>
        <v>0</v>
      </c>
      <c r="K24">
        <f t="shared" si="2"/>
        <v>1</v>
      </c>
      <c r="O24" s="11"/>
      <c r="P24" s="11" t="s">
        <v>55</v>
      </c>
      <c r="Q24" s="11" t="s">
        <v>43</v>
      </c>
      <c r="R24" s="11" t="s">
        <v>56</v>
      </c>
      <c r="S24" s="11" t="s">
        <v>57</v>
      </c>
      <c r="T24" s="11" t="s">
        <v>58</v>
      </c>
      <c r="U24" s="11" t="s">
        <v>59</v>
      </c>
      <c r="V24" s="11" t="s">
        <v>60</v>
      </c>
      <c r="W24" s="11" t="s">
        <v>61</v>
      </c>
    </row>
    <row r="25" spans="1:23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  <c r="I25">
        <f t="shared" si="0"/>
        <v>1</v>
      </c>
      <c r="J25">
        <f t="shared" si="1"/>
        <v>0</v>
      </c>
      <c r="K25">
        <f t="shared" si="2"/>
        <v>1</v>
      </c>
      <c r="O25" s="9" t="s">
        <v>49</v>
      </c>
      <c r="P25" s="9">
        <v>22840.535538009124</v>
      </c>
      <c r="Q25" s="9">
        <v>10236.301513302102</v>
      </c>
      <c r="R25" s="9">
        <v>2.2313269600673431</v>
      </c>
      <c r="S25" s="9">
        <v>2.7516783909760353E-2</v>
      </c>
      <c r="T25" s="9">
        <v>2573.3709362308873</v>
      </c>
      <c r="U25" s="9">
        <v>43107.700139787361</v>
      </c>
      <c r="V25" s="9">
        <v>2573.3709362308873</v>
      </c>
      <c r="W25" s="9">
        <v>43107.700139787361</v>
      </c>
    </row>
    <row r="26" spans="1:23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  <c r="I26">
        <f t="shared" si="0"/>
        <v>1</v>
      </c>
      <c r="J26">
        <f t="shared" si="1"/>
        <v>1</v>
      </c>
      <c r="K26">
        <f t="shared" si="2"/>
        <v>0</v>
      </c>
      <c r="O26" s="9" t="s">
        <v>1</v>
      </c>
      <c r="P26" s="9">
        <v>52.993740809974895</v>
      </c>
      <c r="Q26" s="9">
        <v>5.7342401956402123</v>
      </c>
      <c r="R26" s="9">
        <v>9.2416325444941165</v>
      </c>
      <c r="S26" s="9">
        <v>1.0990040091285061E-15</v>
      </c>
      <c r="T26" s="9">
        <v>41.640344296580949</v>
      </c>
      <c r="U26" s="9">
        <v>64.347137323368841</v>
      </c>
      <c r="V26" s="9">
        <v>41.640344296580949</v>
      </c>
      <c r="W26" s="9">
        <v>64.347137323368841</v>
      </c>
    </row>
    <row r="27" spans="1:23" x14ac:dyDescent="0.3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  <c r="I27">
        <f t="shared" si="0"/>
        <v>0</v>
      </c>
      <c r="J27">
        <f t="shared" si="1"/>
        <v>0</v>
      </c>
      <c r="K27">
        <f t="shared" si="2"/>
        <v>1</v>
      </c>
      <c r="O27" s="9" t="s">
        <v>2</v>
      </c>
      <c r="P27" s="9">
        <v>4246.7938916511876</v>
      </c>
      <c r="Q27" s="9">
        <v>1597.9108474538241</v>
      </c>
      <c r="R27" s="9">
        <v>2.6577164166688028</v>
      </c>
      <c r="S27" s="9">
        <v>8.938949983092288E-3</v>
      </c>
      <c r="T27" s="9">
        <v>1083.0416201663106</v>
      </c>
      <c r="U27" s="9">
        <v>7410.5461631360649</v>
      </c>
      <c r="V27" s="9">
        <v>1083.0416201663106</v>
      </c>
      <c r="W27" s="9">
        <v>7410.5461631360649</v>
      </c>
    </row>
    <row r="28" spans="1:23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  <c r="I28">
        <f t="shared" si="0"/>
        <v>0</v>
      </c>
      <c r="J28">
        <f t="shared" si="1"/>
        <v>0</v>
      </c>
      <c r="K28">
        <f t="shared" si="2"/>
        <v>0</v>
      </c>
      <c r="O28" s="9" t="s">
        <v>3</v>
      </c>
      <c r="P28" s="9">
        <v>7883.2784929280097</v>
      </c>
      <c r="Q28" s="9">
        <v>2117.0354061492185</v>
      </c>
      <c r="R28" s="9">
        <v>3.7237348369469641</v>
      </c>
      <c r="S28" s="9">
        <v>3.0041175379889537E-4</v>
      </c>
      <c r="T28" s="9">
        <v>3691.695723657117</v>
      </c>
      <c r="U28" s="9">
        <v>12074.861262198901</v>
      </c>
      <c r="V28" s="9">
        <v>3691.695723657117</v>
      </c>
      <c r="W28" s="9">
        <v>12074.861262198901</v>
      </c>
    </row>
    <row r="29" spans="1:23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  <c r="I29">
        <f t="shared" si="0"/>
        <v>0</v>
      </c>
      <c r="J29">
        <f t="shared" si="1"/>
        <v>1</v>
      </c>
      <c r="K29">
        <f t="shared" si="2"/>
        <v>0</v>
      </c>
      <c r="O29" s="9" t="s">
        <v>4</v>
      </c>
      <c r="P29" s="9">
        <v>-8267.4883183055354</v>
      </c>
      <c r="Q29" s="9">
        <v>1084.7767993781977</v>
      </c>
      <c r="R29" s="9">
        <v>-7.6213727312793953</v>
      </c>
      <c r="S29" s="9">
        <v>6.469066418655307E-12</v>
      </c>
      <c r="T29" s="9">
        <v>-10415.270886122446</v>
      </c>
      <c r="U29" s="9">
        <v>-6119.7057504886261</v>
      </c>
      <c r="V29" s="9">
        <v>-10415.270886122446</v>
      </c>
      <c r="W29" s="9">
        <v>-6119.7057504886261</v>
      </c>
    </row>
    <row r="30" spans="1:23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  <c r="I30">
        <f t="shared" si="0"/>
        <v>0</v>
      </c>
      <c r="J30">
        <f t="shared" si="1"/>
        <v>0</v>
      </c>
      <c r="K30">
        <f t="shared" si="2"/>
        <v>1</v>
      </c>
      <c r="O30" s="9" t="s">
        <v>31</v>
      </c>
      <c r="P30" s="9">
        <v>17297.349527515486</v>
      </c>
      <c r="Q30" s="9">
        <v>1981.6163712497544</v>
      </c>
      <c r="R30" s="9">
        <v>8.7289092775341235</v>
      </c>
      <c r="S30" s="9">
        <v>1.7829484870869906E-14</v>
      </c>
      <c r="T30" s="9">
        <v>13373.887022868963</v>
      </c>
      <c r="U30" s="9">
        <v>21220.812032162008</v>
      </c>
      <c r="V30" s="9">
        <v>13373.887022868963</v>
      </c>
      <c r="W30" s="9">
        <v>21220.812032162008</v>
      </c>
    </row>
    <row r="31" spans="1:23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  <c r="I31">
        <f t="shared" si="0"/>
        <v>1</v>
      </c>
      <c r="J31">
        <f t="shared" si="1"/>
        <v>0</v>
      </c>
      <c r="K31">
        <f t="shared" si="2"/>
        <v>0</v>
      </c>
      <c r="O31" s="9" t="s">
        <v>63</v>
      </c>
      <c r="P31" s="9">
        <v>-22241.616470136236</v>
      </c>
      <c r="Q31" s="9">
        <v>2531.7582365030871</v>
      </c>
      <c r="R31" s="9">
        <v>-8.7850475410546238</v>
      </c>
      <c r="S31" s="9">
        <v>1.3159777130046009E-14</v>
      </c>
      <c r="T31" s="9">
        <v>-27254.321580906602</v>
      </c>
      <c r="U31" s="9">
        <v>-17228.911359365869</v>
      </c>
      <c r="V31" s="9">
        <v>-27254.321580906602</v>
      </c>
      <c r="W31" s="9">
        <v>-17228.911359365869</v>
      </c>
    </row>
    <row r="32" spans="1:23" ht="15" thickBot="1" x14ac:dyDescent="0.35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  <c r="I32">
        <f t="shared" si="0"/>
        <v>1</v>
      </c>
      <c r="J32">
        <f t="shared" si="1"/>
        <v>0</v>
      </c>
      <c r="K32">
        <f t="shared" si="2"/>
        <v>0</v>
      </c>
      <c r="O32" s="10" t="s">
        <v>64</v>
      </c>
      <c r="P32" s="10">
        <v>-20681.037350684248</v>
      </c>
      <c r="Q32" s="10">
        <v>3148.9537921560959</v>
      </c>
      <c r="R32" s="10">
        <v>-6.5675899729617484</v>
      </c>
      <c r="S32" s="10">
        <v>1.3779549246451179E-9</v>
      </c>
      <c r="T32" s="10">
        <v>-26915.746707973758</v>
      </c>
      <c r="U32" s="10">
        <v>-14446.327993394738</v>
      </c>
      <c r="V32" s="10">
        <v>-26915.746707973758</v>
      </c>
      <c r="W32" s="10">
        <v>-14446.327993394738</v>
      </c>
    </row>
    <row r="33" spans="1:19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  <c r="I33">
        <f t="shared" si="0"/>
        <v>1</v>
      </c>
      <c r="J33">
        <f t="shared" si="1"/>
        <v>0</v>
      </c>
      <c r="K33">
        <f t="shared" si="2"/>
        <v>1</v>
      </c>
    </row>
    <row r="34" spans="1:19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  <c r="I34">
        <f t="shared" si="0"/>
        <v>1</v>
      </c>
      <c r="J34">
        <f t="shared" si="1"/>
        <v>1</v>
      </c>
      <c r="K34">
        <f t="shared" si="2"/>
        <v>0</v>
      </c>
    </row>
    <row r="35" spans="1:19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  <c r="I35">
        <f t="shared" si="0"/>
        <v>1</v>
      </c>
      <c r="J35">
        <f t="shared" si="1"/>
        <v>1</v>
      </c>
      <c r="K35">
        <f t="shared" si="2"/>
        <v>0</v>
      </c>
      <c r="O35" s="4" t="s">
        <v>65</v>
      </c>
    </row>
    <row r="36" spans="1:19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  <c r="I36">
        <f t="shared" si="0"/>
        <v>0</v>
      </c>
      <c r="J36">
        <f t="shared" si="1"/>
        <v>0</v>
      </c>
      <c r="K36">
        <f t="shared" si="2"/>
        <v>1</v>
      </c>
      <c r="O36" s="4">
        <v>41</v>
      </c>
      <c r="P36" t="s">
        <v>9</v>
      </c>
    </row>
    <row r="37" spans="1:19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  <c r="I37">
        <f t="shared" si="0"/>
        <v>0</v>
      </c>
      <c r="J37">
        <f t="shared" si="1"/>
        <v>0</v>
      </c>
      <c r="K37">
        <f t="shared" si="2"/>
        <v>1</v>
      </c>
      <c r="O37" s="4">
        <v>42</v>
      </c>
      <c r="P37" s="17">
        <f>P13</f>
        <v>0.8686210289688725</v>
      </c>
    </row>
    <row r="38" spans="1:19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  <c r="I38">
        <f t="shared" si="0"/>
        <v>0</v>
      </c>
      <c r="J38">
        <f t="shared" si="1"/>
        <v>0</v>
      </c>
      <c r="K38">
        <f t="shared" si="2"/>
        <v>1</v>
      </c>
      <c r="O38" s="4">
        <v>43</v>
      </c>
      <c r="P38" s="6">
        <f>P25</f>
        <v>22840.535538009124</v>
      </c>
      <c r="R38" t="s">
        <v>66</v>
      </c>
      <c r="S38" s="7">
        <f>P25</f>
        <v>22840.535538009124</v>
      </c>
    </row>
    <row r="39" spans="1:19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  <c r="I39">
        <f t="shared" si="0"/>
        <v>0</v>
      </c>
      <c r="J39">
        <f t="shared" si="1"/>
        <v>0</v>
      </c>
      <c r="K39">
        <f t="shared" si="2"/>
        <v>0</v>
      </c>
      <c r="O39" s="4">
        <v>44</v>
      </c>
      <c r="P39" t="s">
        <v>9</v>
      </c>
      <c r="R39" t="s">
        <v>67</v>
      </c>
      <c r="S39" s="7">
        <f>P25+P31</f>
        <v>598.91906787288826</v>
      </c>
    </row>
    <row r="40" spans="1:19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  <c r="I40">
        <f t="shared" si="0"/>
        <v>0</v>
      </c>
      <c r="J40">
        <f t="shared" si="1"/>
        <v>0</v>
      </c>
      <c r="K40">
        <f t="shared" si="2"/>
        <v>0</v>
      </c>
      <c r="O40" s="4">
        <v>45</v>
      </c>
      <c r="P40" t="s">
        <v>10</v>
      </c>
      <c r="R40" t="s">
        <v>68</v>
      </c>
      <c r="S40" s="7">
        <f>P25+P32</f>
        <v>2159.4981873248762</v>
      </c>
    </row>
    <row r="41" spans="1:19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  <c r="I41">
        <f t="shared" si="0"/>
        <v>0</v>
      </c>
      <c r="J41">
        <f t="shared" si="1"/>
        <v>0</v>
      </c>
      <c r="K41">
        <f t="shared" si="2"/>
        <v>1</v>
      </c>
      <c r="O41" s="4">
        <v>46</v>
      </c>
      <c r="P41" t="s">
        <v>7</v>
      </c>
      <c r="S41" s="7"/>
    </row>
    <row r="42" spans="1:19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  <c r="I42">
        <f t="shared" si="0"/>
        <v>0</v>
      </c>
      <c r="J42">
        <f t="shared" si="1"/>
        <v>1</v>
      </c>
      <c r="K42">
        <f t="shared" si="2"/>
        <v>0</v>
      </c>
      <c r="O42" s="4">
        <v>47</v>
      </c>
      <c r="P42" s="6" t="s">
        <v>71</v>
      </c>
      <c r="R42" t="s">
        <v>69</v>
      </c>
      <c r="S42" s="7">
        <f>P25+P30</f>
        <v>40137.885065524606</v>
      </c>
    </row>
    <row r="43" spans="1:19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  <c r="I43">
        <f t="shared" si="0"/>
        <v>0</v>
      </c>
      <c r="J43">
        <f t="shared" si="1"/>
        <v>0</v>
      </c>
      <c r="K43">
        <f t="shared" si="2"/>
        <v>0</v>
      </c>
      <c r="O43" s="4">
        <v>48</v>
      </c>
      <c r="P43" s="6">
        <f>S44</f>
        <v>17297.349527515482</v>
      </c>
      <c r="R43" t="s">
        <v>70</v>
      </c>
      <c r="S43" s="7">
        <f>P25</f>
        <v>22840.535538009124</v>
      </c>
    </row>
    <row r="44" spans="1:19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  <c r="I44">
        <f t="shared" si="0"/>
        <v>0</v>
      </c>
      <c r="J44">
        <f t="shared" si="1"/>
        <v>1</v>
      </c>
      <c r="K44">
        <f t="shared" si="2"/>
        <v>0</v>
      </c>
      <c r="O44" s="4">
        <v>49</v>
      </c>
      <c r="P44" s="6">
        <f>S46</f>
        <v>40137.885065524606</v>
      </c>
      <c r="R44" t="s">
        <v>72</v>
      </c>
      <c r="S44" s="7">
        <f>S42-S43</f>
        <v>17297.349527515482</v>
      </c>
    </row>
    <row r="45" spans="1:19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  <c r="I45">
        <f t="shared" si="0"/>
        <v>1</v>
      </c>
      <c r="J45">
        <f t="shared" si="1"/>
        <v>1</v>
      </c>
      <c r="K45">
        <f t="shared" si="2"/>
        <v>0</v>
      </c>
      <c r="O45" s="4">
        <v>50</v>
      </c>
      <c r="P45" s="6">
        <f>S47</f>
        <v>598.91906787288826</v>
      </c>
    </row>
    <row r="46" spans="1:19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  <c r="I46">
        <f t="shared" si="0"/>
        <v>1</v>
      </c>
      <c r="J46">
        <f t="shared" si="1"/>
        <v>0</v>
      </c>
      <c r="K46">
        <f t="shared" si="2"/>
        <v>0</v>
      </c>
      <c r="R46" t="s">
        <v>73</v>
      </c>
      <c r="S46" s="6">
        <f>P25+P30</f>
        <v>40137.885065524606</v>
      </c>
    </row>
    <row r="47" spans="1:19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  <c r="I47">
        <f t="shared" si="0"/>
        <v>0</v>
      </c>
      <c r="J47">
        <f t="shared" si="1"/>
        <v>1</v>
      </c>
      <c r="K47">
        <f t="shared" si="2"/>
        <v>0</v>
      </c>
      <c r="R47" t="s">
        <v>74</v>
      </c>
      <c r="S47" s="6">
        <f>P25+P31</f>
        <v>598.91906787288826</v>
      </c>
    </row>
    <row r="48" spans="1:19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  <c r="I48">
        <f t="shared" si="0"/>
        <v>0</v>
      </c>
      <c r="J48">
        <f t="shared" si="1"/>
        <v>0</v>
      </c>
      <c r="K48">
        <f t="shared" si="2"/>
        <v>1</v>
      </c>
    </row>
    <row r="49" spans="1:11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  <c r="I49">
        <f t="shared" si="0"/>
        <v>0</v>
      </c>
      <c r="J49">
        <f t="shared" si="1"/>
        <v>0</v>
      </c>
      <c r="K49">
        <f t="shared" si="2"/>
        <v>1</v>
      </c>
    </row>
    <row r="50" spans="1:11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  <c r="I50">
        <f t="shared" si="0"/>
        <v>0</v>
      </c>
      <c r="J50">
        <f t="shared" si="1"/>
        <v>1</v>
      </c>
      <c r="K50">
        <f t="shared" si="2"/>
        <v>0</v>
      </c>
    </row>
    <row r="51" spans="1:11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  <c r="I52">
        <f t="shared" si="0"/>
        <v>1</v>
      </c>
      <c r="J52">
        <f t="shared" si="1"/>
        <v>1</v>
      </c>
      <c r="K52">
        <f t="shared" si="2"/>
        <v>0</v>
      </c>
    </row>
    <row r="53" spans="1:11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  <c r="I53">
        <f t="shared" si="0"/>
        <v>0</v>
      </c>
      <c r="J53">
        <f t="shared" si="1"/>
        <v>0</v>
      </c>
      <c r="K53">
        <f t="shared" si="2"/>
        <v>1</v>
      </c>
    </row>
    <row r="54" spans="1:11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  <c r="I54">
        <f t="shared" si="0"/>
        <v>0</v>
      </c>
      <c r="J54">
        <f t="shared" si="1"/>
        <v>0</v>
      </c>
      <c r="K54">
        <f t="shared" si="2"/>
        <v>1</v>
      </c>
    </row>
    <row r="55" spans="1:11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  <c r="I55">
        <f t="shared" si="0"/>
        <v>0</v>
      </c>
      <c r="J55">
        <f t="shared" si="1"/>
        <v>0</v>
      </c>
      <c r="K55">
        <f t="shared" si="2"/>
        <v>1</v>
      </c>
    </row>
    <row r="56" spans="1:11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  <c r="I56">
        <f t="shared" si="0"/>
        <v>0</v>
      </c>
      <c r="J56">
        <f t="shared" si="1"/>
        <v>0</v>
      </c>
      <c r="K56">
        <f t="shared" si="2"/>
        <v>1</v>
      </c>
    </row>
    <row r="57" spans="1:11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  <c r="I57">
        <f t="shared" si="0"/>
        <v>1</v>
      </c>
      <c r="J57">
        <f t="shared" si="1"/>
        <v>1</v>
      </c>
      <c r="K57">
        <f t="shared" si="2"/>
        <v>0</v>
      </c>
    </row>
    <row r="58" spans="1:11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  <c r="I58">
        <f t="shared" si="0"/>
        <v>1</v>
      </c>
      <c r="J58">
        <f t="shared" si="1"/>
        <v>1</v>
      </c>
      <c r="K58">
        <f t="shared" si="2"/>
        <v>0</v>
      </c>
    </row>
    <row r="59" spans="1:11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  <c r="I59">
        <f t="shared" si="0"/>
        <v>0</v>
      </c>
      <c r="J59">
        <f t="shared" si="1"/>
        <v>0</v>
      </c>
      <c r="K59">
        <f t="shared" si="2"/>
        <v>0</v>
      </c>
    </row>
    <row r="60" spans="1:11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  <c r="I60">
        <f t="shared" si="0"/>
        <v>0</v>
      </c>
      <c r="J60">
        <f t="shared" si="1"/>
        <v>0</v>
      </c>
      <c r="K60">
        <f t="shared" si="2"/>
        <v>0</v>
      </c>
    </row>
    <row r="61" spans="1:11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  <c r="I61">
        <f t="shared" si="0"/>
        <v>0</v>
      </c>
      <c r="J61">
        <f t="shared" si="1"/>
        <v>0</v>
      </c>
      <c r="K61">
        <f t="shared" si="2"/>
        <v>0</v>
      </c>
    </row>
    <row r="62" spans="1:11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  <c r="I63">
        <f t="shared" si="0"/>
        <v>0</v>
      </c>
      <c r="J63">
        <f t="shared" si="1"/>
        <v>0</v>
      </c>
      <c r="K63">
        <f t="shared" si="2"/>
        <v>1</v>
      </c>
    </row>
    <row r="64" spans="1:11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  <c r="I64">
        <f t="shared" si="0"/>
        <v>0</v>
      </c>
      <c r="J64">
        <f t="shared" si="1"/>
        <v>0</v>
      </c>
      <c r="K64">
        <f t="shared" si="2"/>
        <v>0</v>
      </c>
    </row>
    <row r="65" spans="1:11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  <c r="I65">
        <f t="shared" si="0"/>
        <v>0</v>
      </c>
      <c r="J65">
        <f t="shared" si="1"/>
        <v>1</v>
      </c>
      <c r="K65">
        <f t="shared" si="2"/>
        <v>0</v>
      </c>
    </row>
    <row r="66" spans="1:11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  <c r="I66">
        <f t="shared" si="0"/>
        <v>0</v>
      </c>
      <c r="J66">
        <f t="shared" si="1"/>
        <v>0</v>
      </c>
      <c r="K66">
        <f t="shared" si="2"/>
        <v>0</v>
      </c>
    </row>
    <row r="67" spans="1:11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  <c r="I67">
        <f t="shared" ref="I67:I129" si="3">IF(B67="Yes", 1, 0)</f>
        <v>1</v>
      </c>
      <c r="J67">
        <f t="shared" ref="J67:J129" si="4">IF(C67="East",1,0)</f>
        <v>0</v>
      </c>
      <c r="K67">
        <f t="shared" ref="K67:K129" si="5">IF(C67="North",1,0)</f>
        <v>1</v>
      </c>
    </row>
    <row r="68" spans="1:11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  <c r="I68">
        <f t="shared" si="3"/>
        <v>0</v>
      </c>
      <c r="J68">
        <f t="shared" si="4"/>
        <v>0</v>
      </c>
      <c r="K68">
        <f t="shared" si="5"/>
        <v>1</v>
      </c>
    </row>
    <row r="69" spans="1:11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  <c r="I69">
        <f t="shared" si="3"/>
        <v>0</v>
      </c>
      <c r="J69">
        <f t="shared" si="4"/>
        <v>1</v>
      </c>
      <c r="K69">
        <f t="shared" si="5"/>
        <v>0</v>
      </c>
    </row>
    <row r="70" spans="1:11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  <c r="I70">
        <f t="shared" si="3"/>
        <v>0</v>
      </c>
      <c r="J70">
        <f t="shared" si="4"/>
        <v>0</v>
      </c>
      <c r="K70">
        <f t="shared" si="5"/>
        <v>1</v>
      </c>
    </row>
    <row r="71" spans="1:11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  <c r="I71">
        <f t="shared" si="3"/>
        <v>0</v>
      </c>
      <c r="J71">
        <f t="shared" si="4"/>
        <v>0</v>
      </c>
      <c r="K71">
        <f t="shared" si="5"/>
        <v>0</v>
      </c>
    </row>
    <row r="72" spans="1:11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  <c r="I72">
        <f t="shared" si="3"/>
        <v>1</v>
      </c>
      <c r="J72">
        <f t="shared" si="4"/>
        <v>0</v>
      </c>
      <c r="K72">
        <f t="shared" si="5"/>
        <v>0</v>
      </c>
    </row>
    <row r="73" spans="1:11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  <c r="I73">
        <f t="shared" si="3"/>
        <v>0</v>
      </c>
      <c r="J73">
        <f t="shared" si="4"/>
        <v>0</v>
      </c>
      <c r="K73">
        <f t="shared" si="5"/>
        <v>0</v>
      </c>
    </row>
    <row r="74" spans="1:11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  <c r="I74">
        <f t="shared" si="3"/>
        <v>0</v>
      </c>
      <c r="J74">
        <f t="shared" si="4"/>
        <v>0</v>
      </c>
      <c r="K74">
        <f t="shared" si="5"/>
        <v>1</v>
      </c>
    </row>
    <row r="75" spans="1:11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  <c r="I75">
        <f t="shared" si="3"/>
        <v>0</v>
      </c>
      <c r="J75">
        <f t="shared" si="4"/>
        <v>1</v>
      </c>
      <c r="K75">
        <f t="shared" si="5"/>
        <v>0</v>
      </c>
    </row>
    <row r="76" spans="1:11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  <c r="I76">
        <f t="shared" si="3"/>
        <v>0</v>
      </c>
      <c r="J76">
        <f t="shared" si="4"/>
        <v>0</v>
      </c>
      <c r="K76">
        <f t="shared" si="5"/>
        <v>0</v>
      </c>
    </row>
    <row r="77" spans="1:11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  <c r="I77">
        <f t="shared" si="3"/>
        <v>0</v>
      </c>
      <c r="J77">
        <f t="shared" si="4"/>
        <v>0</v>
      </c>
      <c r="K77">
        <f t="shared" si="5"/>
        <v>1</v>
      </c>
    </row>
    <row r="78" spans="1:11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  <c r="I78">
        <f t="shared" si="3"/>
        <v>0</v>
      </c>
      <c r="J78">
        <f t="shared" si="4"/>
        <v>0</v>
      </c>
      <c r="K78">
        <f t="shared" si="5"/>
        <v>0</v>
      </c>
    </row>
    <row r="79" spans="1:11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  <c r="I79">
        <f t="shared" si="3"/>
        <v>1</v>
      </c>
      <c r="J79">
        <f t="shared" si="4"/>
        <v>0</v>
      </c>
      <c r="K79">
        <f t="shared" si="5"/>
        <v>0</v>
      </c>
    </row>
    <row r="80" spans="1:11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  <c r="I80">
        <f t="shared" si="3"/>
        <v>0</v>
      </c>
      <c r="J80">
        <f t="shared" si="4"/>
        <v>0</v>
      </c>
      <c r="K80">
        <f t="shared" si="5"/>
        <v>1</v>
      </c>
    </row>
    <row r="81" spans="1:11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  <c r="I81">
        <f t="shared" si="3"/>
        <v>0</v>
      </c>
      <c r="J81">
        <f t="shared" si="4"/>
        <v>0</v>
      </c>
      <c r="K81">
        <f t="shared" si="5"/>
        <v>0</v>
      </c>
    </row>
    <row r="82" spans="1:11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  <c r="I82">
        <f t="shared" si="3"/>
        <v>1</v>
      </c>
      <c r="J82">
        <f t="shared" si="4"/>
        <v>1</v>
      </c>
      <c r="K82">
        <f t="shared" si="5"/>
        <v>0</v>
      </c>
    </row>
    <row r="83" spans="1:11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  <c r="I83">
        <f t="shared" si="3"/>
        <v>1</v>
      </c>
      <c r="J83">
        <f t="shared" si="4"/>
        <v>0</v>
      </c>
      <c r="K83">
        <f t="shared" si="5"/>
        <v>0</v>
      </c>
    </row>
    <row r="84" spans="1:11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  <c r="I84">
        <f t="shared" si="3"/>
        <v>1</v>
      </c>
      <c r="J84">
        <f t="shared" si="4"/>
        <v>0</v>
      </c>
      <c r="K84">
        <f t="shared" si="5"/>
        <v>0</v>
      </c>
    </row>
    <row r="85" spans="1:11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  <c r="I85">
        <f t="shared" si="3"/>
        <v>0</v>
      </c>
      <c r="J85">
        <f t="shared" si="4"/>
        <v>1</v>
      </c>
      <c r="K85">
        <f t="shared" si="5"/>
        <v>0</v>
      </c>
    </row>
    <row r="86" spans="1:11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  <c r="I86">
        <f t="shared" si="3"/>
        <v>0</v>
      </c>
      <c r="J86">
        <f t="shared" si="4"/>
        <v>0</v>
      </c>
      <c r="K86">
        <f t="shared" si="5"/>
        <v>1</v>
      </c>
    </row>
    <row r="87" spans="1:11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  <c r="I88">
        <f t="shared" si="3"/>
        <v>0</v>
      </c>
      <c r="J88">
        <f t="shared" si="4"/>
        <v>0</v>
      </c>
      <c r="K88">
        <f t="shared" si="5"/>
        <v>1</v>
      </c>
    </row>
    <row r="89" spans="1:11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  <c r="I89">
        <f t="shared" si="3"/>
        <v>1</v>
      </c>
      <c r="J89">
        <f t="shared" si="4"/>
        <v>0</v>
      </c>
      <c r="K89">
        <f t="shared" si="5"/>
        <v>0</v>
      </c>
    </row>
    <row r="90" spans="1:11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  <c r="I90">
        <f t="shared" si="3"/>
        <v>0</v>
      </c>
      <c r="J90">
        <f t="shared" si="4"/>
        <v>0</v>
      </c>
      <c r="K90">
        <f t="shared" si="5"/>
        <v>1</v>
      </c>
    </row>
    <row r="91" spans="1:11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  <c r="I91">
        <f t="shared" si="3"/>
        <v>0</v>
      </c>
      <c r="J91">
        <f t="shared" si="4"/>
        <v>0</v>
      </c>
      <c r="K91">
        <f t="shared" si="5"/>
        <v>1</v>
      </c>
    </row>
    <row r="92" spans="1:11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  <c r="I92">
        <f t="shared" si="3"/>
        <v>0</v>
      </c>
      <c r="J92">
        <f t="shared" si="4"/>
        <v>0</v>
      </c>
      <c r="K92">
        <f t="shared" si="5"/>
        <v>0</v>
      </c>
    </row>
    <row r="93" spans="1:11" x14ac:dyDescent="0.3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  <c r="I93">
        <f t="shared" si="3"/>
        <v>0</v>
      </c>
      <c r="J93">
        <f t="shared" si="4"/>
        <v>1</v>
      </c>
      <c r="K93">
        <f t="shared" si="5"/>
        <v>0</v>
      </c>
    </row>
    <row r="94" spans="1:11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  <c r="I94">
        <f t="shared" si="3"/>
        <v>0</v>
      </c>
      <c r="J94">
        <f t="shared" si="4"/>
        <v>0</v>
      </c>
      <c r="K94">
        <f t="shared" si="5"/>
        <v>0</v>
      </c>
    </row>
    <row r="95" spans="1:11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  <c r="I95">
        <f t="shared" si="3"/>
        <v>0</v>
      </c>
      <c r="J95">
        <f t="shared" si="4"/>
        <v>1</v>
      </c>
      <c r="K95">
        <f t="shared" si="5"/>
        <v>0</v>
      </c>
    </row>
    <row r="96" spans="1:11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  <c r="I96">
        <f t="shared" si="3"/>
        <v>1</v>
      </c>
      <c r="J96">
        <f t="shared" si="4"/>
        <v>0</v>
      </c>
      <c r="K96">
        <f t="shared" si="5"/>
        <v>0</v>
      </c>
    </row>
    <row r="97" spans="1:11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  <c r="I97">
        <f t="shared" si="3"/>
        <v>1</v>
      </c>
      <c r="J97">
        <f t="shared" si="4"/>
        <v>0</v>
      </c>
      <c r="K97">
        <f t="shared" si="5"/>
        <v>0</v>
      </c>
    </row>
    <row r="98" spans="1:11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  <c r="I98">
        <f t="shared" si="3"/>
        <v>0</v>
      </c>
      <c r="J98">
        <f t="shared" si="4"/>
        <v>1</v>
      </c>
      <c r="K98">
        <f t="shared" si="5"/>
        <v>0</v>
      </c>
    </row>
    <row r="99" spans="1:11" x14ac:dyDescent="0.3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  <c r="I99">
        <f t="shared" si="3"/>
        <v>1</v>
      </c>
      <c r="J99">
        <f t="shared" si="4"/>
        <v>1</v>
      </c>
      <c r="K99">
        <f t="shared" si="5"/>
        <v>0</v>
      </c>
    </row>
    <row r="100" spans="1:11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  <c r="I100">
        <f t="shared" si="3"/>
        <v>0</v>
      </c>
      <c r="J100">
        <f t="shared" si="4"/>
        <v>0</v>
      </c>
      <c r="K100">
        <f t="shared" si="5"/>
        <v>0</v>
      </c>
    </row>
    <row r="101" spans="1:11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  <c r="I101">
        <f t="shared" si="3"/>
        <v>1</v>
      </c>
      <c r="J101">
        <f t="shared" si="4"/>
        <v>0</v>
      </c>
      <c r="K101">
        <f t="shared" si="5"/>
        <v>0</v>
      </c>
    </row>
    <row r="102" spans="1:11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  <c r="I102">
        <f t="shared" si="3"/>
        <v>0</v>
      </c>
      <c r="J102">
        <f t="shared" si="4"/>
        <v>0</v>
      </c>
      <c r="K102">
        <f t="shared" si="5"/>
        <v>1</v>
      </c>
    </row>
    <row r="103" spans="1:11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  <c r="I103">
        <f t="shared" si="3"/>
        <v>0</v>
      </c>
      <c r="J103">
        <f t="shared" si="4"/>
        <v>1</v>
      </c>
      <c r="K103">
        <f t="shared" si="5"/>
        <v>0</v>
      </c>
    </row>
    <row r="104" spans="1:11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  <c r="I104">
        <f t="shared" si="3"/>
        <v>0</v>
      </c>
      <c r="J104">
        <f t="shared" si="4"/>
        <v>1</v>
      </c>
      <c r="K104">
        <f t="shared" si="5"/>
        <v>0</v>
      </c>
    </row>
    <row r="105" spans="1:11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  <c r="I105">
        <f t="shared" si="3"/>
        <v>1</v>
      </c>
      <c r="J105">
        <f t="shared" si="4"/>
        <v>0</v>
      </c>
      <c r="K105">
        <f t="shared" si="5"/>
        <v>0</v>
      </c>
    </row>
    <row r="106" spans="1:11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  <c r="I106">
        <f t="shared" si="3"/>
        <v>0</v>
      </c>
      <c r="J106">
        <f t="shared" si="4"/>
        <v>1</v>
      </c>
      <c r="K106">
        <f t="shared" si="5"/>
        <v>0</v>
      </c>
    </row>
    <row r="107" spans="1:11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  <c r="I107">
        <f t="shared" si="3"/>
        <v>0</v>
      </c>
      <c r="J107">
        <f t="shared" si="4"/>
        <v>0</v>
      </c>
      <c r="K107">
        <f t="shared" si="5"/>
        <v>0</v>
      </c>
    </row>
    <row r="108" spans="1:11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  <c r="I108">
        <f t="shared" si="3"/>
        <v>0</v>
      </c>
      <c r="J108">
        <f t="shared" si="4"/>
        <v>0</v>
      </c>
      <c r="K108">
        <f t="shared" si="5"/>
        <v>1</v>
      </c>
    </row>
    <row r="109" spans="1:11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  <c r="I109">
        <f t="shared" si="3"/>
        <v>1</v>
      </c>
      <c r="J109">
        <f t="shared" si="4"/>
        <v>1</v>
      </c>
      <c r="K109">
        <f t="shared" si="5"/>
        <v>0</v>
      </c>
    </row>
    <row r="110" spans="1:11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  <c r="I110">
        <f t="shared" si="3"/>
        <v>1</v>
      </c>
      <c r="J110">
        <f t="shared" si="4"/>
        <v>1</v>
      </c>
      <c r="K110">
        <f t="shared" si="5"/>
        <v>0</v>
      </c>
    </row>
    <row r="111" spans="1:11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  <c r="I111">
        <f t="shared" si="3"/>
        <v>0</v>
      </c>
      <c r="J111">
        <f t="shared" si="4"/>
        <v>1</v>
      </c>
      <c r="K111">
        <f t="shared" si="5"/>
        <v>0</v>
      </c>
    </row>
    <row r="112" spans="1:11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  <c r="I112">
        <f t="shared" si="3"/>
        <v>0</v>
      </c>
      <c r="J112">
        <f t="shared" si="4"/>
        <v>0</v>
      </c>
      <c r="K112">
        <f t="shared" si="5"/>
        <v>1</v>
      </c>
    </row>
    <row r="113" spans="1:11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  <c r="I113">
        <f t="shared" si="3"/>
        <v>0</v>
      </c>
      <c r="J113">
        <f t="shared" si="4"/>
        <v>0</v>
      </c>
      <c r="K113">
        <f t="shared" si="5"/>
        <v>1</v>
      </c>
    </row>
    <row r="114" spans="1:11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  <c r="I114">
        <f t="shared" si="3"/>
        <v>1</v>
      </c>
      <c r="J114">
        <f t="shared" si="4"/>
        <v>1</v>
      </c>
      <c r="K114">
        <f t="shared" si="5"/>
        <v>0</v>
      </c>
    </row>
    <row r="115" spans="1:11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  <c r="I115">
        <f t="shared" si="3"/>
        <v>1</v>
      </c>
      <c r="J115">
        <f t="shared" si="4"/>
        <v>0</v>
      </c>
      <c r="K115">
        <f t="shared" si="5"/>
        <v>1</v>
      </c>
    </row>
    <row r="116" spans="1:11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  <c r="I116">
        <f t="shared" si="3"/>
        <v>0</v>
      </c>
      <c r="J116">
        <f t="shared" si="4"/>
        <v>1</v>
      </c>
      <c r="K116">
        <f t="shared" si="5"/>
        <v>0</v>
      </c>
    </row>
    <row r="117" spans="1:11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  <c r="I117">
        <f t="shared" si="3"/>
        <v>0</v>
      </c>
      <c r="J117">
        <f t="shared" si="4"/>
        <v>0</v>
      </c>
      <c r="K117">
        <f t="shared" si="5"/>
        <v>1</v>
      </c>
    </row>
    <row r="118" spans="1:11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  <c r="I118">
        <f t="shared" si="3"/>
        <v>1</v>
      </c>
      <c r="J118">
        <f t="shared" si="4"/>
        <v>0</v>
      </c>
      <c r="K118">
        <f t="shared" si="5"/>
        <v>0</v>
      </c>
    </row>
    <row r="119" spans="1:11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  <c r="I119">
        <f t="shared" si="3"/>
        <v>0</v>
      </c>
      <c r="J119">
        <f t="shared" si="4"/>
        <v>0</v>
      </c>
      <c r="K119">
        <f t="shared" si="5"/>
        <v>1</v>
      </c>
    </row>
    <row r="120" spans="1:11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  <c r="I120">
        <f t="shared" si="3"/>
        <v>1</v>
      </c>
      <c r="J120">
        <f t="shared" si="4"/>
        <v>0</v>
      </c>
      <c r="K120">
        <f t="shared" si="5"/>
        <v>1</v>
      </c>
    </row>
    <row r="121" spans="1:11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  <c r="I121">
        <f t="shared" si="3"/>
        <v>0</v>
      </c>
      <c r="J121">
        <f t="shared" si="4"/>
        <v>0</v>
      </c>
      <c r="K121">
        <f t="shared" si="5"/>
        <v>1</v>
      </c>
    </row>
    <row r="122" spans="1:11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  <c r="I122">
        <f t="shared" si="3"/>
        <v>0</v>
      </c>
      <c r="J122">
        <f t="shared" si="4"/>
        <v>0</v>
      </c>
      <c r="K122">
        <f t="shared" si="5"/>
        <v>1</v>
      </c>
    </row>
    <row r="123" spans="1:11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  <c r="I123">
        <f t="shared" si="3"/>
        <v>0</v>
      </c>
      <c r="J123">
        <f t="shared" si="4"/>
        <v>1</v>
      </c>
      <c r="K123">
        <f t="shared" si="5"/>
        <v>0</v>
      </c>
    </row>
    <row r="124" spans="1:11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  <c r="I124">
        <f t="shared" si="3"/>
        <v>1</v>
      </c>
      <c r="J124">
        <f t="shared" si="4"/>
        <v>1</v>
      </c>
      <c r="K124">
        <f t="shared" si="5"/>
        <v>0</v>
      </c>
    </row>
    <row r="125" spans="1:11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  <c r="I125">
        <f t="shared" si="3"/>
        <v>1</v>
      </c>
      <c r="J125">
        <f t="shared" si="4"/>
        <v>1</v>
      </c>
      <c r="K125">
        <f t="shared" si="5"/>
        <v>0</v>
      </c>
    </row>
    <row r="126" spans="1:11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  <c r="I126">
        <f t="shared" si="3"/>
        <v>1</v>
      </c>
      <c r="J126">
        <f t="shared" si="4"/>
        <v>1</v>
      </c>
      <c r="K126">
        <f t="shared" si="5"/>
        <v>0</v>
      </c>
    </row>
    <row r="127" spans="1:11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  <c r="I127">
        <f t="shared" si="3"/>
        <v>0</v>
      </c>
      <c r="J127">
        <f t="shared" si="4"/>
        <v>0</v>
      </c>
      <c r="K127">
        <f t="shared" si="5"/>
        <v>1</v>
      </c>
    </row>
    <row r="128" spans="1:11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0</v>
      </c>
    </row>
    <row r="129" spans="1:11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  <c r="I129">
        <f t="shared" si="3"/>
        <v>0</v>
      </c>
      <c r="J129">
        <f t="shared" si="4"/>
        <v>0</v>
      </c>
      <c r="K129">
        <f t="shared" si="5"/>
        <v>1</v>
      </c>
    </row>
  </sheetData>
  <phoneticPr fontId="18" type="noConversion"/>
  <conditionalFormatting sqref="S25:S3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 Prices</vt:lpstr>
      <vt:lpstr>Pivot Tables (p1-2)</vt:lpstr>
      <vt:lpstr>Descriptive Stats (p3)</vt:lpstr>
      <vt:lpstr>Correlation (p4)</vt:lpstr>
      <vt:lpstr>Linear Regression (p5)</vt:lpstr>
      <vt:lpstr>Lin.Regression.Dummy (p6)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Abhijith A V</cp:lastModifiedBy>
  <dcterms:created xsi:type="dcterms:W3CDTF">2015-11-25T15:25:24Z</dcterms:created>
  <dcterms:modified xsi:type="dcterms:W3CDTF">2022-05-08T07:17:24Z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