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bhijith A V\Desktop\SCM_651\Week 4\"/>
    </mc:Choice>
  </mc:AlternateContent>
  <xr:revisionPtr revIDLastSave="0" documentId="13_ncr:1_{E1FD1A63-2B93-4DF5-844F-4F81DE0D7564}" xr6:coauthVersionLast="47" xr6:coauthVersionMax="47" xr10:uidLastSave="{00000000-0000-0000-0000-000000000000}"/>
  <bookViews>
    <workbookView xWindow="-108" yWindow="-108" windowWidth="23256" windowHeight="12576" tabRatio="964" firstSheet="10" activeTab="18" xr2:uid="{00000000-000D-0000-FFFF-FFFF00000000}"/>
  </bookViews>
  <sheets>
    <sheet name="GoalSeek" sheetId="71" r:id="rId1"/>
    <sheet name="GoalSeekSolution1" sheetId="70" r:id="rId2"/>
    <sheet name="GoalSeekSolution2" sheetId="72" r:id="rId3"/>
    <sheet name="GoalSeekGraph" sheetId="80" r:id="rId4"/>
    <sheet name="ProfitOptimization" sheetId="41" r:id="rId5"/>
    <sheet name="ProfitOptSolution" sheetId="67" r:id="rId6"/>
    <sheet name="ProdMix" sheetId="51" r:id="rId7"/>
    <sheet name="ProdMixSolution" sheetId="69" r:id="rId8"/>
    <sheet name="BankStaffing" sheetId="53" r:id="rId9"/>
    <sheet name="BankStaffingSolution" sheetId="73" r:id="rId10"/>
    <sheet name="TransDist" sheetId="52" r:id="rId11"/>
    <sheet name="TransDistSolution" sheetId="74" r:id="rId12"/>
    <sheet name="CapitalBudgeting" sheetId="54" r:id="rId13"/>
    <sheet name="WarehouseLocation1" sheetId="76" r:id="rId14"/>
    <sheet name="CapitalBudgetingSolution" sheetId="75" r:id="rId15"/>
    <sheet name="WHLoc1Solution" sheetId="78" r:id="rId16"/>
    <sheet name="WarehouseLocation2" sheetId="77" r:id="rId17"/>
    <sheet name="WHLoc2Solution" sheetId="79" r:id="rId18"/>
    <sheet name="HospitalScheduling" sheetId="60" r:id="rId19"/>
    <sheet name="HospitalSchedulingSolution" sheetId="61" r:id="rId20"/>
  </sheets>
  <externalReferences>
    <externalReference r:id="rId21"/>
    <externalReference r:id="rId22"/>
  </externalReferences>
  <definedNames>
    <definedName name="_xlcn.WorksheetConnection_PowerViewA1D13591" hidden="1">[1]PowerView!$A$1:$D$1359</definedName>
    <definedName name="demand">[2]SensitivitySolution!$B$2</definedName>
    <definedName name="demand2">#REF!</definedName>
    <definedName name="FinalNPV">#REF!</definedName>
    <definedName name="fixed_cost">[2]SensitivitySolution!$B$4</definedName>
    <definedName name="fixed_cost2">#REF!</definedName>
    <definedName name="price">[2]SensitivitySolution!$B$1</definedName>
    <definedName name="price2">#REF!</definedName>
    <definedName name="profit">#REF!</definedName>
    <definedName name="ProfitsYear1">#REF!</definedName>
    <definedName name="ProfitsYear2">#REF!</definedName>
    <definedName name="ProfitsYear3">#REF!</definedName>
    <definedName name="ProfitsYear4">#REF!</definedName>
    <definedName name="ProfitsYear5">#REF!</definedName>
    <definedName name="revenue">[2]SensitivitySolution!$B$5</definedName>
    <definedName name="revenue2">#REF!</definedName>
    <definedName name="sales1">#REF!</definedName>
    <definedName name="SalesGrowth">#REF!</definedName>
    <definedName name="SalesMonth1">#REF!</definedName>
    <definedName name="solver_adj" localSheetId="8" hidden="1">BankStaffing!$A$5:$A$11</definedName>
    <definedName name="solver_adj" localSheetId="9" hidden="1">BankStaffingSolution!$A$5:$A$11</definedName>
    <definedName name="solver_adj" localSheetId="12" hidden="1">CapitalBudgeting!$A$6:$A$25</definedName>
    <definedName name="solver_adj" localSheetId="14" hidden="1">CapitalBudgetingSolution!$A$6:$A$25</definedName>
    <definedName name="solver_adj" localSheetId="19" hidden="1">HospitalSchedulingSolution!$B$4:$B$23</definedName>
    <definedName name="solver_adj" localSheetId="6" hidden="1">ProdMix!$D$2:$I$2</definedName>
    <definedName name="solver_adj" localSheetId="7" hidden="1">ProdMixSolution!$D$2:$I$2</definedName>
    <definedName name="solver_adj" localSheetId="4" hidden="1">ProfitOptimization!$B$1</definedName>
    <definedName name="solver_adj" localSheetId="5" hidden="1">ProfitOptSolution!$B$1</definedName>
    <definedName name="solver_adj" localSheetId="10" hidden="1">TransDist!$B$9:$E$11</definedName>
    <definedName name="solver_adj" localSheetId="11" hidden="1">TransDistSolution!$B$9:$E$11</definedName>
    <definedName name="solver_adj" localSheetId="13" hidden="1">WarehouseLocation1!$B$2:$C$2</definedName>
    <definedName name="solver_adj" localSheetId="16" hidden="1">WarehouseLocation2!$B$2:$C$3</definedName>
    <definedName name="solver_adj" localSheetId="15" hidden="1">WHLoc1Solution!$B$2:$C$2</definedName>
    <definedName name="solver_adj" localSheetId="17" hidden="1">WHLoc2Solution!$B$2:$C$3</definedName>
    <definedName name="solver_cvg" localSheetId="8" hidden="1">0.0001</definedName>
    <definedName name="solver_cvg" localSheetId="9" hidden="1">0.0001</definedName>
    <definedName name="solver_cvg" localSheetId="12" hidden="1">0.0001</definedName>
    <definedName name="solver_cvg" localSheetId="14" hidden="1">0.0001</definedName>
    <definedName name="solver_cvg" localSheetId="19" hidden="1">0.0001</definedName>
    <definedName name="solver_cvg" localSheetId="6" hidden="1">0.0001</definedName>
    <definedName name="solver_cvg" localSheetId="7" hidden="1">0.0001</definedName>
    <definedName name="solver_cvg" localSheetId="4" hidden="1">0.0001</definedName>
    <definedName name="solver_cvg" localSheetId="5" hidden="1">0.0001</definedName>
    <definedName name="solver_cvg" localSheetId="10" hidden="1">0.0001</definedName>
    <definedName name="solver_cvg" localSheetId="11" hidden="1">0.0001</definedName>
    <definedName name="solver_cvg" localSheetId="13" hidden="1">0.0001</definedName>
    <definedName name="solver_cvg" localSheetId="16" hidden="1">0.0001</definedName>
    <definedName name="solver_cvg" localSheetId="15" hidden="1">0.0001</definedName>
    <definedName name="solver_cvg" localSheetId="17" hidden="1">0.0001</definedName>
    <definedName name="solver_drv" localSheetId="8" hidden="1">2</definedName>
    <definedName name="solver_drv" localSheetId="9" hidden="1">1</definedName>
    <definedName name="solver_drv" localSheetId="12" hidden="1">2</definedName>
    <definedName name="solver_drv" localSheetId="14" hidden="1">1</definedName>
    <definedName name="solver_drv" localSheetId="19" hidden="1">1</definedName>
    <definedName name="solver_drv" localSheetId="6" hidden="1">2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10" hidden="1">2</definedName>
    <definedName name="solver_drv" localSheetId="11" hidden="1">2</definedName>
    <definedName name="solver_drv" localSheetId="13" hidden="1">1</definedName>
    <definedName name="solver_drv" localSheetId="16" hidden="1">1</definedName>
    <definedName name="solver_drv" localSheetId="15" hidden="1">1</definedName>
    <definedName name="solver_drv" localSheetId="17" hidden="1">1</definedName>
    <definedName name="solver_eng" localSheetId="8" hidden="1">1</definedName>
    <definedName name="solver_eng" localSheetId="9" hidden="1">2</definedName>
    <definedName name="solver_eng" localSheetId="12" hidden="1">1</definedName>
    <definedName name="solver_eng" localSheetId="14" hidden="1">2</definedName>
    <definedName name="solver_eng" localSheetId="18" hidden="1">1</definedName>
    <definedName name="solver_eng" localSheetId="19" hidden="1">1</definedName>
    <definedName name="solver_eng" localSheetId="6" hidden="1">1</definedName>
    <definedName name="solver_eng" localSheetId="7" hidden="1">2</definedName>
    <definedName name="solver_eng" localSheetId="4" hidden="1">1</definedName>
    <definedName name="solver_eng" localSheetId="5" hidden="1">1</definedName>
    <definedName name="solver_eng" localSheetId="10" hidden="1">1</definedName>
    <definedName name="solver_eng" localSheetId="11" hidden="1">2</definedName>
    <definedName name="solver_eng" localSheetId="13" hidden="1">1</definedName>
    <definedName name="solver_eng" localSheetId="16" hidden="1">3</definedName>
    <definedName name="solver_eng" localSheetId="15" hidden="1">1</definedName>
    <definedName name="solver_eng" localSheetId="17" hidden="1">1</definedName>
    <definedName name="solver_est" localSheetId="8" hidden="1">1</definedName>
    <definedName name="solver_est" localSheetId="9" hidden="1">1</definedName>
    <definedName name="solver_est" localSheetId="12" hidden="1">1</definedName>
    <definedName name="solver_est" localSheetId="14" hidden="1">1</definedName>
    <definedName name="solver_est" localSheetId="19" hidden="1">1</definedName>
    <definedName name="solver_est" localSheetId="6" hidden="1">1</definedName>
    <definedName name="solver_est" localSheetId="7" hidden="1">1</definedName>
    <definedName name="solver_est" localSheetId="4" hidden="1">1</definedName>
    <definedName name="solver_est" localSheetId="5" hidden="1">1</definedName>
    <definedName name="solver_est" localSheetId="10" hidden="1">1</definedName>
    <definedName name="solver_est" localSheetId="11" hidden="1">1</definedName>
    <definedName name="solver_est" localSheetId="13" hidden="1">1</definedName>
    <definedName name="solver_est" localSheetId="16" hidden="1">1</definedName>
    <definedName name="solver_est" localSheetId="15" hidden="1">1</definedName>
    <definedName name="solver_est" localSheetId="17" hidden="1">1</definedName>
    <definedName name="solver_itr" localSheetId="8" hidden="1">2147483647</definedName>
    <definedName name="solver_itr" localSheetId="9" hidden="1">2147483647</definedName>
    <definedName name="solver_itr" localSheetId="12" hidden="1">2147483647</definedName>
    <definedName name="solver_itr" localSheetId="14" hidden="1">2147483647</definedName>
    <definedName name="solver_itr" localSheetId="19" hidden="1">2147483647</definedName>
    <definedName name="solver_itr" localSheetId="6" hidden="1">2147483647</definedName>
    <definedName name="solver_itr" localSheetId="7" hidden="1">2147483647</definedName>
    <definedName name="solver_itr" localSheetId="4" hidden="1">2147483647</definedName>
    <definedName name="solver_itr" localSheetId="5" hidden="1">2147483647</definedName>
    <definedName name="solver_itr" localSheetId="10" hidden="1">2147483647</definedName>
    <definedName name="solver_itr" localSheetId="11" hidden="1">2147483647</definedName>
    <definedName name="solver_itr" localSheetId="13" hidden="1">2147483647</definedName>
    <definedName name="solver_itr" localSheetId="16" hidden="1">2147483647</definedName>
    <definedName name="solver_itr" localSheetId="15" hidden="1">2147483647</definedName>
    <definedName name="solver_itr" localSheetId="17" hidden="1">2147483647</definedName>
    <definedName name="solver_lhs1" localSheetId="8" hidden="1">BankStaffing!$A$5:$A$11</definedName>
    <definedName name="solver_lhs1" localSheetId="9" hidden="1">BankStaffingSolution!$A$5:$A$11</definedName>
    <definedName name="solver_lhs1" localSheetId="12" hidden="1">CapitalBudgeting!$A$6:$A$25</definedName>
    <definedName name="solver_lhs1" localSheetId="14" hidden="1">CapitalBudgetingSolution!$A$6:$A$25</definedName>
    <definedName name="solver_lhs1" localSheetId="19" hidden="1">HospitalSchedulingSolution!$B$4:$B$23</definedName>
    <definedName name="solver_lhs1" localSheetId="6" hidden="1">ProdMix!$D$14:$D$15</definedName>
    <definedName name="solver_lhs1" localSheetId="7" hidden="1">ProdMixSolution!$D$14:$D$15</definedName>
    <definedName name="solver_lhs1" localSheetId="10" hidden="1">TransDist!$B$12:$E$12</definedName>
    <definedName name="solver_lhs1" localSheetId="11" hidden="1">TransDistSolution!$B$12:$E$12</definedName>
    <definedName name="solver_lhs1" localSheetId="16" hidden="1">WarehouseLocation2!$B$2:$B$3</definedName>
    <definedName name="solver_lhs1" localSheetId="17" hidden="1">WHLoc2Solution!$B$2:$B$3</definedName>
    <definedName name="solver_lhs2" localSheetId="8" hidden="1">BankStaffing!$C$12:$I$12</definedName>
    <definedName name="solver_lhs2" localSheetId="9" hidden="1">BankStaffingSolution!$C$12:$I$12</definedName>
    <definedName name="solver_lhs2" localSheetId="12" hidden="1">CapitalBudgeting!$E$2:$J$2</definedName>
    <definedName name="solver_lhs2" localSheetId="14" hidden="1">CapitalBudgetingSolution!$E$2:$J$2</definedName>
    <definedName name="solver_lhs2" localSheetId="19" hidden="1">HospitalSchedulingSolution!$D$25:$Q$25</definedName>
    <definedName name="solver_lhs2" localSheetId="6" hidden="1">ProdMix!$D$2:$I$2</definedName>
    <definedName name="solver_lhs2" localSheetId="7" hidden="1">ProdMixSolution!$D$2:$I$2</definedName>
    <definedName name="solver_lhs2" localSheetId="10" hidden="1">TransDist!$F$9:$F$11</definedName>
    <definedName name="solver_lhs2" localSheetId="11" hidden="1">TransDistSolution!$F$9:$F$11</definedName>
    <definedName name="solver_lhs2" localSheetId="16" hidden="1">WarehouseLocation2!$B$2:$B$3</definedName>
    <definedName name="solver_lhs2" localSheetId="17" hidden="1">WHLoc2Solution!$B$2:$B$3</definedName>
    <definedName name="solver_lhs3" localSheetId="7" hidden="1">ProdMixSolution!$H$2</definedName>
    <definedName name="solver_lhs3" localSheetId="16" hidden="1">WarehouseLocation2!$C$2:$C$3</definedName>
    <definedName name="solver_lhs3" localSheetId="17" hidden="1">WHLoc2Solution!$C$2:$C$3</definedName>
    <definedName name="solver_lhs4" localSheetId="16" hidden="1">WarehouseLocation2!$C$2:$C$3</definedName>
    <definedName name="solver_lhs4" localSheetId="17" hidden="1">WHLoc2Solution!$C$2:$C$3</definedName>
    <definedName name="solver_mip" localSheetId="8" hidden="1">2147483647</definedName>
    <definedName name="solver_mip" localSheetId="9" hidden="1">2147483647</definedName>
    <definedName name="solver_mip" localSheetId="12" hidden="1">2147483647</definedName>
    <definedName name="solver_mip" localSheetId="14" hidden="1">2147483647</definedName>
    <definedName name="solver_mip" localSheetId="19" hidden="1">2147483647</definedName>
    <definedName name="solver_mip" localSheetId="6" hidden="1">2147483647</definedName>
    <definedName name="solver_mip" localSheetId="7" hidden="1">2147483647</definedName>
    <definedName name="solver_mip" localSheetId="4" hidden="1">2147483647</definedName>
    <definedName name="solver_mip" localSheetId="5" hidden="1">2147483647</definedName>
    <definedName name="solver_mip" localSheetId="10" hidden="1">2147483647</definedName>
    <definedName name="solver_mip" localSheetId="11" hidden="1">2147483647</definedName>
    <definedName name="solver_mip" localSheetId="13" hidden="1">2147483647</definedName>
    <definedName name="solver_mip" localSheetId="16" hidden="1">2147483647</definedName>
    <definedName name="solver_mip" localSheetId="15" hidden="1">2147483647</definedName>
    <definedName name="solver_mip" localSheetId="17" hidden="1">2147483647</definedName>
    <definedName name="solver_mni" localSheetId="8" hidden="1">30</definedName>
    <definedName name="solver_mni" localSheetId="9" hidden="1">30</definedName>
    <definedName name="solver_mni" localSheetId="12" hidden="1">30</definedName>
    <definedName name="solver_mni" localSheetId="14" hidden="1">30</definedName>
    <definedName name="solver_mni" localSheetId="19" hidden="1">30</definedName>
    <definedName name="solver_mni" localSheetId="6" hidden="1">30</definedName>
    <definedName name="solver_mni" localSheetId="7" hidden="1">30</definedName>
    <definedName name="solver_mni" localSheetId="4" hidden="1">30</definedName>
    <definedName name="solver_mni" localSheetId="5" hidden="1">30</definedName>
    <definedName name="solver_mni" localSheetId="10" hidden="1">30</definedName>
    <definedName name="solver_mni" localSheetId="11" hidden="1">30</definedName>
    <definedName name="solver_mni" localSheetId="13" hidden="1">30</definedName>
    <definedName name="solver_mni" localSheetId="16" hidden="1">30</definedName>
    <definedName name="solver_mni" localSheetId="15" hidden="1">30</definedName>
    <definedName name="solver_mni" localSheetId="17" hidden="1">30</definedName>
    <definedName name="solver_mrt" localSheetId="8" hidden="1">0.075</definedName>
    <definedName name="solver_mrt" localSheetId="9" hidden="1">0.075</definedName>
    <definedName name="solver_mrt" localSheetId="12" hidden="1">0.075</definedName>
    <definedName name="solver_mrt" localSheetId="14" hidden="1">0.075</definedName>
    <definedName name="solver_mrt" localSheetId="19" hidden="1">0.075</definedName>
    <definedName name="solver_mrt" localSheetId="6" hidden="1">0.075</definedName>
    <definedName name="solver_mrt" localSheetId="7" hidden="1">0.075</definedName>
    <definedName name="solver_mrt" localSheetId="4" hidden="1">0.075</definedName>
    <definedName name="solver_mrt" localSheetId="5" hidden="1">0.075</definedName>
    <definedName name="solver_mrt" localSheetId="10" hidden="1">0.075</definedName>
    <definedName name="solver_mrt" localSheetId="11" hidden="1">0.075</definedName>
    <definedName name="solver_mrt" localSheetId="13" hidden="1">0.075</definedName>
    <definedName name="solver_mrt" localSheetId="16" hidden="1">0.5</definedName>
    <definedName name="solver_mrt" localSheetId="15" hidden="1">0.075</definedName>
    <definedName name="solver_mrt" localSheetId="17" hidden="1">0.5</definedName>
    <definedName name="solver_msl" localSheetId="8" hidden="1">2</definedName>
    <definedName name="solver_msl" localSheetId="9" hidden="1">2</definedName>
    <definedName name="solver_msl" localSheetId="12" hidden="1">2</definedName>
    <definedName name="solver_msl" localSheetId="14" hidden="1">2</definedName>
    <definedName name="solver_msl" localSheetId="19" hidden="1">2</definedName>
    <definedName name="solver_msl" localSheetId="6" hidden="1">2</definedName>
    <definedName name="solver_msl" localSheetId="7" hidden="1">2</definedName>
    <definedName name="solver_msl" localSheetId="4" hidden="1">2</definedName>
    <definedName name="solver_msl" localSheetId="5" hidden="1">2</definedName>
    <definedName name="solver_msl" localSheetId="10" hidden="1">2</definedName>
    <definedName name="solver_msl" localSheetId="11" hidden="1">2</definedName>
    <definedName name="solver_msl" localSheetId="13" hidden="1">2</definedName>
    <definedName name="solver_msl" localSheetId="16" hidden="1">1</definedName>
    <definedName name="solver_msl" localSheetId="15" hidden="1">2</definedName>
    <definedName name="solver_msl" localSheetId="17" hidden="1">1</definedName>
    <definedName name="solver_neg" localSheetId="8" hidden="1">1</definedName>
    <definedName name="solver_neg" localSheetId="9" hidden="1">1</definedName>
    <definedName name="solver_neg" localSheetId="12" hidden="1">1</definedName>
    <definedName name="solver_neg" localSheetId="14" hidden="1">1</definedName>
    <definedName name="solver_neg" localSheetId="18" hidden="1">1</definedName>
    <definedName name="solver_neg" localSheetId="19" hidden="1">1</definedName>
    <definedName name="solver_neg" localSheetId="6" hidden="1">1</definedName>
    <definedName name="solver_neg" localSheetId="7" hidden="1">1</definedName>
    <definedName name="solver_neg" localSheetId="4" hidden="1">1</definedName>
    <definedName name="solver_neg" localSheetId="5" hidden="1">1</definedName>
    <definedName name="solver_neg" localSheetId="10" hidden="1">1</definedName>
    <definedName name="solver_neg" localSheetId="11" hidden="1">1</definedName>
    <definedName name="solver_neg" localSheetId="13" hidden="1">1</definedName>
    <definedName name="solver_neg" localSheetId="16" hidden="1">1</definedName>
    <definedName name="solver_neg" localSheetId="15" hidden="1">1</definedName>
    <definedName name="solver_neg" localSheetId="17" hidden="1">1</definedName>
    <definedName name="solver_nod" localSheetId="8" hidden="1">2147483647</definedName>
    <definedName name="solver_nod" localSheetId="9" hidden="1">2147483647</definedName>
    <definedName name="solver_nod" localSheetId="12" hidden="1">2147483647</definedName>
    <definedName name="solver_nod" localSheetId="14" hidden="1">2147483647</definedName>
    <definedName name="solver_nod" localSheetId="19" hidden="1">2147483647</definedName>
    <definedName name="solver_nod" localSheetId="6" hidden="1">2147483647</definedName>
    <definedName name="solver_nod" localSheetId="7" hidden="1">2147483647</definedName>
    <definedName name="solver_nod" localSheetId="4" hidden="1">2147483647</definedName>
    <definedName name="solver_nod" localSheetId="5" hidden="1">2147483647</definedName>
    <definedName name="solver_nod" localSheetId="10" hidden="1">2147483647</definedName>
    <definedName name="solver_nod" localSheetId="11" hidden="1">2147483647</definedName>
    <definedName name="solver_nod" localSheetId="13" hidden="1">2147483647</definedName>
    <definedName name="solver_nod" localSheetId="16" hidden="1">2147483647</definedName>
    <definedName name="solver_nod" localSheetId="15" hidden="1">2147483647</definedName>
    <definedName name="solver_nod" localSheetId="17" hidden="1">2147483647</definedName>
    <definedName name="solver_num" localSheetId="8" hidden="1">2</definedName>
    <definedName name="solver_num" localSheetId="9" hidden="1">2</definedName>
    <definedName name="solver_num" localSheetId="12" hidden="1">2</definedName>
    <definedName name="solver_num" localSheetId="14" hidden="1">2</definedName>
    <definedName name="solver_num" localSheetId="18" hidden="1">0</definedName>
    <definedName name="solver_num" localSheetId="19" hidden="1">2</definedName>
    <definedName name="solver_num" localSheetId="6" hidden="1">2</definedName>
    <definedName name="solver_num" localSheetId="7" hidden="1">2</definedName>
    <definedName name="solver_num" localSheetId="4" hidden="1">0</definedName>
    <definedName name="solver_num" localSheetId="5" hidden="1">0</definedName>
    <definedName name="solver_num" localSheetId="10" hidden="1">2</definedName>
    <definedName name="solver_num" localSheetId="11" hidden="1">2</definedName>
    <definedName name="solver_num" localSheetId="13" hidden="1">0</definedName>
    <definedName name="solver_num" localSheetId="16" hidden="1">4</definedName>
    <definedName name="solver_num" localSheetId="15" hidden="1">0</definedName>
    <definedName name="solver_num" localSheetId="17" hidden="1">4</definedName>
    <definedName name="solver_nwt" localSheetId="8" hidden="1">1</definedName>
    <definedName name="solver_nwt" localSheetId="9" hidden="1">1</definedName>
    <definedName name="solver_nwt" localSheetId="12" hidden="1">1</definedName>
    <definedName name="solver_nwt" localSheetId="14" hidden="1">1</definedName>
    <definedName name="solver_nwt" localSheetId="19" hidden="1">1</definedName>
    <definedName name="solver_nwt" localSheetId="6" hidden="1">1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10" hidden="1">1</definedName>
    <definedName name="solver_nwt" localSheetId="11" hidden="1">1</definedName>
    <definedName name="solver_nwt" localSheetId="13" hidden="1">1</definedName>
    <definedName name="solver_nwt" localSheetId="16" hidden="1">1</definedName>
    <definedName name="solver_nwt" localSheetId="15" hidden="1">1</definedName>
    <definedName name="solver_nwt" localSheetId="17" hidden="1">1</definedName>
    <definedName name="solver_opt" localSheetId="8" hidden="1">BankStaffing!$A$3</definedName>
    <definedName name="solver_opt" localSheetId="9" hidden="1">BankStaffingSolution!$A$3</definedName>
    <definedName name="solver_opt" localSheetId="12" hidden="1">CapitalBudgeting!$C$2</definedName>
    <definedName name="solver_opt" localSheetId="14" hidden="1">CapitalBudgetingSolution!$C$2</definedName>
    <definedName name="solver_opt" localSheetId="18" hidden="1">HospitalScheduling!$B$4</definedName>
    <definedName name="solver_opt" localSheetId="19" hidden="1">HospitalSchedulingSolution!$B$25</definedName>
    <definedName name="solver_opt" localSheetId="6" hidden="1">ProdMix!$D$12</definedName>
    <definedName name="solver_opt" localSheetId="7" hidden="1">ProdMixSolution!$D$12</definedName>
    <definedName name="solver_opt" localSheetId="4" hidden="1">ProfitOptimization!$B$7</definedName>
    <definedName name="solver_opt" localSheetId="5" hidden="1">ProfitOptSolution!$B$7</definedName>
    <definedName name="solver_opt" localSheetId="10" hidden="1">TransDist!$B$16</definedName>
    <definedName name="solver_opt" localSheetId="11" hidden="1">TransDistSolution!$B$16</definedName>
    <definedName name="solver_opt" localSheetId="13" hidden="1">WarehouseLocation1!$F$27</definedName>
    <definedName name="solver_opt" localSheetId="16" hidden="1">WarehouseLocation2!$H$27</definedName>
    <definedName name="solver_opt" localSheetId="15" hidden="1">WHLoc1Solution!$F$27</definedName>
    <definedName name="solver_opt" localSheetId="17" hidden="1">WHLoc2Solution!$H$27</definedName>
    <definedName name="solver_pre" localSheetId="8" hidden="1">0.000001</definedName>
    <definedName name="solver_pre" localSheetId="9" hidden="1">0.000001</definedName>
    <definedName name="solver_pre" localSheetId="12" hidden="1">0.000001</definedName>
    <definedName name="solver_pre" localSheetId="14" hidden="1">0.000001</definedName>
    <definedName name="solver_pre" localSheetId="19" hidden="1">0.000001</definedName>
    <definedName name="solver_pre" localSheetId="6" hidden="1">0.000001</definedName>
    <definedName name="solver_pre" localSheetId="7" hidden="1">0.000001</definedName>
    <definedName name="solver_pre" localSheetId="4" hidden="1">0.000001</definedName>
    <definedName name="solver_pre" localSheetId="5" hidden="1">0.000001</definedName>
    <definedName name="solver_pre" localSheetId="10" hidden="1">0.000001</definedName>
    <definedName name="solver_pre" localSheetId="11" hidden="1">0.000001</definedName>
    <definedName name="solver_pre" localSheetId="13" hidden="1">0.000001</definedName>
    <definedName name="solver_pre" localSheetId="16" hidden="1">0.000001</definedName>
    <definedName name="solver_pre" localSheetId="15" hidden="1">0.000001</definedName>
    <definedName name="solver_pre" localSheetId="17" hidden="1">0.000001</definedName>
    <definedName name="solver_rbv" localSheetId="8" hidden="1">2</definedName>
    <definedName name="solver_rbv" localSheetId="9" hidden="1">1</definedName>
    <definedName name="solver_rbv" localSheetId="12" hidden="1">2</definedName>
    <definedName name="solver_rbv" localSheetId="14" hidden="1">1</definedName>
    <definedName name="solver_rbv" localSheetId="19" hidden="1">1</definedName>
    <definedName name="solver_rbv" localSheetId="6" hidden="1">2</definedName>
    <definedName name="solver_rbv" localSheetId="7" hidden="1">1</definedName>
    <definedName name="solver_rbv" localSheetId="4" hidden="1">1</definedName>
    <definedName name="solver_rbv" localSheetId="5" hidden="1">1</definedName>
    <definedName name="solver_rbv" localSheetId="10" hidden="1">2</definedName>
    <definedName name="solver_rbv" localSheetId="11" hidden="1">2</definedName>
    <definedName name="solver_rbv" localSheetId="13" hidden="1">1</definedName>
    <definedName name="solver_rbv" localSheetId="16" hidden="1">1</definedName>
    <definedName name="solver_rbv" localSheetId="15" hidden="1">1</definedName>
    <definedName name="solver_rbv" localSheetId="17" hidden="1">1</definedName>
    <definedName name="solver_rel1" localSheetId="8" hidden="1">4</definedName>
    <definedName name="solver_rel1" localSheetId="9" hidden="1">4</definedName>
    <definedName name="solver_rel1" localSheetId="12" hidden="1">5</definedName>
    <definedName name="solver_rel1" localSheetId="14" hidden="1">5</definedName>
    <definedName name="solver_rel1" localSheetId="19" hidden="1">4</definedName>
    <definedName name="solver_rel1" localSheetId="6" hidden="1">1</definedName>
    <definedName name="solver_rel1" localSheetId="7" hidden="1">1</definedName>
    <definedName name="solver_rel1" localSheetId="10" hidden="1">3</definedName>
    <definedName name="solver_rel1" localSheetId="11" hidden="1">3</definedName>
    <definedName name="solver_rel1" localSheetId="16" hidden="1">1</definedName>
    <definedName name="solver_rel1" localSheetId="17" hidden="1">1</definedName>
    <definedName name="solver_rel2" localSheetId="8" hidden="1">3</definedName>
    <definedName name="solver_rel2" localSheetId="9" hidden="1">3</definedName>
    <definedName name="solver_rel2" localSheetId="12" hidden="1">1</definedName>
    <definedName name="solver_rel2" localSheetId="14" hidden="1">1</definedName>
    <definedName name="solver_rel2" localSheetId="19" hidden="1">3</definedName>
    <definedName name="solver_rel2" localSheetId="6" hidden="1">1</definedName>
    <definedName name="solver_rel2" localSheetId="7" hidden="1">1</definedName>
    <definedName name="solver_rel2" localSheetId="10" hidden="1">1</definedName>
    <definedName name="solver_rel2" localSheetId="11" hidden="1">1</definedName>
    <definedName name="solver_rel2" localSheetId="16" hidden="1">3</definedName>
    <definedName name="solver_rel2" localSheetId="17" hidden="1">3</definedName>
    <definedName name="solver_rel3" localSheetId="7" hidden="1">1</definedName>
    <definedName name="solver_rel3" localSheetId="16" hidden="1">1</definedName>
    <definedName name="solver_rel3" localSheetId="17" hidden="1">1</definedName>
    <definedName name="solver_rel4" localSheetId="16" hidden="1">3</definedName>
    <definedName name="solver_rel4" localSheetId="17" hidden="1">3</definedName>
    <definedName name="solver_rhs1" localSheetId="8" hidden="1">"integer"</definedName>
    <definedName name="solver_rhs1" localSheetId="9" hidden="1">integer</definedName>
    <definedName name="solver_rhs1" localSheetId="12" hidden="1">"binary"</definedName>
    <definedName name="solver_rhs1" localSheetId="14" hidden="1">binary</definedName>
    <definedName name="solver_rhs1" localSheetId="19" hidden="1">integer</definedName>
    <definedName name="solver_rhs1" localSheetId="6" hidden="1">ProdMix!$F$14:$F$15</definedName>
    <definedName name="solver_rhs1" localSheetId="7" hidden="1">ProdMixSolution!$F$14:$F$15</definedName>
    <definedName name="solver_rhs1" localSheetId="10" hidden="1">TransDist!$B$14:$E$14</definedName>
    <definedName name="solver_rhs1" localSheetId="11" hidden="1">TransDistSolution!$B$14:$E$14</definedName>
    <definedName name="solver_rhs1" localSheetId="16" hidden="1">90</definedName>
    <definedName name="solver_rhs1" localSheetId="17" hidden="1">90</definedName>
    <definedName name="solver_rhs2" localSheetId="8" hidden="1">BankStaffing!$C$14:$I$14</definedName>
    <definedName name="solver_rhs2" localSheetId="9" hidden="1">BankStaffingSolution!$C$14:$I$14</definedName>
    <definedName name="solver_rhs2" localSheetId="12" hidden="1">CapitalBudgeting!$E$4:$J$4</definedName>
    <definedName name="solver_rhs2" localSheetId="14" hidden="1">CapitalBudgetingSolution!$E$4:$J$4</definedName>
    <definedName name="solver_rhs2" localSheetId="19" hidden="1">HospitalSchedulingSolution!$D$27:$Q$27</definedName>
    <definedName name="solver_rhs2" localSheetId="6" hidden="1">ProdMix!$D$8:$I$8</definedName>
    <definedName name="solver_rhs2" localSheetId="7" hidden="1">ProdMixSolution!$D$8:$I$8</definedName>
    <definedName name="solver_rhs2" localSheetId="10" hidden="1">TransDist!$H$9:$H$11</definedName>
    <definedName name="solver_rhs2" localSheetId="11" hidden="1">TransDistSolution!$H$9:$H$11</definedName>
    <definedName name="solver_rhs2" localSheetId="16" hidden="1">0</definedName>
    <definedName name="solver_rhs2" localSheetId="17" hidden="1">0</definedName>
    <definedName name="solver_rhs3" localSheetId="7" hidden="1">ProdMixSolution!$H$8</definedName>
    <definedName name="solver_rhs3" localSheetId="16" hidden="1">150</definedName>
    <definedName name="solver_rhs3" localSheetId="17" hidden="1">150</definedName>
    <definedName name="solver_rhs4" localSheetId="16" hidden="1">0</definedName>
    <definedName name="solver_rhs4" localSheetId="17" hidden="1">0</definedName>
    <definedName name="solver_rlx" localSheetId="8" hidden="1">2</definedName>
    <definedName name="solver_rlx" localSheetId="9" hidden="1">2</definedName>
    <definedName name="solver_rlx" localSheetId="12" hidden="1">2</definedName>
    <definedName name="solver_rlx" localSheetId="14" hidden="1">2</definedName>
    <definedName name="solver_rlx" localSheetId="19" hidden="1">2</definedName>
    <definedName name="solver_rlx" localSheetId="6" hidden="1">2</definedName>
    <definedName name="solver_rlx" localSheetId="7" hidden="1">2</definedName>
    <definedName name="solver_rlx" localSheetId="4" hidden="1">2</definedName>
    <definedName name="solver_rlx" localSheetId="5" hidden="1">2</definedName>
    <definedName name="solver_rlx" localSheetId="10" hidden="1">2</definedName>
    <definedName name="solver_rlx" localSheetId="11" hidden="1">2</definedName>
    <definedName name="solver_rlx" localSheetId="13" hidden="1">2</definedName>
    <definedName name="solver_rlx" localSheetId="16" hidden="1">2</definedName>
    <definedName name="solver_rlx" localSheetId="15" hidden="1">2</definedName>
    <definedName name="solver_rlx" localSheetId="17" hidden="1">2</definedName>
    <definedName name="solver_rsd" localSheetId="8" hidden="1">0</definedName>
    <definedName name="solver_rsd" localSheetId="9" hidden="1">0</definedName>
    <definedName name="solver_rsd" localSheetId="12" hidden="1">0</definedName>
    <definedName name="solver_rsd" localSheetId="14" hidden="1">0</definedName>
    <definedName name="solver_rsd" localSheetId="19" hidden="1">0</definedName>
    <definedName name="solver_rsd" localSheetId="6" hidden="1">0</definedName>
    <definedName name="solver_rsd" localSheetId="7" hidden="1">0</definedName>
    <definedName name="solver_rsd" localSheetId="4" hidden="1">0</definedName>
    <definedName name="solver_rsd" localSheetId="5" hidden="1">0</definedName>
    <definedName name="solver_rsd" localSheetId="10" hidden="1">0</definedName>
    <definedName name="solver_rsd" localSheetId="11" hidden="1">0</definedName>
    <definedName name="solver_rsd" localSheetId="13" hidden="1">0</definedName>
    <definedName name="solver_rsd" localSheetId="16" hidden="1">0</definedName>
    <definedName name="solver_rsd" localSheetId="15" hidden="1">0</definedName>
    <definedName name="solver_rsd" localSheetId="17" hidden="1">0</definedName>
    <definedName name="solver_scl" localSheetId="8" hidden="1">2</definedName>
    <definedName name="solver_scl" localSheetId="9" hidden="1">1</definedName>
    <definedName name="solver_scl" localSheetId="12" hidden="1">2</definedName>
    <definedName name="solver_scl" localSheetId="14" hidden="1">1</definedName>
    <definedName name="solver_scl" localSheetId="19" hidden="1">1</definedName>
    <definedName name="solver_scl" localSheetId="6" hidden="1">2</definedName>
    <definedName name="solver_scl" localSheetId="7" hidden="1">1</definedName>
    <definedName name="solver_scl" localSheetId="4" hidden="1">1</definedName>
    <definedName name="solver_scl" localSheetId="5" hidden="1">1</definedName>
    <definedName name="solver_scl" localSheetId="10" hidden="1">2</definedName>
    <definedName name="solver_scl" localSheetId="11" hidden="1">2</definedName>
    <definedName name="solver_scl" localSheetId="13" hidden="1">1</definedName>
    <definedName name="solver_scl" localSheetId="16" hidden="1">1</definedName>
    <definedName name="solver_scl" localSheetId="15" hidden="1">1</definedName>
    <definedName name="solver_scl" localSheetId="17" hidden="1">1</definedName>
    <definedName name="solver_sho" localSheetId="8" hidden="1">2</definedName>
    <definedName name="solver_sho" localSheetId="9" hidden="1">2</definedName>
    <definedName name="solver_sho" localSheetId="12" hidden="1">2</definedName>
    <definedName name="solver_sho" localSheetId="14" hidden="1">2</definedName>
    <definedName name="solver_sho" localSheetId="19" hidden="1">2</definedName>
    <definedName name="solver_sho" localSheetId="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10" hidden="1">2</definedName>
    <definedName name="solver_sho" localSheetId="11" hidden="1">2</definedName>
    <definedName name="solver_sho" localSheetId="13" hidden="1">2</definedName>
    <definedName name="solver_sho" localSheetId="16" hidden="1">2</definedName>
    <definedName name="solver_sho" localSheetId="15" hidden="1">2</definedName>
    <definedName name="solver_sho" localSheetId="17" hidden="1">2</definedName>
    <definedName name="solver_ssz" localSheetId="8" hidden="1">100</definedName>
    <definedName name="solver_ssz" localSheetId="9" hidden="1">100</definedName>
    <definedName name="solver_ssz" localSheetId="12" hidden="1">100</definedName>
    <definedName name="solver_ssz" localSheetId="14" hidden="1">100</definedName>
    <definedName name="solver_ssz" localSheetId="19" hidden="1">100</definedName>
    <definedName name="solver_ssz" localSheetId="6" hidden="1">100</definedName>
    <definedName name="solver_ssz" localSheetId="7" hidden="1">100</definedName>
    <definedName name="solver_ssz" localSheetId="4" hidden="1">100</definedName>
    <definedName name="solver_ssz" localSheetId="5" hidden="1">100</definedName>
    <definedName name="solver_ssz" localSheetId="10" hidden="1">100</definedName>
    <definedName name="solver_ssz" localSheetId="11" hidden="1">100</definedName>
    <definedName name="solver_ssz" localSheetId="13" hidden="1">100</definedName>
    <definedName name="solver_ssz" localSheetId="16" hidden="1">100</definedName>
    <definedName name="solver_ssz" localSheetId="15" hidden="1">100</definedName>
    <definedName name="solver_ssz" localSheetId="17" hidden="1">100</definedName>
    <definedName name="solver_tim" localSheetId="8" hidden="1">2147483647</definedName>
    <definedName name="solver_tim" localSheetId="9" hidden="1">2147483647</definedName>
    <definedName name="solver_tim" localSheetId="12" hidden="1">2147483647</definedName>
    <definedName name="solver_tim" localSheetId="14" hidden="1">2147483647</definedName>
    <definedName name="solver_tim" localSheetId="19" hidden="1">2147483647</definedName>
    <definedName name="solver_tim" localSheetId="6" hidden="1">2147483647</definedName>
    <definedName name="solver_tim" localSheetId="7" hidden="1">2147483647</definedName>
    <definedName name="solver_tim" localSheetId="4" hidden="1">2147483647</definedName>
    <definedName name="solver_tim" localSheetId="5" hidden="1">2147483647</definedName>
    <definedName name="solver_tim" localSheetId="10" hidden="1">2147483647</definedName>
    <definedName name="solver_tim" localSheetId="11" hidden="1">2147483647</definedName>
    <definedName name="solver_tim" localSheetId="13" hidden="1">2147483647</definedName>
    <definedName name="solver_tim" localSheetId="16" hidden="1">2147483647</definedName>
    <definedName name="solver_tim" localSheetId="15" hidden="1">2147483647</definedName>
    <definedName name="solver_tim" localSheetId="17" hidden="1">2147483647</definedName>
    <definedName name="solver_tol" localSheetId="8" hidden="1">0.01</definedName>
    <definedName name="solver_tol" localSheetId="9" hidden="1">0.01</definedName>
    <definedName name="solver_tol" localSheetId="12" hidden="1">0.01</definedName>
    <definedName name="solver_tol" localSheetId="14" hidden="1">0.01</definedName>
    <definedName name="solver_tol" localSheetId="19" hidden="1">0.01</definedName>
    <definedName name="solver_tol" localSheetId="6" hidden="1">0.01</definedName>
    <definedName name="solver_tol" localSheetId="7" hidden="1">0.01</definedName>
    <definedName name="solver_tol" localSheetId="4" hidden="1">0.01</definedName>
    <definedName name="solver_tol" localSheetId="5" hidden="1">0.01</definedName>
    <definedName name="solver_tol" localSheetId="10" hidden="1">0.01</definedName>
    <definedName name="solver_tol" localSheetId="11" hidden="1">0.01</definedName>
    <definedName name="solver_tol" localSheetId="13" hidden="1">0.01</definedName>
    <definedName name="solver_tol" localSheetId="16" hidden="1">0.01</definedName>
    <definedName name="solver_tol" localSheetId="15" hidden="1">0.01</definedName>
    <definedName name="solver_tol" localSheetId="17" hidden="1">0.01</definedName>
    <definedName name="solver_typ" localSheetId="8" hidden="1">2</definedName>
    <definedName name="solver_typ" localSheetId="9" hidden="1">2</definedName>
    <definedName name="solver_typ" localSheetId="12" hidden="1">1</definedName>
    <definedName name="solver_typ" localSheetId="14" hidden="1">1</definedName>
    <definedName name="solver_typ" localSheetId="18" hidden="1">1</definedName>
    <definedName name="solver_typ" localSheetId="19" hidden="1">2</definedName>
    <definedName name="solver_typ" localSheetId="6" hidden="1">1</definedName>
    <definedName name="solver_typ" localSheetId="7" hidden="1">1</definedName>
    <definedName name="solver_typ" localSheetId="4" hidden="1">1</definedName>
    <definedName name="solver_typ" localSheetId="5" hidden="1">1</definedName>
    <definedName name="solver_typ" localSheetId="10" hidden="1">2</definedName>
    <definedName name="solver_typ" localSheetId="11" hidden="1">2</definedName>
    <definedName name="solver_typ" localSheetId="13" hidden="1">2</definedName>
    <definedName name="solver_typ" localSheetId="16" hidden="1">2</definedName>
    <definedName name="solver_typ" localSheetId="15" hidden="1">2</definedName>
    <definedName name="solver_typ" localSheetId="17" hidden="1">2</definedName>
    <definedName name="solver_val" localSheetId="8" hidden="1">0</definedName>
    <definedName name="solver_val" localSheetId="9" hidden="1">0</definedName>
    <definedName name="solver_val" localSheetId="12" hidden="1">0</definedName>
    <definedName name="solver_val" localSheetId="14" hidden="1">0</definedName>
    <definedName name="solver_val" localSheetId="18" hidden="1">0</definedName>
    <definedName name="solver_val" localSheetId="19" hidden="1">0</definedName>
    <definedName name="solver_val" localSheetId="6" hidden="1">0</definedName>
    <definedName name="solver_val" localSheetId="7" hidden="1">0</definedName>
    <definedName name="solver_val" localSheetId="4" hidden="1">0</definedName>
    <definedName name="solver_val" localSheetId="5" hidden="1">0</definedName>
    <definedName name="solver_val" localSheetId="10" hidden="1">0</definedName>
    <definedName name="solver_val" localSheetId="11" hidden="1">0</definedName>
    <definedName name="solver_val" localSheetId="13" hidden="1">0</definedName>
    <definedName name="solver_val" localSheetId="16" hidden="1">0</definedName>
    <definedName name="solver_val" localSheetId="15" hidden="1">0</definedName>
    <definedName name="solver_val" localSheetId="17" hidden="1">0</definedName>
    <definedName name="solver_ver" localSheetId="8" hidden="1">3</definedName>
    <definedName name="solver_ver" localSheetId="9" hidden="1">3</definedName>
    <definedName name="solver_ver" localSheetId="12" hidden="1">3</definedName>
    <definedName name="solver_ver" localSheetId="14" hidden="1">3</definedName>
    <definedName name="solver_ver" localSheetId="18" hidden="1">3</definedName>
    <definedName name="solver_ver" localSheetId="19" hidden="1">3</definedName>
    <definedName name="solver_ver" localSheetId="6" hidden="1">3</definedName>
    <definedName name="solver_ver" localSheetId="7" hidden="1">3</definedName>
    <definedName name="solver_ver" localSheetId="4" hidden="1">3</definedName>
    <definedName name="solver_ver" localSheetId="5" hidden="1">3</definedName>
    <definedName name="solver_ver" localSheetId="10" hidden="1">3</definedName>
    <definedName name="solver_ver" localSheetId="11" hidden="1">3</definedName>
    <definedName name="solver_ver" localSheetId="13" hidden="1">3</definedName>
    <definedName name="solver_ver" localSheetId="16" hidden="1">3</definedName>
    <definedName name="solver_ver" localSheetId="15" hidden="1">3</definedName>
    <definedName name="solver_ver" localSheetId="17" hidden="1">3</definedName>
    <definedName name="SportsStar1">#REF!</definedName>
    <definedName name="unit_cost">[2]SensitivitySolution!$B$3</definedName>
    <definedName name="unit_cost2">#REF!</definedName>
    <definedName name="variable_cost">[2]SensitivitySolution!$B$6</definedName>
    <definedName name="variable_cost2">#REF!</definedName>
    <definedName name="Year1Price">#REF!</definedName>
    <definedName name="Year1Sales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0" l="1"/>
  <c r="B6" i="80" s="1"/>
  <c r="B5" i="80" l="1"/>
  <c r="B7" i="80" s="1"/>
  <c r="F15" i="79"/>
  <c r="E11" i="79"/>
  <c r="E5" i="79"/>
  <c r="F25" i="79"/>
  <c r="E25" i="79"/>
  <c r="F24" i="79"/>
  <c r="E24" i="79"/>
  <c r="F23" i="79"/>
  <c r="E23" i="79"/>
  <c r="F22" i="79"/>
  <c r="E22" i="79"/>
  <c r="F21" i="79"/>
  <c r="E21" i="79"/>
  <c r="F20" i="79"/>
  <c r="E20" i="79"/>
  <c r="F19" i="79"/>
  <c r="E19" i="79"/>
  <c r="F18" i="79"/>
  <c r="E18" i="79"/>
  <c r="F17" i="79"/>
  <c r="E17" i="79"/>
  <c r="F16" i="79"/>
  <c r="E16" i="79"/>
  <c r="E15" i="79"/>
  <c r="F14" i="79"/>
  <c r="E14" i="79"/>
  <c r="F13" i="79"/>
  <c r="E13" i="79"/>
  <c r="F12" i="79"/>
  <c r="E12" i="79"/>
  <c r="F11" i="79"/>
  <c r="F10" i="79"/>
  <c r="E10" i="79"/>
  <c r="F9" i="79"/>
  <c r="E9" i="79"/>
  <c r="F8" i="79"/>
  <c r="E8" i="79"/>
  <c r="F7" i="79"/>
  <c r="E7" i="79"/>
  <c r="F6" i="79"/>
  <c r="E6" i="79"/>
  <c r="F5" i="79"/>
  <c r="F5" i="77"/>
  <c r="E5" i="77"/>
  <c r="E25" i="78"/>
  <c r="F25" i="78" s="1"/>
  <c r="E24" i="78"/>
  <c r="F24" i="78" s="1"/>
  <c r="E23" i="78"/>
  <c r="F23" i="78" s="1"/>
  <c r="E22" i="78"/>
  <c r="F22" i="78" s="1"/>
  <c r="E21" i="78"/>
  <c r="F21" i="78" s="1"/>
  <c r="E20" i="78"/>
  <c r="F20" i="78" s="1"/>
  <c r="E19" i="78"/>
  <c r="F19" i="78" s="1"/>
  <c r="E18" i="78"/>
  <c r="F18" i="78" s="1"/>
  <c r="E17" i="78"/>
  <c r="F17" i="78" s="1"/>
  <c r="E16" i="78"/>
  <c r="F16" i="78" s="1"/>
  <c r="E15" i="78"/>
  <c r="F15" i="78" s="1"/>
  <c r="E14" i="78"/>
  <c r="F14" i="78" s="1"/>
  <c r="E13" i="78"/>
  <c r="F13" i="78" s="1"/>
  <c r="E12" i="78"/>
  <c r="F12" i="78" s="1"/>
  <c r="E11" i="78"/>
  <c r="F11" i="78" s="1"/>
  <c r="E10" i="78"/>
  <c r="F10" i="78" s="1"/>
  <c r="E9" i="78"/>
  <c r="F9" i="78" s="1"/>
  <c r="E8" i="78"/>
  <c r="F8" i="78" s="1"/>
  <c r="E7" i="78"/>
  <c r="F7" i="78" s="1"/>
  <c r="E6" i="78"/>
  <c r="F6" i="78" s="1"/>
  <c r="E5" i="78"/>
  <c r="F5" i="78" s="1"/>
  <c r="E25" i="76"/>
  <c r="F25" i="76" s="1"/>
  <c r="E24" i="76"/>
  <c r="F24" i="76" s="1"/>
  <c r="E23" i="76"/>
  <c r="F23" i="76" s="1"/>
  <c r="E22" i="76"/>
  <c r="F22" i="76" s="1"/>
  <c r="E21" i="76"/>
  <c r="F21" i="76" s="1"/>
  <c r="E20" i="76"/>
  <c r="F20" i="76" s="1"/>
  <c r="E19" i="76"/>
  <c r="F19" i="76" s="1"/>
  <c r="E18" i="76"/>
  <c r="F18" i="76" s="1"/>
  <c r="E17" i="76"/>
  <c r="F17" i="76" s="1"/>
  <c r="E16" i="76"/>
  <c r="F16" i="76" s="1"/>
  <c r="E15" i="76"/>
  <c r="F15" i="76" s="1"/>
  <c r="E14" i="76"/>
  <c r="F14" i="76" s="1"/>
  <c r="E13" i="76"/>
  <c r="F13" i="76" s="1"/>
  <c r="E12" i="76"/>
  <c r="F12" i="76" s="1"/>
  <c r="E11" i="76"/>
  <c r="F11" i="76" s="1"/>
  <c r="E10" i="76"/>
  <c r="F10" i="76" s="1"/>
  <c r="E9" i="76"/>
  <c r="F9" i="76" s="1"/>
  <c r="E8" i="76"/>
  <c r="F8" i="76" s="1"/>
  <c r="E7" i="76"/>
  <c r="F7" i="76" s="1"/>
  <c r="E6" i="76"/>
  <c r="F6" i="76" s="1"/>
  <c r="E5" i="76"/>
  <c r="F5" i="76" s="1"/>
  <c r="G5" i="79" l="1"/>
  <c r="H5" i="79" s="1"/>
  <c r="G6" i="79"/>
  <c r="H6" i="79" s="1"/>
  <c r="G8" i="79"/>
  <c r="H8" i="79" s="1"/>
  <c r="G10" i="79"/>
  <c r="H10" i="79" s="1"/>
  <c r="G12" i="79"/>
  <c r="H12" i="79" s="1"/>
  <c r="G16" i="79"/>
  <c r="H16" i="79" s="1"/>
  <c r="G14" i="79"/>
  <c r="H14" i="79" s="1"/>
  <c r="G18" i="79"/>
  <c r="H18" i="79" s="1"/>
  <c r="G20" i="79"/>
  <c r="H20" i="79" s="1"/>
  <c r="G22" i="79"/>
  <c r="H22" i="79" s="1"/>
  <c r="G24" i="79"/>
  <c r="H24" i="79" s="1"/>
  <c r="G17" i="79"/>
  <c r="H17" i="79" s="1"/>
  <c r="G19" i="79"/>
  <c r="H19" i="79" s="1"/>
  <c r="G21" i="79"/>
  <c r="H21" i="79" s="1"/>
  <c r="G25" i="79"/>
  <c r="H25" i="79" s="1"/>
  <c r="G13" i="79"/>
  <c r="H13" i="79" s="1"/>
  <c r="G15" i="79"/>
  <c r="H15" i="79" s="1"/>
  <c r="G11" i="79"/>
  <c r="H11" i="79" s="1"/>
  <c r="G7" i="79"/>
  <c r="H7" i="79" s="1"/>
  <c r="G9" i="79"/>
  <c r="H9" i="79" s="1"/>
  <c r="G23" i="79"/>
  <c r="H23" i="79" s="1"/>
  <c r="F27" i="78"/>
  <c r="F28" i="78" s="1"/>
  <c r="F27" i="76"/>
  <c r="F28" i="76" s="1"/>
  <c r="F25" i="77"/>
  <c r="E25" i="77"/>
  <c r="F24" i="77"/>
  <c r="E24" i="77"/>
  <c r="F23" i="77"/>
  <c r="E23" i="77"/>
  <c r="F22" i="77"/>
  <c r="E22" i="77"/>
  <c r="F21" i="77"/>
  <c r="E21" i="77"/>
  <c r="F20" i="77"/>
  <c r="E20" i="77"/>
  <c r="F19" i="77"/>
  <c r="E19" i="77"/>
  <c r="F18" i="77"/>
  <c r="E18" i="77"/>
  <c r="F17" i="77"/>
  <c r="E17" i="77"/>
  <c r="F16" i="77"/>
  <c r="E16" i="77"/>
  <c r="F15" i="77"/>
  <c r="E15" i="77"/>
  <c r="F14" i="77"/>
  <c r="E14" i="77"/>
  <c r="F13" i="77"/>
  <c r="E13" i="77"/>
  <c r="F12" i="77"/>
  <c r="E12" i="77"/>
  <c r="F11" i="77"/>
  <c r="E11" i="77"/>
  <c r="F10" i="77"/>
  <c r="E10" i="77"/>
  <c r="F9" i="77"/>
  <c r="E9" i="77"/>
  <c r="F8" i="77"/>
  <c r="E8" i="77"/>
  <c r="F7" i="77"/>
  <c r="E7" i="77"/>
  <c r="F6" i="77"/>
  <c r="E6" i="77"/>
  <c r="G5" i="77"/>
  <c r="H5" i="77" s="1"/>
  <c r="G10" i="77" l="1"/>
  <c r="H10" i="77" s="1"/>
  <c r="G16" i="77"/>
  <c r="H16" i="77" s="1"/>
  <c r="G6" i="77"/>
  <c r="H6" i="77" s="1"/>
  <c r="G8" i="77"/>
  <c r="H8" i="77" s="1"/>
  <c r="G14" i="77"/>
  <c r="H14" i="77" s="1"/>
  <c r="G20" i="77"/>
  <c r="H20" i="77" s="1"/>
  <c r="G22" i="77"/>
  <c r="H22" i="77" s="1"/>
  <c r="G12" i="77"/>
  <c r="H12" i="77" s="1"/>
  <c r="G18" i="77"/>
  <c r="H18" i="77" s="1"/>
  <c r="G24" i="77"/>
  <c r="H24" i="77" s="1"/>
  <c r="G7" i="77"/>
  <c r="H7" i="77" s="1"/>
  <c r="G9" i="77"/>
  <c r="H9" i="77" s="1"/>
  <c r="G11" i="77"/>
  <c r="H11" i="77" s="1"/>
  <c r="G13" i="77"/>
  <c r="H13" i="77" s="1"/>
  <c r="G15" i="77"/>
  <c r="H15" i="77" s="1"/>
  <c r="G17" i="77"/>
  <c r="H17" i="77" s="1"/>
  <c r="G19" i="77"/>
  <c r="H19" i="77" s="1"/>
  <c r="G21" i="77"/>
  <c r="H21" i="77" s="1"/>
  <c r="G23" i="77"/>
  <c r="H23" i="77" s="1"/>
  <c r="G25" i="77"/>
  <c r="H25" i="77" s="1"/>
  <c r="H28" i="79"/>
  <c r="H27" i="79"/>
  <c r="J2" i="75"/>
  <c r="I2" i="75"/>
  <c r="H2" i="75"/>
  <c r="G2" i="75"/>
  <c r="F2" i="75"/>
  <c r="E2" i="75"/>
  <c r="J2" i="54"/>
  <c r="I2" i="54"/>
  <c r="H2" i="54"/>
  <c r="G2" i="54"/>
  <c r="F2" i="54"/>
  <c r="E2" i="54"/>
  <c r="C2" i="75"/>
  <c r="C2" i="54"/>
  <c r="B16" i="74"/>
  <c r="E14" i="74"/>
  <c r="D14" i="74"/>
  <c r="C14" i="74"/>
  <c r="B14" i="74"/>
  <c r="E12" i="74"/>
  <c r="D12" i="74"/>
  <c r="C12" i="74"/>
  <c r="B12" i="74"/>
  <c r="F11" i="74"/>
  <c r="F10" i="74"/>
  <c r="F9" i="74"/>
  <c r="I12" i="73"/>
  <c r="H12" i="73"/>
  <c r="G12" i="73"/>
  <c r="F12" i="73"/>
  <c r="E12" i="73"/>
  <c r="D12" i="73"/>
  <c r="C12" i="73"/>
  <c r="A3" i="73"/>
  <c r="B2" i="72"/>
  <c r="B5" i="72" s="1"/>
  <c r="B2" i="70"/>
  <c r="B6" i="70" s="1"/>
  <c r="B2" i="71"/>
  <c r="B5" i="71" s="1"/>
  <c r="F15" i="69"/>
  <c r="D15" i="69"/>
  <c r="F14" i="69"/>
  <c r="D14" i="69"/>
  <c r="I9" i="69"/>
  <c r="H9" i="69"/>
  <c r="G9" i="69"/>
  <c r="F9" i="69"/>
  <c r="E9" i="69"/>
  <c r="D9" i="69"/>
  <c r="B2" i="67"/>
  <c r="B5" i="67" s="1"/>
  <c r="D12" i="69" l="1"/>
  <c r="H28" i="77"/>
  <c r="H27" i="77"/>
  <c r="B6" i="72"/>
  <c r="B7" i="72" s="1"/>
  <c r="B5" i="70"/>
  <c r="B7" i="70" s="1"/>
  <c r="B6" i="71"/>
  <c r="B7" i="71" s="1"/>
  <c r="B6" i="67"/>
  <c r="B7" i="67" s="1"/>
  <c r="Q25" i="61" l="1"/>
  <c r="P25" i="61"/>
  <c r="O25" i="61"/>
  <c r="N25" i="61"/>
  <c r="M25" i="61"/>
  <c r="L25" i="61"/>
  <c r="K25" i="61"/>
  <c r="J25" i="61"/>
  <c r="I25" i="61"/>
  <c r="H25" i="61"/>
  <c r="G25" i="61"/>
  <c r="F25" i="61"/>
  <c r="E25" i="61"/>
  <c r="D25" i="61"/>
  <c r="B25" i="61"/>
  <c r="Q25" i="60"/>
  <c r="P25" i="60"/>
  <c r="O25" i="60"/>
  <c r="N25" i="60"/>
  <c r="M25" i="60"/>
  <c r="L25" i="60"/>
  <c r="K25" i="60"/>
  <c r="J25" i="60"/>
  <c r="I25" i="60"/>
  <c r="H25" i="60"/>
  <c r="G25" i="60"/>
  <c r="F25" i="60"/>
  <c r="E25" i="60"/>
  <c r="D25" i="60"/>
  <c r="B25" i="60"/>
  <c r="B16" i="52" l="1"/>
  <c r="E14" i="52"/>
  <c r="D14" i="52"/>
  <c r="C14" i="52"/>
  <c r="B14" i="52"/>
  <c r="F11" i="52"/>
  <c r="F10" i="52"/>
  <c r="F9" i="52"/>
  <c r="I12" i="53"/>
  <c r="H12" i="53"/>
  <c r="G12" i="53"/>
  <c r="F12" i="53"/>
  <c r="E12" i="53"/>
  <c r="D12" i="53"/>
  <c r="C12" i="53"/>
  <c r="A3" i="53"/>
  <c r="F15" i="51"/>
  <c r="D15" i="51"/>
  <c r="F14" i="51"/>
  <c r="D14" i="51"/>
  <c r="I9" i="51"/>
  <c r="H9" i="51"/>
  <c r="G9" i="51"/>
  <c r="F9" i="51"/>
  <c r="E9" i="51"/>
  <c r="D9" i="51"/>
  <c r="D12" i="51" l="1"/>
  <c r="B2" i="41"/>
  <c r="B6" i="41" s="1"/>
  <c r="B5" i="41" l="1"/>
  <c r="B7" i="4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<sst xmlns="http://schemas.openxmlformats.org/spreadsheetml/2006/main" count="520" uniqueCount="160">
  <si>
    <t>Total</t>
  </si>
  <si>
    <t>price</t>
  </si>
  <si>
    <t>demand</t>
  </si>
  <si>
    <t>unit cost</t>
  </si>
  <si>
    <t>fixed cost</t>
  </si>
  <si>
    <t>revenue</t>
  </si>
  <si>
    <t>variable cost</t>
  </si>
  <si>
    <t>profit</t>
  </si>
  <si>
    <t>Product</t>
  </si>
  <si>
    <t>Pounds made</t>
  </si>
  <si>
    <t>Available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</si>
  <si>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</si>
  <si>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</si>
  <si>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</si>
  <si>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</si>
  <si>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</si>
  <si>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</si>
  <si>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</si>
  <si>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</si>
  <si>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</si>
  <si>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</si>
  <si>
    <t>There are multiple solutions all of which use 20 workers.</t>
  </si>
  <si>
    <t>Working?</t>
  </si>
  <si>
    <t>Number starting</t>
  </si>
  <si>
    <t>Day worker starts</t>
  </si>
  <si>
    <t>Monday</t>
  </si>
  <si>
    <t>Tuesday</t>
  </si>
  <si>
    <t>Wednesday</t>
  </si>
  <si>
    <t>Thursday</t>
  </si>
  <si>
    <t>Friday</t>
  </si>
  <si>
    <t>Saturday</t>
  </si>
  <si>
    <t>Sunday</t>
  </si>
  <si>
    <t>Number working</t>
  </si>
  <si>
    <t>&gt;=</t>
  </si>
  <si>
    <t>Number needed</t>
  </si>
  <si>
    <t>DEMAND</t>
  </si>
  <si>
    <t>EAST</t>
  </si>
  <si>
    <t>MIDWEST</t>
  </si>
  <si>
    <t>SOUTH</t>
  </si>
  <si>
    <t>WEST</t>
  </si>
  <si>
    <t>CAPACITY</t>
  </si>
  <si>
    <t>LA</t>
  </si>
  <si>
    <t>ATLANTA</t>
  </si>
  <si>
    <t>NEW YORK CITY</t>
  </si>
  <si>
    <t>SHIPMENTS</t>
  </si>
  <si>
    <t>Sent</t>
  </si>
  <si>
    <t>Capacity</t>
  </si>
  <si>
    <t>Received</t>
  </si>
  <si>
    <t>Total Cost</t>
  </si>
  <si>
    <t>Total NPV</t>
  </si>
  <si>
    <t>Used</t>
  </si>
  <si>
    <t>NPV</t>
  </si>
  <si>
    <t>Cost Year 1</t>
  </si>
  <si>
    <t>Cost Year 2</t>
  </si>
  <si>
    <t>Cost Year 3</t>
  </si>
  <si>
    <t>Labor Year 1</t>
  </si>
  <si>
    <t>Labor Year 2</t>
  </si>
  <si>
    <t>Labor Year 3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</si>
  <si>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</si>
  <si>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</si>
  <si>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</si>
  <si>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</si>
  <si>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</si>
  <si>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</si>
  <si>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</si>
  <si>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</si>
  <si>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</si>
  <si>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</si>
  <si>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</si>
  <si>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</si>
  <si>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</si>
  <si>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</si>
  <si>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</si>
  <si>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</si>
  <si>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</si>
  <si>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</si>
  <si>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</si>
  <si>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</si>
  <si>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Crouse Hospital Scheduling</t>
  </si>
  <si>
    <t># PA</t>
  </si>
  <si>
    <t>Schedule</t>
  </si>
  <si>
    <t>Mon 7AM-3PM</t>
  </si>
  <si>
    <t>MoTu 3PM-7AM</t>
  </si>
  <si>
    <t>Tues 7AM-3PM</t>
  </si>
  <si>
    <t>TuWe 3PM-7AM</t>
  </si>
  <si>
    <t>Wed 7AM-3PM</t>
  </si>
  <si>
    <t>WeTh 3PM-7AM</t>
  </si>
  <si>
    <t>Thur 7AM-3PM</t>
  </si>
  <si>
    <t>ThFr 3PM-7AM</t>
  </si>
  <si>
    <t>Fri 7AM-3PM</t>
  </si>
  <si>
    <t>FrSa 3PM-7AM</t>
  </si>
  <si>
    <t>Sat 7AM-7PM</t>
  </si>
  <si>
    <t>SaSu 7PM-7AM</t>
  </si>
  <si>
    <t>Sun 7AM-7PM</t>
  </si>
  <si>
    <t>SuMo 7PM-7AM</t>
  </si>
  <si>
    <t>Weekend</t>
  </si>
  <si>
    <t>Weekend Day &amp; TueWed</t>
  </si>
  <si>
    <t>Weekend Night &amp; TueWed</t>
  </si>
  <si>
    <t>Weekend Day &amp; WedThu</t>
  </si>
  <si>
    <t>Weekend Night &amp; WedThu</t>
  </si>
  <si>
    <t>Weekend Day &amp; Tue Night</t>
  </si>
  <si>
    <t>Weekend Night &amp; Tue Night</t>
  </si>
  <si>
    <t>Weekend Day &amp; Wed Night</t>
  </si>
  <si>
    <t>Weekend Night &amp; Wed Night</t>
  </si>
  <si>
    <t>Weekend Day &amp; Thu Night</t>
  </si>
  <si>
    <t>Weekend Night &amp; Thu Night</t>
  </si>
  <si>
    <t>Day</t>
  </si>
  <si>
    <t>Weekday Day Shift</t>
  </si>
  <si>
    <t>Evening</t>
  </si>
  <si>
    <t>MonWed Night, Fri Day</t>
  </si>
  <si>
    <t>TueThu Night, Mon Day</t>
  </si>
  <si>
    <t>WedFri Night, Mon Day</t>
  </si>
  <si>
    <t>Mon Night, WThF Day</t>
  </si>
  <si>
    <t>Tue Night, MThF Day</t>
  </si>
  <si>
    <t>Wed Night, MTuF Day</t>
  </si>
  <si>
    <t>Thu Night, MTuW Day</t>
  </si>
  <si>
    <t>Fri Night, MTuW Day</t>
  </si>
  <si>
    <t>Fri Night, TuWTh Day</t>
  </si>
  <si>
    <t>PA Working</t>
  </si>
  <si>
    <t>=&gt;</t>
  </si>
  <si>
    <t>PA Needed</t>
  </si>
  <si>
    <t>Hours per shift</t>
  </si>
  <si>
    <t>Do it?</t>
  </si>
  <si>
    <t xml:space="preserve">Lat </t>
  </si>
  <si>
    <t>Long</t>
  </si>
  <si>
    <t>City</t>
  </si>
  <si>
    <t>Lat</t>
  </si>
  <si>
    <t>Shipments</t>
  </si>
  <si>
    <t xml:space="preserve">Distance  </t>
  </si>
  <si>
    <t>Shipped*Dist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</si>
  <si>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</si>
  <si>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</si>
  <si>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</si>
  <si>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</si>
  <si>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</si>
  <si>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</si>
  <si>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</si>
  <si>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</si>
  <si>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</si>
  <si>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</si>
  <si>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</si>
  <si>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</si>
  <si>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</si>
  <si>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</si>
  <si>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</si>
  <si>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</si>
  <si>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</si>
  <si>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SF</t>
  </si>
  <si>
    <t>SD</t>
  </si>
  <si>
    <t>Seattle</t>
  </si>
  <si>
    <t>Distance to 1</t>
  </si>
  <si>
    <t>Distance to 2</t>
  </si>
  <si>
    <t>Min Distance</t>
  </si>
  <si>
    <t>Dist*Shipped</t>
  </si>
  <si>
    <t>Warehouse #1</t>
  </si>
  <si>
    <t>Warehouse #2</t>
  </si>
  <si>
    <t>Mean Dist</t>
  </si>
  <si>
    <t>Total Dist</t>
  </si>
  <si>
    <t>Warehouse 1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</si>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</sst>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4" fontId="2" fillId="0" borderId="0" xfId="2" applyFont="1"/>
    <xf numFmtId="44" fontId="0" fillId="0" borderId="0" xfId="2" applyFont="1"/>
    <xf numFmtId="164" fontId="0" fillId="0" borderId="0" xfId="1" applyNumberFormat="1" applyFont="1"/>
    <xf numFmtId="0" fontId="1" fillId="0" borderId="0" xfId="7"/>
    <xf numFmtId="0" fontId="1" fillId="0" borderId="0" xfId="8"/>
    <xf numFmtId="0" fontId="2" fillId="0" borderId="0" xfId="8" applyFont="1"/>
    <xf numFmtId="44" fontId="2" fillId="0" borderId="0" xfId="9" applyFont="1"/>
    <xf numFmtId="44" fontId="2" fillId="0" borderId="0" xfId="8" applyNumberFormat="1" applyFont="1"/>
    <xf numFmtId="0" fontId="2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" fontId="4" fillId="0" borderId="0" xfId="0" applyNumberFormat="1" applyFont="1"/>
    <xf numFmtId="0" fontId="4" fillId="0" borderId="0" xfId="0" quotePrefix="1" applyFont="1"/>
    <xf numFmtId="0" fontId="2" fillId="0" borderId="0" xfId="0" applyFont="1" applyFill="1"/>
    <xf numFmtId="2" fontId="2" fillId="0" borderId="0" xfId="0" applyNumberFormat="1" applyFont="1"/>
    <xf numFmtId="2" fontId="0" fillId="0" borderId="0" xfId="0" applyNumberFormat="1"/>
    <xf numFmtId="0" fontId="5" fillId="0" borderId="0" xfId="0" applyFont="1"/>
    <xf numFmtId="2" fontId="1" fillId="0" borderId="0" xfId="0" applyNumberFormat="1" applyFont="1"/>
    <xf numFmtId="0" fontId="0" fillId="0" borderId="0" xfId="0" applyFill="1"/>
    <xf numFmtId="0" fontId="2" fillId="0" borderId="0" xfId="0" applyFont="1" applyFill="1" applyAlignment="1">
      <alignment wrapText="1"/>
    </xf>
    <xf numFmtId="0" fontId="2" fillId="2" borderId="0" xfId="8" applyFont="1" applyFill="1"/>
  </cellXfs>
  <cellStyles count="10">
    <cellStyle name="Comma" xfId="1" builtinId="3"/>
    <cellStyle name="Currency" xfId="2" builtinId="4"/>
    <cellStyle name="Currency 3" xfId="4" xr:uid="{00000000-0005-0000-0000-000002000000}"/>
    <cellStyle name="Currency 4" xfId="9" xr:uid="{00000000-0005-0000-0000-000003000000}"/>
    <cellStyle name="Normal" xfId="0" builtinId="0"/>
    <cellStyle name="Normal 2" xfId="3" xr:uid="{00000000-0005-0000-0000-000005000000}"/>
    <cellStyle name="Normal 3" xfId="5" xr:uid="{00000000-0005-0000-0000-000006000000}"/>
    <cellStyle name="Normal 4" xfId="8" xr:uid="{00000000-0005-0000-0000-000007000000}"/>
    <cellStyle name="Normal 7" xfId="6" xr:uid="{00000000-0005-0000-0000-000008000000}"/>
    <cellStyle name="Normal_Sheet1" xfId="7" xr:uid="{00000000-0005-0000-0000-000009000000}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GoalSeekGraph!$B$10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GoalSeekGraph!$A$11:$A$35</c:f>
              <c:numCache>
                <c:formatCode>_("$"* #,##0.00_);_("$"* \(#,##0.00\);_("$"* "-"??_);_(@_)</c:formatCode>
                <c:ptCount val="2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</c:numCache>
            </c:numRef>
          </c:xVal>
          <c:yVal>
            <c:numRef>
              <c:f>GoalSeekGraph!$B$11:$B$35</c:f>
              <c:numCache>
                <c:formatCode>_("$"* #,##0.00_);_("$"* \(#,##0.00\);_("$"* "-"??_);_(@_)</c:formatCode>
                <c:ptCount val="25"/>
                <c:pt idx="0">
                  <c:v>-14200</c:v>
                </c:pt>
                <c:pt idx="1">
                  <c:v>-2000</c:v>
                </c:pt>
                <c:pt idx="2">
                  <c:v>9075</c:v>
                </c:pt>
                <c:pt idx="3">
                  <c:v>19025</c:v>
                </c:pt>
                <c:pt idx="4">
                  <c:v>27850</c:v>
                </c:pt>
                <c:pt idx="5">
                  <c:v>35550</c:v>
                </c:pt>
                <c:pt idx="6">
                  <c:v>42125</c:v>
                </c:pt>
                <c:pt idx="7">
                  <c:v>47575</c:v>
                </c:pt>
                <c:pt idx="8">
                  <c:v>51900</c:v>
                </c:pt>
                <c:pt idx="9">
                  <c:v>55100</c:v>
                </c:pt>
                <c:pt idx="10">
                  <c:v>57175</c:v>
                </c:pt>
                <c:pt idx="11">
                  <c:v>58125</c:v>
                </c:pt>
                <c:pt idx="12">
                  <c:v>57950</c:v>
                </c:pt>
                <c:pt idx="13">
                  <c:v>56650</c:v>
                </c:pt>
                <c:pt idx="14">
                  <c:v>54225</c:v>
                </c:pt>
                <c:pt idx="15">
                  <c:v>50675</c:v>
                </c:pt>
                <c:pt idx="16">
                  <c:v>46000</c:v>
                </c:pt>
                <c:pt idx="17">
                  <c:v>40200</c:v>
                </c:pt>
                <c:pt idx="18">
                  <c:v>33275</c:v>
                </c:pt>
                <c:pt idx="19">
                  <c:v>25225</c:v>
                </c:pt>
                <c:pt idx="20">
                  <c:v>16050</c:v>
                </c:pt>
                <c:pt idx="21">
                  <c:v>5750</c:v>
                </c:pt>
                <c:pt idx="22">
                  <c:v>-5675</c:v>
                </c:pt>
                <c:pt idx="23">
                  <c:v>-18225</c:v>
                </c:pt>
                <c:pt idx="24">
                  <c:v>-31900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B-4DD7-BF99-67C5B3A07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79368"/>
        <c:axId val="276287568"/>
      </c:scatterChart>
      <c:valAx>
        <c:axId val="27627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7568"/>
        <c:crosses val="autoZero"/>
        <c:crossBetween val="midCat"/>
      </c:valAx>
      <c:valAx>
        <c:axId val="2762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11</xdr:row>
      <xdr:rowOff>114300</xdr:rowOff>
    </xdr:from>
    <xdr:to>
      <xdr:col>14</xdr:col>
      <xdr:colOff>323850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Vie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View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4.4" x14ac:dyDescent="0.3"/>
  <cols>
    <col min="1" max="1" width="12.109375" bestFit="1" customWidth="1"/>
    <col min="2" max="2" width="12.5546875" bestFit="1" customWidth="1"/>
  </cols>
  <sheetData>
    <row r="1" spans="1:2" x14ac:dyDescent="0.3">
      <c r="A1" t="s">
        <v>1</v>
      </c>
      <c r="B1" s="3">
        <v>0</v>
      </c>
    </row>
    <row r="2" spans="1:2" x14ac:dyDescent="0.3">
      <c r="A2" t="s">
        <v>2</v>
      </c>
      <c r="B2" s="4">
        <f>65000-9000*B1</f>
        <v>65000</v>
      </c>
    </row>
    <row r="3" spans="1:2" x14ac:dyDescent="0.3">
      <c r="A3" t="s">
        <v>3</v>
      </c>
      <c r="B3" s="3">
        <v>0.45</v>
      </c>
    </row>
    <row r="4" spans="1:2" x14ac:dyDescent="0.3">
      <c r="A4" t="s">
        <v>4</v>
      </c>
      <c r="B4" s="3">
        <v>45000</v>
      </c>
    </row>
    <row r="5" spans="1:2" x14ac:dyDescent="0.3">
      <c r="A5" t="s">
        <v>5</v>
      </c>
      <c r="B5" s="3">
        <f>B2*B1</f>
        <v>0</v>
      </c>
    </row>
    <row r="6" spans="1:2" x14ac:dyDescent="0.3">
      <c r="A6" t="s">
        <v>6</v>
      </c>
      <c r="B6" s="3">
        <f>B3*B2</f>
        <v>29250</v>
      </c>
    </row>
    <row r="7" spans="1:2" x14ac:dyDescent="0.3">
      <c r="A7" t="s">
        <v>7</v>
      </c>
      <c r="B7" s="3">
        <f>B5-B4-B6</f>
        <v>-74250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14"/>
  <sheetViews>
    <sheetView workbookViewId="0"/>
  </sheetViews>
  <sheetFormatPr defaultRowHeight="14.4" x14ac:dyDescent="0.3"/>
  <cols>
    <col min="2" max="2" width="16.109375" bestFit="1" customWidth="1"/>
    <col min="5" max="5" width="11.109375" customWidth="1"/>
  </cols>
  <sheetData>
    <row r="2" spans="1:9" x14ac:dyDescent="0.3">
      <c r="A2" s="1" t="s">
        <v>0</v>
      </c>
      <c r="B2" s="1"/>
      <c r="C2" s="1"/>
      <c r="D2" s="1"/>
      <c r="E2" s="1" t="s">
        <v>21</v>
      </c>
      <c r="F2" s="1"/>
      <c r="G2" s="1"/>
      <c r="H2" s="1"/>
      <c r="I2" s="1"/>
    </row>
    <row r="3" spans="1:9" x14ac:dyDescent="0.3">
      <c r="A3" s="1">
        <f>SUM(A5:A11)</f>
        <v>20</v>
      </c>
      <c r="B3" s="1"/>
      <c r="C3" s="1" t="s">
        <v>22</v>
      </c>
      <c r="D3" s="1"/>
      <c r="E3" s="1"/>
      <c r="F3" s="1"/>
      <c r="G3" s="1"/>
      <c r="H3" s="1"/>
      <c r="I3" s="1"/>
    </row>
    <row r="4" spans="1:9" ht="27" x14ac:dyDescent="0.3">
      <c r="A4" s="10" t="s">
        <v>23</v>
      </c>
      <c r="B4" s="10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</row>
    <row r="5" spans="1:9" x14ac:dyDescent="0.3">
      <c r="A5" s="1">
        <v>6</v>
      </c>
      <c r="B5" s="1" t="s">
        <v>25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</row>
    <row r="6" spans="1:9" x14ac:dyDescent="0.3">
      <c r="A6" s="1">
        <v>1</v>
      </c>
      <c r="B6" s="1" t="s">
        <v>26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</row>
    <row r="7" spans="1:9" x14ac:dyDescent="0.3">
      <c r="A7" s="1">
        <v>1</v>
      </c>
      <c r="B7" s="1" t="s">
        <v>27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3">
      <c r="A8" s="1">
        <v>4</v>
      </c>
      <c r="B8" s="1" t="s">
        <v>28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</row>
    <row r="9" spans="1:9" x14ac:dyDescent="0.3">
      <c r="A9" s="1">
        <v>1</v>
      </c>
      <c r="B9" s="1" t="s">
        <v>29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1</v>
      </c>
    </row>
    <row r="10" spans="1:9" x14ac:dyDescent="0.3">
      <c r="A10" s="1">
        <v>2</v>
      </c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</row>
    <row r="11" spans="1:9" x14ac:dyDescent="0.3">
      <c r="A11" s="1">
        <v>5</v>
      </c>
      <c r="B11" s="1" t="s">
        <v>31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</row>
    <row r="12" spans="1:9" x14ac:dyDescent="0.3">
      <c r="A12" s="1"/>
      <c r="B12" s="1" t="s">
        <v>32</v>
      </c>
      <c r="C12" s="1">
        <f>SUMPRODUCT($A$5:$A$11,C5:C11)</f>
        <v>18</v>
      </c>
      <c r="D12" s="1">
        <f t="shared" ref="D12:I12" si="0">SUMPRODUCT($A$5:$A$11,D5:D11)</f>
        <v>15</v>
      </c>
      <c r="E12" s="1">
        <f t="shared" si="0"/>
        <v>15</v>
      </c>
      <c r="F12" s="1">
        <f t="shared" si="0"/>
        <v>17</v>
      </c>
      <c r="G12" s="1">
        <f t="shared" si="0"/>
        <v>13</v>
      </c>
      <c r="H12" s="1">
        <f t="shared" si="0"/>
        <v>9</v>
      </c>
      <c r="I12" s="1">
        <f t="shared" si="0"/>
        <v>13</v>
      </c>
    </row>
    <row r="13" spans="1:9" x14ac:dyDescent="0.3">
      <c r="A13" s="1"/>
      <c r="B13" s="1"/>
      <c r="C13" s="1" t="s">
        <v>33</v>
      </c>
      <c r="D13" s="1" t="s">
        <v>33</v>
      </c>
      <c r="E13" s="1" t="s">
        <v>33</v>
      </c>
      <c r="F13" s="1" t="s">
        <v>33</v>
      </c>
      <c r="G13" s="1" t="s">
        <v>33</v>
      </c>
      <c r="H13" s="1" t="s">
        <v>33</v>
      </c>
      <c r="I13" s="1" t="s">
        <v>33</v>
      </c>
    </row>
    <row r="14" spans="1:9" x14ac:dyDescent="0.3">
      <c r="A14" s="1"/>
      <c r="B14" s="1" t="s">
        <v>34</v>
      </c>
      <c r="C14" s="1">
        <v>17</v>
      </c>
      <c r="D14" s="1">
        <v>13</v>
      </c>
      <c r="E14" s="1">
        <v>15</v>
      </c>
      <c r="F14" s="1">
        <v>17</v>
      </c>
      <c r="G14" s="1">
        <v>9</v>
      </c>
      <c r="H14" s="1">
        <v>9</v>
      </c>
      <c r="I14" s="1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B16" sqref="B16"/>
    </sheetView>
  </sheetViews>
  <sheetFormatPr defaultRowHeight="14.4" x14ac:dyDescent="0.3"/>
  <cols>
    <col min="1" max="1" width="15.88671875" bestFit="1" customWidth="1"/>
    <col min="2" max="2" width="22.5546875" customWidth="1"/>
    <col min="3" max="3" width="9.88671875" bestFit="1" customWidth="1"/>
  </cols>
  <sheetData>
    <row r="1" spans="1:8" x14ac:dyDescent="0.3">
      <c r="A1" s="1" t="s">
        <v>35</v>
      </c>
      <c r="B1" s="1">
        <v>9000</v>
      </c>
      <c r="C1" s="1">
        <v>6000</v>
      </c>
      <c r="D1" s="1">
        <v>6000</v>
      </c>
      <c r="E1" s="1">
        <v>13000</v>
      </c>
      <c r="F1" s="1"/>
      <c r="G1" s="1"/>
      <c r="H1" s="1"/>
    </row>
    <row r="2" spans="1:8" x14ac:dyDescent="0.3">
      <c r="A2" s="1"/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/>
      <c r="H2" s="1"/>
    </row>
    <row r="3" spans="1:8" x14ac:dyDescent="0.3">
      <c r="A3" s="1" t="s">
        <v>41</v>
      </c>
      <c r="B3" s="2">
        <v>5</v>
      </c>
      <c r="C3" s="2">
        <v>3.5</v>
      </c>
      <c r="D3" s="2">
        <v>4.2</v>
      </c>
      <c r="E3" s="2">
        <v>2.2000000000000002</v>
      </c>
      <c r="F3" s="1">
        <v>10000</v>
      </c>
      <c r="G3" s="1"/>
      <c r="H3" s="1"/>
    </row>
    <row r="4" spans="1:8" x14ac:dyDescent="0.3">
      <c r="A4" s="1" t="s">
        <v>42</v>
      </c>
      <c r="B4" s="2">
        <v>3.2</v>
      </c>
      <c r="C4" s="2">
        <v>2.6</v>
      </c>
      <c r="D4" s="2">
        <v>1.8</v>
      </c>
      <c r="E4" s="2">
        <v>4.8</v>
      </c>
      <c r="F4" s="1">
        <v>12000</v>
      </c>
      <c r="G4" s="1"/>
      <c r="H4" s="1"/>
    </row>
    <row r="5" spans="1:8" x14ac:dyDescent="0.3">
      <c r="A5" s="1" t="s">
        <v>43</v>
      </c>
      <c r="B5" s="2">
        <v>2.5</v>
      </c>
      <c r="C5" s="2">
        <v>3.1</v>
      </c>
      <c r="D5" s="2">
        <v>3.3</v>
      </c>
      <c r="E5" s="2">
        <v>5.4</v>
      </c>
      <c r="F5" s="1">
        <v>14000</v>
      </c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 t="s">
        <v>44</v>
      </c>
      <c r="B7" s="1"/>
      <c r="C7" s="1"/>
      <c r="D7" s="1"/>
      <c r="E7" s="1"/>
      <c r="F7" s="1"/>
      <c r="G7" s="1"/>
      <c r="H7" s="1"/>
    </row>
    <row r="8" spans="1:8" x14ac:dyDescent="0.3">
      <c r="A8" s="1"/>
      <c r="B8" s="1" t="s">
        <v>36</v>
      </c>
      <c r="C8" s="1" t="s">
        <v>37</v>
      </c>
      <c r="D8" s="1" t="s">
        <v>38</v>
      </c>
      <c r="E8" s="1" t="s">
        <v>39</v>
      </c>
      <c r="F8" s="1" t="s">
        <v>45</v>
      </c>
      <c r="G8" s="1"/>
      <c r="H8" s="1" t="s">
        <v>46</v>
      </c>
    </row>
    <row r="9" spans="1:8" x14ac:dyDescent="0.3">
      <c r="A9" s="1" t="s">
        <v>41</v>
      </c>
      <c r="B9" s="1">
        <v>0</v>
      </c>
      <c r="C9" s="1">
        <v>0</v>
      </c>
      <c r="D9" s="1">
        <v>0</v>
      </c>
      <c r="E9" s="1">
        <v>0</v>
      </c>
      <c r="F9" s="1">
        <f>SUM(B9:E9)</f>
        <v>0</v>
      </c>
      <c r="G9" s="1" t="s">
        <v>19</v>
      </c>
      <c r="H9" s="1">
        <v>10000</v>
      </c>
    </row>
    <row r="10" spans="1:8" x14ac:dyDescent="0.3">
      <c r="A10" s="1" t="s">
        <v>42</v>
      </c>
      <c r="B10" s="1">
        <v>0</v>
      </c>
      <c r="C10" s="1">
        <v>0</v>
      </c>
      <c r="D10" s="1">
        <v>0</v>
      </c>
      <c r="E10" s="1">
        <v>0</v>
      </c>
      <c r="F10" s="1">
        <f>SUM(B10:E10)</f>
        <v>0</v>
      </c>
      <c r="G10" s="1" t="s">
        <v>19</v>
      </c>
      <c r="H10" s="1">
        <v>12000</v>
      </c>
    </row>
    <row r="11" spans="1:8" x14ac:dyDescent="0.3">
      <c r="A11" s="1" t="s">
        <v>43</v>
      </c>
      <c r="B11" s="1">
        <v>0</v>
      </c>
      <c r="C11" s="1">
        <v>0</v>
      </c>
      <c r="D11" s="1">
        <v>0</v>
      </c>
      <c r="E11" s="1">
        <v>0</v>
      </c>
      <c r="F11" s="1">
        <f>SUM(B11:E11)</f>
        <v>0</v>
      </c>
      <c r="G11" s="1" t="s">
        <v>19</v>
      </c>
      <c r="H11" s="1">
        <v>14000</v>
      </c>
    </row>
    <row r="12" spans="1:8" x14ac:dyDescent="0.3">
      <c r="A12" s="1" t="s">
        <v>47</v>
      </c>
      <c r="B12" s="1">
        <v>0</v>
      </c>
      <c r="C12" s="1">
        <v>0</v>
      </c>
      <c r="D12" s="1">
        <v>0</v>
      </c>
      <c r="E12" s="1">
        <v>0</v>
      </c>
      <c r="F12" s="1"/>
      <c r="G12" s="1"/>
      <c r="H12" s="1"/>
    </row>
    <row r="13" spans="1:8" x14ac:dyDescent="0.3">
      <c r="A13" s="1"/>
      <c r="B13" s="1" t="s">
        <v>33</v>
      </c>
      <c r="C13" s="1" t="s">
        <v>33</v>
      </c>
      <c r="D13" s="1" t="s">
        <v>33</v>
      </c>
      <c r="E13" s="1" t="s">
        <v>33</v>
      </c>
      <c r="F13" s="1"/>
      <c r="G13" s="1"/>
      <c r="H13" s="1"/>
    </row>
    <row r="14" spans="1:8" x14ac:dyDescent="0.3">
      <c r="A14" s="1" t="s">
        <v>15</v>
      </c>
      <c r="B14" s="1">
        <f>B1</f>
        <v>9000</v>
      </c>
      <c r="C14" s="1">
        <f>C1</f>
        <v>6000</v>
      </c>
      <c r="D14" s="1">
        <f>D1</f>
        <v>6000</v>
      </c>
      <c r="E14" s="1">
        <f>E1</f>
        <v>13000</v>
      </c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 t="s">
        <v>48</v>
      </c>
      <c r="B16" s="2">
        <f>SUMPRODUCT(B3:E5,B9:E11)</f>
        <v>0</v>
      </c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/>
  </sheetViews>
  <sheetFormatPr defaultRowHeight="14.4" x14ac:dyDescent="0.3"/>
  <cols>
    <col min="1" max="1" width="15.88671875" bestFit="1" customWidth="1"/>
    <col min="2" max="2" width="11.33203125" bestFit="1" customWidth="1"/>
  </cols>
  <sheetData>
    <row r="1" spans="1:8" x14ac:dyDescent="0.3">
      <c r="A1" s="1" t="s">
        <v>35</v>
      </c>
      <c r="B1" s="1">
        <v>9000</v>
      </c>
      <c r="C1" s="1">
        <v>6000</v>
      </c>
      <c r="D1" s="1">
        <v>6000</v>
      </c>
      <c r="E1" s="1">
        <v>13000</v>
      </c>
      <c r="F1" s="1"/>
      <c r="G1" s="1"/>
      <c r="H1" s="1"/>
    </row>
    <row r="2" spans="1:8" x14ac:dyDescent="0.3">
      <c r="A2" s="1"/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/>
      <c r="H2" s="1"/>
    </row>
    <row r="3" spans="1:8" x14ac:dyDescent="0.3">
      <c r="A3" s="1" t="s">
        <v>41</v>
      </c>
      <c r="B3" s="2">
        <v>5</v>
      </c>
      <c r="C3" s="2">
        <v>3.5</v>
      </c>
      <c r="D3" s="2">
        <v>4.2</v>
      </c>
      <c r="E3" s="2">
        <v>2.2000000000000002</v>
      </c>
      <c r="F3" s="1">
        <v>10000</v>
      </c>
      <c r="G3" s="1"/>
      <c r="H3" s="1"/>
    </row>
    <row r="4" spans="1:8" x14ac:dyDescent="0.3">
      <c r="A4" s="1" t="s">
        <v>42</v>
      </c>
      <c r="B4" s="2">
        <v>3.2</v>
      </c>
      <c r="C4" s="2">
        <v>2.6</v>
      </c>
      <c r="D4" s="2">
        <v>1.8</v>
      </c>
      <c r="E4" s="2">
        <v>4.8</v>
      </c>
      <c r="F4" s="1">
        <v>12000</v>
      </c>
      <c r="G4" s="1"/>
      <c r="H4" s="1"/>
    </row>
    <row r="5" spans="1:8" x14ac:dyDescent="0.3">
      <c r="A5" s="1" t="s">
        <v>43</v>
      </c>
      <c r="B5" s="2">
        <v>2.5</v>
      </c>
      <c r="C5" s="2">
        <v>3.1</v>
      </c>
      <c r="D5" s="2">
        <v>3.3</v>
      </c>
      <c r="E5" s="2">
        <v>5.4</v>
      </c>
      <c r="F5" s="1">
        <v>14000</v>
      </c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 t="s">
        <v>44</v>
      </c>
      <c r="B7" s="1"/>
      <c r="C7" s="1"/>
      <c r="D7" s="1"/>
      <c r="E7" s="1"/>
      <c r="F7" s="1"/>
      <c r="G7" s="1"/>
      <c r="H7" s="1"/>
    </row>
    <row r="8" spans="1:8" x14ac:dyDescent="0.3">
      <c r="A8" s="1"/>
      <c r="B8" s="1" t="s">
        <v>36</v>
      </c>
      <c r="C8" s="1" t="s">
        <v>37</v>
      </c>
      <c r="D8" s="1" t="s">
        <v>38</v>
      </c>
      <c r="E8" s="1" t="s">
        <v>39</v>
      </c>
      <c r="F8" s="1" t="s">
        <v>45</v>
      </c>
      <c r="G8" s="1"/>
      <c r="H8" s="1" t="s">
        <v>46</v>
      </c>
    </row>
    <row r="9" spans="1:8" x14ac:dyDescent="0.3">
      <c r="A9" s="1" t="s">
        <v>41</v>
      </c>
      <c r="B9" s="1">
        <v>0</v>
      </c>
      <c r="C9" s="1">
        <v>0</v>
      </c>
      <c r="D9" s="1">
        <v>0</v>
      </c>
      <c r="E9" s="1">
        <v>10000</v>
      </c>
      <c r="F9" s="1">
        <f>SUM(B9:E9)</f>
        <v>10000</v>
      </c>
      <c r="G9" s="1" t="s">
        <v>19</v>
      </c>
      <c r="H9" s="1">
        <v>10000</v>
      </c>
    </row>
    <row r="10" spans="1:8" x14ac:dyDescent="0.3">
      <c r="A10" s="1" t="s">
        <v>42</v>
      </c>
      <c r="B10" s="1">
        <v>0</v>
      </c>
      <c r="C10" s="1">
        <v>3000</v>
      </c>
      <c r="D10" s="1">
        <v>6000</v>
      </c>
      <c r="E10" s="1">
        <v>3000</v>
      </c>
      <c r="F10" s="1">
        <f>SUM(B10:E10)</f>
        <v>12000</v>
      </c>
      <c r="G10" s="1" t="s">
        <v>19</v>
      </c>
      <c r="H10" s="1">
        <v>12000</v>
      </c>
    </row>
    <row r="11" spans="1:8" x14ac:dyDescent="0.3">
      <c r="A11" s="1" t="s">
        <v>43</v>
      </c>
      <c r="B11" s="1">
        <v>9000</v>
      </c>
      <c r="C11" s="1">
        <v>3000</v>
      </c>
      <c r="D11" s="1">
        <v>0</v>
      </c>
      <c r="E11" s="1">
        <v>0</v>
      </c>
      <c r="F11" s="1">
        <f>SUM(B11:E11)</f>
        <v>12000</v>
      </c>
      <c r="G11" s="1" t="s">
        <v>19</v>
      </c>
      <c r="H11" s="1">
        <v>14000</v>
      </c>
    </row>
    <row r="12" spans="1:8" x14ac:dyDescent="0.3">
      <c r="A12" s="1" t="s">
        <v>47</v>
      </c>
      <c r="B12" s="1">
        <f>SUM(B9:B11)</f>
        <v>9000</v>
      </c>
      <c r="C12" s="1">
        <f>SUM(C9:C11)</f>
        <v>6000</v>
      </c>
      <c r="D12" s="1">
        <f>SUM(D9:D11)</f>
        <v>6000</v>
      </c>
      <c r="E12" s="1">
        <f>SUM(E9:E11)</f>
        <v>13000</v>
      </c>
      <c r="F12" s="1"/>
      <c r="G12" s="1"/>
      <c r="H12" s="1"/>
    </row>
    <row r="13" spans="1:8" x14ac:dyDescent="0.3">
      <c r="A13" s="1"/>
      <c r="B13" s="1" t="s">
        <v>33</v>
      </c>
      <c r="C13" s="1" t="s">
        <v>33</v>
      </c>
      <c r="D13" s="1" t="s">
        <v>33</v>
      </c>
      <c r="E13" s="1" t="s">
        <v>33</v>
      </c>
      <c r="F13" s="1"/>
      <c r="G13" s="1"/>
      <c r="H13" s="1"/>
    </row>
    <row r="14" spans="1:8" x14ac:dyDescent="0.3">
      <c r="A14" s="1" t="s">
        <v>15</v>
      </c>
      <c r="B14" s="1">
        <f>B1</f>
        <v>9000</v>
      </c>
      <c r="C14" s="1">
        <f>C1</f>
        <v>6000</v>
      </c>
      <c r="D14" s="1">
        <f>D1</f>
        <v>6000</v>
      </c>
      <c r="E14" s="1">
        <f>E1</f>
        <v>13000</v>
      </c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 t="s">
        <v>48</v>
      </c>
      <c r="B16" s="2">
        <f>SUMPRODUCT(B3:E5,B9:E11)</f>
        <v>86800</v>
      </c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5"/>
  <sheetViews>
    <sheetView zoomScale="130" zoomScaleNormal="130" workbookViewId="0">
      <selection activeCell="C2" sqref="C2"/>
    </sheetView>
  </sheetViews>
  <sheetFormatPr defaultRowHeight="14.4" x14ac:dyDescent="0.3"/>
  <cols>
    <col min="2" max="3" width="10" bestFit="1" customWidth="1"/>
    <col min="5" max="7" width="11.109375" bestFit="1" customWidth="1"/>
    <col min="8" max="10" width="12.5546875" bestFit="1" customWidth="1"/>
  </cols>
  <sheetData>
    <row r="1" spans="1:10" x14ac:dyDescent="0.3">
      <c r="A1" s="1"/>
      <c r="C1" s="1" t="s">
        <v>49</v>
      </c>
      <c r="D1" s="1"/>
      <c r="E1" s="1"/>
      <c r="F1" s="1"/>
      <c r="G1" s="1"/>
      <c r="H1" s="1"/>
      <c r="I1" s="1"/>
      <c r="J1" s="1"/>
    </row>
    <row r="2" spans="1:10" x14ac:dyDescent="0.3">
      <c r="A2" s="1"/>
      <c r="C2" s="1">
        <f>SUMPRODUCT(A6:A25,C6:C25)</f>
        <v>9269</v>
      </c>
      <c r="D2" s="1" t="s">
        <v>50</v>
      </c>
      <c r="E2" s="1">
        <f>SUMPRODUCT($A6:$A25,E6:E25)</f>
        <v>2321</v>
      </c>
      <c r="F2" s="1">
        <f t="shared" ref="F2:J2" si="0">SUMPRODUCT($A6:$A25,F6:F25)</f>
        <v>2753</v>
      </c>
      <c r="G2" s="1">
        <f t="shared" si="0"/>
        <v>2751</v>
      </c>
      <c r="H2" s="1">
        <f t="shared" si="0"/>
        <v>897</v>
      </c>
      <c r="I2" s="1">
        <f t="shared" si="0"/>
        <v>884</v>
      </c>
      <c r="J2" s="1">
        <f t="shared" si="0"/>
        <v>670</v>
      </c>
    </row>
    <row r="3" spans="1:10" x14ac:dyDescent="0.3">
      <c r="A3" s="1"/>
      <c r="C3" s="1"/>
      <c r="D3" s="1"/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</row>
    <row r="4" spans="1:10" x14ac:dyDescent="0.3">
      <c r="A4" s="1"/>
      <c r="B4" s="1"/>
      <c r="C4" s="1"/>
      <c r="D4" s="1" t="s">
        <v>10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 x14ac:dyDescent="0.3">
      <c r="A5" s="1" t="s">
        <v>122</v>
      </c>
      <c r="B5" s="1"/>
      <c r="C5" s="1" t="s">
        <v>51</v>
      </c>
      <c r="D5" s="1"/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</row>
    <row r="6" spans="1:10" x14ac:dyDescent="0.3">
      <c r="A6" s="1">
        <v>0</v>
      </c>
      <c r="B6" s="1" t="s">
        <v>58</v>
      </c>
      <c r="C6" s="1">
        <v>928</v>
      </c>
      <c r="D6" s="1"/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 x14ac:dyDescent="0.3">
      <c r="A7" s="1">
        <v>1</v>
      </c>
      <c r="B7" s="1" t="s">
        <v>59</v>
      </c>
      <c r="C7" s="1">
        <v>908</v>
      </c>
      <c r="D7" s="1"/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 x14ac:dyDescent="0.3">
      <c r="A8" s="1">
        <v>1</v>
      </c>
      <c r="B8" s="1" t="s">
        <v>60</v>
      </c>
      <c r="C8" s="1">
        <v>801</v>
      </c>
      <c r="D8" s="1"/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 x14ac:dyDescent="0.3">
      <c r="A9" s="1">
        <v>0</v>
      </c>
      <c r="B9" s="1" t="s">
        <v>61</v>
      </c>
      <c r="C9" s="1">
        <v>543</v>
      </c>
      <c r="D9" s="1"/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 x14ac:dyDescent="0.3">
      <c r="A10" s="1">
        <v>0</v>
      </c>
      <c r="B10" s="1" t="s">
        <v>62</v>
      </c>
      <c r="C10" s="1">
        <v>944</v>
      </c>
      <c r="D10" s="1"/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 x14ac:dyDescent="0.3">
      <c r="A11" s="1">
        <v>1</v>
      </c>
      <c r="B11" s="1" t="s">
        <v>63</v>
      </c>
      <c r="C11" s="1">
        <v>848</v>
      </c>
      <c r="D11" s="1"/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 x14ac:dyDescent="0.3">
      <c r="A12" s="1">
        <v>1</v>
      </c>
      <c r="B12" s="1" t="s">
        <v>64</v>
      </c>
      <c r="C12" s="1">
        <v>545</v>
      </c>
      <c r="D12" s="1"/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 x14ac:dyDescent="0.3">
      <c r="A13" s="1">
        <v>1</v>
      </c>
      <c r="B13" s="1" t="s">
        <v>65</v>
      </c>
      <c r="C13" s="1">
        <v>808</v>
      </c>
      <c r="D13" s="1"/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 x14ac:dyDescent="0.3">
      <c r="A14" s="1">
        <v>1</v>
      </c>
      <c r="B14" s="1" t="s">
        <v>66</v>
      </c>
      <c r="C14" s="1">
        <v>638</v>
      </c>
      <c r="D14" s="1"/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 x14ac:dyDescent="0.3">
      <c r="A15" s="1">
        <v>0</v>
      </c>
      <c r="B15" s="1" t="s">
        <v>67</v>
      </c>
      <c r="C15" s="1">
        <v>841</v>
      </c>
      <c r="D15" s="1"/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 x14ac:dyDescent="0.3">
      <c r="A16" s="1">
        <v>0</v>
      </c>
      <c r="B16" s="1" t="s">
        <v>68</v>
      </c>
      <c r="C16" s="1">
        <v>664</v>
      </c>
      <c r="D16" s="1"/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3">
      <c r="A17" s="1">
        <v>0</v>
      </c>
      <c r="B17" s="1" t="s">
        <v>69</v>
      </c>
      <c r="C17" s="1">
        <v>546</v>
      </c>
      <c r="D17" s="1"/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3">
      <c r="A18" s="1">
        <v>0</v>
      </c>
      <c r="B18" s="1" t="s">
        <v>70</v>
      </c>
      <c r="C18" s="1">
        <v>699</v>
      </c>
      <c r="D18" s="1"/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3">
      <c r="A19" s="1">
        <v>0</v>
      </c>
      <c r="B19" s="1" t="s">
        <v>71</v>
      </c>
      <c r="C19" s="1">
        <v>599</v>
      </c>
      <c r="D19" s="1"/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3">
      <c r="A20" s="1">
        <v>1</v>
      </c>
      <c r="B20" s="1" t="s">
        <v>72</v>
      </c>
      <c r="C20" s="1">
        <v>903</v>
      </c>
      <c r="D20" s="1"/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3">
      <c r="A21" s="1">
        <v>1</v>
      </c>
      <c r="B21" s="1" t="s">
        <v>73</v>
      </c>
      <c r="C21" s="1">
        <v>859</v>
      </c>
      <c r="D21" s="1"/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3">
      <c r="A22" s="1">
        <v>1</v>
      </c>
      <c r="B22" s="1" t="s">
        <v>74</v>
      </c>
      <c r="C22" s="1">
        <v>748</v>
      </c>
      <c r="D22" s="1"/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3">
      <c r="A23" s="1">
        <v>1</v>
      </c>
      <c r="B23" s="1" t="s">
        <v>75</v>
      </c>
      <c r="C23" s="1">
        <v>668</v>
      </c>
      <c r="D23" s="1"/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3">
      <c r="A24" s="1">
        <v>1</v>
      </c>
      <c r="B24" s="1" t="s">
        <v>76</v>
      </c>
      <c r="C24" s="1">
        <v>888</v>
      </c>
      <c r="D24" s="1"/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3">
      <c r="A25" s="1">
        <v>1</v>
      </c>
      <c r="B25" s="1" t="s">
        <v>77</v>
      </c>
      <c r="C25" s="1">
        <v>655</v>
      </c>
      <c r="D25" s="1"/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8"/>
  <sheetViews>
    <sheetView workbookViewId="0">
      <selection activeCell="E5" sqref="E5"/>
    </sheetView>
  </sheetViews>
  <sheetFormatPr defaultRowHeight="14.4" x14ac:dyDescent="0.3"/>
  <cols>
    <col min="1" max="1" width="13.6640625" bestFit="1" customWidth="1"/>
    <col min="4" max="4" width="10.5546875" bestFit="1" customWidth="1"/>
    <col min="5" max="5" width="13.5546875" customWidth="1"/>
    <col min="6" max="6" width="14.6640625" customWidth="1"/>
  </cols>
  <sheetData>
    <row r="1" spans="1:8" x14ac:dyDescent="0.3">
      <c r="A1" s="15"/>
      <c r="B1" s="15" t="s">
        <v>123</v>
      </c>
      <c r="C1" s="15" t="s">
        <v>124</v>
      </c>
      <c r="D1" s="20"/>
      <c r="G1" s="1"/>
    </row>
    <row r="2" spans="1:8" x14ac:dyDescent="0.3">
      <c r="A2" s="15" t="s">
        <v>158</v>
      </c>
      <c r="B2" s="15">
        <v>36.813463237750369</v>
      </c>
      <c r="C2" s="15">
        <v>92.481845348707836</v>
      </c>
      <c r="D2" s="20"/>
      <c r="G2" s="1"/>
    </row>
    <row r="3" spans="1:8" x14ac:dyDescent="0.3">
      <c r="A3" s="15"/>
      <c r="B3" s="15"/>
      <c r="C3" s="15"/>
      <c r="D3" s="15"/>
      <c r="E3" s="1"/>
      <c r="H3" s="1"/>
    </row>
    <row r="4" spans="1:8" x14ac:dyDescent="0.3">
      <c r="A4" s="1" t="s">
        <v>125</v>
      </c>
      <c r="B4" s="1" t="s">
        <v>126</v>
      </c>
      <c r="C4" s="1" t="s">
        <v>124</v>
      </c>
      <c r="D4" s="1" t="s">
        <v>127</v>
      </c>
      <c r="E4" s="10" t="s">
        <v>128</v>
      </c>
      <c r="F4" s="10" t="s">
        <v>129</v>
      </c>
      <c r="G4" s="10"/>
      <c r="H4" s="10"/>
    </row>
    <row r="5" spans="1:8" x14ac:dyDescent="0.3">
      <c r="A5" s="1" t="s">
        <v>130</v>
      </c>
      <c r="B5" s="1">
        <v>40.700000000000003</v>
      </c>
      <c r="C5" s="1">
        <v>73.900000000000006</v>
      </c>
      <c r="D5" s="1">
        <v>15</v>
      </c>
      <c r="E5" s="1">
        <f>69*SQRT((B5-$B$2)^2+(C5-$C$2)^2)</f>
        <v>1309.8921628463941</v>
      </c>
      <c r="F5" s="1">
        <f>D5*E5</f>
        <v>19648.382442695911</v>
      </c>
      <c r="G5" s="1"/>
      <c r="H5" s="1"/>
    </row>
    <row r="6" spans="1:8" x14ac:dyDescent="0.3">
      <c r="A6" s="1" t="s">
        <v>131</v>
      </c>
      <c r="B6" s="1">
        <v>42.3</v>
      </c>
      <c r="C6" s="1">
        <v>71</v>
      </c>
      <c r="D6" s="1">
        <v>8</v>
      </c>
      <c r="E6" s="1">
        <f t="shared" ref="E6:E25" si="0">69*SQRT((B6-$B$2)^2+(C6-$C$2)^2)</f>
        <v>1529.8278250367846</v>
      </c>
      <c r="F6" s="1">
        <f t="shared" ref="F6:F25" si="1">D6*E6</f>
        <v>12238.622600294277</v>
      </c>
      <c r="G6" s="1"/>
      <c r="H6" s="1"/>
    </row>
    <row r="7" spans="1:8" x14ac:dyDescent="0.3">
      <c r="A7" s="1" t="s">
        <v>132</v>
      </c>
      <c r="B7" s="1">
        <v>40</v>
      </c>
      <c r="C7" s="1">
        <v>75.099999999999994</v>
      </c>
      <c r="D7" s="1">
        <v>10</v>
      </c>
      <c r="E7" s="1">
        <f t="shared" si="0"/>
        <v>1219.3347729228558</v>
      </c>
      <c r="F7" s="1">
        <f t="shared" si="1"/>
        <v>12193.347729228557</v>
      </c>
      <c r="G7" s="1"/>
      <c r="H7" s="1"/>
    </row>
    <row r="8" spans="1:8" x14ac:dyDescent="0.3">
      <c r="A8" s="1" t="s">
        <v>133</v>
      </c>
      <c r="B8" s="1">
        <v>35.200000000000003</v>
      </c>
      <c r="C8" s="1">
        <v>80.8</v>
      </c>
      <c r="D8" s="1">
        <v>6</v>
      </c>
      <c r="E8" s="1">
        <f t="shared" si="0"/>
        <v>813.69922869503648</v>
      </c>
      <c r="F8" s="1">
        <f t="shared" si="1"/>
        <v>4882.1953721702193</v>
      </c>
      <c r="G8" s="1"/>
      <c r="H8" s="1"/>
    </row>
    <row r="9" spans="1:8" x14ac:dyDescent="0.3">
      <c r="A9" s="1" t="s">
        <v>134</v>
      </c>
      <c r="B9" s="1">
        <v>33.799999999999997</v>
      </c>
      <c r="C9" s="1">
        <v>84.4</v>
      </c>
      <c r="D9" s="1">
        <v>11</v>
      </c>
      <c r="E9" s="1">
        <f t="shared" si="0"/>
        <v>595.15123912437048</v>
      </c>
      <c r="F9" s="1">
        <f t="shared" si="1"/>
        <v>6546.6636303680752</v>
      </c>
      <c r="G9" s="1"/>
      <c r="H9" s="1"/>
    </row>
    <row r="10" spans="1:8" x14ac:dyDescent="0.3">
      <c r="A10" s="1" t="s">
        <v>135</v>
      </c>
      <c r="B10" s="1">
        <v>30</v>
      </c>
      <c r="C10" s="1">
        <v>89.9</v>
      </c>
      <c r="D10" s="1">
        <v>8</v>
      </c>
      <c r="E10" s="1">
        <f t="shared" si="0"/>
        <v>502.7501497598584</v>
      </c>
      <c r="F10" s="1">
        <f t="shared" si="1"/>
        <v>4022.0011980788672</v>
      </c>
      <c r="G10" s="1"/>
      <c r="H10" s="1"/>
    </row>
    <row r="11" spans="1:8" x14ac:dyDescent="0.3">
      <c r="A11" s="1" t="s">
        <v>136</v>
      </c>
      <c r="B11" s="1">
        <v>25.8</v>
      </c>
      <c r="C11" s="1">
        <v>80.2</v>
      </c>
      <c r="D11" s="1">
        <v>13</v>
      </c>
      <c r="E11" s="1">
        <f t="shared" si="0"/>
        <v>1138.2701810000158</v>
      </c>
      <c r="F11" s="1">
        <f t="shared" si="1"/>
        <v>14797.512353000206</v>
      </c>
      <c r="G11" s="1"/>
      <c r="H11" s="1"/>
    </row>
    <row r="12" spans="1:8" x14ac:dyDescent="0.3">
      <c r="A12" s="1" t="s">
        <v>137</v>
      </c>
      <c r="B12" s="1">
        <v>32.799999999999997</v>
      </c>
      <c r="C12" s="1">
        <v>96.8</v>
      </c>
      <c r="D12" s="1">
        <v>10</v>
      </c>
      <c r="E12" s="1">
        <f t="shared" si="0"/>
        <v>406.77443982165647</v>
      </c>
      <c r="F12" s="1">
        <f t="shared" si="1"/>
        <v>4067.7443982165646</v>
      </c>
      <c r="G12" s="1"/>
      <c r="H12" s="1"/>
    </row>
    <row r="13" spans="1:8" x14ac:dyDescent="0.3">
      <c r="A13" s="1" t="s">
        <v>138</v>
      </c>
      <c r="B13" s="1">
        <v>29.8</v>
      </c>
      <c r="C13" s="1">
        <v>95.4</v>
      </c>
      <c r="D13" s="1">
        <v>12</v>
      </c>
      <c r="E13" s="1">
        <f t="shared" si="0"/>
        <v>524.14705924611849</v>
      </c>
      <c r="F13" s="1">
        <f t="shared" si="1"/>
        <v>6289.7647109534219</v>
      </c>
      <c r="G13" s="1"/>
      <c r="H13" s="1"/>
    </row>
    <row r="14" spans="1:8" x14ac:dyDescent="0.3">
      <c r="A14" s="1" t="s">
        <v>139</v>
      </c>
      <c r="B14" s="1">
        <v>41.8</v>
      </c>
      <c r="C14" s="1">
        <v>87.7</v>
      </c>
      <c r="D14" s="1">
        <v>14</v>
      </c>
      <c r="E14" s="1">
        <f t="shared" si="0"/>
        <v>476.70758141453416</v>
      </c>
      <c r="F14" s="1">
        <f t="shared" si="1"/>
        <v>6673.9061398034783</v>
      </c>
      <c r="G14" s="1"/>
      <c r="H14" s="1"/>
    </row>
    <row r="15" spans="1:8" x14ac:dyDescent="0.3">
      <c r="A15" s="1" t="s">
        <v>140</v>
      </c>
      <c r="B15" s="1">
        <v>42.4</v>
      </c>
      <c r="C15" s="1">
        <v>83.1</v>
      </c>
      <c r="D15" s="1">
        <v>11</v>
      </c>
      <c r="E15" s="1">
        <f t="shared" si="0"/>
        <v>753.42317756756177</v>
      </c>
      <c r="F15" s="1">
        <f t="shared" si="1"/>
        <v>8287.65495324318</v>
      </c>
      <c r="G15" s="1"/>
      <c r="H15" s="1"/>
    </row>
    <row r="16" spans="1:8" x14ac:dyDescent="0.3">
      <c r="A16" s="1" t="s">
        <v>141</v>
      </c>
      <c r="B16" s="1">
        <v>41.5</v>
      </c>
      <c r="C16" s="1">
        <v>81.7</v>
      </c>
      <c r="D16" s="1">
        <v>8</v>
      </c>
      <c r="E16" s="1">
        <f t="shared" si="0"/>
        <v>811.18829856293439</v>
      </c>
      <c r="F16" s="1">
        <f t="shared" si="1"/>
        <v>6489.5063885034751</v>
      </c>
      <c r="G16" s="1"/>
      <c r="H16" s="1"/>
    </row>
    <row r="17" spans="1:8" x14ac:dyDescent="0.3">
      <c r="A17" s="1" t="s">
        <v>142</v>
      </c>
      <c r="B17" s="1">
        <v>39.799999999999997</v>
      </c>
      <c r="C17" s="1">
        <v>86.1</v>
      </c>
      <c r="D17" s="1">
        <v>7</v>
      </c>
      <c r="E17" s="1">
        <f t="shared" si="0"/>
        <v>486.18005135386511</v>
      </c>
      <c r="F17" s="1">
        <f t="shared" si="1"/>
        <v>3403.2603594770558</v>
      </c>
      <c r="G17" s="1"/>
      <c r="H17" s="1"/>
    </row>
    <row r="18" spans="1:8" x14ac:dyDescent="0.3">
      <c r="A18" s="1" t="s">
        <v>143</v>
      </c>
      <c r="B18" s="1">
        <v>39.799999999999997</v>
      </c>
      <c r="C18" s="1">
        <v>104.9</v>
      </c>
      <c r="D18" s="1">
        <v>8</v>
      </c>
      <c r="E18" s="1">
        <f t="shared" si="0"/>
        <v>881.28416065364661</v>
      </c>
      <c r="F18" s="1">
        <f t="shared" si="1"/>
        <v>7050.2732852291729</v>
      </c>
      <c r="G18" s="1"/>
      <c r="H18" s="1"/>
    </row>
    <row r="19" spans="1:8" x14ac:dyDescent="0.3">
      <c r="A19" s="1" t="s">
        <v>144</v>
      </c>
      <c r="B19" s="1">
        <v>45</v>
      </c>
      <c r="C19" s="1">
        <v>93.3</v>
      </c>
      <c r="D19" s="1">
        <v>9</v>
      </c>
      <c r="E19" s="1">
        <f t="shared" si="0"/>
        <v>567.68494082574398</v>
      </c>
      <c r="F19" s="1">
        <f t="shared" si="1"/>
        <v>5109.1644674316958</v>
      </c>
      <c r="G19" s="1"/>
      <c r="H19" s="1"/>
    </row>
    <row r="20" spans="1:8" x14ac:dyDescent="0.3">
      <c r="A20" s="1" t="s">
        <v>145</v>
      </c>
      <c r="B20" s="1">
        <v>33.5</v>
      </c>
      <c r="C20" s="1">
        <v>112.1</v>
      </c>
      <c r="D20" s="1">
        <v>11</v>
      </c>
      <c r="E20" s="1">
        <f t="shared" si="0"/>
        <v>1372.8243720331677</v>
      </c>
      <c r="F20" s="1">
        <f t="shared" si="1"/>
        <v>15101.068092364845</v>
      </c>
      <c r="G20" s="1"/>
      <c r="H20" s="1"/>
    </row>
    <row r="21" spans="1:8" x14ac:dyDescent="0.3">
      <c r="A21" s="1" t="s">
        <v>146</v>
      </c>
      <c r="B21" s="1">
        <v>40.799999999999997</v>
      </c>
      <c r="C21" s="1">
        <v>111.9</v>
      </c>
      <c r="D21" s="1">
        <v>10</v>
      </c>
      <c r="E21" s="1">
        <f t="shared" si="0"/>
        <v>1367.7972272951761</v>
      </c>
      <c r="F21" s="1">
        <f t="shared" si="1"/>
        <v>13677.97227295176</v>
      </c>
      <c r="G21" s="1"/>
      <c r="H21" s="1"/>
    </row>
    <row r="22" spans="1:8" x14ac:dyDescent="0.3">
      <c r="A22" s="1" t="s">
        <v>41</v>
      </c>
      <c r="B22" s="1">
        <v>34.1</v>
      </c>
      <c r="C22" s="1">
        <v>118.4</v>
      </c>
      <c r="D22" s="1">
        <v>18</v>
      </c>
      <c r="E22" s="1">
        <f t="shared" si="0"/>
        <v>1798.1267920791495</v>
      </c>
      <c r="F22" s="1">
        <f t="shared" si="1"/>
        <v>32366.282257424689</v>
      </c>
      <c r="G22" s="1"/>
      <c r="H22" s="1"/>
    </row>
    <row r="23" spans="1:8" x14ac:dyDescent="0.3">
      <c r="A23" s="1" t="s">
        <v>147</v>
      </c>
      <c r="B23" s="1">
        <v>37.799999999999997</v>
      </c>
      <c r="C23" s="1">
        <v>122.6</v>
      </c>
      <c r="D23" s="1">
        <v>12</v>
      </c>
      <c r="E23" s="1">
        <f t="shared" si="0"/>
        <v>2079.2672242294179</v>
      </c>
      <c r="F23" s="1">
        <f t="shared" si="1"/>
        <v>24951.206690753017</v>
      </c>
      <c r="G23" s="1"/>
      <c r="H23" s="1"/>
    </row>
    <row r="24" spans="1:8" x14ac:dyDescent="0.3">
      <c r="A24" s="1" t="s">
        <v>148</v>
      </c>
      <c r="B24" s="1">
        <v>32.799999999999997</v>
      </c>
      <c r="C24" s="1">
        <v>117.1</v>
      </c>
      <c r="D24" s="1">
        <v>10</v>
      </c>
      <c r="E24" s="1">
        <f t="shared" si="0"/>
        <v>1721.0783094505555</v>
      </c>
      <c r="F24" s="1">
        <f t="shared" si="1"/>
        <v>17210.783094505554</v>
      </c>
      <c r="G24" s="1"/>
      <c r="H24" s="1"/>
    </row>
    <row r="25" spans="1:8" x14ac:dyDescent="0.3">
      <c r="A25" s="1" t="s">
        <v>149</v>
      </c>
      <c r="B25" s="1">
        <v>41.6</v>
      </c>
      <c r="C25" s="1">
        <v>122.4</v>
      </c>
      <c r="D25" s="1">
        <v>13</v>
      </c>
      <c r="E25" s="1">
        <f t="shared" si="0"/>
        <v>2090.6053926141412</v>
      </c>
      <c r="F25" s="1">
        <f t="shared" si="1"/>
        <v>27177.870103983834</v>
      </c>
      <c r="G25" s="1"/>
      <c r="H25" s="1"/>
    </row>
    <row r="26" spans="1:8" x14ac:dyDescent="0.3">
      <c r="E26" s="18"/>
      <c r="F26" s="17"/>
    </row>
    <row r="27" spans="1:8" x14ac:dyDescent="0.3">
      <c r="E27" s="1" t="s">
        <v>157</v>
      </c>
      <c r="F27" s="1">
        <f>SUM(F5:F25)</f>
        <v>252185.18254067784</v>
      </c>
    </row>
    <row r="28" spans="1:8" x14ac:dyDescent="0.3">
      <c r="E28" s="1" t="s">
        <v>156</v>
      </c>
      <c r="F28" s="16">
        <f>F27/SUM(D5:D25)</f>
        <v>1125.8267077708831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5"/>
  <sheetViews>
    <sheetView workbookViewId="0">
      <selection activeCell="A5" sqref="A5"/>
    </sheetView>
  </sheetViews>
  <sheetFormatPr defaultRowHeight="14.4" x14ac:dyDescent="0.3"/>
  <cols>
    <col min="2" max="3" width="10" bestFit="1" customWidth="1"/>
    <col min="5" max="7" width="11.109375" bestFit="1" customWidth="1"/>
    <col min="8" max="10" width="12.5546875" bestFit="1" customWidth="1"/>
  </cols>
  <sheetData>
    <row r="1" spans="1:10" x14ac:dyDescent="0.3">
      <c r="A1" s="1"/>
      <c r="C1" s="1" t="s">
        <v>49</v>
      </c>
      <c r="D1" s="1"/>
      <c r="E1" s="1"/>
      <c r="F1" s="1"/>
      <c r="G1" s="1"/>
      <c r="H1" s="1"/>
      <c r="I1" s="1"/>
      <c r="J1" s="1"/>
    </row>
    <row r="2" spans="1:10" x14ac:dyDescent="0.3">
      <c r="A2" s="1"/>
      <c r="C2" s="1">
        <f>SUMPRODUCT(A6:A25,C6:C25)</f>
        <v>9269</v>
      </c>
      <c r="D2" s="1" t="s">
        <v>50</v>
      </c>
      <c r="E2" s="1">
        <f>SUMPRODUCT($A6:$A25,E6:E25)</f>
        <v>2321</v>
      </c>
      <c r="F2" s="1">
        <f t="shared" ref="F2:J2" si="0">SUMPRODUCT($A6:$A25,F6:F25)</f>
        <v>2753</v>
      </c>
      <c r="G2" s="1">
        <f t="shared" si="0"/>
        <v>2751</v>
      </c>
      <c r="H2" s="1">
        <f t="shared" si="0"/>
        <v>897</v>
      </c>
      <c r="I2" s="1">
        <f t="shared" si="0"/>
        <v>884</v>
      </c>
      <c r="J2" s="1">
        <f t="shared" si="0"/>
        <v>670</v>
      </c>
    </row>
    <row r="3" spans="1:10" x14ac:dyDescent="0.3">
      <c r="A3" s="1"/>
      <c r="C3" s="1"/>
      <c r="D3" s="1"/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</row>
    <row r="4" spans="1:10" x14ac:dyDescent="0.3">
      <c r="A4" s="1"/>
      <c r="B4" s="1"/>
      <c r="C4" s="1"/>
      <c r="D4" s="1" t="s">
        <v>10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 x14ac:dyDescent="0.3">
      <c r="A5" s="1" t="s">
        <v>122</v>
      </c>
      <c r="B5" s="1"/>
      <c r="C5" s="1" t="s">
        <v>51</v>
      </c>
      <c r="D5" s="1"/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</row>
    <row r="6" spans="1:10" x14ac:dyDescent="0.3">
      <c r="A6" s="1">
        <v>0</v>
      </c>
      <c r="B6" s="1" t="s">
        <v>58</v>
      </c>
      <c r="C6" s="1">
        <v>928</v>
      </c>
      <c r="D6" s="1"/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 x14ac:dyDescent="0.3">
      <c r="A7" s="1">
        <v>1</v>
      </c>
      <c r="B7" s="1" t="s">
        <v>59</v>
      </c>
      <c r="C7" s="1">
        <v>908</v>
      </c>
      <c r="D7" s="1"/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 x14ac:dyDescent="0.3">
      <c r="A8" s="1">
        <v>1</v>
      </c>
      <c r="B8" s="1" t="s">
        <v>60</v>
      </c>
      <c r="C8" s="1">
        <v>801</v>
      </c>
      <c r="D8" s="1"/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 x14ac:dyDescent="0.3">
      <c r="A9" s="1">
        <v>0</v>
      </c>
      <c r="B9" s="1" t="s">
        <v>61</v>
      </c>
      <c r="C9" s="1">
        <v>543</v>
      </c>
      <c r="D9" s="1"/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 x14ac:dyDescent="0.3">
      <c r="A10" s="1">
        <v>0</v>
      </c>
      <c r="B10" s="1" t="s">
        <v>62</v>
      </c>
      <c r="C10" s="1">
        <v>944</v>
      </c>
      <c r="D10" s="1"/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 x14ac:dyDescent="0.3">
      <c r="A11" s="1">
        <v>1</v>
      </c>
      <c r="B11" s="1" t="s">
        <v>63</v>
      </c>
      <c r="C11" s="1">
        <v>848</v>
      </c>
      <c r="D11" s="1"/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 x14ac:dyDescent="0.3">
      <c r="A12" s="1">
        <v>1</v>
      </c>
      <c r="B12" s="1" t="s">
        <v>64</v>
      </c>
      <c r="C12" s="1">
        <v>545</v>
      </c>
      <c r="D12" s="1"/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 x14ac:dyDescent="0.3">
      <c r="A13" s="1">
        <v>1</v>
      </c>
      <c r="B13" s="1" t="s">
        <v>65</v>
      </c>
      <c r="C13" s="1">
        <v>808</v>
      </c>
      <c r="D13" s="1"/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 x14ac:dyDescent="0.3">
      <c r="A14" s="1">
        <v>1</v>
      </c>
      <c r="B14" s="1" t="s">
        <v>66</v>
      </c>
      <c r="C14" s="1">
        <v>638</v>
      </c>
      <c r="D14" s="1"/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 x14ac:dyDescent="0.3">
      <c r="A15" s="1">
        <v>0</v>
      </c>
      <c r="B15" s="1" t="s">
        <v>67</v>
      </c>
      <c r="C15" s="1">
        <v>841</v>
      </c>
      <c r="D15" s="1"/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 x14ac:dyDescent="0.3">
      <c r="A16" s="1">
        <v>0</v>
      </c>
      <c r="B16" s="1" t="s">
        <v>68</v>
      </c>
      <c r="C16" s="1">
        <v>664</v>
      </c>
      <c r="D16" s="1"/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3">
      <c r="A17" s="1">
        <v>0</v>
      </c>
      <c r="B17" s="1" t="s">
        <v>69</v>
      </c>
      <c r="C17" s="1">
        <v>546</v>
      </c>
      <c r="D17" s="1"/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3">
      <c r="A18" s="1">
        <v>0</v>
      </c>
      <c r="B18" s="1" t="s">
        <v>70</v>
      </c>
      <c r="C18" s="1">
        <v>699</v>
      </c>
      <c r="D18" s="1"/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3">
      <c r="A19" s="1">
        <v>0</v>
      </c>
      <c r="B19" s="1" t="s">
        <v>71</v>
      </c>
      <c r="C19" s="1">
        <v>599</v>
      </c>
      <c r="D19" s="1"/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3">
      <c r="A20" s="1">
        <v>1</v>
      </c>
      <c r="B20" s="1" t="s">
        <v>72</v>
      </c>
      <c r="C20" s="1">
        <v>903</v>
      </c>
      <c r="D20" s="1"/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3">
      <c r="A21" s="1">
        <v>1</v>
      </c>
      <c r="B21" s="1" t="s">
        <v>73</v>
      </c>
      <c r="C21" s="1">
        <v>859</v>
      </c>
      <c r="D21" s="1"/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3">
      <c r="A22" s="1">
        <v>1</v>
      </c>
      <c r="B22" s="1" t="s">
        <v>74</v>
      </c>
      <c r="C22" s="1">
        <v>748</v>
      </c>
      <c r="D22" s="1"/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3">
      <c r="A23" s="1">
        <v>1</v>
      </c>
      <c r="B23" s="1" t="s">
        <v>75</v>
      </c>
      <c r="C23" s="1">
        <v>668</v>
      </c>
      <c r="D23" s="1"/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3">
      <c r="A24" s="1">
        <v>1</v>
      </c>
      <c r="B24" s="1" t="s">
        <v>76</v>
      </c>
      <c r="C24" s="1">
        <v>888</v>
      </c>
      <c r="D24" s="1"/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3">
      <c r="A25" s="1">
        <v>1</v>
      </c>
      <c r="B25" s="1" t="s">
        <v>77</v>
      </c>
      <c r="C25" s="1">
        <v>655</v>
      </c>
      <c r="D25" s="1"/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8"/>
  <sheetViews>
    <sheetView workbookViewId="0">
      <selection activeCell="P29" sqref="P29"/>
    </sheetView>
  </sheetViews>
  <sheetFormatPr defaultRowHeight="14.4" x14ac:dyDescent="0.3"/>
  <cols>
    <col min="1" max="1" width="13.6640625" bestFit="1" customWidth="1"/>
    <col min="2" max="2" width="11" bestFit="1" customWidth="1"/>
    <col min="3" max="3" width="12" bestFit="1" customWidth="1"/>
    <col min="4" max="4" width="10.5546875" bestFit="1" customWidth="1"/>
    <col min="5" max="5" width="14.44140625" customWidth="1"/>
    <col min="6" max="6" width="16.44140625" customWidth="1"/>
  </cols>
  <sheetData>
    <row r="1" spans="1:6" x14ac:dyDescent="0.3">
      <c r="A1" s="15"/>
      <c r="B1" s="15" t="s">
        <v>123</v>
      </c>
      <c r="C1" s="15" t="s">
        <v>124</v>
      </c>
      <c r="D1" s="20"/>
      <c r="E1" s="20"/>
    </row>
    <row r="2" spans="1:6" x14ac:dyDescent="0.3">
      <c r="A2" s="15" t="s">
        <v>158</v>
      </c>
      <c r="B2" s="15">
        <v>36.813463237750369</v>
      </c>
      <c r="C2" s="15">
        <v>92.481845348707836</v>
      </c>
      <c r="D2" s="20"/>
      <c r="E2" s="20"/>
    </row>
    <row r="3" spans="1:6" x14ac:dyDescent="0.3">
      <c r="A3" s="15"/>
      <c r="B3" s="15"/>
      <c r="C3" s="15"/>
      <c r="D3" s="15"/>
      <c r="E3" s="15"/>
    </row>
    <row r="4" spans="1:6" x14ac:dyDescent="0.3">
      <c r="A4" s="15" t="s">
        <v>125</v>
      </c>
      <c r="B4" s="15" t="s">
        <v>126</v>
      </c>
      <c r="C4" s="15" t="s">
        <v>124</v>
      </c>
      <c r="D4" s="15" t="s">
        <v>127</v>
      </c>
      <c r="E4" s="21" t="s">
        <v>128</v>
      </c>
      <c r="F4" s="10" t="s">
        <v>129</v>
      </c>
    </row>
    <row r="5" spans="1:6" x14ac:dyDescent="0.3">
      <c r="A5" s="1" t="s">
        <v>130</v>
      </c>
      <c r="B5" s="1">
        <v>40.700000000000003</v>
      </c>
      <c r="C5" s="1">
        <v>73.900000000000006</v>
      </c>
      <c r="D5" s="1">
        <v>15</v>
      </c>
      <c r="E5" s="1">
        <f>69*SQRT((B5-$B$2)^2+(C5-$C$2)^2)</f>
        <v>1309.8921628463941</v>
      </c>
      <c r="F5" s="1">
        <f>D5*E5</f>
        <v>19648.382442695911</v>
      </c>
    </row>
    <row r="6" spans="1:6" x14ac:dyDescent="0.3">
      <c r="A6" s="1" t="s">
        <v>131</v>
      </c>
      <c r="B6" s="1">
        <v>42.3</v>
      </c>
      <c r="C6" s="1">
        <v>71</v>
      </c>
      <c r="D6" s="1">
        <v>8</v>
      </c>
      <c r="E6" s="1">
        <f t="shared" ref="E6:E25" si="0">69*SQRT((B6-$B$2)^2+(C6-$C$2)^2)</f>
        <v>1529.8278250367846</v>
      </c>
      <c r="F6" s="1">
        <f t="shared" ref="F6:F25" si="1">D6*E6</f>
        <v>12238.622600294277</v>
      </c>
    </row>
    <row r="7" spans="1:6" x14ac:dyDescent="0.3">
      <c r="A7" s="1" t="s">
        <v>132</v>
      </c>
      <c r="B7" s="1">
        <v>40</v>
      </c>
      <c r="C7" s="1">
        <v>75.099999999999994</v>
      </c>
      <c r="D7" s="1">
        <v>10</v>
      </c>
      <c r="E7" s="1">
        <f t="shared" si="0"/>
        <v>1219.3347729228558</v>
      </c>
      <c r="F7" s="1">
        <f t="shared" si="1"/>
        <v>12193.347729228557</v>
      </c>
    </row>
    <row r="8" spans="1:6" x14ac:dyDescent="0.3">
      <c r="A8" s="1" t="s">
        <v>133</v>
      </c>
      <c r="B8" s="1">
        <v>35.200000000000003</v>
      </c>
      <c r="C8" s="1">
        <v>80.8</v>
      </c>
      <c r="D8" s="1">
        <v>6</v>
      </c>
      <c r="E8" s="1">
        <f t="shared" si="0"/>
        <v>813.69922869503648</v>
      </c>
      <c r="F8" s="1">
        <f t="shared" si="1"/>
        <v>4882.1953721702193</v>
      </c>
    </row>
    <row r="9" spans="1:6" x14ac:dyDescent="0.3">
      <c r="A9" s="1" t="s">
        <v>134</v>
      </c>
      <c r="B9" s="1">
        <v>33.799999999999997</v>
      </c>
      <c r="C9" s="1">
        <v>84.4</v>
      </c>
      <c r="D9" s="1">
        <v>11</v>
      </c>
      <c r="E9" s="1">
        <f t="shared" si="0"/>
        <v>595.15123912437048</v>
      </c>
      <c r="F9" s="1">
        <f t="shared" si="1"/>
        <v>6546.6636303680752</v>
      </c>
    </row>
    <row r="10" spans="1:6" x14ac:dyDescent="0.3">
      <c r="A10" s="1" t="s">
        <v>135</v>
      </c>
      <c r="B10" s="1">
        <v>30</v>
      </c>
      <c r="C10" s="1">
        <v>89.9</v>
      </c>
      <c r="D10" s="1">
        <v>8</v>
      </c>
      <c r="E10" s="1">
        <f t="shared" si="0"/>
        <v>502.7501497598584</v>
      </c>
      <c r="F10" s="1">
        <f t="shared" si="1"/>
        <v>4022.0011980788672</v>
      </c>
    </row>
    <row r="11" spans="1:6" x14ac:dyDescent="0.3">
      <c r="A11" s="1" t="s">
        <v>136</v>
      </c>
      <c r="B11" s="1">
        <v>25.8</v>
      </c>
      <c r="C11" s="1">
        <v>80.2</v>
      </c>
      <c r="D11" s="1">
        <v>13</v>
      </c>
      <c r="E11" s="1">
        <f t="shared" si="0"/>
        <v>1138.2701810000158</v>
      </c>
      <c r="F11" s="1">
        <f t="shared" si="1"/>
        <v>14797.512353000206</v>
      </c>
    </row>
    <row r="12" spans="1:6" x14ac:dyDescent="0.3">
      <c r="A12" s="1" t="s">
        <v>137</v>
      </c>
      <c r="B12" s="1">
        <v>32.799999999999997</v>
      </c>
      <c r="C12" s="1">
        <v>96.8</v>
      </c>
      <c r="D12" s="1">
        <v>10</v>
      </c>
      <c r="E12" s="1">
        <f t="shared" si="0"/>
        <v>406.77443982165647</v>
      </c>
      <c r="F12" s="1">
        <f t="shared" si="1"/>
        <v>4067.7443982165646</v>
      </c>
    </row>
    <row r="13" spans="1:6" x14ac:dyDescent="0.3">
      <c r="A13" s="1" t="s">
        <v>138</v>
      </c>
      <c r="B13" s="1">
        <v>29.8</v>
      </c>
      <c r="C13" s="1">
        <v>95.4</v>
      </c>
      <c r="D13" s="1">
        <v>12</v>
      </c>
      <c r="E13" s="1">
        <f t="shared" si="0"/>
        <v>524.14705924611849</v>
      </c>
      <c r="F13" s="1">
        <f t="shared" si="1"/>
        <v>6289.7647109534219</v>
      </c>
    </row>
    <row r="14" spans="1:6" x14ac:dyDescent="0.3">
      <c r="A14" s="1" t="s">
        <v>139</v>
      </c>
      <c r="B14" s="1">
        <v>41.8</v>
      </c>
      <c r="C14" s="1">
        <v>87.7</v>
      </c>
      <c r="D14" s="1">
        <v>14</v>
      </c>
      <c r="E14" s="1">
        <f t="shared" si="0"/>
        <v>476.70758141453416</v>
      </c>
      <c r="F14" s="1">
        <f t="shared" si="1"/>
        <v>6673.9061398034783</v>
      </c>
    </row>
    <row r="15" spans="1:6" x14ac:dyDescent="0.3">
      <c r="A15" s="1" t="s">
        <v>140</v>
      </c>
      <c r="B15" s="1">
        <v>42.4</v>
      </c>
      <c r="C15" s="1">
        <v>83.1</v>
      </c>
      <c r="D15" s="1">
        <v>11</v>
      </c>
      <c r="E15" s="1">
        <f t="shared" si="0"/>
        <v>753.42317756756177</v>
      </c>
      <c r="F15" s="1">
        <f t="shared" si="1"/>
        <v>8287.65495324318</v>
      </c>
    </row>
    <row r="16" spans="1:6" x14ac:dyDescent="0.3">
      <c r="A16" s="1" t="s">
        <v>141</v>
      </c>
      <c r="B16" s="1">
        <v>41.5</v>
      </c>
      <c r="C16" s="1">
        <v>81.7</v>
      </c>
      <c r="D16" s="1">
        <v>8</v>
      </c>
      <c r="E16" s="1">
        <f t="shared" si="0"/>
        <v>811.18829856293439</v>
      </c>
      <c r="F16" s="1">
        <f t="shared" si="1"/>
        <v>6489.5063885034751</v>
      </c>
    </row>
    <row r="17" spans="1:6" x14ac:dyDescent="0.3">
      <c r="A17" s="1" t="s">
        <v>142</v>
      </c>
      <c r="B17" s="1">
        <v>39.799999999999997</v>
      </c>
      <c r="C17" s="1">
        <v>86.1</v>
      </c>
      <c r="D17" s="1">
        <v>7</v>
      </c>
      <c r="E17" s="1">
        <f t="shared" si="0"/>
        <v>486.18005135386511</v>
      </c>
      <c r="F17" s="1">
        <f t="shared" si="1"/>
        <v>3403.2603594770558</v>
      </c>
    </row>
    <row r="18" spans="1:6" x14ac:dyDescent="0.3">
      <c r="A18" s="1" t="s">
        <v>143</v>
      </c>
      <c r="B18" s="1">
        <v>39.799999999999997</v>
      </c>
      <c r="C18" s="1">
        <v>104.9</v>
      </c>
      <c r="D18" s="1">
        <v>8</v>
      </c>
      <c r="E18" s="1">
        <f t="shared" si="0"/>
        <v>881.28416065364661</v>
      </c>
      <c r="F18" s="1">
        <f t="shared" si="1"/>
        <v>7050.2732852291729</v>
      </c>
    </row>
    <row r="19" spans="1:6" x14ac:dyDescent="0.3">
      <c r="A19" s="1" t="s">
        <v>144</v>
      </c>
      <c r="B19" s="1">
        <v>45</v>
      </c>
      <c r="C19" s="1">
        <v>93.3</v>
      </c>
      <c r="D19" s="1">
        <v>9</v>
      </c>
      <c r="E19" s="1">
        <f t="shared" si="0"/>
        <v>567.68494082574398</v>
      </c>
      <c r="F19" s="1">
        <f t="shared" si="1"/>
        <v>5109.1644674316958</v>
      </c>
    </row>
    <row r="20" spans="1:6" x14ac:dyDescent="0.3">
      <c r="A20" s="1" t="s">
        <v>145</v>
      </c>
      <c r="B20" s="1">
        <v>33.5</v>
      </c>
      <c r="C20" s="1">
        <v>112.1</v>
      </c>
      <c r="D20" s="1">
        <v>11</v>
      </c>
      <c r="E20" s="1">
        <f t="shared" si="0"/>
        <v>1372.8243720331677</v>
      </c>
      <c r="F20" s="1">
        <f t="shared" si="1"/>
        <v>15101.068092364845</v>
      </c>
    </row>
    <row r="21" spans="1:6" x14ac:dyDescent="0.3">
      <c r="A21" s="1" t="s">
        <v>146</v>
      </c>
      <c r="B21" s="1">
        <v>40.799999999999997</v>
      </c>
      <c r="C21" s="1">
        <v>111.9</v>
      </c>
      <c r="D21" s="1">
        <v>10</v>
      </c>
      <c r="E21" s="1">
        <f t="shared" si="0"/>
        <v>1367.7972272951761</v>
      </c>
      <c r="F21" s="1">
        <f t="shared" si="1"/>
        <v>13677.97227295176</v>
      </c>
    </row>
    <row r="22" spans="1:6" x14ac:dyDescent="0.3">
      <c r="A22" s="1" t="s">
        <v>41</v>
      </c>
      <c r="B22" s="1">
        <v>34.1</v>
      </c>
      <c r="C22" s="1">
        <v>118.4</v>
      </c>
      <c r="D22" s="1">
        <v>18</v>
      </c>
      <c r="E22" s="1">
        <f t="shared" si="0"/>
        <v>1798.1267920791495</v>
      </c>
      <c r="F22" s="1">
        <f t="shared" si="1"/>
        <v>32366.282257424689</v>
      </c>
    </row>
    <row r="23" spans="1:6" x14ac:dyDescent="0.3">
      <c r="A23" s="1" t="s">
        <v>147</v>
      </c>
      <c r="B23" s="1">
        <v>37.799999999999997</v>
      </c>
      <c r="C23" s="1">
        <v>122.6</v>
      </c>
      <c r="D23" s="1">
        <v>12</v>
      </c>
      <c r="E23" s="1">
        <f t="shared" si="0"/>
        <v>2079.2672242294179</v>
      </c>
      <c r="F23" s="1">
        <f t="shared" si="1"/>
        <v>24951.206690753017</v>
      </c>
    </row>
    <row r="24" spans="1:6" x14ac:dyDescent="0.3">
      <c r="A24" s="1" t="s">
        <v>148</v>
      </c>
      <c r="B24" s="1">
        <v>32.799999999999997</v>
      </c>
      <c r="C24" s="1">
        <v>117.1</v>
      </c>
      <c r="D24" s="1">
        <v>10</v>
      </c>
      <c r="E24" s="1">
        <f t="shared" si="0"/>
        <v>1721.0783094505555</v>
      </c>
      <c r="F24" s="1">
        <f t="shared" si="1"/>
        <v>17210.783094505554</v>
      </c>
    </row>
    <row r="25" spans="1:6" x14ac:dyDescent="0.3">
      <c r="A25" s="1" t="s">
        <v>149</v>
      </c>
      <c r="B25" s="1">
        <v>41.6</v>
      </c>
      <c r="C25" s="1">
        <v>122.4</v>
      </c>
      <c r="D25" s="1">
        <v>13</v>
      </c>
      <c r="E25" s="1">
        <f t="shared" si="0"/>
        <v>2090.6053926141412</v>
      </c>
      <c r="F25" s="1">
        <f t="shared" si="1"/>
        <v>27177.870103983834</v>
      </c>
    </row>
    <row r="26" spans="1:6" x14ac:dyDescent="0.3">
      <c r="E26" s="18"/>
      <c r="F26" s="17"/>
    </row>
    <row r="27" spans="1:6" x14ac:dyDescent="0.3">
      <c r="E27" s="1" t="s">
        <v>157</v>
      </c>
      <c r="F27" s="1">
        <f>SUM(F5:F25)</f>
        <v>252185.18254067784</v>
      </c>
    </row>
    <row r="28" spans="1:6" x14ac:dyDescent="0.3">
      <c r="E28" s="1" t="s">
        <v>156</v>
      </c>
      <c r="F28" s="16">
        <f>F27/SUM(D5:D25)</f>
        <v>1125.8267077708831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8"/>
  <sheetViews>
    <sheetView workbookViewId="0"/>
  </sheetViews>
  <sheetFormatPr defaultRowHeight="14.4" x14ac:dyDescent="0.3"/>
  <cols>
    <col min="1" max="1" width="14" bestFit="1" customWidth="1"/>
    <col min="2" max="3" width="12" bestFit="1" customWidth="1"/>
    <col min="4" max="4" width="10.5546875" bestFit="1" customWidth="1"/>
    <col min="5" max="8" width="12.5546875" bestFit="1" customWidth="1"/>
  </cols>
  <sheetData>
    <row r="1" spans="1:8" x14ac:dyDescent="0.3">
      <c r="A1" s="1"/>
      <c r="B1" s="1" t="s">
        <v>123</v>
      </c>
      <c r="C1" s="1" t="s">
        <v>124</v>
      </c>
      <c r="D1" s="1"/>
      <c r="G1" s="1"/>
      <c r="H1" s="1"/>
    </row>
    <row r="2" spans="1:8" x14ac:dyDescent="0.3">
      <c r="A2" s="1" t="s">
        <v>154</v>
      </c>
      <c r="B2" s="1">
        <v>38.164068949920612</v>
      </c>
      <c r="C2" s="1">
        <v>84.028964051594727</v>
      </c>
      <c r="D2" s="1"/>
      <c r="G2" s="1"/>
    </row>
    <row r="3" spans="1:8" x14ac:dyDescent="0.3">
      <c r="A3" s="1" t="s">
        <v>155</v>
      </c>
      <c r="B3" s="1">
        <v>34.931878688986579</v>
      </c>
      <c r="C3" s="1">
        <v>117.79160651753816</v>
      </c>
      <c r="D3" s="1"/>
      <c r="G3" s="1"/>
    </row>
    <row r="4" spans="1:8" x14ac:dyDescent="0.3">
      <c r="A4" s="1" t="s">
        <v>125</v>
      </c>
      <c r="B4" s="1" t="s">
        <v>126</v>
      </c>
      <c r="C4" s="1" t="s">
        <v>124</v>
      </c>
      <c r="D4" s="1" t="s">
        <v>127</v>
      </c>
      <c r="E4" s="10" t="s">
        <v>150</v>
      </c>
      <c r="F4" s="10" t="s">
        <v>151</v>
      </c>
      <c r="G4" s="10" t="s">
        <v>152</v>
      </c>
      <c r="H4" s="10" t="s">
        <v>153</v>
      </c>
    </row>
    <row r="5" spans="1:8" x14ac:dyDescent="0.3">
      <c r="A5" s="11" t="s">
        <v>130</v>
      </c>
      <c r="B5" s="11">
        <v>40.700000000000003</v>
      </c>
      <c r="C5" s="11">
        <v>73.900000000000006</v>
      </c>
      <c r="D5" s="11">
        <v>15</v>
      </c>
      <c r="E5" s="19">
        <f t="shared" ref="E5:E25" si="0">69*SQRT((B5-$B$2)^2+(C5-$C$2)^2)</f>
        <v>720.46989939448724</v>
      </c>
      <c r="F5" s="19">
        <f t="shared" ref="F5:F25" si="1">69*SQRT((B5-$B$3)^2+(C5-$C$3)^2)</f>
        <v>3054.5609884261967</v>
      </c>
      <c r="G5" s="19">
        <f>MIN(E5,F5)</f>
        <v>720.46989939448724</v>
      </c>
      <c r="H5" s="19">
        <f>G5*D5</f>
        <v>10807.048490917308</v>
      </c>
    </row>
    <row r="6" spans="1:8" x14ac:dyDescent="0.3">
      <c r="A6" s="11" t="s">
        <v>131</v>
      </c>
      <c r="B6" s="11">
        <v>42.3</v>
      </c>
      <c r="C6" s="11">
        <v>71</v>
      </c>
      <c r="D6" s="11">
        <v>8</v>
      </c>
      <c r="E6" s="19">
        <f t="shared" si="0"/>
        <v>943.20710885552546</v>
      </c>
      <c r="F6" s="19">
        <f t="shared" si="1"/>
        <v>3268.40381958331</v>
      </c>
      <c r="G6" s="19">
        <f t="shared" ref="G6:G25" si="2">MIN(E6,F6)</f>
        <v>943.20710885552546</v>
      </c>
      <c r="H6" s="19">
        <f t="shared" ref="H6:H25" si="3">G6*D6</f>
        <v>7545.6568708442037</v>
      </c>
    </row>
    <row r="7" spans="1:8" x14ac:dyDescent="0.3">
      <c r="A7" s="11" t="s">
        <v>132</v>
      </c>
      <c r="B7" s="11">
        <v>40</v>
      </c>
      <c r="C7" s="11">
        <v>75.099999999999994</v>
      </c>
      <c r="D7" s="11">
        <v>10</v>
      </c>
      <c r="E7" s="19">
        <f t="shared" si="0"/>
        <v>628.98729420645884</v>
      </c>
      <c r="F7" s="19">
        <f t="shared" si="1"/>
        <v>2966.4055140045834</v>
      </c>
      <c r="G7" s="19">
        <f t="shared" si="2"/>
        <v>628.98729420645884</v>
      </c>
      <c r="H7" s="19">
        <f t="shared" si="3"/>
        <v>6289.8729420645886</v>
      </c>
    </row>
    <row r="8" spans="1:8" x14ac:dyDescent="0.3">
      <c r="A8" s="11" t="s">
        <v>133</v>
      </c>
      <c r="B8" s="11">
        <v>35.200000000000003</v>
      </c>
      <c r="C8" s="11">
        <v>80.8</v>
      </c>
      <c r="D8" s="11">
        <v>6</v>
      </c>
      <c r="E8" s="19">
        <f t="shared" si="0"/>
        <v>302.43663895885544</v>
      </c>
      <c r="F8" s="19">
        <f t="shared" si="1"/>
        <v>2552.4878957092337</v>
      </c>
      <c r="G8" s="19">
        <f t="shared" si="2"/>
        <v>302.43663895885544</v>
      </c>
      <c r="H8" s="19">
        <f t="shared" si="3"/>
        <v>1814.6198337531328</v>
      </c>
    </row>
    <row r="9" spans="1:8" x14ac:dyDescent="0.3">
      <c r="A9" s="11" t="s">
        <v>134</v>
      </c>
      <c r="B9" s="11">
        <v>33.799999999999997</v>
      </c>
      <c r="C9" s="11">
        <v>84.4</v>
      </c>
      <c r="D9" s="11">
        <v>11</v>
      </c>
      <c r="E9" s="19">
        <f t="shared" si="0"/>
        <v>302.20712503993838</v>
      </c>
      <c r="F9" s="19">
        <f t="shared" si="1"/>
        <v>2305.3441452488819</v>
      </c>
      <c r="G9" s="19">
        <f t="shared" si="2"/>
        <v>302.20712503993838</v>
      </c>
      <c r="H9" s="19">
        <f t="shared" si="3"/>
        <v>3324.2783754393222</v>
      </c>
    </row>
    <row r="10" spans="1:8" x14ac:dyDescent="0.3">
      <c r="A10" s="11" t="s">
        <v>135</v>
      </c>
      <c r="B10" s="11">
        <v>30</v>
      </c>
      <c r="C10" s="11">
        <v>89.9</v>
      </c>
      <c r="D10" s="11">
        <v>8</v>
      </c>
      <c r="E10" s="19">
        <f t="shared" si="0"/>
        <v>693.85696316689439</v>
      </c>
      <c r="F10" s="19">
        <f t="shared" si="1"/>
        <v>1954.3756902996213</v>
      </c>
      <c r="G10" s="19">
        <f t="shared" si="2"/>
        <v>693.85696316689439</v>
      </c>
      <c r="H10" s="19">
        <f t="shared" si="3"/>
        <v>5550.8557053351551</v>
      </c>
    </row>
    <row r="11" spans="1:8" x14ac:dyDescent="0.3">
      <c r="A11" s="11" t="s">
        <v>136</v>
      </c>
      <c r="B11" s="11">
        <v>25.8</v>
      </c>
      <c r="C11" s="11">
        <v>80.2</v>
      </c>
      <c r="D11" s="11">
        <v>13</v>
      </c>
      <c r="E11" s="19">
        <f t="shared" si="0"/>
        <v>893.09343558837895</v>
      </c>
      <c r="F11" s="19">
        <f t="shared" si="1"/>
        <v>2669.2568522975698</v>
      </c>
      <c r="G11" s="19">
        <f t="shared" si="2"/>
        <v>893.09343558837895</v>
      </c>
      <c r="H11" s="19">
        <f t="shared" si="3"/>
        <v>11610.214662648927</v>
      </c>
    </row>
    <row r="12" spans="1:8" x14ac:dyDescent="0.3">
      <c r="A12" s="11" t="s">
        <v>137</v>
      </c>
      <c r="B12" s="11">
        <v>32.799999999999997</v>
      </c>
      <c r="C12" s="11">
        <v>96.8</v>
      </c>
      <c r="D12" s="11">
        <v>10</v>
      </c>
      <c r="E12" s="19">
        <f t="shared" si="0"/>
        <v>955.77477697149698</v>
      </c>
      <c r="F12" s="19">
        <f t="shared" si="1"/>
        <v>1455.871305743008</v>
      </c>
      <c r="G12" s="19">
        <f t="shared" si="2"/>
        <v>955.77477697149698</v>
      </c>
      <c r="H12" s="19">
        <f t="shared" si="3"/>
        <v>9557.7477697149698</v>
      </c>
    </row>
    <row r="13" spans="1:8" x14ac:dyDescent="0.3">
      <c r="A13" s="11" t="s">
        <v>138</v>
      </c>
      <c r="B13" s="11">
        <v>29.8</v>
      </c>
      <c r="C13" s="11">
        <v>95.4</v>
      </c>
      <c r="D13" s="11">
        <v>12</v>
      </c>
      <c r="E13" s="19">
        <f t="shared" si="0"/>
        <v>973.99581718678166</v>
      </c>
      <c r="F13" s="19">
        <f t="shared" si="1"/>
        <v>1585.0791695304804</v>
      </c>
      <c r="G13" s="19">
        <f t="shared" si="2"/>
        <v>973.99581718678166</v>
      </c>
      <c r="H13" s="19">
        <f t="shared" si="3"/>
        <v>11687.94980624138</v>
      </c>
    </row>
    <row r="14" spans="1:8" x14ac:dyDescent="0.3">
      <c r="A14" s="11" t="s">
        <v>139</v>
      </c>
      <c r="B14" s="11">
        <v>41.8</v>
      </c>
      <c r="C14" s="11">
        <v>87.7</v>
      </c>
      <c r="D14" s="11">
        <v>14</v>
      </c>
      <c r="E14" s="19">
        <f t="shared" si="0"/>
        <v>356.51372244012123</v>
      </c>
      <c r="F14" s="19">
        <f t="shared" si="1"/>
        <v>2129.7159040733723</v>
      </c>
      <c r="G14" s="19">
        <f t="shared" si="2"/>
        <v>356.51372244012123</v>
      </c>
      <c r="H14" s="19">
        <f t="shared" si="3"/>
        <v>4991.1921141616967</v>
      </c>
    </row>
    <row r="15" spans="1:8" x14ac:dyDescent="0.3">
      <c r="A15" s="11" t="s">
        <v>140</v>
      </c>
      <c r="B15" s="11">
        <v>42.4</v>
      </c>
      <c r="C15" s="11">
        <v>83.1</v>
      </c>
      <c r="D15" s="11">
        <v>11</v>
      </c>
      <c r="E15" s="19">
        <f t="shared" si="0"/>
        <v>299.22529268117745</v>
      </c>
      <c r="F15" s="19">
        <f t="shared" si="1"/>
        <v>2448.5575300844248</v>
      </c>
      <c r="G15" s="19">
        <f t="shared" si="2"/>
        <v>299.22529268117745</v>
      </c>
      <c r="H15" s="19">
        <f t="shared" si="3"/>
        <v>3291.4782194929521</v>
      </c>
    </row>
    <row r="16" spans="1:8" x14ac:dyDescent="0.3">
      <c r="A16" s="11" t="s">
        <v>141</v>
      </c>
      <c r="B16" s="11">
        <v>41.5</v>
      </c>
      <c r="C16" s="11">
        <v>81.7</v>
      </c>
      <c r="D16" s="11">
        <v>8</v>
      </c>
      <c r="E16" s="19">
        <f t="shared" si="0"/>
        <v>280.72495052304293</v>
      </c>
      <c r="F16" s="19">
        <f t="shared" si="1"/>
        <v>2531.2227302799747</v>
      </c>
      <c r="G16" s="19">
        <f t="shared" si="2"/>
        <v>280.72495052304293</v>
      </c>
      <c r="H16" s="19">
        <f t="shared" si="3"/>
        <v>2245.7996041843435</v>
      </c>
    </row>
    <row r="17" spans="1:8" x14ac:dyDescent="0.3">
      <c r="A17" s="11" t="s">
        <v>142</v>
      </c>
      <c r="B17" s="11">
        <v>39.799999999999997</v>
      </c>
      <c r="C17" s="11">
        <v>86.1</v>
      </c>
      <c r="D17" s="11">
        <v>7</v>
      </c>
      <c r="E17" s="19">
        <f t="shared" si="0"/>
        <v>182.10589361482994</v>
      </c>
      <c r="F17" s="19">
        <f t="shared" si="1"/>
        <v>2212.3691223283972</v>
      </c>
      <c r="G17" s="19">
        <f t="shared" si="2"/>
        <v>182.10589361482994</v>
      </c>
      <c r="H17" s="19">
        <f t="shared" si="3"/>
        <v>1274.7412553038096</v>
      </c>
    </row>
    <row r="18" spans="1:8" x14ac:dyDescent="0.3">
      <c r="A18" s="11" t="s">
        <v>143</v>
      </c>
      <c r="B18" s="11">
        <v>39.799999999999997</v>
      </c>
      <c r="C18" s="11">
        <v>104.9</v>
      </c>
      <c r="D18" s="11">
        <v>8</v>
      </c>
      <c r="E18" s="19">
        <f t="shared" si="0"/>
        <v>1444.5186040140497</v>
      </c>
      <c r="F18" s="19">
        <f t="shared" si="1"/>
        <v>950.82932271998823</v>
      </c>
      <c r="G18" s="19">
        <f t="shared" si="2"/>
        <v>950.82932271998823</v>
      </c>
      <c r="H18" s="19">
        <f t="shared" si="3"/>
        <v>7606.6345817599058</v>
      </c>
    </row>
    <row r="19" spans="1:8" x14ac:dyDescent="0.3">
      <c r="A19" s="11" t="s">
        <v>144</v>
      </c>
      <c r="B19" s="11">
        <v>45</v>
      </c>
      <c r="C19" s="11">
        <v>93.3</v>
      </c>
      <c r="D19" s="11">
        <v>9</v>
      </c>
      <c r="E19" s="19">
        <f t="shared" si="0"/>
        <v>794.79512570250108</v>
      </c>
      <c r="F19" s="19">
        <f t="shared" si="1"/>
        <v>1827.1401377568652</v>
      </c>
      <c r="G19" s="19">
        <f t="shared" si="2"/>
        <v>794.79512570250108</v>
      </c>
      <c r="H19" s="19">
        <f t="shared" si="3"/>
        <v>7153.1561313225102</v>
      </c>
    </row>
    <row r="20" spans="1:8" x14ac:dyDescent="0.3">
      <c r="A20" s="11" t="s">
        <v>145</v>
      </c>
      <c r="B20" s="11">
        <v>33.5</v>
      </c>
      <c r="C20" s="11">
        <v>112.1</v>
      </c>
      <c r="D20" s="11">
        <v>11</v>
      </c>
      <c r="E20" s="19">
        <f t="shared" si="0"/>
        <v>1963.4551038709931</v>
      </c>
      <c r="F20" s="19">
        <f t="shared" si="1"/>
        <v>404.95806275996642</v>
      </c>
      <c r="G20" s="19">
        <f t="shared" si="2"/>
        <v>404.95806275996642</v>
      </c>
      <c r="H20" s="19">
        <f t="shared" si="3"/>
        <v>4454.5386903596309</v>
      </c>
    </row>
    <row r="21" spans="1:8" x14ac:dyDescent="0.3">
      <c r="A21" s="11" t="s">
        <v>146</v>
      </c>
      <c r="B21" s="11">
        <v>40.799999999999997</v>
      </c>
      <c r="C21" s="11">
        <v>111.9</v>
      </c>
      <c r="D21" s="11">
        <v>10</v>
      </c>
      <c r="E21" s="19">
        <f t="shared" si="0"/>
        <v>1931.6830389343281</v>
      </c>
      <c r="F21" s="19">
        <f t="shared" si="1"/>
        <v>573.76259136304213</v>
      </c>
      <c r="G21" s="19">
        <f t="shared" si="2"/>
        <v>573.76259136304213</v>
      </c>
      <c r="H21" s="19">
        <f t="shared" si="3"/>
        <v>5737.6259136304216</v>
      </c>
    </row>
    <row r="22" spans="1:8" x14ac:dyDescent="0.3">
      <c r="A22" s="11" t="s">
        <v>41</v>
      </c>
      <c r="B22" s="11">
        <v>34.1</v>
      </c>
      <c r="C22" s="11">
        <v>118.4</v>
      </c>
      <c r="D22" s="11">
        <v>18</v>
      </c>
      <c r="E22" s="19">
        <f t="shared" si="0"/>
        <v>2388.1225645445575</v>
      </c>
      <c r="F22" s="19">
        <f t="shared" si="1"/>
        <v>71.112351461592183</v>
      </c>
      <c r="G22" s="19">
        <f t="shared" si="2"/>
        <v>71.112351461592183</v>
      </c>
      <c r="H22" s="19">
        <f t="shared" si="3"/>
        <v>1280.0223263086593</v>
      </c>
    </row>
    <row r="23" spans="1:8" x14ac:dyDescent="0.3">
      <c r="A23" s="11" t="s">
        <v>147</v>
      </c>
      <c r="B23" s="11">
        <v>37.799999999999997</v>
      </c>
      <c r="C23" s="11">
        <v>122.6</v>
      </c>
      <c r="D23" s="11">
        <v>12</v>
      </c>
      <c r="E23" s="19">
        <f t="shared" si="0"/>
        <v>2661.5200342187245</v>
      </c>
      <c r="F23" s="19">
        <f t="shared" si="1"/>
        <v>386.31847120638946</v>
      </c>
      <c r="G23" s="19">
        <f t="shared" si="2"/>
        <v>386.31847120638946</v>
      </c>
      <c r="H23" s="19">
        <f t="shared" si="3"/>
        <v>4635.8216544766738</v>
      </c>
    </row>
    <row r="24" spans="1:8" x14ac:dyDescent="0.3">
      <c r="A24" s="11" t="s">
        <v>148</v>
      </c>
      <c r="B24" s="11">
        <v>32.799999999999997</v>
      </c>
      <c r="C24" s="11">
        <v>117.1</v>
      </c>
      <c r="D24" s="11">
        <v>10</v>
      </c>
      <c r="E24" s="19">
        <f t="shared" si="0"/>
        <v>2311.7231109281729</v>
      </c>
      <c r="F24" s="19">
        <f t="shared" si="1"/>
        <v>154.64663109128557</v>
      </c>
      <c r="G24" s="19">
        <f t="shared" si="2"/>
        <v>154.64663109128557</v>
      </c>
      <c r="H24" s="19">
        <f t="shared" si="3"/>
        <v>1546.4663109128558</v>
      </c>
    </row>
    <row r="25" spans="1:8" x14ac:dyDescent="0.3">
      <c r="A25" s="11" t="s">
        <v>149</v>
      </c>
      <c r="B25" s="11">
        <v>41.6</v>
      </c>
      <c r="C25" s="11">
        <v>122.4</v>
      </c>
      <c r="D25" s="11">
        <v>13</v>
      </c>
      <c r="E25" s="19">
        <f t="shared" si="0"/>
        <v>2658.1949075323942</v>
      </c>
      <c r="F25" s="19">
        <f t="shared" si="1"/>
        <v>559.28802143120095</v>
      </c>
      <c r="G25" s="19">
        <f t="shared" si="2"/>
        <v>559.28802143120095</v>
      </c>
      <c r="H25" s="19">
        <f t="shared" si="3"/>
        <v>7270.7442786056126</v>
      </c>
    </row>
    <row r="26" spans="1:8" x14ac:dyDescent="0.3">
      <c r="E26" s="17"/>
      <c r="F26" s="17"/>
      <c r="G26" s="17"/>
      <c r="H26" s="17"/>
    </row>
    <row r="27" spans="1:8" x14ac:dyDescent="0.3">
      <c r="E27" s="17"/>
      <c r="F27" s="17"/>
      <c r="G27" s="16" t="s">
        <v>0</v>
      </c>
      <c r="H27" s="16">
        <f>SUM(H5:H25)</f>
        <v>119676.4655374781</v>
      </c>
    </row>
    <row r="28" spans="1:8" x14ac:dyDescent="0.3">
      <c r="G28" s="18" t="s">
        <v>156</v>
      </c>
      <c r="H28" s="17">
        <f>SUM(H5:H25)/SUM(D5:D25)</f>
        <v>534.26993543517005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8"/>
  <sheetViews>
    <sheetView workbookViewId="0"/>
  </sheetViews>
  <sheetFormatPr defaultRowHeight="14.4" x14ac:dyDescent="0.3"/>
  <cols>
    <col min="1" max="1" width="14" bestFit="1" customWidth="1"/>
    <col min="4" max="4" width="10.5546875" bestFit="1" customWidth="1"/>
    <col min="5" max="8" width="12.5546875" bestFit="1" customWidth="1"/>
  </cols>
  <sheetData>
    <row r="1" spans="1:8" x14ac:dyDescent="0.3">
      <c r="A1" s="1"/>
      <c r="B1" s="1" t="s">
        <v>123</v>
      </c>
      <c r="C1" s="1" t="s">
        <v>124</v>
      </c>
      <c r="D1" s="1"/>
      <c r="G1" s="1"/>
      <c r="H1" s="1"/>
    </row>
    <row r="2" spans="1:8" x14ac:dyDescent="0.3">
      <c r="A2" s="1" t="s">
        <v>154</v>
      </c>
      <c r="B2" s="11">
        <v>34.931870855450974</v>
      </c>
      <c r="C2" s="11">
        <v>117.79158836622074</v>
      </c>
      <c r="D2" s="1"/>
      <c r="G2" s="1"/>
    </row>
    <row r="3" spans="1:8" x14ac:dyDescent="0.3">
      <c r="A3" s="1" t="s">
        <v>155</v>
      </c>
      <c r="B3" s="11">
        <v>38.164065363171247</v>
      </c>
      <c r="C3" s="11">
        <v>84.028976320338117</v>
      </c>
      <c r="D3" s="1"/>
      <c r="G3" s="1"/>
    </row>
    <row r="4" spans="1:8" x14ac:dyDescent="0.3">
      <c r="A4" s="1" t="s">
        <v>125</v>
      </c>
      <c r="B4" s="1" t="s">
        <v>126</v>
      </c>
      <c r="C4" s="1" t="s">
        <v>124</v>
      </c>
      <c r="D4" s="1" t="s">
        <v>127</v>
      </c>
      <c r="E4" s="10" t="s">
        <v>150</v>
      </c>
      <c r="F4" s="10" t="s">
        <v>151</v>
      </c>
      <c r="G4" s="10" t="s">
        <v>152</v>
      </c>
      <c r="H4" s="10" t="s">
        <v>153</v>
      </c>
    </row>
    <row r="5" spans="1:8" x14ac:dyDescent="0.3">
      <c r="A5" s="11" t="s">
        <v>130</v>
      </c>
      <c r="B5" s="11">
        <v>40.700000000000003</v>
      </c>
      <c r="C5" s="11">
        <v>73.900000000000006</v>
      </c>
      <c r="D5" s="11">
        <v>15</v>
      </c>
      <c r="E5" s="19">
        <f t="shared" ref="E5:E25" si="0">69*SQRT((B5-$B$2)^2+(C5-$C$2)^2)</f>
        <v>3054.5598170898243</v>
      </c>
      <c r="F5" s="19">
        <f t="shared" ref="F5:F25" si="1">69*SQRT((B5-$B$3)^2+(C5-$C$3)^2)</f>
        <v>720.47078069808845</v>
      </c>
      <c r="G5" s="19">
        <f>MIN(E5,F5)</f>
        <v>720.47078069808845</v>
      </c>
      <c r="H5" s="19">
        <f>G5*D5</f>
        <v>10807.061710471327</v>
      </c>
    </row>
    <row r="6" spans="1:8" x14ac:dyDescent="0.3">
      <c r="A6" s="11" t="s">
        <v>131</v>
      </c>
      <c r="B6" s="11">
        <v>42.3</v>
      </c>
      <c r="C6" s="11">
        <v>71</v>
      </c>
      <c r="D6" s="11">
        <v>8</v>
      </c>
      <c r="E6" s="19">
        <f t="shared" si="0"/>
        <v>3268.402666464156</v>
      </c>
      <c r="F6" s="19">
        <f t="shared" si="1"/>
        <v>943.20799060084278</v>
      </c>
      <c r="G6" s="19">
        <f t="shared" ref="G6:G25" si="2">MIN(E6,F6)</f>
        <v>943.20799060084278</v>
      </c>
      <c r="H6" s="19">
        <f t="shared" ref="H6:H25" si="3">G6*D6</f>
        <v>7545.6639248067422</v>
      </c>
    </row>
    <row r="7" spans="1:8" x14ac:dyDescent="0.3">
      <c r="A7" s="11" t="s">
        <v>132</v>
      </c>
      <c r="B7" s="11">
        <v>40</v>
      </c>
      <c r="C7" s="11">
        <v>75.099999999999994</v>
      </c>
      <c r="D7" s="11">
        <v>10</v>
      </c>
      <c r="E7" s="19">
        <f t="shared" si="0"/>
        <v>2966.4043340165149</v>
      </c>
      <c r="F7" s="19">
        <f t="shared" si="1"/>
        <v>628.9881732470684</v>
      </c>
      <c r="G7" s="19">
        <f t="shared" si="2"/>
        <v>628.9881732470684</v>
      </c>
      <c r="H7" s="19">
        <f t="shared" si="3"/>
        <v>6289.8817324706843</v>
      </c>
    </row>
    <row r="8" spans="1:8" x14ac:dyDescent="0.3">
      <c r="A8" s="11" t="s">
        <v>133</v>
      </c>
      <c r="B8" s="11">
        <v>35.200000000000003</v>
      </c>
      <c r="C8" s="11">
        <v>80.8</v>
      </c>
      <c r="D8" s="11">
        <v>6</v>
      </c>
      <c r="E8" s="19">
        <f t="shared" si="0"/>
        <v>2552.486647218921</v>
      </c>
      <c r="F8" s="19">
        <f t="shared" si="1"/>
        <v>302.43709522934512</v>
      </c>
      <c r="G8" s="19">
        <f t="shared" si="2"/>
        <v>302.43709522934512</v>
      </c>
      <c r="H8" s="19">
        <f t="shared" si="3"/>
        <v>1814.6225713760707</v>
      </c>
    </row>
    <row r="9" spans="1:8" x14ac:dyDescent="0.3">
      <c r="A9" s="11" t="s">
        <v>134</v>
      </c>
      <c r="B9" s="11">
        <v>33.799999999999997</v>
      </c>
      <c r="C9" s="11">
        <v>84.4</v>
      </c>
      <c r="D9" s="11">
        <v>11</v>
      </c>
      <c r="E9" s="19">
        <f t="shared" si="0"/>
        <v>2305.3428752156096</v>
      </c>
      <c r="F9" s="19">
        <f t="shared" si="1"/>
        <v>302.20680673008178</v>
      </c>
      <c r="G9" s="19">
        <f t="shared" si="2"/>
        <v>302.20680673008178</v>
      </c>
      <c r="H9" s="19">
        <f t="shared" si="3"/>
        <v>3324.2748740308998</v>
      </c>
    </row>
    <row r="10" spans="1:8" x14ac:dyDescent="0.3">
      <c r="A10" s="11" t="s">
        <v>135</v>
      </c>
      <c r="B10" s="11">
        <v>30</v>
      </c>
      <c r="C10" s="11">
        <v>89.9</v>
      </c>
      <c r="D10" s="11">
        <v>8</v>
      </c>
      <c r="E10" s="19">
        <f t="shared" si="0"/>
        <v>1954.3743628755792</v>
      </c>
      <c r="F10" s="19">
        <f t="shared" si="1"/>
        <v>693.85626799533122</v>
      </c>
      <c r="G10" s="19">
        <f t="shared" si="2"/>
        <v>693.85626799533122</v>
      </c>
      <c r="H10" s="19">
        <f t="shared" si="3"/>
        <v>5550.8501439626498</v>
      </c>
    </row>
    <row r="11" spans="1:8" x14ac:dyDescent="0.3">
      <c r="A11" s="11" t="s">
        <v>136</v>
      </c>
      <c r="B11" s="11">
        <v>25.8</v>
      </c>
      <c r="C11" s="11">
        <v>80.2</v>
      </c>
      <c r="D11" s="11">
        <v>13</v>
      </c>
      <c r="E11" s="19">
        <f t="shared" si="0"/>
        <v>2669.2555076592907</v>
      </c>
      <c r="F11" s="19">
        <f t="shared" si="1"/>
        <v>893.09344960783119</v>
      </c>
      <c r="G11" s="19">
        <f t="shared" si="2"/>
        <v>893.09344960783119</v>
      </c>
      <c r="H11" s="19">
        <f t="shared" si="3"/>
        <v>11610.214844901806</v>
      </c>
    </row>
    <row r="12" spans="1:8" x14ac:dyDescent="0.3">
      <c r="A12" s="11" t="s">
        <v>137</v>
      </c>
      <c r="B12" s="11">
        <v>32.799999999999997</v>
      </c>
      <c r="C12" s="11">
        <v>96.8</v>
      </c>
      <c r="D12" s="11">
        <v>10</v>
      </c>
      <c r="E12" s="19">
        <f t="shared" si="0"/>
        <v>1455.8700050986265</v>
      </c>
      <c r="F12" s="19">
        <f t="shared" si="1"/>
        <v>955.77390064077952</v>
      </c>
      <c r="G12" s="19">
        <f t="shared" si="2"/>
        <v>955.77390064077952</v>
      </c>
      <c r="H12" s="19">
        <f t="shared" si="3"/>
        <v>9557.7390064077954</v>
      </c>
    </row>
    <row r="13" spans="1:8" x14ac:dyDescent="0.3">
      <c r="A13" s="11" t="s">
        <v>138</v>
      </c>
      <c r="B13" s="11">
        <v>29.8</v>
      </c>
      <c r="C13" s="11">
        <v>95.4</v>
      </c>
      <c r="D13" s="11">
        <v>12</v>
      </c>
      <c r="E13" s="19">
        <f t="shared" si="0"/>
        <v>1585.07782799303</v>
      </c>
      <c r="F13" s="19">
        <f t="shared" si="1"/>
        <v>973.99498861216159</v>
      </c>
      <c r="G13" s="19">
        <f t="shared" si="2"/>
        <v>973.99498861216159</v>
      </c>
      <c r="H13" s="19">
        <f t="shared" si="3"/>
        <v>11687.939863345939</v>
      </c>
    </row>
    <row r="14" spans="1:8" x14ac:dyDescent="0.3">
      <c r="A14" s="11" t="s">
        <v>139</v>
      </c>
      <c r="B14" s="11">
        <v>41.8</v>
      </c>
      <c r="C14" s="11">
        <v>87.7</v>
      </c>
      <c r="D14" s="11">
        <v>14</v>
      </c>
      <c r="E14" s="19">
        <f t="shared" si="0"/>
        <v>2129.7148033072731</v>
      </c>
      <c r="F14" s="19">
        <f t="shared" si="1"/>
        <v>356.51329513161699</v>
      </c>
      <c r="G14" s="19">
        <f t="shared" si="2"/>
        <v>356.51329513161699</v>
      </c>
      <c r="H14" s="19">
        <f t="shared" si="3"/>
        <v>4991.1861318426381</v>
      </c>
    </row>
    <row r="15" spans="1:8" x14ac:dyDescent="0.3">
      <c r="A15" s="11" t="s">
        <v>140</v>
      </c>
      <c r="B15" s="11">
        <v>42.4</v>
      </c>
      <c r="C15" s="11">
        <v>83.1</v>
      </c>
      <c r="D15" s="11">
        <v>11</v>
      </c>
      <c r="E15" s="19">
        <f t="shared" si="0"/>
        <v>2448.5564194441763</v>
      </c>
      <c r="F15" s="19">
        <f t="shared" si="1"/>
        <v>299.22571576508494</v>
      </c>
      <c r="G15" s="19">
        <f t="shared" si="2"/>
        <v>299.22571576508494</v>
      </c>
      <c r="H15" s="19">
        <f t="shared" si="3"/>
        <v>3291.4828734159346</v>
      </c>
    </row>
    <row r="16" spans="1:8" x14ac:dyDescent="0.3">
      <c r="A16" s="11" t="s">
        <v>141</v>
      </c>
      <c r="B16" s="11">
        <v>41.5</v>
      </c>
      <c r="C16" s="11">
        <v>81.7</v>
      </c>
      <c r="D16" s="11">
        <v>8</v>
      </c>
      <c r="E16" s="19">
        <f t="shared" si="0"/>
        <v>2531.2215948531139</v>
      </c>
      <c r="F16" s="19">
        <f t="shared" si="1"/>
        <v>280.7256380446853</v>
      </c>
      <c r="G16" s="19">
        <f t="shared" si="2"/>
        <v>280.7256380446853</v>
      </c>
      <c r="H16" s="19">
        <f t="shared" si="3"/>
        <v>2245.8051043574824</v>
      </c>
    </row>
    <row r="17" spans="1:8" x14ac:dyDescent="0.3">
      <c r="A17" s="11" t="s">
        <v>142</v>
      </c>
      <c r="B17" s="11">
        <v>39.799999999999997</v>
      </c>
      <c r="C17" s="11">
        <v>86.1</v>
      </c>
      <c r="D17" s="11">
        <v>7</v>
      </c>
      <c r="E17" s="19">
        <f t="shared" si="0"/>
        <v>2212.3679664726646</v>
      </c>
      <c r="F17" s="19">
        <f t="shared" si="1"/>
        <v>182.10538272509078</v>
      </c>
      <c r="G17" s="19">
        <f t="shared" si="2"/>
        <v>182.10538272509078</v>
      </c>
      <c r="H17" s="19">
        <f t="shared" si="3"/>
        <v>1274.7376790756355</v>
      </c>
    </row>
    <row r="18" spans="1:8" x14ac:dyDescent="0.3">
      <c r="A18" s="11" t="s">
        <v>143</v>
      </c>
      <c r="B18" s="11">
        <v>39.799999999999997</v>
      </c>
      <c r="C18" s="11">
        <v>104.9</v>
      </c>
      <c r="D18" s="11">
        <v>8</v>
      </c>
      <c r="E18" s="19">
        <f t="shared" si="0"/>
        <v>950.82834198350338</v>
      </c>
      <c r="F18" s="19">
        <f t="shared" si="1"/>
        <v>1444.5177793987077</v>
      </c>
      <c r="G18" s="19">
        <f t="shared" si="2"/>
        <v>950.82834198350338</v>
      </c>
      <c r="H18" s="19">
        <f t="shared" si="3"/>
        <v>7606.626735868027</v>
      </c>
    </row>
    <row r="19" spans="1:8" x14ac:dyDescent="0.3">
      <c r="A19" s="11" t="s">
        <v>144</v>
      </c>
      <c r="B19" s="11">
        <v>45</v>
      </c>
      <c r="C19" s="11">
        <v>93.3</v>
      </c>
      <c r="D19" s="11">
        <v>9</v>
      </c>
      <c r="E19" s="19">
        <f t="shared" si="0"/>
        <v>1827.1391848850876</v>
      </c>
      <c r="F19" s="19">
        <f t="shared" si="1"/>
        <v>794.79459122403239</v>
      </c>
      <c r="G19" s="19">
        <f t="shared" si="2"/>
        <v>794.79459122403239</v>
      </c>
      <c r="H19" s="19">
        <f t="shared" si="3"/>
        <v>7153.1513210162911</v>
      </c>
    </row>
    <row r="20" spans="1:8" x14ac:dyDescent="0.3">
      <c r="A20" s="11" t="s">
        <v>145</v>
      </c>
      <c r="B20" s="11">
        <v>33.5</v>
      </c>
      <c r="C20" s="11">
        <v>112.1</v>
      </c>
      <c r="D20" s="11">
        <v>11</v>
      </c>
      <c r="E20" s="19">
        <f t="shared" si="0"/>
        <v>404.95671629409702</v>
      </c>
      <c r="F20" s="19">
        <f t="shared" si="1"/>
        <v>1963.4542282120651</v>
      </c>
      <c r="G20" s="19">
        <f t="shared" si="2"/>
        <v>404.95671629409702</v>
      </c>
      <c r="H20" s="19">
        <f t="shared" si="3"/>
        <v>4454.5238792350674</v>
      </c>
    </row>
    <row r="21" spans="1:8" x14ac:dyDescent="0.3">
      <c r="A21" s="11" t="s">
        <v>146</v>
      </c>
      <c r="B21" s="11">
        <v>40.799999999999997</v>
      </c>
      <c r="C21" s="11">
        <v>111.9</v>
      </c>
      <c r="D21" s="11">
        <v>10</v>
      </c>
      <c r="E21" s="19">
        <f t="shared" si="0"/>
        <v>573.76208542515019</v>
      </c>
      <c r="F21" s="19">
        <f t="shared" si="1"/>
        <v>1931.68221945408</v>
      </c>
      <c r="G21" s="19">
        <f t="shared" si="2"/>
        <v>573.76208542515019</v>
      </c>
      <c r="H21" s="19">
        <f t="shared" si="3"/>
        <v>5737.6208542515014</v>
      </c>
    </row>
    <row r="22" spans="1:8" x14ac:dyDescent="0.3">
      <c r="A22" s="11" t="s">
        <v>41</v>
      </c>
      <c r="B22" s="11">
        <v>34.1</v>
      </c>
      <c r="C22" s="11">
        <v>118.4</v>
      </c>
      <c r="D22" s="11">
        <v>18</v>
      </c>
      <c r="E22" s="19">
        <f t="shared" si="0"/>
        <v>71.112654531143221</v>
      </c>
      <c r="F22" s="19">
        <f t="shared" si="1"/>
        <v>2388.1216947971338</v>
      </c>
      <c r="G22" s="19">
        <f t="shared" si="2"/>
        <v>71.112654531143221</v>
      </c>
      <c r="H22" s="19">
        <f t="shared" si="3"/>
        <v>1280.027781560578</v>
      </c>
    </row>
    <row r="23" spans="1:8" x14ac:dyDescent="0.3">
      <c r="A23" s="11" t="s">
        <v>147</v>
      </c>
      <c r="B23" s="11">
        <v>37.799999999999997</v>
      </c>
      <c r="C23" s="11">
        <v>122.6</v>
      </c>
      <c r="D23" s="11">
        <v>12</v>
      </c>
      <c r="E23" s="19">
        <f t="shared" si="0"/>
        <v>386.3198237218532</v>
      </c>
      <c r="F23" s="19">
        <f t="shared" si="1"/>
        <v>2661.5191853772558</v>
      </c>
      <c r="G23" s="19">
        <f t="shared" si="2"/>
        <v>386.3198237218532</v>
      </c>
      <c r="H23" s="19">
        <f t="shared" si="3"/>
        <v>4635.8378846622381</v>
      </c>
    </row>
    <row r="24" spans="1:8" x14ac:dyDescent="0.3">
      <c r="A24" s="11" t="s">
        <v>148</v>
      </c>
      <c r="B24" s="11">
        <v>32.799999999999997</v>
      </c>
      <c r="C24" s="11">
        <v>117.1</v>
      </c>
      <c r="D24" s="11">
        <v>10</v>
      </c>
      <c r="E24" s="19">
        <f t="shared" si="0"/>
        <v>154.64573048051224</v>
      </c>
      <c r="F24" s="19">
        <f t="shared" si="1"/>
        <v>2311.7222356814887</v>
      </c>
      <c r="G24" s="19">
        <f t="shared" si="2"/>
        <v>154.64573048051224</v>
      </c>
      <c r="H24" s="19">
        <f t="shared" si="3"/>
        <v>1546.4573048051225</v>
      </c>
    </row>
    <row r="25" spans="1:8" x14ac:dyDescent="0.3">
      <c r="A25" s="11" t="s">
        <v>149</v>
      </c>
      <c r="B25" s="11">
        <v>41.6</v>
      </c>
      <c r="C25" s="11">
        <v>122.4</v>
      </c>
      <c r="D25" s="11">
        <v>13</v>
      </c>
      <c r="E25" s="19">
        <f t="shared" si="0"/>
        <v>559.2891781536805</v>
      </c>
      <c r="F25" s="19">
        <f t="shared" si="1"/>
        <v>2658.1940864355302</v>
      </c>
      <c r="G25" s="19">
        <f t="shared" si="2"/>
        <v>559.2891781536805</v>
      </c>
      <c r="H25" s="19">
        <f t="shared" si="3"/>
        <v>7270.759315997846</v>
      </c>
    </row>
    <row r="26" spans="1:8" x14ac:dyDescent="0.3">
      <c r="E26" s="17"/>
      <c r="F26" s="17"/>
      <c r="G26" s="17"/>
      <c r="H26" s="17"/>
    </row>
    <row r="27" spans="1:8" x14ac:dyDescent="0.3">
      <c r="E27" s="17"/>
      <c r="F27" s="17"/>
      <c r="G27" s="16" t="s">
        <v>0</v>
      </c>
      <c r="H27" s="16">
        <f>SUM(H5:H25)</f>
        <v>119676.46553786227</v>
      </c>
    </row>
    <row r="28" spans="1:8" x14ac:dyDescent="0.3">
      <c r="G28" s="18" t="s">
        <v>156</v>
      </c>
      <c r="H28" s="17">
        <f>SUM(H5:H25)/SUM(D5:D25)</f>
        <v>534.26993543688513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9"/>
  <sheetViews>
    <sheetView tabSelected="1" workbookViewId="0"/>
  </sheetViews>
  <sheetFormatPr defaultRowHeight="14.4" x14ac:dyDescent="0.3"/>
  <cols>
    <col min="1" max="1" width="20.109375" bestFit="1" customWidth="1"/>
    <col min="2" max="2" width="4.33203125" bestFit="1" customWidth="1"/>
    <col min="3" max="3" width="20.44140625" bestFit="1" customWidth="1"/>
    <col min="4" max="4" width="10.88671875" bestFit="1" customWidth="1"/>
    <col min="5" max="5" width="11.6640625" bestFit="1" customWidth="1"/>
    <col min="6" max="6" width="11.44140625" bestFit="1" customWidth="1"/>
    <col min="7" max="7" width="12" bestFit="1" customWidth="1"/>
    <col min="8" max="8" width="11.109375" bestFit="1" customWidth="1"/>
    <col min="9" max="9" width="12" bestFit="1" customWidth="1"/>
    <col min="10" max="11" width="11.109375" bestFit="1" customWidth="1"/>
    <col min="12" max="12" width="9.6640625" bestFit="1" customWidth="1"/>
    <col min="13" max="13" width="11.33203125" bestFit="1" customWidth="1"/>
    <col min="14" max="14" width="10.33203125" bestFit="1" customWidth="1"/>
    <col min="15" max="15" width="11.6640625" bestFit="1" customWidth="1"/>
    <col min="16" max="16" width="10.6640625" bestFit="1" customWidth="1"/>
    <col min="17" max="17" width="11.88671875" bestFit="1" customWidth="1"/>
  </cols>
  <sheetData>
    <row r="1" spans="1:17" x14ac:dyDescent="0.3">
      <c r="A1" s="12" t="s">
        <v>78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3">
      <c r="A3" s="12"/>
      <c r="B3" s="12" t="s">
        <v>79</v>
      </c>
      <c r="C3" s="12" t="s">
        <v>80</v>
      </c>
      <c r="D3" s="12" t="s">
        <v>81</v>
      </c>
      <c r="E3" s="12" t="s">
        <v>82</v>
      </c>
      <c r="F3" s="12" t="s">
        <v>83</v>
      </c>
      <c r="G3" s="12" t="s">
        <v>84</v>
      </c>
      <c r="H3" s="12" t="s">
        <v>85</v>
      </c>
      <c r="I3" s="12" t="s">
        <v>86</v>
      </c>
      <c r="J3" s="12" t="s">
        <v>87</v>
      </c>
      <c r="K3" s="12" t="s">
        <v>88</v>
      </c>
      <c r="L3" s="12" t="s">
        <v>89</v>
      </c>
      <c r="M3" s="12" t="s">
        <v>90</v>
      </c>
      <c r="N3" s="12" t="s">
        <v>91</v>
      </c>
      <c r="O3" s="12" t="s">
        <v>92</v>
      </c>
      <c r="P3" s="12" t="s">
        <v>93</v>
      </c>
      <c r="Q3" s="12" t="s">
        <v>94</v>
      </c>
    </row>
    <row r="4" spans="1:17" x14ac:dyDescent="0.3">
      <c r="A4" s="12" t="s">
        <v>95</v>
      </c>
      <c r="B4" s="13">
        <v>0</v>
      </c>
      <c r="C4" s="12" t="s">
        <v>96</v>
      </c>
      <c r="D4" s="12">
        <v>0</v>
      </c>
      <c r="E4" s="12">
        <v>0</v>
      </c>
      <c r="F4" s="12">
        <v>1</v>
      </c>
      <c r="G4" s="12">
        <v>0</v>
      </c>
      <c r="H4" s="12">
        <v>1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1</v>
      </c>
      <c r="O4" s="12">
        <v>0</v>
      </c>
      <c r="P4" s="12">
        <v>1</v>
      </c>
      <c r="Q4" s="12">
        <v>0</v>
      </c>
    </row>
    <row r="5" spans="1:17" x14ac:dyDescent="0.3">
      <c r="A5" s="12" t="s">
        <v>95</v>
      </c>
      <c r="B5" s="13">
        <v>0</v>
      </c>
      <c r="C5" s="12" t="s">
        <v>97</v>
      </c>
      <c r="D5" s="12">
        <v>0</v>
      </c>
      <c r="E5" s="12">
        <v>0</v>
      </c>
      <c r="F5" s="12">
        <v>1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1</v>
      </c>
      <c r="P5" s="12">
        <v>0</v>
      </c>
      <c r="Q5" s="12">
        <v>1</v>
      </c>
    </row>
    <row r="6" spans="1:17" x14ac:dyDescent="0.3">
      <c r="A6" s="12" t="s">
        <v>95</v>
      </c>
      <c r="B6" s="13">
        <v>0</v>
      </c>
      <c r="C6" s="12" t="s">
        <v>98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1</v>
      </c>
      <c r="K6" s="12">
        <v>0</v>
      </c>
      <c r="L6" s="12">
        <v>0</v>
      </c>
      <c r="M6" s="12">
        <v>0</v>
      </c>
      <c r="N6" s="12">
        <v>1</v>
      </c>
      <c r="O6" s="12">
        <v>0</v>
      </c>
      <c r="P6" s="12">
        <v>1</v>
      </c>
      <c r="Q6" s="12">
        <v>0</v>
      </c>
    </row>
    <row r="7" spans="1:17" x14ac:dyDescent="0.3">
      <c r="A7" s="12" t="s">
        <v>95</v>
      </c>
      <c r="B7" s="13">
        <v>0</v>
      </c>
      <c r="C7" s="12" t="s">
        <v>99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0</v>
      </c>
      <c r="J7" s="12">
        <v>1</v>
      </c>
      <c r="K7" s="12">
        <v>0</v>
      </c>
      <c r="L7" s="12">
        <v>0</v>
      </c>
      <c r="M7" s="12">
        <v>0</v>
      </c>
      <c r="N7" s="12">
        <v>0</v>
      </c>
      <c r="O7" s="12">
        <v>1</v>
      </c>
      <c r="P7" s="12">
        <v>0</v>
      </c>
      <c r="Q7" s="12">
        <v>1</v>
      </c>
    </row>
    <row r="8" spans="1:17" x14ac:dyDescent="0.3">
      <c r="A8" s="12" t="s">
        <v>95</v>
      </c>
      <c r="B8" s="13">
        <v>0</v>
      </c>
      <c r="C8" s="12" t="s">
        <v>100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1</v>
      </c>
      <c r="O8" s="12">
        <v>0</v>
      </c>
      <c r="P8" s="12">
        <v>1</v>
      </c>
      <c r="Q8" s="12">
        <v>0</v>
      </c>
    </row>
    <row r="9" spans="1:17" x14ac:dyDescent="0.3">
      <c r="A9" s="12" t="s">
        <v>95</v>
      </c>
      <c r="B9" s="13">
        <v>0</v>
      </c>
      <c r="C9" s="12" t="s">
        <v>101</v>
      </c>
      <c r="D9" s="12">
        <v>0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1</v>
      </c>
      <c r="P9" s="12">
        <v>0</v>
      </c>
      <c r="Q9" s="12">
        <v>1</v>
      </c>
    </row>
    <row r="10" spans="1:17" x14ac:dyDescent="0.3">
      <c r="A10" s="12" t="s">
        <v>95</v>
      </c>
      <c r="B10" s="13">
        <v>0</v>
      </c>
      <c r="C10" s="12" t="s">
        <v>102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1</v>
      </c>
      <c r="O10" s="12">
        <v>0</v>
      </c>
      <c r="P10" s="12">
        <v>1</v>
      </c>
      <c r="Q10" s="12">
        <v>0</v>
      </c>
    </row>
    <row r="11" spans="1:17" x14ac:dyDescent="0.3">
      <c r="A11" s="12" t="s">
        <v>95</v>
      </c>
      <c r="B11" s="13">
        <v>0</v>
      </c>
      <c r="C11" s="12" t="s">
        <v>103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</v>
      </c>
      <c r="P11" s="12">
        <v>0</v>
      </c>
      <c r="Q11" s="12">
        <v>1</v>
      </c>
    </row>
    <row r="12" spans="1:17" x14ac:dyDescent="0.3">
      <c r="A12" s="12" t="s">
        <v>95</v>
      </c>
      <c r="B12" s="13">
        <v>0</v>
      </c>
      <c r="C12" s="12" t="s">
        <v>104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1</v>
      </c>
      <c r="L12" s="12">
        <v>0</v>
      </c>
      <c r="M12" s="12">
        <v>0</v>
      </c>
      <c r="N12" s="12">
        <v>1</v>
      </c>
      <c r="O12" s="12">
        <v>0</v>
      </c>
      <c r="P12" s="12">
        <v>1</v>
      </c>
      <c r="Q12" s="12">
        <v>0</v>
      </c>
    </row>
    <row r="13" spans="1:17" x14ac:dyDescent="0.3">
      <c r="A13" s="12" t="s">
        <v>95</v>
      </c>
      <c r="B13" s="13">
        <v>0</v>
      </c>
      <c r="C13" s="12" t="s">
        <v>105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1</v>
      </c>
      <c r="L13" s="12">
        <v>0</v>
      </c>
      <c r="M13" s="12">
        <v>0</v>
      </c>
      <c r="N13" s="12">
        <v>0</v>
      </c>
      <c r="O13" s="12">
        <v>1</v>
      </c>
      <c r="P13" s="12">
        <v>0</v>
      </c>
      <c r="Q13" s="12">
        <v>1</v>
      </c>
    </row>
    <row r="14" spans="1:17" x14ac:dyDescent="0.3">
      <c r="A14" s="12" t="s">
        <v>106</v>
      </c>
      <c r="B14" s="13">
        <v>0</v>
      </c>
      <c r="C14" s="12" t="s">
        <v>107</v>
      </c>
      <c r="D14" s="12">
        <v>1</v>
      </c>
      <c r="E14" s="12">
        <v>0</v>
      </c>
      <c r="F14" s="12">
        <v>1</v>
      </c>
      <c r="G14" s="12">
        <v>0</v>
      </c>
      <c r="H14" s="12">
        <v>1</v>
      </c>
      <c r="I14" s="12">
        <v>0</v>
      </c>
      <c r="J14" s="12">
        <v>1</v>
      </c>
      <c r="K14" s="12">
        <v>0</v>
      </c>
      <c r="L14" s="12">
        <v>1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</row>
    <row r="15" spans="1:17" x14ac:dyDescent="0.3">
      <c r="A15" s="12" t="s">
        <v>108</v>
      </c>
      <c r="B15" s="13">
        <v>0</v>
      </c>
      <c r="C15" s="12" t="s">
        <v>109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1</v>
      </c>
      <c r="J15" s="12">
        <v>0</v>
      </c>
      <c r="K15" s="12">
        <v>0</v>
      </c>
      <c r="L15" s="12">
        <v>1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</row>
    <row r="16" spans="1:17" x14ac:dyDescent="0.3">
      <c r="A16" s="12" t="s">
        <v>108</v>
      </c>
      <c r="B16" s="13">
        <v>0</v>
      </c>
      <c r="C16" s="12" t="s">
        <v>110</v>
      </c>
      <c r="D16" s="12">
        <v>1</v>
      </c>
      <c r="E16" s="12">
        <v>0</v>
      </c>
      <c r="F16" s="12">
        <v>0</v>
      </c>
      <c r="G16" s="12">
        <v>1</v>
      </c>
      <c r="H16" s="12">
        <v>0</v>
      </c>
      <c r="I16" s="12">
        <v>0</v>
      </c>
      <c r="J16" s="12">
        <v>0</v>
      </c>
      <c r="K16" s="12">
        <v>1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</row>
    <row r="17" spans="1:17" x14ac:dyDescent="0.3">
      <c r="A17" s="12" t="s">
        <v>108</v>
      </c>
      <c r="B17" s="13">
        <v>0</v>
      </c>
      <c r="C17" s="12" t="s">
        <v>111</v>
      </c>
      <c r="D17" s="12">
        <v>1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</row>
    <row r="18" spans="1:17" x14ac:dyDescent="0.3">
      <c r="A18" s="12" t="s">
        <v>108</v>
      </c>
      <c r="B18" s="13">
        <v>0</v>
      </c>
      <c r="C18" s="12" t="s">
        <v>112</v>
      </c>
      <c r="D18" s="12">
        <v>0</v>
      </c>
      <c r="E18" s="12">
        <v>1</v>
      </c>
      <c r="F18" s="12">
        <v>0</v>
      </c>
      <c r="G18" s="12">
        <v>0</v>
      </c>
      <c r="H18" s="12">
        <v>1</v>
      </c>
      <c r="I18" s="12">
        <v>0</v>
      </c>
      <c r="J18" s="12">
        <v>1</v>
      </c>
      <c r="K18" s="12">
        <v>0</v>
      </c>
      <c r="L18" s="12">
        <v>1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</row>
    <row r="19" spans="1:17" x14ac:dyDescent="0.3">
      <c r="A19" s="12" t="s">
        <v>108</v>
      </c>
      <c r="B19" s="13">
        <v>0</v>
      </c>
      <c r="C19" s="12" t="s">
        <v>113</v>
      </c>
      <c r="D19" s="12">
        <v>1</v>
      </c>
      <c r="E19" s="12">
        <v>0</v>
      </c>
      <c r="F19" s="12">
        <v>0</v>
      </c>
      <c r="G19" s="12">
        <v>1</v>
      </c>
      <c r="H19" s="12">
        <v>0</v>
      </c>
      <c r="I19" s="12">
        <v>0</v>
      </c>
      <c r="J19" s="12">
        <v>1</v>
      </c>
      <c r="K19" s="12">
        <v>0</v>
      </c>
      <c r="L19" s="12">
        <v>1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</row>
    <row r="20" spans="1:17" x14ac:dyDescent="0.3">
      <c r="A20" s="12" t="s">
        <v>108</v>
      </c>
      <c r="B20" s="13">
        <v>0</v>
      </c>
      <c r="C20" s="12" t="s">
        <v>114</v>
      </c>
      <c r="D20" s="12">
        <v>1</v>
      </c>
      <c r="E20" s="12">
        <v>0</v>
      </c>
      <c r="F20" s="12">
        <v>1</v>
      </c>
      <c r="G20" s="12">
        <v>0</v>
      </c>
      <c r="H20" s="12">
        <v>0</v>
      </c>
      <c r="I20" s="12">
        <v>1</v>
      </c>
      <c r="J20" s="12">
        <v>0</v>
      </c>
      <c r="K20" s="12">
        <v>0</v>
      </c>
      <c r="L20" s="12">
        <v>1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</row>
    <row r="21" spans="1:17" x14ac:dyDescent="0.3">
      <c r="A21" s="12" t="s">
        <v>108</v>
      </c>
      <c r="B21" s="13">
        <v>0</v>
      </c>
      <c r="C21" s="12" t="s">
        <v>115</v>
      </c>
      <c r="D21" s="12">
        <v>1</v>
      </c>
      <c r="E21" s="12">
        <v>0</v>
      </c>
      <c r="F21" s="12">
        <v>1</v>
      </c>
      <c r="G21" s="12">
        <v>0</v>
      </c>
      <c r="H21" s="12">
        <v>1</v>
      </c>
      <c r="I21" s="12">
        <v>0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</row>
    <row r="22" spans="1:17" x14ac:dyDescent="0.3">
      <c r="A22" s="12" t="s">
        <v>108</v>
      </c>
      <c r="B22" s="13">
        <v>0</v>
      </c>
      <c r="C22" s="12" t="s">
        <v>116</v>
      </c>
      <c r="D22" s="12">
        <v>1</v>
      </c>
      <c r="E22" s="12">
        <v>0</v>
      </c>
      <c r="F22" s="12">
        <v>1</v>
      </c>
      <c r="G22" s="12">
        <v>0</v>
      </c>
      <c r="H22" s="12">
        <v>1</v>
      </c>
      <c r="I22" s="12">
        <v>0</v>
      </c>
      <c r="J22" s="12">
        <v>0</v>
      </c>
      <c r="K22" s="12">
        <v>0</v>
      </c>
      <c r="L22" s="12">
        <v>0</v>
      </c>
      <c r="M22" s="12">
        <v>1</v>
      </c>
      <c r="N22" s="12">
        <v>0</v>
      </c>
      <c r="O22" s="12">
        <v>0</v>
      </c>
      <c r="P22" s="12">
        <v>0</v>
      </c>
      <c r="Q22" s="12">
        <v>0</v>
      </c>
    </row>
    <row r="23" spans="1:17" x14ac:dyDescent="0.3">
      <c r="A23" s="12" t="s">
        <v>108</v>
      </c>
      <c r="B23" s="13">
        <v>0</v>
      </c>
      <c r="C23" s="12" t="s">
        <v>117</v>
      </c>
      <c r="D23" s="12">
        <v>0</v>
      </c>
      <c r="E23" s="12">
        <v>0</v>
      </c>
      <c r="F23" s="12">
        <v>1</v>
      </c>
      <c r="G23" s="12">
        <v>0</v>
      </c>
      <c r="H23" s="12">
        <v>1</v>
      </c>
      <c r="I23" s="12">
        <v>0</v>
      </c>
      <c r="J23" s="12">
        <v>1</v>
      </c>
      <c r="K23" s="12">
        <v>0</v>
      </c>
      <c r="L23" s="12">
        <v>0</v>
      </c>
      <c r="M23" s="12">
        <v>1</v>
      </c>
      <c r="N23" s="12">
        <v>0</v>
      </c>
      <c r="O23" s="12">
        <v>0</v>
      </c>
      <c r="P23" s="12">
        <v>0</v>
      </c>
      <c r="Q23" s="12">
        <v>0</v>
      </c>
    </row>
    <row r="24" spans="1:17" x14ac:dyDescent="0.3">
      <c r="A24" s="12"/>
      <c r="B24" s="13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3">
      <c r="A25" s="12" t="s">
        <v>0</v>
      </c>
      <c r="B25" s="13">
        <f>SUM(B4:B23)</f>
        <v>0</v>
      </c>
      <c r="C25" s="12" t="s">
        <v>118</v>
      </c>
      <c r="D25" s="13">
        <f>SUMPRODUCT($B4:$B23,D4:D23)</f>
        <v>0</v>
      </c>
      <c r="E25" s="13">
        <f t="shared" ref="E25:Q25" si="0">SUMPRODUCT($B4:$B23,E4:E23)</f>
        <v>0</v>
      </c>
      <c r="F25" s="13">
        <f t="shared" si="0"/>
        <v>0</v>
      </c>
      <c r="G25" s="13">
        <f t="shared" si="0"/>
        <v>0</v>
      </c>
      <c r="H25" s="13">
        <f t="shared" si="0"/>
        <v>0</v>
      </c>
      <c r="I25" s="13">
        <f t="shared" si="0"/>
        <v>0</v>
      </c>
      <c r="J25" s="13">
        <f t="shared" si="0"/>
        <v>0</v>
      </c>
      <c r="K25" s="13">
        <f t="shared" si="0"/>
        <v>0</v>
      </c>
      <c r="L25" s="13">
        <f t="shared" si="0"/>
        <v>0</v>
      </c>
      <c r="M25" s="13">
        <f t="shared" si="0"/>
        <v>0</v>
      </c>
      <c r="N25" s="13">
        <f t="shared" si="0"/>
        <v>0</v>
      </c>
      <c r="O25" s="13">
        <f t="shared" si="0"/>
        <v>0</v>
      </c>
      <c r="P25" s="13">
        <f t="shared" si="0"/>
        <v>0</v>
      </c>
      <c r="Q25" s="13">
        <f t="shared" si="0"/>
        <v>0</v>
      </c>
    </row>
    <row r="26" spans="1:17" x14ac:dyDescent="0.3">
      <c r="A26" s="12"/>
      <c r="B26" s="12"/>
      <c r="C26" s="14" t="s">
        <v>119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3">
      <c r="A27" s="12"/>
      <c r="B27" s="12"/>
      <c r="C27" s="12" t="s">
        <v>120</v>
      </c>
      <c r="D27" s="12">
        <v>6</v>
      </c>
      <c r="E27" s="12">
        <v>2</v>
      </c>
      <c r="F27" s="12">
        <v>5</v>
      </c>
      <c r="G27" s="12">
        <v>2</v>
      </c>
      <c r="H27" s="12">
        <v>7</v>
      </c>
      <c r="I27" s="12">
        <v>2</v>
      </c>
      <c r="J27" s="12">
        <v>5</v>
      </c>
      <c r="K27" s="12">
        <v>2</v>
      </c>
      <c r="L27" s="12">
        <v>8</v>
      </c>
      <c r="M27" s="12">
        <v>2</v>
      </c>
      <c r="N27" s="12">
        <v>2</v>
      </c>
      <c r="O27" s="12">
        <v>2</v>
      </c>
      <c r="P27" s="12">
        <v>2</v>
      </c>
      <c r="Q27" s="12">
        <v>2</v>
      </c>
    </row>
    <row r="28" spans="1:17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x14ac:dyDescent="0.3">
      <c r="A29" s="12"/>
      <c r="B29" s="12"/>
      <c r="C29" s="12" t="s">
        <v>121</v>
      </c>
      <c r="D29" s="12">
        <v>8</v>
      </c>
      <c r="E29" s="12">
        <v>16</v>
      </c>
      <c r="F29" s="12">
        <v>8</v>
      </c>
      <c r="G29" s="12">
        <v>16</v>
      </c>
      <c r="H29" s="12">
        <v>8</v>
      </c>
      <c r="I29" s="12">
        <v>16</v>
      </c>
      <c r="J29" s="12">
        <v>8</v>
      </c>
      <c r="K29" s="12">
        <v>16</v>
      </c>
      <c r="L29" s="12">
        <v>8</v>
      </c>
      <c r="M29" s="12">
        <v>16</v>
      </c>
      <c r="N29" s="12">
        <v>12</v>
      </c>
      <c r="O29" s="12">
        <v>12</v>
      </c>
      <c r="P29" s="12">
        <v>12</v>
      </c>
      <c r="Q29" s="12">
        <v>12</v>
      </c>
    </row>
  </sheetData>
  <conditionalFormatting sqref="D4:Q23">
    <cfRule type="colorScale" priority="2">
      <colorScale>
        <cfvo type="min"/>
        <cfvo type="max"/>
        <color rgb="FFFFEF9C"/>
        <color rgb="FF63BE7B"/>
      </colorScale>
    </cfRule>
  </conditionalFormatting>
  <conditionalFormatting sqref="B4:B23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4" x14ac:dyDescent="0.3"/>
  <cols>
    <col min="1" max="1" width="12.109375" bestFit="1" customWidth="1"/>
    <col min="2" max="2" width="12.5546875" bestFit="1" customWidth="1"/>
  </cols>
  <sheetData>
    <row r="1" spans="1:2" x14ac:dyDescent="0.3">
      <c r="A1" t="s">
        <v>1</v>
      </c>
      <c r="B1" s="3">
        <v>6.3788947150916124</v>
      </c>
    </row>
    <row r="2" spans="1:2" x14ac:dyDescent="0.3">
      <c r="A2" t="s">
        <v>2</v>
      </c>
      <c r="B2" s="4">
        <f>65000-9000*B1</f>
        <v>7589.9475641754907</v>
      </c>
    </row>
    <row r="3" spans="1:2" x14ac:dyDescent="0.3">
      <c r="A3" t="s">
        <v>3</v>
      </c>
      <c r="B3" s="3">
        <v>0.45</v>
      </c>
    </row>
    <row r="4" spans="1:2" x14ac:dyDescent="0.3">
      <c r="A4" t="s">
        <v>4</v>
      </c>
      <c r="B4" s="3">
        <v>45000</v>
      </c>
    </row>
    <row r="5" spans="1:2" x14ac:dyDescent="0.3">
      <c r="A5" t="s">
        <v>5</v>
      </c>
      <c r="B5" s="3">
        <f>B2*B1</f>
        <v>48415.476404941495</v>
      </c>
    </row>
    <row r="6" spans="1:2" x14ac:dyDescent="0.3">
      <c r="A6" t="s">
        <v>6</v>
      </c>
      <c r="B6" s="3">
        <f>B3*B2</f>
        <v>3415.4764038789708</v>
      </c>
    </row>
    <row r="7" spans="1:2" x14ac:dyDescent="0.3">
      <c r="A7" t="s">
        <v>7</v>
      </c>
      <c r="B7" s="3">
        <f>B5-B4-B6</f>
        <v>1.0625244613038376E-6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9"/>
  <sheetViews>
    <sheetView workbookViewId="0"/>
  </sheetViews>
  <sheetFormatPr defaultRowHeight="14.4" x14ac:dyDescent="0.3"/>
  <cols>
    <col min="1" max="1" width="20.109375" bestFit="1" customWidth="1"/>
    <col min="2" max="2" width="4.33203125" bestFit="1" customWidth="1"/>
    <col min="3" max="3" width="20.44140625" bestFit="1" customWidth="1"/>
    <col min="4" max="4" width="10.88671875" bestFit="1" customWidth="1"/>
    <col min="5" max="5" width="11.6640625" bestFit="1" customWidth="1"/>
    <col min="6" max="6" width="11.44140625" bestFit="1" customWidth="1"/>
    <col min="7" max="7" width="12" bestFit="1" customWidth="1"/>
    <col min="8" max="8" width="11.109375" bestFit="1" customWidth="1"/>
    <col min="9" max="9" width="12" bestFit="1" customWidth="1"/>
    <col min="10" max="11" width="11.109375" bestFit="1" customWidth="1"/>
    <col min="12" max="12" width="9.6640625" bestFit="1" customWidth="1"/>
    <col min="13" max="13" width="11.33203125" bestFit="1" customWidth="1"/>
    <col min="14" max="14" width="10.33203125" bestFit="1" customWidth="1"/>
    <col min="15" max="15" width="11.6640625" bestFit="1" customWidth="1"/>
    <col min="16" max="16" width="10.6640625" bestFit="1" customWidth="1"/>
    <col min="17" max="17" width="11.88671875" bestFit="1" customWidth="1"/>
  </cols>
  <sheetData>
    <row r="1" spans="1:17" x14ac:dyDescent="0.3">
      <c r="A1" s="12" t="s">
        <v>78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3">
      <c r="A3" s="12"/>
      <c r="B3" s="12" t="s">
        <v>79</v>
      </c>
      <c r="C3" s="12" t="s">
        <v>80</v>
      </c>
      <c r="D3" s="12" t="s">
        <v>81</v>
      </c>
      <c r="E3" s="12" t="s">
        <v>82</v>
      </c>
      <c r="F3" s="12" t="s">
        <v>83</v>
      </c>
      <c r="G3" s="12" t="s">
        <v>84</v>
      </c>
      <c r="H3" s="12" t="s">
        <v>85</v>
      </c>
      <c r="I3" s="12" t="s">
        <v>86</v>
      </c>
      <c r="J3" s="12" t="s">
        <v>87</v>
      </c>
      <c r="K3" s="12" t="s">
        <v>88</v>
      </c>
      <c r="L3" s="12" t="s">
        <v>89</v>
      </c>
      <c r="M3" s="12" t="s">
        <v>90</v>
      </c>
      <c r="N3" s="12" t="s">
        <v>91</v>
      </c>
      <c r="O3" s="12" t="s">
        <v>92</v>
      </c>
      <c r="P3" s="12" t="s">
        <v>93</v>
      </c>
      <c r="Q3" s="12" t="s">
        <v>94</v>
      </c>
    </row>
    <row r="4" spans="1:17" x14ac:dyDescent="0.3">
      <c r="A4" s="12" t="s">
        <v>95</v>
      </c>
      <c r="B4" s="13">
        <v>0</v>
      </c>
      <c r="C4" s="12" t="s">
        <v>96</v>
      </c>
      <c r="D4" s="12">
        <v>0</v>
      </c>
      <c r="E4" s="12">
        <v>0</v>
      </c>
      <c r="F4" s="12">
        <v>1</v>
      </c>
      <c r="G4" s="12">
        <v>0</v>
      </c>
      <c r="H4" s="12">
        <v>1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1</v>
      </c>
      <c r="O4" s="12">
        <v>0</v>
      </c>
      <c r="P4" s="12">
        <v>1</v>
      </c>
      <c r="Q4" s="12">
        <v>0</v>
      </c>
    </row>
    <row r="5" spans="1:17" x14ac:dyDescent="0.3">
      <c r="A5" s="12" t="s">
        <v>95</v>
      </c>
      <c r="B5" s="13">
        <v>0</v>
      </c>
      <c r="C5" s="12" t="s">
        <v>97</v>
      </c>
      <c r="D5" s="12">
        <v>0</v>
      </c>
      <c r="E5" s="12">
        <v>0</v>
      </c>
      <c r="F5" s="12">
        <v>1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1</v>
      </c>
      <c r="P5" s="12">
        <v>0</v>
      </c>
      <c r="Q5" s="12">
        <v>1</v>
      </c>
    </row>
    <row r="6" spans="1:17" x14ac:dyDescent="0.3">
      <c r="A6" s="12" t="s">
        <v>95</v>
      </c>
      <c r="B6" s="13">
        <v>0</v>
      </c>
      <c r="C6" s="12" t="s">
        <v>98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1</v>
      </c>
      <c r="K6" s="12">
        <v>0</v>
      </c>
      <c r="L6" s="12">
        <v>0</v>
      </c>
      <c r="M6" s="12">
        <v>0</v>
      </c>
      <c r="N6" s="12">
        <v>1</v>
      </c>
      <c r="O6" s="12">
        <v>0</v>
      </c>
      <c r="P6" s="12">
        <v>1</v>
      </c>
      <c r="Q6" s="12">
        <v>0</v>
      </c>
    </row>
    <row r="7" spans="1:17" x14ac:dyDescent="0.3">
      <c r="A7" s="12" t="s">
        <v>95</v>
      </c>
      <c r="B7" s="13">
        <v>0</v>
      </c>
      <c r="C7" s="12" t="s">
        <v>99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0</v>
      </c>
      <c r="J7" s="12">
        <v>1</v>
      </c>
      <c r="K7" s="12">
        <v>0</v>
      </c>
      <c r="L7" s="12">
        <v>0</v>
      </c>
      <c r="M7" s="12">
        <v>0</v>
      </c>
      <c r="N7" s="12">
        <v>0</v>
      </c>
      <c r="O7" s="12">
        <v>1</v>
      </c>
      <c r="P7" s="12">
        <v>0</v>
      </c>
      <c r="Q7" s="12">
        <v>1</v>
      </c>
    </row>
    <row r="8" spans="1:17" x14ac:dyDescent="0.3">
      <c r="A8" s="12" t="s">
        <v>95</v>
      </c>
      <c r="B8" s="13">
        <v>0</v>
      </c>
      <c r="C8" s="12" t="s">
        <v>100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1</v>
      </c>
      <c r="O8" s="12">
        <v>0</v>
      </c>
      <c r="P8" s="12">
        <v>1</v>
      </c>
      <c r="Q8" s="12">
        <v>0</v>
      </c>
    </row>
    <row r="9" spans="1:17" x14ac:dyDescent="0.3">
      <c r="A9" s="12" t="s">
        <v>95</v>
      </c>
      <c r="B9" s="13">
        <v>2</v>
      </c>
      <c r="C9" s="12" t="s">
        <v>101</v>
      </c>
      <c r="D9" s="12">
        <v>0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1</v>
      </c>
      <c r="P9" s="12">
        <v>0</v>
      </c>
      <c r="Q9" s="12">
        <v>1</v>
      </c>
    </row>
    <row r="10" spans="1:17" x14ac:dyDescent="0.3">
      <c r="A10" s="12" t="s">
        <v>95</v>
      </c>
      <c r="B10" s="13">
        <v>0</v>
      </c>
      <c r="C10" s="12" t="s">
        <v>102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1</v>
      </c>
      <c r="O10" s="12">
        <v>0</v>
      </c>
      <c r="P10" s="12">
        <v>1</v>
      </c>
      <c r="Q10" s="12">
        <v>0</v>
      </c>
    </row>
    <row r="11" spans="1:17" x14ac:dyDescent="0.3">
      <c r="A11" s="12" t="s">
        <v>95</v>
      </c>
      <c r="B11" s="13">
        <v>0</v>
      </c>
      <c r="C11" s="12" t="s">
        <v>103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</v>
      </c>
      <c r="P11" s="12">
        <v>0</v>
      </c>
      <c r="Q11" s="12">
        <v>1</v>
      </c>
    </row>
    <row r="12" spans="1:17" x14ac:dyDescent="0.3">
      <c r="A12" s="12" t="s">
        <v>95</v>
      </c>
      <c r="B12" s="13">
        <v>2</v>
      </c>
      <c r="C12" s="12" t="s">
        <v>104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1</v>
      </c>
      <c r="L12" s="12">
        <v>0</v>
      </c>
      <c r="M12" s="12">
        <v>0</v>
      </c>
      <c r="N12" s="12">
        <v>1</v>
      </c>
      <c r="O12" s="12">
        <v>0</v>
      </c>
      <c r="P12" s="12">
        <v>1</v>
      </c>
      <c r="Q12" s="12">
        <v>0</v>
      </c>
    </row>
    <row r="13" spans="1:17" x14ac:dyDescent="0.3">
      <c r="A13" s="12" t="s">
        <v>95</v>
      </c>
      <c r="B13" s="13">
        <v>0</v>
      </c>
      <c r="C13" s="12" t="s">
        <v>105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1</v>
      </c>
      <c r="L13" s="12">
        <v>0</v>
      </c>
      <c r="M13" s="12">
        <v>0</v>
      </c>
      <c r="N13" s="12">
        <v>0</v>
      </c>
      <c r="O13" s="12">
        <v>1</v>
      </c>
      <c r="P13" s="12">
        <v>0</v>
      </c>
      <c r="Q13" s="12">
        <v>1</v>
      </c>
    </row>
    <row r="14" spans="1:17" x14ac:dyDescent="0.3">
      <c r="A14" s="12" t="s">
        <v>106</v>
      </c>
      <c r="B14" s="13">
        <v>5</v>
      </c>
      <c r="C14" s="12" t="s">
        <v>107</v>
      </c>
      <c r="D14" s="12">
        <v>1</v>
      </c>
      <c r="E14" s="12">
        <v>0</v>
      </c>
      <c r="F14" s="12">
        <v>1</v>
      </c>
      <c r="G14" s="12">
        <v>0</v>
      </c>
      <c r="H14" s="12">
        <v>1</v>
      </c>
      <c r="I14" s="12">
        <v>0</v>
      </c>
      <c r="J14" s="12">
        <v>1</v>
      </c>
      <c r="K14" s="12">
        <v>0</v>
      </c>
      <c r="L14" s="12">
        <v>1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</row>
    <row r="15" spans="1:17" x14ac:dyDescent="0.3">
      <c r="A15" s="12" t="s">
        <v>108</v>
      </c>
      <c r="B15" s="13">
        <v>3</v>
      </c>
      <c r="C15" s="12" t="s">
        <v>109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1</v>
      </c>
      <c r="J15" s="12">
        <v>0</v>
      </c>
      <c r="K15" s="12">
        <v>0</v>
      </c>
      <c r="L15" s="12">
        <v>1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</row>
    <row r="16" spans="1:17" x14ac:dyDescent="0.3">
      <c r="A16" s="12" t="s">
        <v>108</v>
      </c>
      <c r="B16" s="13">
        <v>0</v>
      </c>
      <c r="C16" s="12" t="s">
        <v>110</v>
      </c>
      <c r="D16" s="12">
        <v>1</v>
      </c>
      <c r="E16" s="12">
        <v>0</v>
      </c>
      <c r="F16" s="12">
        <v>0</v>
      </c>
      <c r="G16" s="12">
        <v>1</v>
      </c>
      <c r="H16" s="12">
        <v>0</v>
      </c>
      <c r="I16" s="12">
        <v>0</v>
      </c>
      <c r="J16" s="12">
        <v>0</v>
      </c>
      <c r="K16" s="12">
        <v>1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</row>
    <row r="17" spans="1:17" x14ac:dyDescent="0.3">
      <c r="A17" s="12" t="s">
        <v>108</v>
      </c>
      <c r="B17" s="13">
        <v>0</v>
      </c>
      <c r="C17" s="12" t="s">
        <v>111</v>
      </c>
      <c r="D17" s="12">
        <v>1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</row>
    <row r="18" spans="1:17" x14ac:dyDescent="0.3">
      <c r="A18" s="12" t="s">
        <v>108</v>
      </c>
      <c r="B18" s="13">
        <v>0</v>
      </c>
      <c r="C18" s="12" t="s">
        <v>112</v>
      </c>
      <c r="D18" s="12">
        <v>0</v>
      </c>
      <c r="E18" s="12">
        <v>1</v>
      </c>
      <c r="F18" s="12">
        <v>0</v>
      </c>
      <c r="G18" s="12">
        <v>0</v>
      </c>
      <c r="H18" s="12">
        <v>1</v>
      </c>
      <c r="I18" s="12">
        <v>0</v>
      </c>
      <c r="J18" s="12">
        <v>1</v>
      </c>
      <c r="K18" s="12">
        <v>0</v>
      </c>
      <c r="L18" s="12">
        <v>1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</row>
    <row r="19" spans="1:17" x14ac:dyDescent="0.3">
      <c r="A19" s="12" t="s">
        <v>108</v>
      </c>
      <c r="B19" s="13">
        <v>0</v>
      </c>
      <c r="C19" s="12" t="s">
        <v>113</v>
      </c>
      <c r="D19" s="12">
        <v>1</v>
      </c>
      <c r="E19" s="12">
        <v>0</v>
      </c>
      <c r="F19" s="12">
        <v>0</v>
      </c>
      <c r="G19" s="12">
        <v>1</v>
      </c>
      <c r="H19" s="12">
        <v>0</v>
      </c>
      <c r="I19" s="12">
        <v>0</v>
      </c>
      <c r="J19" s="12">
        <v>1</v>
      </c>
      <c r="K19" s="12">
        <v>0</v>
      </c>
      <c r="L19" s="12">
        <v>1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</row>
    <row r="20" spans="1:17" x14ac:dyDescent="0.3">
      <c r="A20" s="12" t="s">
        <v>108</v>
      </c>
      <c r="B20" s="13">
        <v>0</v>
      </c>
      <c r="C20" s="12" t="s">
        <v>114</v>
      </c>
      <c r="D20" s="12">
        <v>1</v>
      </c>
      <c r="E20" s="12">
        <v>0</v>
      </c>
      <c r="F20" s="12">
        <v>1</v>
      </c>
      <c r="G20" s="12">
        <v>0</v>
      </c>
      <c r="H20" s="12">
        <v>0</v>
      </c>
      <c r="I20" s="12">
        <v>1</v>
      </c>
      <c r="J20" s="12">
        <v>0</v>
      </c>
      <c r="K20" s="12">
        <v>0</v>
      </c>
      <c r="L20" s="12">
        <v>1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</row>
    <row r="21" spans="1:17" x14ac:dyDescent="0.3">
      <c r="A21" s="12" t="s">
        <v>108</v>
      </c>
      <c r="B21" s="13">
        <v>0</v>
      </c>
      <c r="C21" s="12" t="s">
        <v>115</v>
      </c>
      <c r="D21" s="12">
        <v>1</v>
      </c>
      <c r="E21" s="12">
        <v>0</v>
      </c>
      <c r="F21" s="12">
        <v>1</v>
      </c>
      <c r="G21" s="12">
        <v>0</v>
      </c>
      <c r="H21" s="12">
        <v>1</v>
      </c>
      <c r="I21" s="12">
        <v>0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</row>
    <row r="22" spans="1:17" x14ac:dyDescent="0.3">
      <c r="A22" s="12" t="s">
        <v>108</v>
      </c>
      <c r="B22" s="13">
        <v>2</v>
      </c>
      <c r="C22" s="12" t="s">
        <v>116</v>
      </c>
      <c r="D22" s="12">
        <v>1</v>
      </c>
      <c r="E22" s="12">
        <v>0</v>
      </c>
      <c r="F22" s="12">
        <v>1</v>
      </c>
      <c r="G22" s="12">
        <v>0</v>
      </c>
      <c r="H22" s="12">
        <v>1</v>
      </c>
      <c r="I22" s="12">
        <v>0</v>
      </c>
      <c r="J22" s="12">
        <v>0</v>
      </c>
      <c r="K22" s="12">
        <v>0</v>
      </c>
      <c r="L22" s="12">
        <v>0</v>
      </c>
      <c r="M22" s="12">
        <v>1</v>
      </c>
      <c r="N22" s="12">
        <v>0</v>
      </c>
      <c r="O22" s="12">
        <v>0</v>
      </c>
      <c r="P22" s="12">
        <v>0</v>
      </c>
      <c r="Q22" s="12">
        <v>0</v>
      </c>
    </row>
    <row r="23" spans="1:17" x14ac:dyDescent="0.3">
      <c r="A23" s="12" t="s">
        <v>108</v>
      </c>
      <c r="B23" s="13">
        <v>0</v>
      </c>
      <c r="C23" s="12" t="s">
        <v>117</v>
      </c>
      <c r="D23" s="12">
        <v>0</v>
      </c>
      <c r="E23" s="12">
        <v>0</v>
      </c>
      <c r="F23" s="12">
        <v>1</v>
      </c>
      <c r="G23" s="12">
        <v>0</v>
      </c>
      <c r="H23" s="12">
        <v>1</v>
      </c>
      <c r="I23" s="12">
        <v>0</v>
      </c>
      <c r="J23" s="12">
        <v>1</v>
      </c>
      <c r="K23" s="12">
        <v>0</v>
      </c>
      <c r="L23" s="12">
        <v>0</v>
      </c>
      <c r="M23" s="12">
        <v>1</v>
      </c>
      <c r="N23" s="12">
        <v>0</v>
      </c>
      <c r="O23" s="12">
        <v>0</v>
      </c>
      <c r="P23" s="12">
        <v>0</v>
      </c>
      <c r="Q23" s="12">
        <v>0</v>
      </c>
    </row>
    <row r="24" spans="1:17" x14ac:dyDescent="0.3">
      <c r="A24" s="12"/>
      <c r="B24" s="13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3">
      <c r="A25" s="12" t="s">
        <v>0</v>
      </c>
      <c r="B25" s="13">
        <f>SUM(B4:B23)</f>
        <v>14</v>
      </c>
      <c r="C25" s="12" t="s">
        <v>118</v>
      </c>
      <c r="D25" s="13">
        <f>SUMPRODUCT($B4:$B23,D4:D23)</f>
        <v>7</v>
      </c>
      <c r="E25" s="13">
        <f t="shared" ref="E25:Q25" si="0">SUMPRODUCT($B4:$B23,E4:E23)</f>
        <v>3</v>
      </c>
      <c r="F25" s="13">
        <f t="shared" si="0"/>
        <v>7</v>
      </c>
      <c r="G25" s="13">
        <f t="shared" si="0"/>
        <v>2</v>
      </c>
      <c r="H25" s="13">
        <f t="shared" si="0"/>
        <v>7</v>
      </c>
      <c r="I25" s="13">
        <f t="shared" si="0"/>
        <v>3</v>
      </c>
      <c r="J25" s="13">
        <f t="shared" si="0"/>
        <v>5</v>
      </c>
      <c r="K25" s="13">
        <f t="shared" si="0"/>
        <v>2</v>
      </c>
      <c r="L25" s="13">
        <f t="shared" si="0"/>
        <v>8</v>
      </c>
      <c r="M25" s="13">
        <f t="shared" si="0"/>
        <v>2</v>
      </c>
      <c r="N25" s="13">
        <f t="shared" si="0"/>
        <v>2</v>
      </c>
      <c r="O25" s="13">
        <f t="shared" si="0"/>
        <v>2</v>
      </c>
      <c r="P25" s="13">
        <f t="shared" si="0"/>
        <v>2</v>
      </c>
      <c r="Q25" s="13">
        <f t="shared" si="0"/>
        <v>2</v>
      </c>
    </row>
    <row r="26" spans="1:17" x14ac:dyDescent="0.3">
      <c r="A26" s="12"/>
      <c r="B26" s="12"/>
      <c r="C26" s="14" t="s">
        <v>119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3">
      <c r="A27" s="12"/>
      <c r="B27" s="12"/>
      <c r="C27" s="12" t="s">
        <v>120</v>
      </c>
      <c r="D27" s="12">
        <v>6</v>
      </c>
      <c r="E27" s="12">
        <v>2</v>
      </c>
      <c r="F27" s="12">
        <v>5</v>
      </c>
      <c r="G27" s="12">
        <v>2</v>
      </c>
      <c r="H27" s="12">
        <v>7</v>
      </c>
      <c r="I27" s="12">
        <v>2</v>
      </c>
      <c r="J27" s="12">
        <v>5</v>
      </c>
      <c r="K27" s="12">
        <v>2</v>
      </c>
      <c r="L27" s="12">
        <v>8</v>
      </c>
      <c r="M27" s="12">
        <v>2</v>
      </c>
      <c r="N27" s="12">
        <v>2</v>
      </c>
      <c r="O27" s="12">
        <v>2</v>
      </c>
      <c r="P27" s="12">
        <v>2</v>
      </c>
      <c r="Q27" s="12">
        <v>2</v>
      </c>
    </row>
    <row r="28" spans="1:17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x14ac:dyDescent="0.3">
      <c r="A29" s="12"/>
      <c r="B29" s="12"/>
      <c r="C29" s="12" t="s">
        <v>121</v>
      </c>
      <c r="D29" s="12">
        <v>8</v>
      </c>
      <c r="E29" s="12">
        <v>16</v>
      </c>
      <c r="F29" s="12">
        <v>8</v>
      </c>
      <c r="G29" s="12">
        <v>16</v>
      </c>
      <c r="H29" s="12">
        <v>8</v>
      </c>
      <c r="I29" s="12">
        <v>16</v>
      </c>
      <c r="J29" s="12">
        <v>8</v>
      </c>
      <c r="K29" s="12">
        <v>16</v>
      </c>
      <c r="L29" s="12">
        <v>8</v>
      </c>
      <c r="M29" s="12">
        <v>16</v>
      </c>
      <c r="N29" s="12">
        <v>12</v>
      </c>
      <c r="O29" s="12">
        <v>12</v>
      </c>
      <c r="P29" s="12">
        <v>12</v>
      </c>
      <c r="Q29" s="12">
        <v>12</v>
      </c>
    </row>
  </sheetData>
  <conditionalFormatting sqref="D4:Q23">
    <cfRule type="colorScale" priority="2">
      <colorScale>
        <cfvo type="min"/>
        <cfvo type="max"/>
        <color rgb="FFFFEF9C"/>
        <color rgb="FF63BE7B"/>
      </colorScale>
    </cfRule>
  </conditionalFormatting>
  <conditionalFormatting sqref="B4:B23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4.4" x14ac:dyDescent="0.3"/>
  <cols>
    <col min="1" max="1" width="12.109375" bestFit="1" customWidth="1"/>
    <col min="2" max="2" width="12.5546875" bestFit="1" customWidth="1"/>
  </cols>
  <sheetData>
    <row r="1" spans="1:2" x14ac:dyDescent="0.3">
      <c r="A1" t="s">
        <v>1</v>
      </c>
      <c r="B1" s="3">
        <v>1.2933275071002577</v>
      </c>
    </row>
    <row r="2" spans="1:2" x14ac:dyDescent="0.3">
      <c r="A2" t="s">
        <v>2</v>
      </c>
      <c r="B2" s="4">
        <f>65000-9000*B1</f>
        <v>53360.052436097685</v>
      </c>
    </row>
    <row r="3" spans="1:2" x14ac:dyDescent="0.3">
      <c r="A3" t="s">
        <v>3</v>
      </c>
      <c r="B3" s="3">
        <v>0.45</v>
      </c>
    </row>
    <row r="4" spans="1:2" x14ac:dyDescent="0.3">
      <c r="A4" t="s">
        <v>4</v>
      </c>
      <c r="B4" s="3">
        <v>45000</v>
      </c>
    </row>
    <row r="5" spans="1:2" x14ac:dyDescent="0.3">
      <c r="A5" t="s">
        <v>5</v>
      </c>
      <c r="B5" s="3">
        <f>B2*B1</f>
        <v>69012.023595917257</v>
      </c>
    </row>
    <row r="6" spans="1:2" x14ac:dyDescent="0.3">
      <c r="A6" t="s">
        <v>6</v>
      </c>
      <c r="B6" s="3">
        <f>B3*B2</f>
        <v>24012.023596243958</v>
      </c>
    </row>
    <row r="7" spans="1:2" x14ac:dyDescent="0.3">
      <c r="A7" t="s">
        <v>7</v>
      </c>
      <c r="B7" s="3">
        <f>B5-B4-B6</f>
        <v>-3.267014108132571E-7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workbookViewId="0"/>
  </sheetViews>
  <sheetFormatPr defaultRowHeight="14.4" x14ac:dyDescent="0.3"/>
  <cols>
    <col min="1" max="1" width="12.109375" bestFit="1" customWidth="1"/>
    <col min="2" max="2" width="12.5546875" bestFit="1" customWidth="1"/>
    <col min="5" max="5" width="12.33203125" bestFit="1" customWidth="1"/>
  </cols>
  <sheetData>
    <row r="1" spans="1:2" x14ac:dyDescent="0.3">
      <c r="A1" t="s">
        <v>1</v>
      </c>
      <c r="B1" s="3">
        <v>4</v>
      </c>
    </row>
    <row r="2" spans="1:2" x14ac:dyDescent="0.3">
      <c r="A2" t="s">
        <v>2</v>
      </c>
      <c r="B2" s="4">
        <f>65000-9000*B1</f>
        <v>29000</v>
      </c>
    </row>
    <row r="3" spans="1:2" x14ac:dyDescent="0.3">
      <c r="A3" t="s">
        <v>3</v>
      </c>
      <c r="B3" s="3">
        <v>0.45</v>
      </c>
    </row>
    <row r="4" spans="1:2" x14ac:dyDescent="0.3">
      <c r="A4" t="s">
        <v>4</v>
      </c>
      <c r="B4" s="3">
        <v>45000</v>
      </c>
    </row>
    <row r="5" spans="1:2" x14ac:dyDescent="0.3">
      <c r="A5" t="s">
        <v>5</v>
      </c>
      <c r="B5" s="3">
        <f>B2*B1</f>
        <v>116000</v>
      </c>
    </row>
    <row r="6" spans="1:2" x14ac:dyDescent="0.3">
      <c r="A6" t="s">
        <v>6</v>
      </c>
      <c r="B6" s="3">
        <f>B3*B2</f>
        <v>13050</v>
      </c>
    </row>
    <row r="7" spans="1:2" x14ac:dyDescent="0.3">
      <c r="A7" t="s">
        <v>7</v>
      </c>
      <c r="B7" s="3">
        <f>B5-B4-B6</f>
        <v>57950</v>
      </c>
    </row>
    <row r="10" spans="1:2" x14ac:dyDescent="0.3">
      <c r="A10" t="s">
        <v>159</v>
      </c>
      <c r="B10" t="s">
        <v>17</v>
      </c>
    </row>
    <row r="11" spans="1:2" x14ac:dyDescent="0.3">
      <c r="A11" s="3">
        <v>1</v>
      </c>
      <c r="B11" s="3">
        <v>-14200</v>
      </c>
    </row>
    <row r="12" spans="1:2" x14ac:dyDescent="0.3">
      <c r="A12" s="3">
        <v>1.25</v>
      </c>
      <c r="B12" s="3">
        <v>-2000</v>
      </c>
    </row>
    <row r="13" spans="1:2" x14ac:dyDescent="0.3">
      <c r="A13" s="3">
        <v>1.5</v>
      </c>
      <c r="B13" s="3">
        <v>9075</v>
      </c>
    </row>
    <row r="14" spans="1:2" x14ac:dyDescent="0.3">
      <c r="A14" s="3">
        <v>1.75</v>
      </c>
      <c r="B14" s="3">
        <v>19025</v>
      </c>
    </row>
    <row r="15" spans="1:2" x14ac:dyDescent="0.3">
      <c r="A15" s="3">
        <v>2</v>
      </c>
      <c r="B15" s="3">
        <v>27850</v>
      </c>
    </row>
    <row r="16" spans="1:2" x14ac:dyDescent="0.3">
      <c r="A16" s="3">
        <v>2.25</v>
      </c>
      <c r="B16" s="3">
        <v>35550</v>
      </c>
    </row>
    <row r="17" spans="1:2" x14ac:dyDescent="0.3">
      <c r="A17" s="3">
        <v>2.5</v>
      </c>
      <c r="B17" s="3">
        <v>42125</v>
      </c>
    </row>
    <row r="18" spans="1:2" x14ac:dyDescent="0.3">
      <c r="A18" s="3">
        <v>2.75</v>
      </c>
      <c r="B18" s="3">
        <v>47575</v>
      </c>
    </row>
    <row r="19" spans="1:2" x14ac:dyDescent="0.3">
      <c r="A19" s="3">
        <v>3</v>
      </c>
      <c r="B19" s="3">
        <v>51900</v>
      </c>
    </row>
    <row r="20" spans="1:2" x14ac:dyDescent="0.3">
      <c r="A20" s="3">
        <v>3.25</v>
      </c>
      <c r="B20" s="3">
        <v>55100</v>
      </c>
    </row>
    <row r="21" spans="1:2" x14ac:dyDescent="0.3">
      <c r="A21" s="3">
        <v>3.5</v>
      </c>
      <c r="B21" s="3">
        <v>57175</v>
      </c>
    </row>
    <row r="22" spans="1:2" x14ac:dyDescent="0.3">
      <c r="A22" s="3">
        <v>3.75</v>
      </c>
      <c r="B22" s="3">
        <v>58125</v>
      </c>
    </row>
    <row r="23" spans="1:2" x14ac:dyDescent="0.3">
      <c r="A23" s="3">
        <v>4</v>
      </c>
      <c r="B23" s="3">
        <v>57950</v>
      </c>
    </row>
    <row r="24" spans="1:2" x14ac:dyDescent="0.3">
      <c r="A24" s="3">
        <v>4.25</v>
      </c>
      <c r="B24" s="3">
        <v>56650</v>
      </c>
    </row>
    <row r="25" spans="1:2" x14ac:dyDescent="0.3">
      <c r="A25" s="3">
        <v>4.5</v>
      </c>
      <c r="B25" s="3">
        <v>54225</v>
      </c>
    </row>
    <row r="26" spans="1:2" x14ac:dyDescent="0.3">
      <c r="A26" s="3">
        <v>4.75</v>
      </c>
      <c r="B26" s="3">
        <v>50675</v>
      </c>
    </row>
    <row r="27" spans="1:2" x14ac:dyDescent="0.3">
      <c r="A27" s="3">
        <v>5</v>
      </c>
      <c r="B27" s="3">
        <v>46000</v>
      </c>
    </row>
    <row r="28" spans="1:2" x14ac:dyDescent="0.3">
      <c r="A28" s="3">
        <v>5.25</v>
      </c>
      <c r="B28" s="3">
        <v>40200</v>
      </c>
    </row>
    <row r="29" spans="1:2" x14ac:dyDescent="0.3">
      <c r="A29" s="3">
        <v>5.5</v>
      </c>
      <c r="B29" s="3">
        <v>33275</v>
      </c>
    </row>
    <row r="30" spans="1:2" x14ac:dyDescent="0.3">
      <c r="A30" s="3">
        <v>5.75</v>
      </c>
      <c r="B30" s="3">
        <v>25225</v>
      </c>
    </row>
    <row r="31" spans="1:2" x14ac:dyDescent="0.3">
      <c r="A31" s="3">
        <v>6</v>
      </c>
      <c r="B31" s="3">
        <v>16050</v>
      </c>
    </row>
    <row r="32" spans="1:2" x14ac:dyDescent="0.3">
      <c r="A32" s="3">
        <v>6.25</v>
      </c>
      <c r="B32" s="3">
        <v>5750</v>
      </c>
    </row>
    <row r="33" spans="1:2" x14ac:dyDescent="0.3">
      <c r="A33" s="3">
        <v>6.5</v>
      </c>
      <c r="B33" s="3">
        <v>-5675</v>
      </c>
    </row>
    <row r="34" spans="1:2" x14ac:dyDescent="0.3">
      <c r="A34" s="3">
        <v>6.75</v>
      </c>
      <c r="B34" s="3">
        <v>-18225</v>
      </c>
    </row>
    <row r="35" spans="1:2" x14ac:dyDescent="0.3">
      <c r="A35" s="3">
        <v>7</v>
      </c>
      <c r="B35" s="3">
        <v>-31900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zoomScale="145" zoomScaleNormal="145" workbookViewId="0"/>
  </sheetViews>
  <sheetFormatPr defaultRowHeight="14.4" x14ac:dyDescent="0.3"/>
  <cols>
    <col min="1" max="1" width="12.109375" bestFit="1" customWidth="1"/>
    <col min="2" max="2" width="12.77734375" bestFit="1" customWidth="1"/>
  </cols>
  <sheetData>
    <row r="1" spans="1:2" x14ac:dyDescent="0.3">
      <c r="A1" t="s">
        <v>1</v>
      </c>
      <c r="B1" s="3">
        <v>3.8361111021541054</v>
      </c>
    </row>
    <row r="2" spans="1:2" x14ac:dyDescent="0.3">
      <c r="A2" t="s">
        <v>2</v>
      </c>
      <c r="B2" s="4">
        <f>65000-9000*B1</f>
        <v>30475.000080613048</v>
      </c>
    </row>
    <row r="3" spans="1:2" x14ac:dyDescent="0.3">
      <c r="A3" t="s">
        <v>3</v>
      </c>
      <c r="B3" s="3">
        <v>0.45</v>
      </c>
    </row>
    <row r="4" spans="1:2" x14ac:dyDescent="0.3">
      <c r="A4" t="s">
        <v>4</v>
      </c>
      <c r="B4" s="3">
        <v>45000</v>
      </c>
    </row>
    <row r="5" spans="1:2" x14ac:dyDescent="0.3">
      <c r="A5" t="s">
        <v>5</v>
      </c>
      <c r="B5" s="3">
        <f>B2*B1</f>
        <v>116905.48614738697</v>
      </c>
    </row>
    <row r="6" spans="1:2" x14ac:dyDescent="0.3">
      <c r="A6" t="s">
        <v>6</v>
      </c>
      <c r="B6" s="3">
        <f>B3*B2</f>
        <v>13713.750036275873</v>
      </c>
    </row>
    <row r="7" spans="1:2" x14ac:dyDescent="0.3">
      <c r="A7" t="s">
        <v>7</v>
      </c>
      <c r="B7" s="3">
        <f>B5-B4-B6</f>
        <v>58191.736111111095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defaultRowHeight="14.4" x14ac:dyDescent="0.3"/>
  <cols>
    <col min="1" max="1" width="12.109375" bestFit="1" customWidth="1"/>
    <col min="2" max="2" width="12.5546875" bestFit="1" customWidth="1"/>
  </cols>
  <sheetData>
    <row r="1" spans="1:2" x14ac:dyDescent="0.3">
      <c r="A1" t="s">
        <v>1</v>
      </c>
      <c r="B1" s="3">
        <v>3.8361111011830205</v>
      </c>
    </row>
    <row r="2" spans="1:2" x14ac:dyDescent="0.3">
      <c r="A2" t="s">
        <v>2</v>
      </c>
      <c r="B2" s="4">
        <f>65000-9000*B1</f>
        <v>30475.000089352819</v>
      </c>
    </row>
    <row r="3" spans="1:2" x14ac:dyDescent="0.3">
      <c r="A3" t="s">
        <v>3</v>
      </c>
      <c r="B3" s="3">
        <v>0.45</v>
      </c>
    </row>
    <row r="4" spans="1:2" x14ac:dyDescent="0.3">
      <c r="A4" t="s">
        <v>4</v>
      </c>
      <c r="B4" s="3">
        <v>45000</v>
      </c>
    </row>
    <row r="5" spans="1:2" x14ac:dyDescent="0.3">
      <c r="A5" t="s">
        <v>5</v>
      </c>
      <c r="B5" s="3">
        <f>B2*B1</f>
        <v>116905.48615131988</v>
      </c>
    </row>
    <row r="6" spans="1:2" x14ac:dyDescent="0.3">
      <c r="A6" t="s">
        <v>6</v>
      </c>
      <c r="B6" s="3">
        <f>B3*B2</f>
        <v>13713.75004020877</v>
      </c>
    </row>
    <row r="7" spans="1:2" x14ac:dyDescent="0.3">
      <c r="A7" t="s">
        <v>7</v>
      </c>
      <c r="B7" s="3">
        <f>B5-B4-B6</f>
        <v>58191.736111111117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zoomScale="160" zoomScaleNormal="160" workbookViewId="0">
      <selection activeCell="D12" sqref="D12"/>
    </sheetView>
  </sheetViews>
  <sheetFormatPr defaultRowHeight="14.4" x14ac:dyDescent="0.3"/>
  <cols>
    <col min="2" max="2" width="9.5546875" bestFit="1" customWidth="1"/>
    <col min="3" max="3" width="17.6640625" bestFit="1" customWidth="1"/>
    <col min="4" max="4" width="12.21875" bestFit="1" customWidth="1"/>
    <col min="5" max="5" width="7.88671875" bestFit="1" customWidth="1"/>
    <col min="6" max="6" width="9.109375" bestFit="1" customWidth="1"/>
    <col min="7" max="9" width="6.88671875" bestFit="1" customWidth="1"/>
  </cols>
  <sheetData>
    <row r="1" spans="1:9" x14ac:dyDescent="0.3">
      <c r="A1" s="5"/>
      <c r="B1" s="5"/>
      <c r="C1" s="5"/>
      <c r="D1" s="5"/>
      <c r="E1" s="5"/>
      <c r="F1" s="5"/>
      <c r="G1" s="5"/>
      <c r="H1" s="5"/>
      <c r="I1" s="5"/>
    </row>
    <row r="2" spans="1:9" x14ac:dyDescent="0.3">
      <c r="A2" s="5"/>
      <c r="B2" s="6"/>
      <c r="C2" s="7" t="s">
        <v>9</v>
      </c>
      <c r="D2" s="7">
        <v>0</v>
      </c>
      <c r="E2" s="7">
        <v>0</v>
      </c>
      <c r="F2" s="7">
        <v>0</v>
      </c>
      <c r="G2" s="7">
        <v>916.00000242392105</v>
      </c>
      <c r="H2" s="7">
        <v>1084</v>
      </c>
      <c r="I2" s="7">
        <v>361.33332848549139</v>
      </c>
    </row>
    <row r="3" spans="1:9" x14ac:dyDescent="0.3">
      <c r="A3" s="5"/>
      <c r="B3" s="22" t="s">
        <v>10</v>
      </c>
      <c r="C3" s="7" t="s">
        <v>8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</row>
    <row r="4" spans="1:9" x14ac:dyDescent="0.3">
      <c r="A4" s="5"/>
      <c r="B4" s="22">
        <v>6000</v>
      </c>
      <c r="C4" s="7" t="s">
        <v>11</v>
      </c>
      <c r="D4" s="7">
        <v>6</v>
      </c>
      <c r="E4" s="7">
        <v>5</v>
      </c>
      <c r="F4" s="7">
        <v>4</v>
      </c>
      <c r="G4" s="7">
        <v>3</v>
      </c>
      <c r="H4" s="7">
        <v>2.5</v>
      </c>
      <c r="I4" s="7">
        <v>1.5</v>
      </c>
    </row>
    <row r="5" spans="1:9" x14ac:dyDescent="0.3">
      <c r="A5" s="5"/>
      <c r="B5" s="22">
        <v>1600</v>
      </c>
      <c r="C5" s="7" t="s">
        <v>12</v>
      </c>
      <c r="D5" s="7">
        <v>3.2</v>
      </c>
      <c r="E5" s="7">
        <v>2.6</v>
      </c>
      <c r="F5" s="7">
        <v>1.5</v>
      </c>
      <c r="G5" s="7">
        <v>0.8</v>
      </c>
      <c r="H5" s="7">
        <v>0.7</v>
      </c>
      <c r="I5" s="7">
        <v>0.3</v>
      </c>
    </row>
    <row r="6" spans="1:9" x14ac:dyDescent="0.3">
      <c r="A6" s="5"/>
      <c r="B6" s="6"/>
      <c r="C6" s="7" t="s">
        <v>13</v>
      </c>
      <c r="D6" s="8">
        <v>12.5</v>
      </c>
      <c r="E6" s="8">
        <v>11</v>
      </c>
      <c r="F6" s="8">
        <v>9</v>
      </c>
      <c r="G6" s="8">
        <v>7</v>
      </c>
      <c r="H6" s="8">
        <v>6</v>
      </c>
      <c r="I6" s="8">
        <v>3</v>
      </c>
    </row>
    <row r="7" spans="1:9" x14ac:dyDescent="0.3">
      <c r="A7" s="5"/>
      <c r="B7" s="6"/>
      <c r="C7" s="7" t="s">
        <v>14</v>
      </c>
      <c r="D7" s="8">
        <v>6.5</v>
      </c>
      <c r="E7" s="8">
        <v>5.7</v>
      </c>
      <c r="F7" s="8">
        <v>3.6</v>
      </c>
      <c r="G7" s="8">
        <v>2.8</v>
      </c>
      <c r="H7" s="8">
        <v>2.2000000000000002</v>
      </c>
      <c r="I7" s="8">
        <v>1.2</v>
      </c>
    </row>
    <row r="8" spans="1:9" x14ac:dyDescent="0.3">
      <c r="A8" s="5"/>
      <c r="B8" s="6"/>
      <c r="C8" s="7" t="s">
        <v>15</v>
      </c>
      <c r="D8" s="7">
        <v>960</v>
      </c>
      <c r="E8" s="7">
        <v>928</v>
      </c>
      <c r="F8" s="7">
        <v>1041</v>
      </c>
      <c r="G8" s="7">
        <v>977</v>
      </c>
      <c r="H8" s="7">
        <v>1084</v>
      </c>
      <c r="I8" s="7">
        <v>1055</v>
      </c>
    </row>
    <row r="9" spans="1:9" x14ac:dyDescent="0.3">
      <c r="A9" s="5"/>
      <c r="B9" s="6"/>
      <c r="C9" s="7" t="s">
        <v>16</v>
      </c>
      <c r="D9" s="9">
        <f>D6-D7</f>
        <v>6</v>
      </c>
      <c r="E9" s="9">
        <f t="shared" ref="E9:I9" si="0">E6-E7</f>
        <v>5.3</v>
      </c>
      <c r="F9" s="9">
        <f t="shared" si="0"/>
        <v>5.4</v>
      </c>
      <c r="G9" s="9">
        <f t="shared" si="0"/>
        <v>4.2</v>
      </c>
      <c r="H9" s="9">
        <f t="shared" si="0"/>
        <v>3.8</v>
      </c>
      <c r="I9" s="9">
        <f t="shared" si="0"/>
        <v>1.8</v>
      </c>
    </row>
    <row r="10" spans="1:9" x14ac:dyDescent="0.3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3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3">
      <c r="A12" s="5"/>
      <c r="B12" s="6"/>
      <c r="C12" s="7" t="s">
        <v>17</v>
      </c>
      <c r="D12" s="8">
        <f>SUMPRODUCT($D$2:$I$2,$D$9:$I$9)</f>
        <v>8616.8000014543541</v>
      </c>
      <c r="E12" s="6"/>
      <c r="F12" s="6"/>
      <c r="G12" s="6"/>
      <c r="H12" s="6"/>
      <c r="I12" s="6"/>
    </row>
    <row r="13" spans="1:9" x14ac:dyDescent="0.3">
      <c r="A13" s="5"/>
      <c r="B13" s="6"/>
      <c r="C13" s="6"/>
      <c r="D13" s="6"/>
      <c r="E13" s="6"/>
      <c r="F13" s="7" t="s">
        <v>10</v>
      </c>
      <c r="G13" s="6"/>
      <c r="H13" s="6"/>
      <c r="I13" s="6"/>
    </row>
    <row r="14" spans="1:9" x14ac:dyDescent="0.3">
      <c r="A14" s="5"/>
      <c r="B14" s="6"/>
      <c r="C14" s="7" t="s">
        <v>18</v>
      </c>
      <c r="D14" s="7">
        <f>SUMPRODUCT($D$2:$I$2,$D$4:$I$4)</f>
        <v>6000</v>
      </c>
      <c r="E14" s="7" t="s">
        <v>19</v>
      </c>
      <c r="F14" s="7">
        <f>B4</f>
        <v>6000</v>
      </c>
      <c r="G14" s="6"/>
      <c r="H14" s="6"/>
      <c r="I14" s="6"/>
    </row>
    <row r="15" spans="1:9" x14ac:dyDescent="0.3">
      <c r="A15" s="5"/>
      <c r="B15" s="6"/>
      <c r="C15" s="7" t="s">
        <v>20</v>
      </c>
      <c r="D15" s="7">
        <f>SUMPRODUCT($D$2:$I$2,$D$5:$I$5)</f>
        <v>1600.0000004847841</v>
      </c>
      <c r="E15" s="7" t="s">
        <v>19</v>
      </c>
      <c r="F15" s="7">
        <f>B5</f>
        <v>1600</v>
      </c>
      <c r="G15" s="6"/>
      <c r="H15" s="6"/>
      <c r="I15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"/>
  <sheetViews>
    <sheetView workbookViewId="0"/>
  </sheetViews>
  <sheetFormatPr defaultRowHeight="14.4" x14ac:dyDescent="0.3"/>
  <cols>
    <col min="3" max="3" width="18.33203125" bestFit="1" customWidth="1"/>
    <col min="4" max="4" width="10.33203125" bestFit="1" customWidth="1"/>
    <col min="6" max="6" width="12.88671875" bestFit="1" customWidth="1"/>
  </cols>
  <sheetData>
    <row r="1" spans="1:9" x14ac:dyDescent="0.3">
      <c r="A1" s="5"/>
      <c r="B1" s="5"/>
      <c r="C1" s="5"/>
      <c r="D1" s="5"/>
      <c r="E1" s="5"/>
      <c r="F1" s="5"/>
      <c r="G1" s="5"/>
      <c r="H1" s="5"/>
      <c r="I1" s="5"/>
    </row>
    <row r="2" spans="1:9" x14ac:dyDescent="0.3">
      <c r="A2" s="5"/>
      <c r="B2" s="6"/>
      <c r="C2" s="7" t="s">
        <v>9</v>
      </c>
      <c r="D2" s="7">
        <v>0</v>
      </c>
      <c r="E2" s="7">
        <v>0</v>
      </c>
      <c r="F2" s="7">
        <v>0</v>
      </c>
      <c r="G2" s="7">
        <v>596.66666666666663</v>
      </c>
      <c r="H2" s="7">
        <v>1084</v>
      </c>
      <c r="I2" s="7">
        <v>0</v>
      </c>
    </row>
    <row r="3" spans="1:9" x14ac:dyDescent="0.3">
      <c r="A3" s="5"/>
      <c r="B3" s="7" t="s">
        <v>10</v>
      </c>
      <c r="C3" s="7" t="s">
        <v>8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</row>
    <row r="4" spans="1:9" x14ac:dyDescent="0.3">
      <c r="A4" s="5"/>
      <c r="B4" s="7">
        <v>4500</v>
      </c>
      <c r="C4" s="7" t="s">
        <v>11</v>
      </c>
      <c r="D4" s="7">
        <v>6</v>
      </c>
      <c r="E4" s="7">
        <v>5</v>
      </c>
      <c r="F4" s="7">
        <v>4</v>
      </c>
      <c r="G4" s="7">
        <v>3</v>
      </c>
      <c r="H4" s="7">
        <v>2.5</v>
      </c>
      <c r="I4" s="7">
        <v>1.5</v>
      </c>
    </row>
    <row r="5" spans="1:9" x14ac:dyDescent="0.3">
      <c r="A5" s="5"/>
      <c r="B5" s="7">
        <v>1600</v>
      </c>
      <c r="C5" s="7" t="s">
        <v>12</v>
      </c>
      <c r="D5" s="7">
        <v>3.2</v>
      </c>
      <c r="E5" s="7">
        <v>2.6</v>
      </c>
      <c r="F5" s="7">
        <v>1.5</v>
      </c>
      <c r="G5" s="7">
        <v>0.8</v>
      </c>
      <c r="H5" s="7">
        <v>0.7</v>
      </c>
      <c r="I5" s="7">
        <v>0.3</v>
      </c>
    </row>
    <row r="6" spans="1:9" x14ac:dyDescent="0.3">
      <c r="A6" s="5"/>
      <c r="B6" s="6"/>
      <c r="C6" s="7" t="s">
        <v>13</v>
      </c>
      <c r="D6" s="8">
        <v>12.5</v>
      </c>
      <c r="E6" s="8">
        <v>11</v>
      </c>
      <c r="F6" s="8">
        <v>9</v>
      </c>
      <c r="G6" s="8">
        <v>7</v>
      </c>
      <c r="H6" s="8">
        <v>6</v>
      </c>
      <c r="I6" s="8">
        <v>3</v>
      </c>
    </row>
    <row r="7" spans="1:9" x14ac:dyDescent="0.3">
      <c r="A7" s="5"/>
      <c r="B7" s="6"/>
      <c r="C7" s="7" t="s">
        <v>14</v>
      </c>
      <c r="D7" s="8">
        <v>6.5</v>
      </c>
      <c r="E7" s="8">
        <v>5.7</v>
      </c>
      <c r="F7" s="8">
        <v>3.6</v>
      </c>
      <c r="G7" s="8">
        <v>2.8</v>
      </c>
      <c r="H7" s="8">
        <v>2.2000000000000002</v>
      </c>
      <c r="I7" s="8">
        <v>1.2</v>
      </c>
    </row>
    <row r="8" spans="1:9" x14ac:dyDescent="0.3">
      <c r="A8" s="5"/>
      <c r="B8" s="6"/>
      <c r="C8" s="7" t="s">
        <v>15</v>
      </c>
      <c r="D8" s="7">
        <v>960</v>
      </c>
      <c r="E8" s="7">
        <v>928</v>
      </c>
      <c r="F8" s="7">
        <v>1041</v>
      </c>
      <c r="G8" s="7">
        <v>977</v>
      </c>
      <c r="H8" s="7">
        <v>1084</v>
      </c>
      <c r="I8" s="7">
        <v>1055</v>
      </c>
    </row>
    <row r="9" spans="1:9" x14ac:dyDescent="0.3">
      <c r="A9" s="5"/>
      <c r="B9" s="6"/>
      <c r="C9" s="7" t="s">
        <v>16</v>
      </c>
      <c r="D9" s="9">
        <f>D6-D7</f>
        <v>6</v>
      </c>
      <c r="E9" s="9">
        <f t="shared" ref="E9:I9" si="0">E6-E7</f>
        <v>5.3</v>
      </c>
      <c r="F9" s="9">
        <f t="shared" si="0"/>
        <v>5.4</v>
      </c>
      <c r="G9" s="9">
        <f t="shared" si="0"/>
        <v>4.2</v>
      </c>
      <c r="H9" s="9">
        <f t="shared" si="0"/>
        <v>3.8</v>
      </c>
      <c r="I9" s="9">
        <f t="shared" si="0"/>
        <v>1.8</v>
      </c>
    </row>
    <row r="10" spans="1:9" x14ac:dyDescent="0.3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3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3">
      <c r="A12" s="5"/>
      <c r="B12" s="6"/>
      <c r="C12" s="7" t="s">
        <v>17</v>
      </c>
      <c r="D12" s="8">
        <f>SUMPRODUCT($D$2:$I$2,$D$9:$I$9)</f>
        <v>6625.2</v>
      </c>
      <c r="E12" s="6"/>
      <c r="F12" s="6"/>
      <c r="G12" s="6"/>
      <c r="H12" s="6"/>
      <c r="I12" s="6"/>
    </row>
    <row r="13" spans="1:9" x14ac:dyDescent="0.3">
      <c r="A13" s="5"/>
      <c r="B13" s="6"/>
      <c r="C13" s="6"/>
      <c r="D13" s="6"/>
      <c r="E13" s="6"/>
      <c r="F13" s="7" t="s">
        <v>10</v>
      </c>
      <c r="G13" s="6"/>
      <c r="H13" s="6"/>
      <c r="I13" s="6"/>
    </row>
    <row r="14" spans="1:9" x14ac:dyDescent="0.3">
      <c r="A14" s="5"/>
      <c r="B14" s="6"/>
      <c r="C14" s="7" t="s">
        <v>18</v>
      </c>
      <c r="D14" s="7">
        <f>SUMPRODUCT($D$2:$I$2,$D$4:$I$4)</f>
        <v>4500</v>
      </c>
      <c r="E14" s="7" t="s">
        <v>19</v>
      </c>
      <c r="F14" s="7">
        <f>B4</f>
        <v>4500</v>
      </c>
      <c r="G14" s="6"/>
      <c r="H14" s="6"/>
      <c r="I14" s="6"/>
    </row>
    <row r="15" spans="1:9" x14ac:dyDescent="0.3">
      <c r="A15" s="5"/>
      <c r="B15" s="6"/>
      <c r="C15" s="7" t="s">
        <v>20</v>
      </c>
      <c r="D15" s="7">
        <f>SUMPRODUCT($D$2:$I$2,$D$5:$I$5)</f>
        <v>1236.1333333333332</v>
      </c>
      <c r="E15" s="7" t="s">
        <v>19</v>
      </c>
      <c r="F15" s="7">
        <f>B5</f>
        <v>1600</v>
      </c>
      <c r="G15" s="6"/>
      <c r="H15" s="6"/>
      <c r="I1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14"/>
  <sheetViews>
    <sheetView workbookViewId="0">
      <selection activeCell="A3" sqref="A3"/>
    </sheetView>
  </sheetViews>
  <sheetFormatPr defaultRowHeight="14.4" x14ac:dyDescent="0.3"/>
  <cols>
    <col min="1" max="1" width="8.109375" bestFit="1" customWidth="1"/>
    <col min="2" max="2" width="16.109375" bestFit="1" customWidth="1"/>
    <col min="3" max="3" width="9.6640625" bestFit="1" customWidth="1"/>
    <col min="4" max="4" width="8.5546875" bestFit="1" customWidth="1"/>
    <col min="5" max="5" width="11.5546875" customWidth="1"/>
    <col min="6" max="6" width="9.33203125" bestFit="1" customWidth="1"/>
    <col min="7" max="7" width="6.6640625" bestFit="1" customWidth="1"/>
    <col min="9" max="9" width="7.88671875" bestFit="1" customWidth="1"/>
  </cols>
  <sheetData>
    <row r="2" spans="1:9" x14ac:dyDescent="0.3">
      <c r="A2" s="1" t="s">
        <v>0</v>
      </c>
      <c r="B2" s="1"/>
      <c r="C2" s="1"/>
      <c r="D2" s="1"/>
      <c r="E2" s="1" t="s">
        <v>21</v>
      </c>
      <c r="F2" s="1"/>
      <c r="G2" s="1"/>
      <c r="H2" s="1"/>
      <c r="I2" s="1"/>
    </row>
    <row r="3" spans="1:9" x14ac:dyDescent="0.3">
      <c r="A3" s="1">
        <f>SUM(A5:A11)</f>
        <v>20</v>
      </c>
      <c r="B3" s="1"/>
      <c r="C3" s="1" t="s">
        <v>22</v>
      </c>
      <c r="D3" s="1"/>
      <c r="E3" s="1"/>
      <c r="F3" s="1"/>
      <c r="G3" s="1"/>
      <c r="H3" s="1"/>
      <c r="I3" s="1"/>
    </row>
    <row r="4" spans="1:9" ht="27" x14ac:dyDescent="0.3">
      <c r="A4" s="10" t="s">
        <v>23</v>
      </c>
      <c r="B4" s="10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</row>
    <row r="5" spans="1:9" x14ac:dyDescent="0.3">
      <c r="A5" s="1">
        <v>6</v>
      </c>
      <c r="B5" s="1" t="s">
        <v>25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</row>
    <row r="6" spans="1:9" x14ac:dyDescent="0.3">
      <c r="A6" s="1">
        <v>0</v>
      </c>
      <c r="B6" s="1" t="s">
        <v>26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</row>
    <row r="7" spans="1:9" x14ac:dyDescent="0.3">
      <c r="A7" s="1">
        <v>2</v>
      </c>
      <c r="B7" s="1" t="s">
        <v>27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3">
      <c r="A8" s="1">
        <v>4</v>
      </c>
      <c r="B8" s="1" t="s">
        <v>28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</row>
    <row r="9" spans="1:9" x14ac:dyDescent="0.3">
      <c r="A9" s="1">
        <v>1</v>
      </c>
      <c r="B9" s="1" t="s">
        <v>29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1</v>
      </c>
    </row>
    <row r="10" spans="1:9" x14ac:dyDescent="0.3">
      <c r="A10" s="1">
        <v>2</v>
      </c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</row>
    <row r="11" spans="1:9" x14ac:dyDescent="0.3">
      <c r="A11" s="1">
        <v>5</v>
      </c>
      <c r="B11" s="1" t="s">
        <v>31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</row>
    <row r="12" spans="1:9" x14ac:dyDescent="0.3">
      <c r="A12" s="1"/>
      <c r="B12" s="1" t="s">
        <v>32</v>
      </c>
      <c r="C12" s="1">
        <f>SUMPRODUCT($A$5:$A$11,C5:C11)</f>
        <v>18</v>
      </c>
      <c r="D12" s="1">
        <f t="shared" ref="D12:I12" si="0">SUMPRODUCT($A$5:$A$11,D5:D11)</f>
        <v>14</v>
      </c>
      <c r="E12" s="1">
        <f t="shared" si="0"/>
        <v>15</v>
      </c>
      <c r="F12" s="1">
        <f t="shared" si="0"/>
        <v>17</v>
      </c>
      <c r="G12" s="1">
        <f t="shared" si="0"/>
        <v>13</v>
      </c>
      <c r="H12" s="1">
        <f t="shared" si="0"/>
        <v>9</v>
      </c>
      <c r="I12" s="1">
        <f t="shared" si="0"/>
        <v>14</v>
      </c>
    </row>
    <row r="13" spans="1:9" x14ac:dyDescent="0.3">
      <c r="A13" s="1"/>
      <c r="B13" s="1"/>
      <c r="C13" s="1" t="s">
        <v>33</v>
      </c>
      <c r="D13" s="1" t="s">
        <v>33</v>
      </c>
      <c r="E13" s="1" t="s">
        <v>33</v>
      </c>
      <c r="F13" s="1" t="s">
        <v>33</v>
      </c>
      <c r="G13" s="1" t="s">
        <v>33</v>
      </c>
      <c r="H13" s="1" t="s">
        <v>33</v>
      </c>
      <c r="I13" s="1" t="s">
        <v>33</v>
      </c>
    </row>
    <row r="14" spans="1:9" x14ac:dyDescent="0.3">
      <c r="A14" s="1"/>
      <c r="B14" s="1" t="s">
        <v>34</v>
      </c>
      <c r="C14" s="1">
        <v>17</v>
      </c>
      <c r="D14" s="1">
        <v>13</v>
      </c>
      <c r="E14" s="1">
        <v>15</v>
      </c>
      <c r="F14" s="1">
        <v>17</v>
      </c>
      <c r="G14" s="1">
        <v>9</v>
      </c>
      <c r="H14" s="1">
        <v>9</v>
      </c>
      <c r="I14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GoalSeek</vt:lpstr>
      <vt:lpstr>GoalSeekSolution1</vt:lpstr>
      <vt:lpstr>GoalSeekSolution2</vt:lpstr>
      <vt:lpstr>GoalSeekGraph</vt:lpstr>
      <vt:lpstr>ProfitOptimization</vt:lpstr>
      <vt:lpstr>ProfitOptSolution</vt:lpstr>
      <vt:lpstr>ProdMix</vt:lpstr>
      <vt:lpstr>ProdMixSolution</vt:lpstr>
      <vt:lpstr>BankStaffing</vt:lpstr>
      <vt:lpstr>BankStaffingSolution</vt:lpstr>
      <vt:lpstr>TransDist</vt:lpstr>
      <vt:lpstr>TransDistSolution</vt:lpstr>
      <vt:lpstr>CapitalBudgeting</vt:lpstr>
      <vt:lpstr>WarehouseLocation1</vt:lpstr>
      <vt:lpstr>CapitalBudgetingSolution</vt:lpstr>
      <vt:lpstr>WHLoc1Solution</vt:lpstr>
      <vt:lpstr>WarehouseLocation2</vt:lpstr>
      <vt:lpstr>WHLoc2Solution</vt:lpstr>
      <vt:lpstr>HospitalScheduling</vt:lpstr>
      <vt:lpstr>HospitalSchedulingSolution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Abhijith A V</cp:lastModifiedBy>
  <dcterms:created xsi:type="dcterms:W3CDTF">2008-07-16T01:03:51Z</dcterms:created>
  <dcterms:modified xsi:type="dcterms:W3CDTF">2022-05-05T06:36:57Z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