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akbari/Desktop/"/>
    </mc:Choice>
  </mc:AlternateContent>
  <xr:revisionPtr revIDLastSave="0" documentId="13_ncr:1_{AFDB296E-5FA7-3E4C-AFDD-8D41444A1AB7}" xr6:coauthVersionLast="47" xr6:coauthVersionMax="47" xr10:uidLastSave="{00000000-0000-0000-0000-000000000000}"/>
  <bookViews>
    <workbookView xWindow="2200" yWindow="500" windowWidth="26040" windowHeight="15540" activeTab="2" xr2:uid="{00000000-000D-0000-FFFF-FFFF00000000}"/>
  </bookViews>
  <sheets>
    <sheet name="Pivot Tables" sheetId="4" r:id="rId1"/>
    <sheet name="Sales Data" sheetId="2" r:id="rId2"/>
    <sheet name="Customer Info" sheetId="3" r:id="rId3"/>
  </sheets>
  <calcPr calcId="191028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2" l="1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<sst xmlns="http://schemas.openxmlformats.org/spreadsheetml/2006/main" count="549" uniqueCount="99">
  <si>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</si>
  <si>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</si>
  <si>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</si>
  <si>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</si>
  <si>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</si>
  <si>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</si>
  <si>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</si>
  <si>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</si>
  <si>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</si>
  <si>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</si>
  <si>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</si>
  <si>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</si>
  <si>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</si>
  <si>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</si>
  <si>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</si>
  <si>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</si>
  <si>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</si>
  <si>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</si>
  <si>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</si>
  <si>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</si>
  <si>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</si>
  <si>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</si>
  <si>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</si>
  <si>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</si>
  <si>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</si>
  <si>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</si>
  <si>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</si>
  <si>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</si>
  <si>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</si>
  <si>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</si>
  <si>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</si>
  <si>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</si>
  <si>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</si>
  <si>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</si>
  <si>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</si>
  <si>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</si>
  <si>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</si>
  <si>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</si>
  <si>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</si>
  <si>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</si>
  <si>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</si>
  <si>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</si>
  <si>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</si>
  <si>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</si>
  <si>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</si>
  <si>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</si>
  <si>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</si>
  <si>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</si>
  <si>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</si>
  <si>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</si>
  <si>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</si>
  <si>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</si>
  <si>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</si>
  <si>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</si>
  <si>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</si>
  <si>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</si>
  <si>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</si>
  <si>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</si>
  <si>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</si>
  <si>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</si>
  <si>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</si>
  <si>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</si>
  <si>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</si>
  <si>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</si>
  <si>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</si>
  <si>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</si>
  <si>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</si>
  <si>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</si>
  <si>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</si>
  <si>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</si>
  <si>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</si>
  <si>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</si>
  <si>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</si>
  <si>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</si>
  <si>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</si>
  <si>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</si>
  <si>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</si>
  <si>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</si>
  <si>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</si>
  <si>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</si>
  <si>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</si>
  <si>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</si>
  <si>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</si>
  <si>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</si>
  <si>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</si>
  <si>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</si>
  <si>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</si>
  <si>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</si>
  <si>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 xml:space="preserve"> </t>
  </si>
  <si>
    <t>Final Price</t>
  </si>
  <si>
    <t>Company Representative</t>
  </si>
  <si>
    <t>and new " Company Representative" column.</t>
  </si>
  <si>
    <t>Grand Total</t>
  </si>
  <si>
    <t>Sum of Number</t>
  </si>
  <si>
    <t xml:space="preserve">This pivot tables shows, for each model of chair, how many chairs were sold each month. </t>
  </si>
  <si>
    <r>
      <t xml:space="preserve">Using this dataset, provided by an online source, I have filtered the data and added additional columns. I have added the "Discount" and "Final Price" column that utilizes the </t>
    </r>
    <r>
      <rPr>
        <b/>
        <sz val="11"/>
        <color theme="9" tint="-0.249977111117893"/>
        <rFont val="Calibri"/>
        <family val="2"/>
        <scheme val="minor"/>
      </rPr>
      <t>if function</t>
    </r>
    <r>
      <rPr>
        <sz val="11"/>
        <color theme="9" tint="-0.249977111117893"/>
        <rFont val="Calibri"/>
        <family val="2"/>
        <scheme val="minor"/>
      </rPr>
      <t xml:space="preserve"> to filter data and only  </t>
    </r>
  </si>
  <si>
    <r>
      <t xml:space="preserve">include the data that satisfies the if condition. I have also included the </t>
    </r>
    <r>
      <rPr>
        <b/>
        <sz val="11"/>
        <color theme="9" tint="-0.249977111117893"/>
        <rFont val="Calibri"/>
        <family val="2"/>
        <scheme val="minor"/>
      </rPr>
      <t>VLOOKUP function</t>
    </r>
    <r>
      <rPr>
        <sz val="11"/>
        <color theme="9" tint="-0.249977111117893"/>
        <rFont val="Calibri"/>
        <family val="2"/>
        <scheme val="minor"/>
      </rPr>
      <t xml:space="preserve"> to look up values between tables and return the company name, which is included in the new "Company Name" column </t>
    </r>
  </si>
  <si>
    <t>Models</t>
  </si>
  <si>
    <t xml:space="preserve">This pivot tables shows the number of chairs sold for each region.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</si>
</sst>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5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3.861247337962" createdVersion="8" refreshedVersion="8" minRefreshableVersion="3" recordCount="80" xr:uid="{039E3B50-F445-564C-A966-375D26DCF449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 count="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</sharedItems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ompany 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 count="22">
        <n v="15"/>
        <n v="22"/>
        <n v="16"/>
        <n v="30"/>
        <n v="32"/>
        <n v="14"/>
        <n v="8"/>
        <n v="40"/>
        <n v="25"/>
        <n v="33"/>
        <n v="10"/>
        <n v="45"/>
        <n v="28"/>
        <n v="35"/>
        <n v="12"/>
        <n v="50"/>
        <n v="20"/>
        <n v="24"/>
        <n v="42"/>
        <n v="26"/>
        <n v="18"/>
        <n v="38"/>
      </sharedItems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 count="57">
        <n v="3525"/>
        <n v="5434"/>
        <n v="5600"/>
        <n v="6697.5"/>
        <n v="8968"/>
        <n v="4900"/>
        <n v="3000"/>
        <n v="4911.5"/>
        <n v="9880"/>
        <n v="8312.5"/>
        <n v="10972.5"/>
        <n v="4425"/>
        <n v="3750"/>
        <n v="11115"/>
        <n v="10640"/>
        <n v="9310"/>
        <n v="2200"/>
        <n v="4160"/>
        <n v="7813.75"/>
        <n v="3540"/>
        <n v="14250"/>
        <n v="3500"/>
        <n v="8906.25"/>
        <n v="12350"/>
        <n v="6650"/>
        <n v="3290"/>
        <n v="5852"/>
        <n v="2820"/>
        <n v="9808.75"/>
        <n v="7125"/>
        <n v="9405"/>
        <n v="5625"/>
        <n v="10046.25"/>
        <n v="5016"/>
        <n v="10687.5"/>
        <n v="3900"/>
        <n v="11770.5"/>
        <n v="8645"/>
        <n v="6688"/>
        <n v="5310"/>
        <n v="7315"/>
        <n v="8483.5"/>
        <n v="8778"/>
        <n v="5804.5"/>
        <n v="8930"/>
        <n v="7410"/>
        <n v="13965"/>
        <n v="14962.5"/>
        <n v="5605"/>
        <n v="6165.5"/>
        <n v="3300"/>
        <n v="11756.25"/>
        <n v="6422"/>
        <n v="3520"/>
        <n v="2950"/>
        <n v="14012.5"/>
        <n v="11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d v="2020-01-02T00:00:00"/>
    <x v="0"/>
    <x v="0"/>
    <x v="0"/>
    <n v="132"/>
    <s v="Bankia"/>
    <s v="Lucas Adams"/>
    <x v="0"/>
    <s v="black"/>
    <s v="F2248bl"/>
    <x v="0"/>
    <n v="235"/>
    <n v="3525"/>
    <s v="N"/>
    <x v="0"/>
  </r>
  <r>
    <x v="1"/>
    <d v="2020-01-06T00:00:00"/>
    <x v="0"/>
    <x v="1"/>
    <x v="1"/>
    <n v="144"/>
    <s v="Affinity"/>
    <s v="Christina Bell"/>
    <x v="1"/>
    <s v="red"/>
    <s v="U2683rd"/>
    <x v="1"/>
    <n v="260"/>
    <n v="5720"/>
    <s v="Y"/>
    <x v="1"/>
  </r>
  <r>
    <x v="2"/>
    <d v="2020-01-09T00:00:00"/>
    <x v="0"/>
    <x v="2"/>
    <x v="1"/>
    <n v="136"/>
    <s v="Telmark"/>
    <s v="Emily Flores"/>
    <x v="2"/>
    <s v="black"/>
    <s v="E2376bl"/>
    <x v="2"/>
    <n v="350"/>
    <n v="5600"/>
    <s v="N"/>
    <x v="2"/>
  </r>
  <r>
    <x v="3"/>
    <d v="2020-01-12T00:00:00"/>
    <x v="0"/>
    <x v="3"/>
    <x v="2"/>
    <n v="144"/>
    <s v="Affinity"/>
    <s v="Christina Bell"/>
    <x v="0"/>
    <s v="brown"/>
    <s v="F2248br"/>
    <x v="3"/>
    <n v="235"/>
    <n v="7050"/>
    <s v="Y"/>
    <x v="3"/>
  </r>
  <r>
    <x v="4"/>
    <d v="2020-01-12T00:00:00"/>
    <x v="0"/>
    <x v="0"/>
    <x v="0"/>
    <n v="166"/>
    <s v="Port Royale"/>
    <s v="Dan Hill"/>
    <x v="3"/>
    <s v="gray"/>
    <s v="V2944gr"/>
    <x v="4"/>
    <n v="295"/>
    <n v="9440"/>
    <s v="Y"/>
    <x v="4"/>
  </r>
  <r>
    <x v="5"/>
    <d v="2020-01-15T00:00:00"/>
    <x v="0"/>
    <x v="4"/>
    <x v="0"/>
    <n v="136"/>
    <s v="Telmark"/>
    <s v="Emily Flores"/>
    <x v="2"/>
    <s v="brown"/>
    <s v="E2376br"/>
    <x v="5"/>
    <n v="350"/>
    <n v="4900"/>
    <s v="N"/>
    <x v="5"/>
  </r>
  <r>
    <x v="6"/>
    <d v="2020-01-18T00:00:00"/>
    <x v="0"/>
    <x v="5"/>
    <x v="2"/>
    <n v="152"/>
    <s v="Secspace"/>
    <s v="Rob Nelson"/>
    <x v="4"/>
    <s v="white"/>
    <s v="C2699wh"/>
    <x v="6"/>
    <n v="375"/>
    <n v="3000"/>
    <s v="N"/>
    <x v="6"/>
  </r>
  <r>
    <x v="7"/>
    <d v="2020-01-22T00:00:00"/>
    <x v="0"/>
    <x v="1"/>
    <x v="1"/>
    <n v="132"/>
    <s v="Bankia"/>
    <s v="Lucas Adams"/>
    <x v="0"/>
    <s v="brown"/>
    <s v="F2248br"/>
    <x v="1"/>
    <n v="235"/>
    <n v="5170"/>
    <s v="Y"/>
    <x v="7"/>
  </r>
  <r>
    <x v="8"/>
    <d v="2020-01-22T00:00:00"/>
    <x v="0"/>
    <x v="2"/>
    <x v="1"/>
    <n v="136"/>
    <s v="Telmark"/>
    <s v="Emily Flores"/>
    <x v="1"/>
    <s v="brown"/>
    <s v="U2683br"/>
    <x v="7"/>
    <n v="260"/>
    <n v="10400"/>
    <s v="Y"/>
    <x v="8"/>
  </r>
  <r>
    <x v="9"/>
    <d v="2020-01-26T00:00:00"/>
    <x v="0"/>
    <x v="0"/>
    <x v="0"/>
    <n v="166"/>
    <s v="Port Royale"/>
    <s v="Dan Hill"/>
    <x v="2"/>
    <s v="black"/>
    <s v="E2376bl"/>
    <x v="8"/>
    <n v="350"/>
    <n v="8750"/>
    <s v="Y"/>
    <x v="9"/>
  </r>
  <r>
    <x v="10"/>
    <d v="2020-01-28T00:00:00"/>
    <x v="0"/>
    <x v="5"/>
    <x v="2"/>
    <n v="157"/>
    <s v="MarkPlus"/>
    <s v="Matt Reed"/>
    <x v="2"/>
    <s v="black"/>
    <s v="E2376bl"/>
    <x v="9"/>
    <n v="350"/>
    <n v="11550"/>
    <s v="Y"/>
    <x v="10"/>
  </r>
  <r>
    <x v="11"/>
    <d v="2020-02-04T00:00:00"/>
    <x v="1"/>
    <x v="3"/>
    <x v="2"/>
    <n v="178"/>
    <s v="Vento"/>
    <s v="Amanda Wood"/>
    <x v="3"/>
    <s v="white"/>
    <s v="V2944wh"/>
    <x v="0"/>
    <n v="295"/>
    <n v="4425"/>
    <s v="N"/>
    <x v="11"/>
  </r>
  <r>
    <x v="12"/>
    <d v="2020-02-07T00:00:00"/>
    <x v="1"/>
    <x v="0"/>
    <x v="0"/>
    <n v="180"/>
    <s v="Milago"/>
    <s v="Sam Cooper"/>
    <x v="4"/>
    <s v="gray"/>
    <s v="C2699gr"/>
    <x v="10"/>
    <n v="375"/>
    <n v="3750"/>
    <s v="N"/>
    <x v="12"/>
  </r>
  <r>
    <x v="13"/>
    <d v="2020-02-08T00:00:00"/>
    <x v="1"/>
    <x v="6"/>
    <x v="1"/>
    <n v="132"/>
    <s v="Bankia"/>
    <s v="Lucas Adams"/>
    <x v="1"/>
    <s v="brown"/>
    <s v="U2683br"/>
    <x v="11"/>
    <n v="260"/>
    <n v="11700"/>
    <s v="Y"/>
    <x v="13"/>
  </r>
  <r>
    <x v="14"/>
    <d v="2020-02-10T00:00:00"/>
    <x v="1"/>
    <x v="1"/>
    <x v="1"/>
    <n v="180"/>
    <s v="Milago"/>
    <s v="Sam Cooper"/>
    <x v="2"/>
    <s v="white"/>
    <s v="E2376wh"/>
    <x v="4"/>
    <n v="350"/>
    <n v="11200"/>
    <s v="Y"/>
    <x v="14"/>
  </r>
  <r>
    <x v="15"/>
    <d v="2020-02-12T00:00:00"/>
    <x v="1"/>
    <x v="3"/>
    <x v="2"/>
    <n v="166"/>
    <s v="Port Royale"/>
    <s v="Dan Hill"/>
    <x v="2"/>
    <s v="black"/>
    <s v="E2376bl"/>
    <x v="12"/>
    <n v="350"/>
    <n v="9800"/>
    <s v="Y"/>
    <x v="15"/>
  </r>
  <r>
    <x v="16"/>
    <d v="2020-02-14T00:00:00"/>
    <x v="1"/>
    <x v="2"/>
    <x v="1"/>
    <n v="162"/>
    <s v="Cruise"/>
    <s v="Denise Harris"/>
    <x v="5"/>
    <s v="red"/>
    <s v="A2258rd"/>
    <x v="10"/>
    <n v="220"/>
    <n v="2200"/>
    <s v="N"/>
    <x v="16"/>
  </r>
  <r>
    <x v="17"/>
    <d v="2020-02-15T00:00:00"/>
    <x v="1"/>
    <x v="0"/>
    <x v="0"/>
    <n v="136"/>
    <s v="Telmark"/>
    <s v="Emily Flores"/>
    <x v="1"/>
    <s v="brown"/>
    <s v="U2683br"/>
    <x v="2"/>
    <n v="260"/>
    <n v="4160"/>
    <s v="N"/>
    <x v="17"/>
  </r>
  <r>
    <x v="18"/>
    <d v="2020-02-19T00:00:00"/>
    <x v="1"/>
    <x v="5"/>
    <x v="2"/>
    <n v="132"/>
    <s v="Bankia"/>
    <s v="Lucas Adams"/>
    <x v="0"/>
    <s v="brown"/>
    <s v="F2248br"/>
    <x v="13"/>
    <n v="235"/>
    <n v="8225"/>
    <s v="Y"/>
    <x v="18"/>
  </r>
  <r>
    <x v="19"/>
    <d v="2020-02-21T00:00:00"/>
    <x v="1"/>
    <x v="1"/>
    <x v="1"/>
    <n v="132"/>
    <s v="Bankia"/>
    <s v="Lucas Adams"/>
    <x v="3"/>
    <s v="black"/>
    <s v="V2944bl"/>
    <x v="14"/>
    <n v="295"/>
    <n v="3540"/>
    <s v="N"/>
    <x v="19"/>
  </r>
  <r>
    <x v="20"/>
    <d v="2020-02-26T00:00:00"/>
    <x v="1"/>
    <x v="3"/>
    <x v="2"/>
    <n v="136"/>
    <s v="Telmark"/>
    <s v="Emily Flores"/>
    <x v="4"/>
    <s v="gray"/>
    <s v="C2699gr"/>
    <x v="7"/>
    <n v="375"/>
    <n v="15000"/>
    <s v="Y"/>
    <x v="20"/>
  </r>
  <r>
    <x v="21"/>
    <d v="2020-02-28T00:00:00"/>
    <x v="1"/>
    <x v="4"/>
    <x v="0"/>
    <n v="144"/>
    <s v="Affinity"/>
    <s v="Christina Bell"/>
    <x v="2"/>
    <s v="brown"/>
    <s v="E2376br"/>
    <x v="10"/>
    <n v="350"/>
    <n v="3500"/>
    <s v="N"/>
    <x v="21"/>
  </r>
  <r>
    <x v="22"/>
    <d v="2020-03-01T00:00:00"/>
    <x v="2"/>
    <x v="2"/>
    <x v="1"/>
    <n v="132"/>
    <s v="Bankia"/>
    <s v="Lucas Adams"/>
    <x v="4"/>
    <s v="black"/>
    <s v="C2699bl"/>
    <x v="8"/>
    <n v="375"/>
    <n v="9375"/>
    <s v="Y"/>
    <x v="22"/>
  </r>
  <r>
    <x v="23"/>
    <d v="2020-03-04T00:00:00"/>
    <x v="2"/>
    <x v="6"/>
    <x v="1"/>
    <n v="162"/>
    <s v="Cruise"/>
    <s v="Denise Harris"/>
    <x v="1"/>
    <s v="black"/>
    <s v="U2683bl"/>
    <x v="15"/>
    <n v="260"/>
    <n v="13000"/>
    <s v="Y"/>
    <x v="23"/>
  </r>
  <r>
    <x v="24"/>
    <d v="2020-03-07T00:00:00"/>
    <x v="2"/>
    <x v="1"/>
    <x v="1"/>
    <n v="180"/>
    <s v="Milago"/>
    <s v="Sam Cooper"/>
    <x v="0"/>
    <s v="white"/>
    <s v="F2248wh"/>
    <x v="1"/>
    <n v="235"/>
    <n v="5170"/>
    <s v="Y"/>
    <x v="7"/>
  </r>
  <r>
    <x v="25"/>
    <d v="2020-03-09T00:00:00"/>
    <x v="2"/>
    <x v="0"/>
    <x v="0"/>
    <n v="144"/>
    <s v="Affinity"/>
    <s v="Christina Bell"/>
    <x v="3"/>
    <s v="brown"/>
    <s v="V2944br"/>
    <x v="0"/>
    <n v="295"/>
    <n v="4425"/>
    <s v="N"/>
    <x v="11"/>
  </r>
  <r>
    <x v="26"/>
    <d v="2020-03-11T00:00:00"/>
    <x v="2"/>
    <x v="4"/>
    <x v="0"/>
    <n v="166"/>
    <s v="Port Royale"/>
    <s v="Dan Hill"/>
    <x v="5"/>
    <s v="white"/>
    <s v="A2258wh"/>
    <x v="10"/>
    <n v="220"/>
    <n v="2200"/>
    <s v="N"/>
    <x v="16"/>
  </r>
  <r>
    <x v="27"/>
    <d v="2020-03-12T00:00:00"/>
    <x v="2"/>
    <x v="3"/>
    <x v="2"/>
    <n v="178"/>
    <s v="Vento"/>
    <s v="Amanda Wood"/>
    <x v="2"/>
    <s v="black"/>
    <s v="E2376bl"/>
    <x v="16"/>
    <n v="350"/>
    <n v="7000"/>
    <s v="Y"/>
    <x v="24"/>
  </r>
  <r>
    <x v="28"/>
    <d v="2020-03-14T00:00:00"/>
    <x v="2"/>
    <x v="6"/>
    <x v="1"/>
    <n v="157"/>
    <s v="MarkPlus"/>
    <s v="Matt Reed"/>
    <x v="0"/>
    <s v="gray"/>
    <s v="F2248gr"/>
    <x v="5"/>
    <n v="235"/>
    <n v="3290"/>
    <s v="N"/>
    <x v="25"/>
  </r>
  <r>
    <x v="29"/>
    <d v="2020-03-18T00:00:00"/>
    <x v="2"/>
    <x v="1"/>
    <x v="1"/>
    <n v="152"/>
    <s v="Secspace"/>
    <s v="Rob Nelson"/>
    <x v="5"/>
    <s v="gray"/>
    <s v="A2258gr"/>
    <x v="12"/>
    <n v="220"/>
    <n v="6160"/>
    <s v="Y"/>
    <x v="26"/>
  </r>
  <r>
    <x v="30"/>
    <d v="2020-03-23T00:00:00"/>
    <x v="2"/>
    <x v="6"/>
    <x v="1"/>
    <n v="162"/>
    <s v="Cruise"/>
    <s v="Denise Harris"/>
    <x v="0"/>
    <s v="black"/>
    <s v="F2248bl"/>
    <x v="14"/>
    <n v="235"/>
    <n v="2820"/>
    <s v="N"/>
    <x v="27"/>
  </r>
  <r>
    <x v="31"/>
    <d v="2020-03-24T00:00:00"/>
    <x v="2"/>
    <x v="0"/>
    <x v="0"/>
    <n v="180"/>
    <s v="Milago"/>
    <s v="Sam Cooper"/>
    <x v="3"/>
    <s v="white"/>
    <s v="V2944wh"/>
    <x v="13"/>
    <n v="295"/>
    <n v="10325"/>
    <s v="Y"/>
    <x v="28"/>
  </r>
  <r>
    <x v="32"/>
    <d v="2020-03-26T00:00:00"/>
    <x v="2"/>
    <x v="3"/>
    <x v="2"/>
    <n v="178"/>
    <s v="Vento"/>
    <s v="Amanda Wood"/>
    <x v="4"/>
    <s v="white"/>
    <s v="C2699wh"/>
    <x v="16"/>
    <n v="375"/>
    <n v="7500"/>
    <s v="Y"/>
    <x v="29"/>
  </r>
  <r>
    <x v="33"/>
    <d v="2020-03-28T00:00:00"/>
    <x v="2"/>
    <x v="4"/>
    <x v="0"/>
    <n v="152"/>
    <s v="Secspace"/>
    <s v="Rob Nelson"/>
    <x v="5"/>
    <s v="gray"/>
    <s v="A2258gr"/>
    <x v="11"/>
    <n v="220"/>
    <n v="9900"/>
    <s v="Y"/>
    <x v="30"/>
  </r>
  <r>
    <x v="34"/>
    <d v="2020-04-02T00:00:00"/>
    <x v="3"/>
    <x v="1"/>
    <x v="1"/>
    <n v="136"/>
    <s v="Telmark"/>
    <s v="Emily Flores"/>
    <x v="4"/>
    <s v="black"/>
    <s v="C2699bl"/>
    <x v="0"/>
    <n v="375"/>
    <n v="5625"/>
    <s v="N"/>
    <x v="31"/>
  </r>
  <r>
    <x v="35"/>
    <d v="2020-04-06T00:00:00"/>
    <x v="3"/>
    <x v="6"/>
    <x v="1"/>
    <n v="132"/>
    <s v="Bankia"/>
    <s v="Lucas Adams"/>
    <x v="2"/>
    <s v="black"/>
    <s v="E2376bl"/>
    <x v="5"/>
    <n v="350"/>
    <n v="4900"/>
    <s v="N"/>
    <x v="5"/>
  </r>
  <r>
    <x v="36"/>
    <d v="2020-04-07T00:00:00"/>
    <x v="3"/>
    <x v="3"/>
    <x v="2"/>
    <n v="157"/>
    <s v="MarkPlus"/>
    <s v="Matt Reed"/>
    <x v="3"/>
    <s v="gray"/>
    <s v="V2944gr"/>
    <x v="4"/>
    <n v="295"/>
    <n v="9440"/>
    <s v="Y"/>
    <x v="4"/>
  </r>
  <r>
    <x v="37"/>
    <d v="2020-04-11T00:00:00"/>
    <x v="3"/>
    <x v="2"/>
    <x v="1"/>
    <n v="132"/>
    <s v="Bankia"/>
    <s v="Lucas Adams"/>
    <x v="1"/>
    <s v="black"/>
    <s v="U2683bl"/>
    <x v="7"/>
    <n v="260"/>
    <n v="10400"/>
    <s v="Y"/>
    <x v="8"/>
  </r>
  <r>
    <x v="38"/>
    <d v="2020-04-12T00:00:00"/>
    <x v="3"/>
    <x v="4"/>
    <x v="0"/>
    <n v="166"/>
    <s v="Port Royale"/>
    <s v="Dan Hill"/>
    <x v="0"/>
    <s v="black"/>
    <s v="F2248bl"/>
    <x v="11"/>
    <n v="235"/>
    <n v="10575"/>
    <s v="Y"/>
    <x v="32"/>
  </r>
  <r>
    <x v="39"/>
    <d v="2020-04-12T00:00:00"/>
    <x v="3"/>
    <x v="1"/>
    <x v="1"/>
    <n v="180"/>
    <s v="Milago"/>
    <s v="Sam Cooper"/>
    <x v="5"/>
    <s v="white"/>
    <s v="A2258wh"/>
    <x v="17"/>
    <n v="220"/>
    <n v="5280"/>
    <s v="Y"/>
    <x v="33"/>
  </r>
  <r>
    <x v="40"/>
    <d v="2020-04-14T00:00:00"/>
    <x v="3"/>
    <x v="6"/>
    <x v="1"/>
    <n v="132"/>
    <s v="Bankia"/>
    <s v="Lucas Adams"/>
    <x v="4"/>
    <s v="black"/>
    <s v="C2699bl"/>
    <x v="3"/>
    <n v="375"/>
    <n v="11250"/>
    <s v="Y"/>
    <x v="34"/>
  </r>
  <r>
    <x v="41"/>
    <d v="2020-04-15T00:00:00"/>
    <x v="3"/>
    <x v="6"/>
    <x v="1"/>
    <n v="144"/>
    <s v="Affinity"/>
    <s v="Christina Bell"/>
    <x v="1"/>
    <s v="red"/>
    <s v="U2683rd"/>
    <x v="0"/>
    <n v="260"/>
    <n v="3900"/>
    <s v="N"/>
    <x v="35"/>
  </r>
  <r>
    <x v="42"/>
    <d v="2020-04-16T00:00:00"/>
    <x v="3"/>
    <x v="4"/>
    <x v="0"/>
    <n v="157"/>
    <s v="MarkPlus"/>
    <s v="Matt Reed"/>
    <x v="4"/>
    <s v="black"/>
    <s v="C2699bl"/>
    <x v="0"/>
    <n v="375"/>
    <n v="5625"/>
    <s v="N"/>
    <x v="31"/>
  </r>
  <r>
    <x v="43"/>
    <d v="2020-04-19T00:00:00"/>
    <x v="3"/>
    <x v="0"/>
    <x v="0"/>
    <n v="180"/>
    <s v="Milago"/>
    <s v="Sam Cooper"/>
    <x v="3"/>
    <s v="brown"/>
    <s v="V2944br"/>
    <x v="18"/>
    <n v="295"/>
    <n v="12390"/>
    <s v="Y"/>
    <x v="36"/>
  </r>
  <r>
    <x v="44"/>
    <d v="2020-04-20T00:00:00"/>
    <x v="3"/>
    <x v="0"/>
    <x v="0"/>
    <n v="132"/>
    <s v="Bankia"/>
    <s v="Lucas Adams"/>
    <x v="2"/>
    <s v="black"/>
    <s v="E2376bl"/>
    <x v="19"/>
    <n v="350"/>
    <n v="9100"/>
    <s v="Y"/>
    <x v="37"/>
  </r>
  <r>
    <x v="45"/>
    <d v="2020-04-22T00:00:00"/>
    <x v="3"/>
    <x v="3"/>
    <x v="2"/>
    <n v="162"/>
    <s v="Cruise"/>
    <s v="Denise Harris"/>
    <x v="1"/>
    <s v="gray"/>
    <s v="U2683gr"/>
    <x v="13"/>
    <n v="260"/>
    <n v="9100"/>
    <s v="Y"/>
    <x v="37"/>
  </r>
  <r>
    <x v="46"/>
    <d v="2020-04-23T00:00:00"/>
    <x v="3"/>
    <x v="4"/>
    <x v="0"/>
    <n v="144"/>
    <s v="Affinity"/>
    <s v="Christina Bell"/>
    <x v="5"/>
    <s v="white"/>
    <s v="A2258wh"/>
    <x v="4"/>
    <n v="220"/>
    <n v="7040"/>
    <s v="Y"/>
    <x v="38"/>
  </r>
  <r>
    <x v="47"/>
    <d v="2020-04-27T00:00:00"/>
    <x v="3"/>
    <x v="6"/>
    <x v="1"/>
    <n v="132"/>
    <s v="Bankia"/>
    <s v="Lucas Adams"/>
    <x v="3"/>
    <s v="brown"/>
    <s v="V2944br"/>
    <x v="20"/>
    <n v="295"/>
    <n v="5310"/>
    <s v="N"/>
    <x v="39"/>
  </r>
  <r>
    <x v="48"/>
    <d v="2020-04-27T00:00:00"/>
    <x v="3"/>
    <x v="3"/>
    <x v="2"/>
    <n v="180"/>
    <s v="Milago"/>
    <s v="Sam Cooper"/>
    <x v="2"/>
    <s v="black"/>
    <s v="E2376bl"/>
    <x v="1"/>
    <n v="350"/>
    <n v="7700"/>
    <s v="Y"/>
    <x v="40"/>
  </r>
  <r>
    <x v="49"/>
    <d v="2020-04-30T00:00:00"/>
    <x v="3"/>
    <x v="5"/>
    <x v="2"/>
    <n v="162"/>
    <s v="Cruise"/>
    <s v="Denise Harris"/>
    <x v="0"/>
    <s v="gray"/>
    <s v="F2248gr"/>
    <x v="21"/>
    <n v="235"/>
    <n v="8930"/>
    <s v="Y"/>
    <x v="41"/>
  </r>
  <r>
    <x v="50"/>
    <d v="2020-05-01T00:00:00"/>
    <x v="4"/>
    <x v="0"/>
    <x v="0"/>
    <n v="180"/>
    <s v="Milago"/>
    <s v="Sam Cooper"/>
    <x v="5"/>
    <s v="black"/>
    <s v="A2258bl"/>
    <x v="18"/>
    <n v="220"/>
    <n v="9240"/>
    <s v="Y"/>
    <x v="42"/>
  </r>
  <r>
    <x v="51"/>
    <d v="2020-05-03T00:00:00"/>
    <x v="4"/>
    <x v="6"/>
    <x v="1"/>
    <n v="162"/>
    <s v="Cruise"/>
    <s v="Denise Harris"/>
    <x v="3"/>
    <s v="red"/>
    <s v="V2944rd"/>
    <x v="0"/>
    <n v="295"/>
    <n v="4425"/>
    <s v="N"/>
    <x v="11"/>
  </r>
  <r>
    <x v="52"/>
    <d v="2020-05-07T00:00:00"/>
    <x v="4"/>
    <x v="3"/>
    <x v="2"/>
    <n v="136"/>
    <s v="Telmark"/>
    <s v="Emily Flores"/>
    <x v="4"/>
    <s v="gray"/>
    <s v="C2699gr"/>
    <x v="10"/>
    <n v="375"/>
    <n v="3750"/>
    <s v="N"/>
    <x v="12"/>
  </r>
  <r>
    <x v="53"/>
    <d v="2020-05-08T00:00:00"/>
    <x v="4"/>
    <x v="2"/>
    <x v="1"/>
    <n v="136"/>
    <s v="Telmark"/>
    <s v="Emily Flores"/>
    <x v="0"/>
    <s v="black"/>
    <s v="F2248bl"/>
    <x v="19"/>
    <n v="235"/>
    <n v="6110"/>
    <s v="Y"/>
    <x v="43"/>
  </r>
  <r>
    <x v="54"/>
    <d v="2020-05-12T00:00:00"/>
    <x v="4"/>
    <x v="4"/>
    <x v="0"/>
    <n v="152"/>
    <s v="Secspace"/>
    <s v="Rob Nelson"/>
    <x v="0"/>
    <s v="red"/>
    <s v="F2248rd"/>
    <x v="7"/>
    <n v="235"/>
    <n v="9400"/>
    <s v="Y"/>
    <x v="44"/>
  </r>
  <r>
    <x v="55"/>
    <d v="2020-05-13T00:00:00"/>
    <x v="4"/>
    <x v="5"/>
    <x v="2"/>
    <n v="180"/>
    <s v="Milago"/>
    <s v="Sam Cooper"/>
    <x v="1"/>
    <s v="black"/>
    <s v="U2683bl"/>
    <x v="3"/>
    <n v="260"/>
    <n v="7800"/>
    <s v="Y"/>
    <x v="45"/>
  </r>
  <r>
    <x v="56"/>
    <d v="2020-05-15T00:00:00"/>
    <x v="4"/>
    <x v="3"/>
    <x v="2"/>
    <n v="152"/>
    <s v="Secspace"/>
    <s v="Rob Nelson"/>
    <x v="2"/>
    <s v="gray"/>
    <s v="E2376gr"/>
    <x v="19"/>
    <n v="350"/>
    <n v="9100"/>
    <s v="Y"/>
    <x v="37"/>
  </r>
  <r>
    <x v="57"/>
    <d v="2020-05-17T00:00:00"/>
    <x v="4"/>
    <x v="4"/>
    <x v="0"/>
    <n v="132"/>
    <s v="Bankia"/>
    <s v="Lucas Adams"/>
    <x v="3"/>
    <s v="black"/>
    <s v="V2944bl"/>
    <x v="20"/>
    <n v="295"/>
    <n v="5310"/>
    <s v="N"/>
    <x v="39"/>
  </r>
  <r>
    <x v="58"/>
    <d v="2020-05-19T00:00:00"/>
    <x v="4"/>
    <x v="2"/>
    <x v="1"/>
    <n v="180"/>
    <s v="Milago"/>
    <s v="Sam Cooper"/>
    <x v="0"/>
    <s v="gray"/>
    <s v="F2248gr"/>
    <x v="1"/>
    <n v="235"/>
    <n v="5170"/>
    <s v="Y"/>
    <x v="7"/>
  </r>
  <r>
    <x v="59"/>
    <d v="2020-05-21T00:00:00"/>
    <x v="4"/>
    <x v="3"/>
    <x v="2"/>
    <n v="144"/>
    <s v="Affinity"/>
    <s v="Christina Bell"/>
    <x v="2"/>
    <s v="black"/>
    <s v="E2376bl"/>
    <x v="18"/>
    <n v="350"/>
    <n v="14700"/>
    <s v="Y"/>
    <x v="46"/>
  </r>
  <r>
    <x v="60"/>
    <d v="2020-05-21T00:00:00"/>
    <x v="4"/>
    <x v="6"/>
    <x v="1"/>
    <n v="162"/>
    <s v="Cruise"/>
    <s v="Denise Harris"/>
    <x v="2"/>
    <s v="white"/>
    <s v="E2376wh"/>
    <x v="11"/>
    <n v="350"/>
    <n v="15750"/>
    <s v="Y"/>
    <x v="47"/>
  </r>
  <r>
    <x v="61"/>
    <d v="2020-05-24T00:00:00"/>
    <x v="4"/>
    <x v="3"/>
    <x v="2"/>
    <n v="132"/>
    <s v="Bankia"/>
    <s v="Lucas Adams"/>
    <x v="3"/>
    <s v="red"/>
    <s v="V2944rd"/>
    <x v="16"/>
    <n v="295"/>
    <n v="5900"/>
    <s v="Y"/>
    <x v="48"/>
  </r>
  <r>
    <x v="62"/>
    <d v="2020-05-26T00:00:00"/>
    <x v="4"/>
    <x v="0"/>
    <x v="0"/>
    <n v="136"/>
    <s v="Telmark"/>
    <s v="Emily Flores"/>
    <x v="3"/>
    <s v="black"/>
    <s v="V2944bl"/>
    <x v="1"/>
    <n v="295"/>
    <n v="6490"/>
    <s v="Y"/>
    <x v="49"/>
  </r>
  <r>
    <x v="63"/>
    <d v="2020-05-27T00:00:00"/>
    <x v="4"/>
    <x v="5"/>
    <x v="2"/>
    <n v="157"/>
    <s v="MarkPlus"/>
    <s v="Matt Reed"/>
    <x v="5"/>
    <s v="white"/>
    <s v="A2258wh"/>
    <x v="0"/>
    <n v="220"/>
    <n v="3300"/>
    <s v="N"/>
    <x v="50"/>
  </r>
  <r>
    <x v="64"/>
    <d v="2020-05-28T00:00:00"/>
    <x v="4"/>
    <x v="4"/>
    <x v="0"/>
    <n v="132"/>
    <s v="Bankia"/>
    <s v="Lucas Adams"/>
    <x v="0"/>
    <s v="brown"/>
    <s v="F2248br"/>
    <x v="13"/>
    <n v="235"/>
    <n v="8225"/>
    <s v="Y"/>
    <x v="18"/>
  </r>
  <r>
    <x v="65"/>
    <d v="2020-06-02T00:00:00"/>
    <x v="5"/>
    <x v="5"/>
    <x v="2"/>
    <n v="178"/>
    <s v="Vento"/>
    <s v="Amanda Wood"/>
    <x v="4"/>
    <s v="gray"/>
    <s v="C2699gr"/>
    <x v="9"/>
    <n v="375"/>
    <n v="12375"/>
    <s v="Y"/>
    <x v="51"/>
  </r>
  <r>
    <x v="66"/>
    <d v="2020-06-05T00:00:00"/>
    <x v="5"/>
    <x v="3"/>
    <x v="2"/>
    <n v="144"/>
    <s v="Affinity"/>
    <s v="Christina Bell"/>
    <x v="1"/>
    <s v="black"/>
    <s v="U2683bl"/>
    <x v="1"/>
    <n v="260"/>
    <n v="5720"/>
    <s v="Y"/>
    <x v="1"/>
  </r>
  <r>
    <x v="67"/>
    <d v="2020-06-05T00:00:00"/>
    <x v="5"/>
    <x v="5"/>
    <x v="2"/>
    <n v="136"/>
    <s v="Telmark"/>
    <s v="Emily Flores"/>
    <x v="1"/>
    <s v="gray"/>
    <s v="U2683gr"/>
    <x v="19"/>
    <n v="260"/>
    <n v="6760"/>
    <s v="Y"/>
    <x v="52"/>
  </r>
  <r>
    <x v="68"/>
    <d v="2020-06-08T00:00:00"/>
    <x v="5"/>
    <x v="0"/>
    <x v="0"/>
    <n v="132"/>
    <s v="Bankia"/>
    <s v="Lucas Adams"/>
    <x v="5"/>
    <s v="red"/>
    <s v="A2258rd"/>
    <x v="2"/>
    <n v="220"/>
    <n v="3520"/>
    <s v="N"/>
    <x v="53"/>
  </r>
  <r>
    <x v="69"/>
    <d v="2020-06-09T00:00:00"/>
    <x v="5"/>
    <x v="6"/>
    <x v="1"/>
    <n v="178"/>
    <s v="Vento"/>
    <s v="Amanda Wood"/>
    <x v="3"/>
    <s v="black"/>
    <s v="V2944bl"/>
    <x v="10"/>
    <n v="295"/>
    <n v="2950"/>
    <s v="N"/>
    <x v="54"/>
  </r>
  <r>
    <x v="70"/>
    <d v="2020-06-09T00:00:00"/>
    <x v="5"/>
    <x v="2"/>
    <x v="1"/>
    <n v="162"/>
    <s v="Cruise"/>
    <s v="Denise Harris"/>
    <x v="1"/>
    <s v="black"/>
    <s v="U2683bl"/>
    <x v="7"/>
    <n v="260"/>
    <n v="10400"/>
    <s v="Y"/>
    <x v="8"/>
  </r>
  <r>
    <x v="71"/>
    <d v="2020-06-12T00:00:00"/>
    <x v="5"/>
    <x v="1"/>
    <x v="1"/>
    <n v="157"/>
    <s v="MarkPlus"/>
    <s v="Matt Reed"/>
    <x v="0"/>
    <s v="brown"/>
    <s v="F2248br"/>
    <x v="0"/>
    <n v="235"/>
    <n v="3525"/>
    <s v="N"/>
    <x v="0"/>
  </r>
  <r>
    <x v="72"/>
    <d v="2020-06-14T00:00:00"/>
    <x v="5"/>
    <x v="4"/>
    <x v="0"/>
    <n v="132"/>
    <s v="Bankia"/>
    <s v="Lucas Adams"/>
    <x v="4"/>
    <s v="gray"/>
    <s v="C2699gr"/>
    <x v="8"/>
    <n v="375"/>
    <n v="9375"/>
    <s v="Y"/>
    <x v="22"/>
  </r>
  <r>
    <x v="73"/>
    <d v="1900-06-15T00:00:00"/>
    <x v="5"/>
    <x v="0"/>
    <x v="0"/>
    <n v="144"/>
    <s v="Affinity"/>
    <s v="Christina Bell"/>
    <x v="3"/>
    <s v="gray"/>
    <s v="V2944gr"/>
    <x v="16"/>
    <n v="295"/>
    <n v="5900"/>
    <s v="Y"/>
    <x v="48"/>
  </r>
  <r>
    <x v="74"/>
    <d v="2020-06-18T00:00:00"/>
    <x v="5"/>
    <x v="5"/>
    <x v="2"/>
    <n v="166"/>
    <s v="Port Royale"/>
    <s v="Dan Hill"/>
    <x v="1"/>
    <s v="red"/>
    <s v="U2683rd"/>
    <x v="13"/>
    <n v="260"/>
    <n v="9100"/>
    <s v="Y"/>
    <x v="37"/>
  </r>
  <r>
    <x v="75"/>
    <d v="2020-06-23T00:00:00"/>
    <x v="5"/>
    <x v="3"/>
    <x v="2"/>
    <n v="178"/>
    <s v="Vento"/>
    <s v="Amanda Wood"/>
    <x v="2"/>
    <s v="black"/>
    <s v="E2376bl"/>
    <x v="1"/>
    <n v="350"/>
    <n v="7700"/>
    <s v="Y"/>
    <x v="40"/>
  </r>
  <r>
    <x v="76"/>
    <d v="2020-06-24T00:00:00"/>
    <x v="5"/>
    <x v="1"/>
    <x v="1"/>
    <n v="166"/>
    <s v="Port Royale"/>
    <s v="Dan Hill"/>
    <x v="5"/>
    <s v="white"/>
    <s v="A2258wh"/>
    <x v="2"/>
    <n v="220"/>
    <n v="3520"/>
    <s v="N"/>
    <x v="53"/>
  </r>
  <r>
    <x v="77"/>
    <d v="2020-06-27T00:00:00"/>
    <x v="5"/>
    <x v="2"/>
    <x v="1"/>
    <n v="162"/>
    <s v="Cruise"/>
    <s v="Denise Harris"/>
    <x v="3"/>
    <s v="black"/>
    <s v="V2944bl"/>
    <x v="15"/>
    <n v="295"/>
    <n v="14750"/>
    <s v="Y"/>
    <x v="55"/>
  </r>
  <r>
    <x v="78"/>
    <d v="2020-06-29T00:00:00"/>
    <x v="5"/>
    <x v="4"/>
    <x v="0"/>
    <n v="178"/>
    <s v="Vento"/>
    <s v="Amanda Wood"/>
    <x v="4"/>
    <s v="gray"/>
    <s v="C2699gr"/>
    <x v="4"/>
    <n v="375"/>
    <n v="12000"/>
    <s v="Y"/>
    <x v="56"/>
  </r>
  <r>
    <x v="79"/>
    <d v="2020-06-29T00:00:00"/>
    <x v="5"/>
    <x v="1"/>
    <x v="1"/>
    <n v="136"/>
    <s v="Telmark"/>
    <s v="Emily Flores"/>
    <x v="0"/>
    <s v="white"/>
    <s v="F2248wh"/>
    <x v="5"/>
    <n v="235"/>
    <n v="3290"/>
    <s v="N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F041F-0954-2442-BAFD-752EE9868D9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18:B22" firstHeaderRow="1" firstDataRow="1" firstDataCol="1"/>
  <pivotFields count="16"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3">
        <item x="6"/>
        <item x="10"/>
        <item x="14"/>
        <item x="5"/>
        <item x="0"/>
        <item x="2"/>
        <item x="20"/>
        <item x="16"/>
        <item x="1"/>
        <item x="17"/>
        <item x="8"/>
        <item x="19"/>
        <item x="12"/>
        <item x="3"/>
        <item x="4"/>
        <item x="9"/>
        <item x="13"/>
        <item x="21"/>
        <item x="7"/>
        <item x="18"/>
        <item x="11"/>
        <item x="15"/>
        <item t="default"/>
      </items>
    </pivotField>
    <pivotField numFmtId="164" showAll="0"/>
    <pivotField numFmtId="164" showAll="0"/>
    <pivotField showAll="0"/>
    <pivotField numFmtId="164" showAll="0">
      <items count="58">
        <item x="16"/>
        <item x="27"/>
        <item x="54"/>
        <item x="6"/>
        <item x="25"/>
        <item x="50"/>
        <item x="21"/>
        <item x="53"/>
        <item x="0"/>
        <item x="19"/>
        <item x="12"/>
        <item x="35"/>
        <item x="17"/>
        <item x="11"/>
        <item x="5"/>
        <item x="7"/>
        <item x="33"/>
        <item x="39"/>
        <item x="1"/>
        <item x="2"/>
        <item x="48"/>
        <item x="31"/>
        <item x="43"/>
        <item x="26"/>
        <item x="49"/>
        <item x="52"/>
        <item x="24"/>
        <item x="38"/>
        <item x="3"/>
        <item x="29"/>
        <item x="40"/>
        <item x="45"/>
        <item x="18"/>
        <item x="9"/>
        <item x="41"/>
        <item x="37"/>
        <item x="42"/>
        <item x="22"/>
        <item x="44"/>
        <item x="4"/>
        <item x="15"/>
        <item x="30"/>
        <item x="28"/>
        <item x="8"/>
        <item x="32"/>
        <item x="14"/>
        <item x="34"/>
        <item x="10"/>
        <item x="13"/>
        <item x="56"/>
        <item x="51"/>
        <item x="36"/>
        <item x="23"/>
        <item x="46"/>
        <item x="55"/>
        <item x="20"/>
        <item x="47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33673-16B6-5147-B0D8-45FD7FC69BC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 Rep" colHeaderCaption="Models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>
      <items count="23">
        <item x="6"/>
        <item x="10"/>
        <item x="14"/>
        <item x="5"/>
        <item x="0"/>
        <item x="2"/>
        <item x="20"/>
        <item x="16"/>
        <item x="1"/>
        <item x="17"/>
        <item x="8"/>
        <item x="19"/>
        <item x="12"/>
        <item x="3"/>
        <item x="4"/>
        <item x="9"/>
        <item x="13"/>
        <item x="21"/>
        <item x="7"/>
        <item x="18"/>
        <item x="11"/>
        <item x="15"/>
        <item t="default"/>
      </items>
    </pivotField>
    <pivotField numFmtId="164" showAll="0"/>
    <pivotField numFmtId="164" showAll="0"/>
    <pivotField showAll="0"/>
    <pivotField numFmtId="164" showAll="0">
      <items count="58">
        <item x="16"/>
        <item x="27"/>
        <item x="54"/>
        <item x="6"/>
        <item x="25"/>
        <item x="50"/>
        <item x="21"/>
        <item x="53"/>
        <item x="0"/>
        <item x="19"/>
        <item x="12"/>
        <item x="35"/>
        <item x="17"/>
        <item x="11"/>
        <item x="5"/>
        <item x="7"/>
        <item x="33"/>
        <item x="39"/>
        <item x="1"/>
        <item x="2"/>
        <item x="48"/>
        <item x="31"/>
        <item x="43"/>
        <item x="26"/>
        <item x="49"/>
        <item x="52"/>
        <item x="24"/>
        <item x="38"/>
        <item x="3"/>
        <item x="29"/>
        <item x="40"/>
        <item x="45"/>
        <item x="18"/>
        <item x="9"/>
        <item x="41"/>
        <item x="37"/>
        <item x="42"/>
        <item x="22"/>
        <item x="44"/>
        <item x="4"/>
        <item x="15"/>
        <item x="30"/>
        <item x="28"/>
        <item x="8"/>
        <item x="32"/>
        <item x="14"/>
        <item x="34"/>
        <item x="10"/>
        <item x="13"/>
        <item x="56"/>
        <item x="51"/>
        <item x="36"/>
        <item x="23"/>
        <item x="46"/>
        <item x="55"/>
        <item x="20"/>
        <item x="47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00869-B02B-4440-AB6F-EFFFD52BEC7B}" name="Table1" displayName="Table1" ref="A4:P84" totalsRowShown="0" headerRowDxfId="5">
  <autoFilter ref="A4:P84" xr:uid="{4F900869-B02B-4440-AB6F-EFFFD52BEC7B}"/>
  <sortState xmlns:xlrd2="http://schemas.microsoft.com/office/spreadsheetml/2017/richdata2" ref="A5:N84">
    <sortCondition ref="A4:A84"/>
  </sortState>
  <tableColumns count="16">
    <tableColumn id="1" xr3:uid="{CF44980E-6172-BF4A-802B-8D4D67CE61D1}" name="Num"/>
    <tableColumn id="2" xr3:uid="{04ADA87C-7D69-314B-B92C-B61911F63A43}" name="Date" dataDxfId="11"/>
    <tableColumn id="3" xr3:uid="{CF4847F2-0F10-0149-A2B4-84FAA9807402}" name="Month" dataDxfId="10"/>
    <tableColumn id="4" xr3:uid="{54E8A7E6-CE46-724B-81DB-DA8194F041CB}" name="Sales Rep" dataDxfId="9"/>
    <tableColumn id="5" xr3:uid="{644CF69D-ABDA-424E-A853-91E09DC5BADA}" name="Region" dataDxfId="8"/>
    <tableColumn id="6" xr3:uid="{756DFAE6-D94B-9548-ACF7-7672E3808FB1}" name="Customer ID" dataDxfId="7"/>
    <tableColumn id="15" xr3:uid="{6C4B5F3F-48C0-ED48-84FB-1554D1FB480C}" name="Company Name" dataDxfId="1">
      <calculatedColumnFormula>VLOOKUP(Table1[[#This Row],[Customer ID]],'Customer Info'!$A$4:$C$12,2,FALSE)</calculatedColumnFormula>
    </tableColumn>
    <tableColumn id="16" xr3:uid="{19CD0646-AA05-0D4F-8B14-7B6275FA469B}" name="Company Representative" dataDxfId="0">
      <calculatedColumnFormula>VLOOKUP(Table1[[#This Row],[Customer ID]],'Customer Info'!$A$4:$C$12,3,FALSE)</calculatedColumnFormula>
    </tableColumn>
    <tableColumn id="7" xr3:uid="{979582D1-F109-304C-9BFF-5156D1673033}" name="Model"/>
    <tableColumn id="8" xr3:uid="{EC56B790-5F0F-A94F-8DAC-880031791898}" name="Color"/>
    <tableColumn id="9" xr3:uid="{ACE68506-8372-A643-9971-0D1A4FE3CAE8}" name="Item Code"/>
    <tableColumn id="10" xr3:uid="{062EA535-1775-F647-9EC8-12E5ED8E214F}" name="Number"/>
    <tableColumn id="11" xr3:uid="{E03A29F5-2440-A943-8900-63891B2D3B36}" name="Price / Unit" dataDxfId="6"/>
    <tableColumn id="12" xr3:uid="{35779854-1D14-6C43-9224-E824AB391FEA}" name="Total" dataDxfId="4"/>
    <tableColumn id="13" xr3:uid="{B704D0D1-3FFE-9740-BE1A-7F6C30687F06}" name="Discount" dataDxfId="3">
      <calculatedColumnFormula>IF(Table1[[#This Row],[Number]]&gt;=20, "Y", "N")</calculatedColumnFormula>
    </tableColumn>
    <tableColumn id="14" xr3:uid="{C36D3407-E5B6-CD40-B9CD-DF694C1D5833}" name="Final Price" dataDxfId="2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4776-0DD5-A740-B19C-066F4FAFC5B3}">
  <dimension ref="A3:H25"/>
  <sheetViews>
    <sheetView workbookViewId="0">
      <selection activeCell="G35" sqref="G35"/>
    </sheetView>
  </sheetViews>
  <sheetFormatPr baseColWidth="10" defaultRowHeight="15" x14ac:dyDescent="0.2"/>
  <cols>
    <col min="1" max="1" width="12.1640625" bestFit="1" customWidth="1"/>
    <col min="2" max="2" width="13" bestFit="1" customWidth="1"/>
    <col min="3" max="3" width="5.6640625" bestFit="1" customWidth="1"/>
    <col min="4" max="4" width="5.1640625" bestFit="1" customWidth="1"/>
    <col min="5" max="5" width="10" bestFit="1" customWidth="1"/>
    <col min="6" max="6" width="4.5" bestFit="1" customWidth="1"/>
    <col min="7" max="7" width="5.1640625" bestFit="1" customWidth="1"/>
    <col min="8" max="8" width="10" bestFit="1" customWidth="1"/>
    <col min="9" max="10" width="2.1640625" bestFit="1" customWidth="1"/>
    <col min="11" max="81" width="3.1640625" bestFit="1" customWidth="1"/>
    <col min="82" max="82" width="10" bestFit="1" customWidth="1"/>
    <col min="83" max="84" width="5.1640625" bestFit="1" customWidth="1"/>
    <col min="85" max="85" width="6.1640625" bestFit="1" customWidth="1"/>
    <col min="86" max="86" width="8.6640625" bestFit="1" customWidth="1"/>
    <col min="87" max="87" width="6.5" bestFit="1" customWidth="1"/>
    <col min="88" max="88" width="9" bestFit="1" customWidth="1"/>
    <col min="89" max="89" width="16.5" bestFit="1" customWidth="1"/>
    <col min="90" max="90" width="10.33203125" bestFit="1" customWidth="1"/>
    <col min="91" max="91" width="5.1640625" bestFit="1" customWidth="1"/>
    <col min="92" max="92" width="11.1640625" bestFit="1" customWidth="1"/>
    <col min="93" max="93" width="9.6640625" bestFit="1" customWidth="1"/>
    <col min="94" max="94" width="12.1640625" bestFit="1" customWidth="1"/>
    <col min="95" max="95" width="8.1640625" bestFit="1" customWidth="1"/>
    <col min="96" max="96" width="10.33203125" bestFit="1" customWidth="1"/>
    <col min="97" max="97" width="6.6640625" bestFit="1" customWidth="1"/>
    <col min="98" max="98" width="9.1640625" bestFit="1" customWidth="1"/>
    <col min="99" max="100" width="7.1640625" bestFit="1" customWidth="1"/>
    <col min="101" max="101" width="8.6640625" bestFit="1" customWidth="1"/>
    <col min="102" max="102" width="6.5" bestFit="1" customWidth="1"/>
    <col min="103" max="103" width="8.1640625" bestFit="1" customWidth="1"/>
    <col min="104" max="104" width="9" bestFit="1" customWidth="1"/>
    <col min="105" max="105" width="12.83203125" bestFit="1" customWidth="1"/>
    <col min="106" max="106" width="12.1640625" bestFit="1" customWidth="1"/>
    <col min="107" max="107" width="11.1640625" bestFit="1" customWidth="1"/>
    <col min="108" max="108" width="9.6640625" bestFit="1" customWidth="1"/>
    <col min="109" max="109" width="12.1640625" bestFit="1" customWidth="1"/>
    <col min="110" max="110" width="7.83203125" bestFit="1" customWidth="1"/>
    <col min="111" max="111" width="5.1640625" bestFit="1" customWidth="1"/>
    <col min="112" max="112" width="10.33203125" bestFit="1" customWidth="1"/>
    <col min="113" max="113" width="6.6640625" bestFit="1" customWidth="1"/>
    <col min="114" max="114" width="5.1640625" bestFit="1" customWidth="1"/>
    <col min="115" max="116" width="9.1640625" bestFit="1" customWidth="1"/>
    <col min="117" max="117" width="6.1640625" bestFit="1" customWidth="1"/>
    <col min="118" max="118" width="8.1640625" bestFit="1" customWidth="1"/>
    <col min="119" max="119" width="5.1640625" bestFit="1" customWidth="1"/>
    <col min="120" max="120" width="9.1640625" bestFit="1" customWidth="1"/>
    <col min="121" max="121" width="8.1640625" bestFit="1" customWidth="1"/>
    <col min="122" max="122" width="6.1640625" bestFit="1" customWidth="1"/>
    <col min="123" max="123" width="9.1640625" bestFit="1" customWidth="1"/>
    <col min="124" max="124" width="14.6640625" bestFit="1" customWidth="1"/>
    <col min="125" max="125" width="10.1640625" bestFit="1" customWidth="1"/>
  </cols>
  <sheetData>
    <row r="3" spans="1:8" x14ac:dyDescent="0.2">
      <c r="A3" s="19" t="s">
        <v>93</v>
      </c>
      <c r="B3" s="19" t="s">
        <v>97</v>
      </c>
    </row>
    <row r="4" spans="1:8" x14ac:dyDescent="0.2">
      <c r="A4" s="19" t="s">
        <v>5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92</v>
      </c>
    </row>
    <row r="5" spans="1:8" x14ac:dyDescent="0.2">
      <c r="A5" s="6" t="s">
        <v>14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 x14ac:dyDescent="0.2">
      <c r="A6" s="6" t="s">
        <v>42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 x14ac:dyDescent="0.2">
      <c r="A7" s="6" t="s">
        <v>50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 x14ac:dyDescent="0.2">
      <c r="A8" s="6" t="s">
        <v>58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 x14ac:dyDescent="0.2">
      <c r="A9" s="6" t="s">
        <v>60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 x14ac:dyDescent="0.2">
      <c r="A10" s="6" t="s">
        <v>65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 x14ac:dyDescent="0.2">
      <c r="A11" s="6" t="s">
        <v>92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  <row r="13" spans="1:8" x14ac:dyDescent="0.2">
      <c r="A13" s="20" t="s">
        <v>94</v>
      </c>
      <c r="B13" s="21"/>
      <c r="C13" s="21"/>
      <c r="D13" s="21"/>
      <c r="E13" s="21"/>
      <c r="F13" s="21"/>
      <c r="G13" s="21"/>
      <c r="H13" s="21"/>
    </row>
    <row r="18" spans="1:8" x14ac:dyDescent="0.2">
      <c r="A18" s="19" t="s">
        <v>6</v>
      </c>
      <c r="B18" t="s">
        <v>93</v>
      </c>
    </row>
    <row r="19" spans="1:8" x14ac:dyDescent="0.2">
      <c r="A19" s="6" t="s">
        <v>16</v>
      </c>
      <c r="B19" s="18">
        <v>637</v>
      </c>
    </row>
    <row r="20" spans="1:8" x14ac:dyDescent="0.2">
      <c r="A20" s="6" t="s">
        <v>29</v>
      </c>
      <c r="B20" s="18">
        <v>637</v>
      </c>
    </row>
    <row r="21" spans="1:8" x14ac:dyDescent="0.2">
      <c r="A21" s="6" t="s">
        <v>21</v>
      </c>
      <c r="B21" s="18">
        <v>759</v>
      </c>
    </row>
    <row r="22" spans="1:8" x14ac:dyDescent="0.2">
      <c r="A22" s="6" t="s">
        <v>92</v>
      </c>
      <c r="B22" s="18">
        <v>2033</v>
      </c>
    </row>
    <row r="25" spans="1:8" x14ac:dyDescent="0.2">
      <c r="A25" s="20" t="s">
        <v>98</v>
      </c>
      <c r="B25" s="21"/>
      <c r="C25" s="21"/>
      <c r="D25" s="21"/>
      <c r="E25" s="21"/>
      <c r="F25" s="21"/>
      <c r="G25" s="21"/>
      <c r="H2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90"/>
  <sheetViews>
    <sheetView workbookViewId="0">
      <selection activeCell="R23" sqref="R23"/>
    </sheetView>
  </sheetViews>
  <sheetFormatPr baseColWidth="10" defaultColWidth="8.83203125" defaultRowHeight="15" x14ac:dyDescent="0.2"/>
  <cols>
    <col min="2" max="2" width="10.5" bestFit="1" customWidth="1"/>
    <col min="3" max="3" width="9" bestFit="1" customWidth="1"/>
    <col min="4" max="4" width="13.6640625" bestFit="1" customWidth="1"/>
    <col min="6" max="7" width="13" customWidth="1"/>
    <col min="8" max="8" width="18.5" customWidth="1"/>
    <col min="10" max="10" width="9" customWidth="1"/>
    <col min="11" max="11" width="11.5" customWidth="1"/>
    <col min="12" max="12" width="9.83203125" customWidth="1"/>
    <col min="13" max="13" width="12.33203125" customWidth="1"/>
    <col min="14" max="14" width="11.1640625" bestFit="1" customWidth="1"/>
    <col min="15" max="15" width="10.83203125" style="16" customWidth="1"/>
    <col min="16" max="16" width="11.1640625" style="5" bestFit="1" customWidth="1"/>
  </cols>
  <sheetData>
    <row r="1" spans="1:16" ht="21" x14ac:dyDescent="0.25">
      <c r="A1" s="1" t="s">
        <v>0</v>
      </c>
    </row>
    <row r="2" spans="1:16" ht="21" x14ac:dyDescent="0.25">
      <c r="A2" s="1" t="s">
        <v>1</v>
      </c>
      <c r="D2" t="s">
        <v>88</v>
      </c>
    </row>
    <row r="4" spans="1:16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90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16" t="s">
        <v>87</v>
      </c>
      <c r="P4" s="17" t="s">
        <v>89</v>
      </c>
    </row>
    <row r="5" spans="1:16" x14ac:dyDescent="0.2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16" t="str">
        <f>IF(Table1[[#This Row],[Number]]&gt;=20, "Y", "N")</f>
        <v>N</v>
      </c>
      <c r="P5" s="5">
        <f>IF(Table1[[#This Row],[Number]]&gt;=20,0.95*Table1[[#This Row],[Total]],Table1[[#This Row],[Total]])</f>
        <v>3525</v>
      </c>
    </row>
    <row r="6" spans="1:16" x14ac:dyDescent="0.2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16" t="str">
        <f>IF(Table1[[#This Row],[Number]]&gt;=20, "Y", "N")</f>
        <v>Y</v>
      </c>
      <c r="P6" s="5">
        <f>IF(Table1[[#This Row],[Number]]&gt;=20,0.95*Table1[[#This Row],[Total]],Table1[[#This Row],[Total]])</f>
        <v>5434</v>
      </c>
    </row>
    <row r="7" spans="1:16" x14ac:dyDescent="0.2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16" t="str">
        <f>IF(Table1[[#This Row],[Number]]&gt;=20, "Y", "N")</f>
        <v>N</v>
      </c>
      <c r="P7" s="5">
        <f>IF(Table1[[#This Row],[Number]]&gt;=20,0.95*Table1[[#This Row],[Total]],Table1[[#This Row],[Total]])</f>
        <v>5600</v>
      </c>
    </row>
    <row r="8" spans="1:16" x14ac:dyDescent="0.2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16" t="str">
        <f>IF(Table1[[#This Row],[Number]]&gt;=20, "Y", "N")</f>
        <v>Y</v>
      </c>
      <c r="P8" s="5">
        <f>IF(Table1[[#This Row],[Number]]&gt;=20,0.95*Table1[[#This Row],[Total]],Table1[[#This Row],[Total]])</f>
        <v>6697.5</v>
      </c>
    </row>
    <row r="9" spans="1:16" x14ac:dyDescent="0.2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16" t="str">
        <f>IF(Table1[[#This Row],[Number]]&gt;=20, "Y", "N")</f>
        <v>Y</v>
      </c>
      <c r="P9" s="5">
        <f>IF(Table1[[#This Row],[Number]]&gt;=20,0.95*Table1[[#This Row],[Total]],Table1[[#This Row],[Total]])</f>
        <v>8968</v>
      </c>
    </row>
    <row r="10" spans="1:16" x14ac:dyDescent="0.2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16" t="str">
        <f>IF(Table1[[#This Row],[Number]]&gt;=20, "Y", "N")</f>
        <v>N</v>
      </c>
      <c r="P10" s="5">
        <f>IF(Table1[[#This Row],[Number]]&gt;=20,0.95*Table1[[#This Row],[Total]],Table1[[#This Row],[Total]])</f>
        <v>4900</v>
      </c>
    </row>
    <row r="11" spans="1:16" x14ac:dyDescent="0.2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16" t="str">
        <f>IF(Table1[[#This Row],[Number]]&gt;=20, "Y", "N")</f>
        <v>N</v>
      </c>
      <c r="P11" s="5">
        <f>IF(Table1[[#This Row],[Number]]&gt;=20,0.95*Table1[[#This Row],[Total]],Table1[[#This Row],[Total]])</f>
        <v>3000</v>
      </c>
    </row>
    <row r="12" spans="1:16" x14ac:dyDescent="0.2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16" t="str">
        <f>IF(Table1[[#This Row],[Number]]&gt;=20, "Y", "N")</f>
        <v>Y</v>
      </c>
      <c r="P12" s="5">
        <f>IF(Table1[[#This Row],[Number]]&gt;=20,0.95*Table1[[#This Row],[Total]],Table1[[#This Row],[Total]])</f>
        <v>4911.5</v>
      </c>
    </row>
    <row r="13" spans="1:16" x14ac:dyDescent="0.2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16" t="str">
        <f>IF(Table1[[#This Row],[Number]]&gt;=20, "Y", "N")</f>
        <v>Y</v>
      </c>
      <c r="P13" s="5">
        <f>IF(Table1[[#This Row],[Number]]&gt;=20,0.95*Table1[[#This Row],[Total]],Table1[[#This Row],[Total]])</f>
        <v>9880</v>
      </c>
    </row>
    <row r="14" spans="1:16" x14ac:dyDescent="0.2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16" t="str">
        <f>IF(Table1[[#This Row],[Number]]&gt;=20, "Y", "N")</f>
        <v>Y</v>
      </c>
      <c r="P14" s="5">
        <f>IF(Table1[[#This Row],[Number]]&gt;=20,0.95*Table1[[#This Row],[Total]],Table1[[#This Row],[Total]])</f>
        <v>8312.5</v>
      </c>
    </row>
    <row r="15" spans="1:16" x14ac:dyDescent="0.2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16" t="str">
        <f>IF(Table1[[#This Row],[Number]]&gt;=20, "Y", "N")</f>
        <v>Y</v>
      </c>
      <c r="P15" s="5">
        <f>IF(Table1[[#This Row],[Number]]&gt;=20,0.95*Table1[[#This Row],[Total]],Table1[[#This Row],[Total]])</f>
        <v>10972.5</v>
      </c>
    </row>
    <row r="16" spans="1:16" x14ac:dyDescent="0.2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16" t="str">
        <f>IF(Table1[[#This Row],[Number]]&gt;=20, "Y", "N")</f>
        <v>N</v>
      </c>
      <c r="P16" s="5">
        <f>IF(Table1[[#This Row],[Number]]&gt;=20,0.95*Table1[[#This Row],[Total]],Table1[[#This Row],[Total]])</f>
        <v>4425</v>
      </c>
    </row>
    <row r="17" spans="1:16" x14ac:dyDescent="0.2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16" t="str">
        <f>IF(Table1[[#This Row],[Number]]&gt;=20, "Y", "N")</f>
        <v>N</v>
      </c>
      <c r="P17" s="5">
        <f>IF(Table1[[#This Row],[Number]]&gt;=20,0.95*Table1[[#This Row],[Total]],Table1[[#This Row],[Total]])</f>
        <v>3750</v>
      </c>
    </row>
    <row r="18" spans="1:16" x14ac:dyDescent="0.2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16" t="str">
        <f>IF(Table1[[#This Row],[Number]]&gt;=20, "Y", "N")</f>
        <v>Y</v>
      </c>
      <c r="P18" s="5">
        <f>IF(Table1[[#This Row],[Number]]&gt;=20,0.95*Table1[[#This Row],[Total]],Table1[[#This Row],[Total]])</f>
        <v>11115</v>
      </c>
    </row>
    <row r="19" spans="1:16" x14ac:dyDescent="0.2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16" t="str">
        <f>IF(Table1[[#This Row],[Number]]&gt;=20, "Y", "N")</f>
        <v>Y</v>
      </c>
      <c r="P19" s="5">
        <f>IF(Table1[[#This Row],[Number]]&gt;=20,0.95*Table1[[#This Row],[Total]],Table1[[#This Row],[Total]])</f>
        <v>10640</v>
      </c>
    </row>
    <row r="20" spans="1:16" x14ac:dyDescent="0.2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16" t="str">
        <f>IF(Table1[[#This Row],[Number]]&gt;=20, "Y", "N")</f>
        <v>Y</v>
      </c>
      <c r="P20" s="5">
        <f>IF(Table1[[#This Row],[Number]]&gt;=20,0.95*Table1[[#This Row],[Total]],Table1[[#This Row],[Total]])</f>
        <v>9310</v>
      </c>
    </row>
    <row r="21" spans="1:16" x14ac:dyDescent="0.2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16" t="str">
        <f>IF(Table1[[#This Row],[Number]]&gt;=20, "Y", "N")</f>
        <v>N</v>
      </c>
      <c r="P21" s="5">
        <f>IF(Table1[[#This Row],[Number]]&gt;=20,0.95*Table1[[#This Row],[Total]],Table1[[#This Row],[Total]])</f>
        <v>2200</v>
      </c>
    </row>
    <row r="22" spans="1:16" x14ac:dyDescent="0.2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16" t="str">
        <f>IF(Table1[[#This Row],[Number]]&gt;=20, "Y", "N")</f>
        <v>N</v>
      </c>
      <c r="P22" s="5">
        <f>IF(Table1[[#This Row],[Number]]&gt;=20,0.95*Table1[[#This Row],[Total]],Table1[[#This Row],[Total]])</f>
        <v>4160</v>
      </c>
    </row>
    <row r="23" spans="1:16" x14ac:dyDescent="0.2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16" t="str">
        <f>IF(Table1[[#This Row],[Number]]&gt;=20, "Y", "N")</f>
        <v>Y</v>
      </c>
      <c r="P23" s="5">
        <f>IF(Table1[[#This Row],[Number]]&gt;=20,0.95*Table1[[#This Row],[Total]],Table1[[#This Row],[Total]])</f>
        <v>7813.75</v>
      </c>
    </row>
    <row r="24" spans="1:16" x14ac:dyDescent="0.2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16" t="str">
        <f>IF(Table1[[#This Row],[Number]]&gt;=20, "Y", "N")</f>
        <v>N</v>
      </c>
      <c r="P24" s="5">
        <f>IF(Table1[[#This Row],[Number]]&gt;=20,0.95*Table1[[#This Row],[Total]],Table1[[#This Row],[Total]])</f>
        <v>3540</v>
      </c>
    </row>
    <row r="25" spans="1:16" x14ac:dyDescent="0.2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16" t="str">
        <f>IF(Table1[[#This Row],[Number]]&gt;=20, "Y", "N")</f>
        <v>Y</v>
      </c>
      <c r="P25" s="5">
        <f>IF(Table1[[#This Row],[Number]]&gt;=20,0.95*Table1[[#This Row],[Total]],Table1[[#This Row],[Total]])</f>
        <v>14250</v>
      </c>
    </row>
    <row r="26" spans="1:16" x14ac:dyDescent="0.2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16" t="str">
        <f>IF(Table1[[#This Row],[Number]]&gt;=20, "Y", "N")</f>
        <v>N</v>
      </c>
      <c r="P26" s="5">
        <f>IF(Table1[[#This Row],[Number]]&gt;=20,0.95*Table1[[#This Row],[Total]],Table1[[#This Row],[Total]])</f>
        <v>3500</v>
      </c>
    </row>
    <row r="27" spans="1:16" x14ac:dyDescent="0.2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16" t="str">
        <f>IF(Table1[[#This Row],[Number]]&gt;=20, "Y", "N")</f>
        <v>Y</v>
      </c>
      <c r="P27" s="5">
        <f>IF(Table1[[#This Row],[Number]]&gt;=20,0.95*Table1[[#This Row],[Total]],Table1[[#This Row],[Total]])</f>
        <v>8906.25</v>
      </c>
    </row>
    <row r="28" spans="1:16" x14ac:dyDescent="0.2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16" t="str">
        <f>IF(Table1[[#This Row],[Number]]&gt;=20, "Y", "N")</f>
        <v>Y</v>
      </c>
      <c r="P28" s="5">
        <f>IF(Table1[[#This Row],[Number]]&gt;=20,0.95*Table1[[#This Row],[Total]],Table1[[#This Row],[Total]])</f>
        <v>12350</v>
      </c>
    </row>
    <row r="29" spans="1:16" x14ac:dyDescent="0.2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16" t="str">
        <f>IF(Table1[[#This Row],[Number]]&gt;=20, "Y", "N")</f>
        <v>Y</v>
      </c>
      <c r="P29" s="5">
        <f>IF(Table1[[#This Row],[Number]]&gt;=20,0.95*Table1[[#This Row],[Total]],Table1[[#This Row],[Total]])</f>
        <v>4911.5</v>
      </c>
    </row>
    <row r="30" spans="1:16" x14ac:dyDescent="0.2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16" t="str">
        <f>IF(Table1[[#This Row],[Number]]&gt;=20, "Y", "N")</f>
        <v>N</v>
      </c>
      <c r="P30" s="5">
        <f>IF(Table1[[#This Row],[Number]]&gt;=20,0.95*Table1[[#This Row],[Total]],Table1[[#This Row],[Total]])</f>
        <v>4425</v>
      </c>
    </row>
    <row r="31" spans="1:16" x14ac:dyDescent="0.2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16" t="str">
        <f>IF(Table1[[#This Row],[Number]]&gt;=20, "Y", "N")</f>
        <v>N</v>
      </c>
      <c r="P31" s="5">
        <f>IF(Table1[[#This Row],[Number]]&gt;=20,0.95*Table1[[#This Row],[Total]],Table1[[#This Row],[Total]])</f>
        <v>2200</v>
      </c>
    </row>
    <row r="32" spans="1:16" x14ac:dyDescent="0.2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16" t="str">
        <f>IF(Table1[[#This Row],[Number]]&gt;=20, "Y", "N")</f>
        <v>Y</v>
      </c>
      <c r="P32" s="5">
        <f>IF(Table1[[#This Row],[Number]]&gt;=20,0.95*Table1[[#This Row],[Total]],Table1[[#This Row],[Total]])</f>
        <v>6650</v>
      </c>
    </row>
    <row r="33" spans="1:16" x14ac:dyDescent="0.2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16" t="str">
        <f>IF(Table1[[#This Row],[Number]]&gt;=20, "Y", "N")</f>
        <v>N</v>
      </c>
      <c r="P33" s="5">
        <f>IF(Table1[[#This Row],[Number]]&gt;=20,0.95*Table1[[#This Row],[Total]],Table1[[#This Row],[Total]])</f>
        <v>3290</v>
      </c>
    </row>
    <row r="34" spans="1:16" x14ac:dyDescent="0.2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16" t="str">
        <f>IF(Table1[[#This Row],[Number]]&gt;=20, "Y", "N")</f>
        <v>Y</v>
      </c>
      <c r="P34" s="5">
        <f>IF(Table1[[#This Row],[Number]]&gt;=20,0.95*Table1[[#This Row],[Total]],Table1[[#This Row],[Total]])</f>
        <v>5852</v>
      </c>
    </row>
    <row r="35" spans="1:16" x14ac:dyDescent="0.2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16" t="str">
        <f>IF(Table1[[#This Row],[Number]]&gt;=20, "Y", "N")</f>
        <v>N</v>
      </c>
      <c r="P35" s="5">
        <f>IF(Table1[[#This Row],[Number]]&gt;=20,0.95*Table1[[#This Row],[Total]],Table1[[#This Row],[Total]])</f>
        <v>2820</v>
      </c>
    </row>
    <row r="36" spans="1:16" x14ac:dyDescent="0.2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16" t="str">
        <f>IF(Table1[[#This Row],[Number]]&gt;=20, "Y", "N")</f>
        <v>Y</v>
      </c>
      <c r="P36" s="5">
        <f>IF(Table1[[#This Row],[Number]]&gt;=20,0.95*Table1[[#This Row],[Total]],Table1[[#This Row],[Total]])</f>
        <v>9808.75</v>
      </c>
    </row>
    <row r="37" spans="1:16" x14ac:dyDescent="0.2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16" t="str">
        <f>IF(Table1[[#This Row],[Number]]&gt;=20, "Y", "N")</f>
        <v>Y</v>
      </c>
      <c r="P37" s="5">
        <f>IF(Table1[[#This Row],[Number]]&gt;=20,0.95*Table1[[#This Row],[Total]],Table1[[#This Row],[Total]])</f>
        <v>7125</v>
      </c>
    </row>
    <row r="38" spans="1:16" x14ac:dyDescent="0.2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16" t="str">
        <f>IF(Table1[[#This Row],[Number]]&gt;=20, "Y", "N")</f>
        <v>Y</v>
      </c>
      <c r="P38" s="5">
        <f>IF(Table1[[#This Row],[Number]]&gt;=20,0.95*Table1[[#This Row],[Total]],Table1[[#This Row],[Total]])</f>
        <v>9405</v>
      </c>
    </row>
    <row r="39" spans="1:16" x14ac:dyDescent="0.2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16" t="str">
        <f>IF(Table1[[#This Row],[Number]]&gt;=20, "Y", "N")</f>
        <v>N</v>
      </c>
      <c r="P39" s="5">
        <f>IF(Table1[[#This Row],[Number]]&gt;=20,0.95*Table1[[#This Row],[Total]],Table1[[#This Row],[Total]])</f>
        <v>5625</v>
      </c>
    </row>
    <row r="40" spans="1:16" x14ac:dyDescent="0.2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16" t="str">
        <f>IF(Table1[[#This Row],[Number]]&gt;=20, "Y", "N")</f>
        <v>N</v>
      </c>
      <c r="P40" s="5">
        <f>IF(Table1[[#This Row],[Number]]&gt;=20,0.95*Table1[[#This Row],[Total]],Table1[[#This Row],[Total]])</f>
        <v>4900</v>
      </c>
    </row>
    <row r="41" spans="1:16" x14ac:dyDescent="0.2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16" t="str">
        <f>IF(Table1[[#This Row],[Number]]&gt;=20, "Y", "N")</f>
        <v>Y</v>
      </c>
      <c r="P41" s="5">
        <f>IF(Table1[[#This Row],[Number]]&gt;=20,0.95*Table1[[#This Row],[Total]],Table1[[#This Row],[Total]])</f>
        <v>8968</v>
      </c>
    </row>
    <row r="42" spans="1:16" x14ac:dyDescent="0.2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16" t="str">
        <f>IF(Table1[[#This Row],[Number]]&gt;=20, "Y", "N")</f>
        <v>Y</v>
      </c>
      <c r="P42" s="5">
        <f>IF(Table1[[#This Row],[Number]]&gt;=20,0.95*Table1[[#This Row],[Total]],Table1[[#This Row],[Total]])</f>
        <v>9880</v>
      </c>
    </row>
    <row r="43" spans="1:16" x14ac:dyDescent="0.2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16" t="str">
        <f>IF(Table1[[#This Row],[Number]]&gt;=20, "Y", "N")</f>
        <v>Y</v>
      </c>
      <c r="P43" s="5">
        <f>IF(Table1[[#This Row],[Number]]&gt;=20,0.95*Table1[[#This Row],[Total]],Table1[[#This Row],[Total]])</f>
        <v>10046.25</v>
      </c>
    </row>
    <row r="44" spans="1:16" x14ac:dyDescent="0.2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16" t="str">
        <f>IF(Table1[[#This Row],[Number]]&gt;=20, "Y", "N")</f>
        <v>Y</v>
      </c>
      <c r="P44" s="5">
        <f>IF(Table1[[#This Row],[Number]]&gt;=20,0.95*Table1[[#This Row],[Total]],Table1[[#This Row],[Total]])</f>
        <v>5016</v>
      </c>
    </row>
    <row r="45" spans="1:16" x14ac:dyDescent="0.2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16" t="str">
        <f>IF(Table1[[#This Row],[Number]]&gt;=20, "Y", "N")</f>
        <v>Y</v>
      </c>
      <c r="P45" s="5">
        <f>IF(Table1[[#This Row],[Number]]&gt;=20,0.95*Table1[[#This Row],[Total]],Table1[[#This Row],[Total]])</f>
        <v>10687.5</v>
      </c>
    </row>
    <row r="46" spans="1:16" x14ac:dyDescent="0.2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16" t="str">
        <f>IF(Table1[[#This Row],[Number]]&gt;=20, "Y", "N")</f>
        <v>N</v>
      </c>
      <c r="P46" s="5">
        <f>IF(Table1[[#This Row],[Number]]&gt;=20,0.95*Table1[[#This Row],[Total]],Table1[[#This Row],[Total]])</f>
        <v>3900</v>
      </c>
    </row>
    <row r="47" spans="1:16" x14ac:dyDescent="0.2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16" t="str">
        <f>IF(Table1[[#This Row],[Number]]&gt;=20, "Y", "N")</f>
        <v>N</v>
      </c>
      <c r="P47" s="5">
        <f>IF(Table1[[#This Row],[Number]]&gt;=20,0.95*Table1[[#This Row],[Total]],Table1[[#This Row],[Total]])</f>
        <v>5625</v>
      </c>
    </row>
    <row r="48" spans="1:16" x14ac:dyDescent="0.2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16" t="str">
        <f>IF(Table1[[#This Row],[Number]]&gt;=20, "Y", "N")</f>
        <v>Y</v>
      </c>
      <c r="P48" s="5">
        <f>IF(Table1[[#This Row],[Number]]&gt;=20,0.95*Table1[[#This Row],[Total]],Table1[[#This Row],[Total]])</f>
        <v>11770.5</v>
      </c>
    </row>
    <row r="49" spans="1:16" x14ac:dyDescent="0.2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16" t="str">
        <f>IF(Table1[[#This Row],[Number]]&gt;=20, "Y", "N")</f>
        <v>Y</v>
      </c>
      <c r="P49" s="5">
        <f>IF(Table1[[#This Row],[Number]]&gt;=20,0.95*Table1[[#This Row],[Total]],Table1[[#This Row],[Total]])</f>
        <v>8645</v>
      </c>
    </row>
    <row r="50" spans="1:16" x14ac:dyDescent="0.2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16" t="str">
        <f>IF(Table1[[#This Row],[Number]]&gt;=20, "Y", "N")</f>
        <v>Y</v>
      </c>
      <c r="P50" s="5">
        <f>IF(Table1[[#This Row],[Number]]&gt;=20,0.95*Table1[[#This Row],[Total]],Table1[[#This Row],[Total]])</f>
        <v>8645</v>
      </c>
    </row>
    <row r="51" spans="1:16" x14ac:dyDescent="0.2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16" t="str">
        <f>IF(Table1[[#This Row],[Number]]&gt;=20, "Y", "N")</f>
        <v>Y</v>
      </c>
      <c r="P51" s="5">
        <f>IF(Table1[[#This Row],[Number]]&gt;=20,0.95*Table1[[#This Row],[Total]],Table1[[#This Row],[Total]])</f>
        <v>6688</v>
      </c>
    </row>
    <row r="52" spans="1:16" x14ac:dyDescent="0.2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16" t="str">
        <f>IF(Table1[[#This Row],[Number]]&gt;=20, "Y", "N")</f>
        <v>N</v>
      </c>
      <c r="P52" s="5">
        <f>IF(Table1[[#This Row],[Number]]&gt;=20,0.95*Table1[[#This Row],[Total]],Table1[[#This Row],[Total]])</f>
        <v>5310</v>
      </c>
    </row>
    <row r="53" spans="1:16" x14ac:dyDescent="0.2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16" t="str">
        <f>IF(Table1[[#This Row],[Number]]&gt;=20, "Y", "N")</f>
        <v>Y</v>
      </c>
      <c r="P53" s="5">
        <f>IF(Table1[[#This Row],[Number]]&gt;=20,0.95*Table1[[#This Row],[Total]],Table1[[#This Row],[Total]])</f>
        <v>7315</v>
      </c>
    </row>
    <row r="54" spans="1:16" x14ac:dyDescent="0.2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16" t="str">
        <f>IF(Table1[[#This Row],[Number]]&gt;=20, "Y", "N")</f>
        <v>Y</v>
      </c>
      <c r="P54" s="5">
        <f>IF(Table1[[#This Row],[Number]]&gt;=20,0.95*Table1[[#This Row],[Total]],Table1[[#This Row],[Total]])</f>
        <v>8483.5</v>
      </c>
    </row>
    <row r="55" spans="1:16" x14ac:dyDescent="0.2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16" t="str">
        <f>IF(Table1[[#This Row],[Number]]&gt;=20, "Y", "N")</f>
        <v>Y</v>
      </c>
      <c r="P55" s="5">
        <f>IF(Table1[[#This Row],[Number]]&gt;=20,0.95*Table1[[#This Row],[Total]],Table1[[#This Row],[Total]])</f>
        <v>8778</v>
      </c>
    </row>
    <row r="56" spans="1:16" x14ac:dyDescent="0.2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16" t="str">
        <f>IF(Table1[[#This Row],[Number]]&gt;=20, "Y", "N")</f>
        <v>N</v>
      </c>
      <c r="P56" s="5">
        <f>IF(Table1[[#This Row],[Number]]&gt;=20,0.95*Table1[[#This Row],[Total]],Table1[[#This Row],[Total]])</f>
        <v>4425</v>
      </c>
    </row>
    <row r="57" spans="1:16" x14ac:dyDescent="0.2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16" t="str">
        <f>IF(Table1[[#This Row],[Number]]&gt;=20, "Y", "N")</f>
        <v>N</v>
      </c>
      <c r="P57" s="5">
        <f>IF(Table1[[#This Row],[Number]]&gt;=20,0.95*Table1[[#This Row],[Total]],Table1[[#This Row],[Total]])</f>
        <v>3750</v>
      </c>
    </row>
    <row r="58" spans="1:16" x14ac:dyDescent="0.2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16" t="str">
        <f>IF(Table1[[#This Row],[Number]]&gt;=20, "Y", "N")</f>
        <v>Y</v>
      </c>
      <c r="P58" s="5">
        <f>IF(Table1[[#This Row],[Number]]&gt;=20,0.95*Table1[[#This Row],[Total]],Table1[[#This Row],[Total]])</f>
        <v>5804.5</v>
      </c>
    </row>
    <row r="59" spans="1:16" x14ac:dyDescent="0.2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16" t="str">
        <f>IF(Table1[[#This Row],[Number]]&gt;=20, "Y", "N")</f>
        <v>Y</v>
      </c>
      <c r="P59" s="5">
        <f>IF(Table1[[#This Row],[Number]]&gt;=20,0.95*Table1[[#This Row],[Total]],Table1[[#This Row],[Total]])</f>
        <v>8930</v>
      </c>
    </row>
    <row r="60" spans="1:16" x14ac:dyDescent="0.2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16" t="str">
        <f>IF(Table1[[#This Row],[Number]]&gt;=20, "Y", "N")</f>
        <v>Y</v>
      </c>
      <c r="P60" s="5">
        <f>IF(Table1[[#This Row],[Number]]&gt;=20,0.95*Table1[[#This Row],[Total]],Table1[[#This Row],[Total]])</f>
        <v>7410</v>
      </c>
    </row>
    <row r="61" spans="1:16" x14ac:dyDescent="0.2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16" t="str">
        <f>IF(Table1[[#This Row],[Number]]&gt;=20, "Y", "N")</f>
        <v>Y</v>
      </c>
      <c r="P61" s="5">
        <f>IF(Table1[[#This Row],[Number]]&gt;=20,0.95*Table1[[#This Row],[Total]],Table1[[#This Row],[Total]])</f>
        <v>8645</v>
      </c>
    </row>
    <row r="62" spans="1:16" x14ac:dyDescent="0.2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16" t="str">
        <f>IF(Table1[[#This Row],[Number]]&gt;=20, "Y", "N")</f>
        <v>N</v>
      </c>
      <c r="P62" s="5">
        <f>IF(Table1[[#This Row],[Number]]&gt;=20,0.95*Table1[[#This Row],[Total]],Table1[[#This Row],[Total]])</f>
        <v>5310</v>
      </c>
    </row>
    <row r="63" spans="1:16" x14ac:dyDescent="0.2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16" t="str">
        <f>IF(Table1[[#This Row],[Number]]&gt;=20, "Y", "N")</f>
        <v>Y</v>
      </c>
      <c r="P63" s="5">
        <f>IF(Table1[[#This Row],[Number]]&gt;=20,0.95*Table1[[#This Row],[Total]],Table1[[#This Row],[Total]])</f>
        <v>4911.5</v>
      </c>
    </row>
    <row r="64" spans="1:16" x14ac:dyDescent="0.2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16" t="str">
        <f>IF(Table1[[#This Row],[Number]]&gt;=20, "Y", "N")</f>
        <v>Y</v>
      </c>
      <c r="P64" s="5">
        <f>IF(Table1[[#This Row],[Number]]&gt;=20,0.95*Table1[[#This Row],[Total]],Table1[[#This Row],[Total]])</f>
        <v>13965</v>
      </c>
    </row>
    <row r="65" spans="1:16" x14ac:dyDescent="0.2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16" t="str">
        <f>IF(Table1[[#This Row],[Number]]&gt;=20, "Y", "N")</f>
        <v>Y</v>
      </c>
      <c r="P65" s="5">
        <f>IF(Table1[[#This Row],[Number]]&gt;=20,0.95*Table1[[#This Row],[Total]],Table1[[#This Row],[Total]])</f>
        <v>14962.5</v>
      </c>
    </row>
    <row r="66" spans="1:16" x14ac:dyDescent="0.2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16" t="str">
        <f>IF(Table1[[#This Row],[Number]]&gt;=20, "Y", "N")</f>
        <v>Y</v>
      </c>
      <c r="P66" s="5">
        <f>IF(Table1[[#This Row],[Number]]&gt;=20,0.95*Table1[[#This Row],[Total]],Table1[[#This Row],[Total]])</f>
        <v>5605</v>
      </c>
    </row>
    <row r="67" spans="1:16" x14ac:dyDescent="0.2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16" t="str">
        <f>IF(Table1[[#This Row],[Number]]&gt;=20, "Y", "N")</f>
        <v>Y</v>
      </c>
      <c r="P67" s="5">
        <f>IF(Table1[[#This Row],[Number]]&gt;=20,0.95*Table1[[#This Row],[Total]],Table1[[#This Row],[Total]])</f>
        <v>6165.5</v>
      </c>
    </row>
    <row r="68" spans="1:16" x14ac:dyDescent="0.2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16" t="str">
        <f>IF(Table1[[#This Row],[Number]]&gt;=20, "Y", "N")</f>
        <v>N</v>
      </c>
      <c r="P68" s="5">
        <f>IF(Table1[[#This Row],[Number]]&gt;=20,0.95*Table1[[#This Row],[Total]],Table1[[#This Row],[Total]])</f>
        <v>3300</v>
      </c>
    </row>
    <row r="69" spans="1:16" x14ac:dyDescent="0.2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16" t="str">
        <f>IF(Table1[[#This Row],[Number]]&gt;=20, "Y", "N")</f>
        <v>Y</v>
      </c>
      <c r="P69" s="5">
        <f>IF(Table1[[#This Row],[Number]]&gt;=20,0.95*Table1[[#This Row],[Total]],Table1[[#This Row],[Total]])</f>
        <v>7813.75</v>
      </c>
    </row>
    <row r="70" spans="1:16" x14ac:dyDescent="0.2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16" t="str">
        <f>IF(Table1[[#This Row],[Number]]&gt;=20, "Y", "N")</f>
        <v>Y</v>
      </c>
      <c r="P70" s="5">
        <f>IF(Table1[[#This Row],[Number]]&gt;=20,0.95*Table1[[#This Row],[Total]],Table1[[#This Row],[Total]])</f>
        <v>11756.25</v>
      </c>
    </row>
    <row r="71" spans="1:16" x14ac:dyDescent="0.2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16" t="str">
        <f>IF(Table1[[#This Row],[Number]]&gt;=20, "Y", "N")</f>
        <v>Y</v>
      </c>
      <c r="P71" s="5">
        <f>IF(Table1[[#This Row],[Number]]&gt;=20,0.95*Table1[[#This Row],[Total]],Table1[[#This Row],[Total]])</f>
        <v>5434</v>
      </c>
    </row>
    <row r="72" spans="1:16" x14ac:dyDescent="0.2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16" t="str">
        <f>IF(Table1[[#This Row],[Number]]&gt;=20, "Y", "N")</f>
        <v>Y</v>
      </c>
      <c r="P72" s="5">
        <f>IF(Table1[[#This Row],[Number]]&gt;=20,0.95*Table1[[#This Row],[Total]],Table1[[#This Row],[Total]])</f>
        <v>6422</v>
      </c>
    </row>
    <row r="73" spans="1:16" x14ac:dyDescent="0.2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16" t="str">
        <f>IF(Table1[[#This Row],[Number]]&gt;=20, "Y", "N")</f>
        <v>N</v>
      </c>
      <c r="P73" s="5">
        <f>IF(Table1[[#This Row],[Number]]&gt;=20,0.95*Table1[[#This Row],[Total]],Table1[[#This Row],[Total]])</f>
        <v>3520</v>
      </c>
    </row>
    <row r="74" spans="1:16" x14ac:dyDescent="0.2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16" t="str">
        <f>IF(Table1[[#This Row],[Number]]&gt;=20, "Y", "N")</f>
        <v>N</v>
      </c>
      <c r="P74" s="5">
        <f>IF(Table1[[#This Row],[Number]]&gt;=20,0.95*Table1[[#This Row],[Total]],Table1[[#This Row],[Total]])</f>
        <v>2950</v>
      </c>
    </row>
    <row r="75" spans="1:16" x14ac:dyDescent="0.2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16" t="str">
        <f>IF(Table1[[#This Row],[Number]]&gt;=20, "Y", "N")</f>
        <v>Y</v>
      </c>
      <c r="P75" s="5">
        <f>IF(Table1[[#This Row],[Number]]&gt;=20,0.95*Table1[[#This Row],[Total]],Table1[[#This Row],[Total]])</f>
        <v>9880</v>
      </c>
    </row>
    <row r="76" spans="1:16" x14ac:dyDescent="0.2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16" t="str">
        <f>IF(Table1[[#This Row],[Number]]&gt;=20, "Y", "N")</f>
        <v>N</v>
      </c>
      <c r="P76" s="5">
        <f>IF(Table1[[#This Row],[Number]]&gt;=20,0.95*Table1[[#This Row],[Total]],Table1[[#This Row],[Total]])</f>
        <v>3525</v>
      </c>
    </row>
    <row r="77" spans="1:16" x14ac:dyDescent="0.2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16" t="str">
        <f>IF(Table1[[#This Row],[Number]]&gt;=20, "Y", "N")</f>
        <v>Y</v>
      </c>
      <c r="P77" s="5">
        <f>IF(Table1[[#This Row],[Number]]&gt;=20,0.95*Table1[[#This Row],[Total]],Table1[[#This Row],[Total]])</f>
        <v>8906.25</v>
      </c>
    </row>
    <row r="78" spans="1:16" x14ac:dyDescent="0.2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16" t="str">
        <f>IF(Table1[[#This Row],[Number]]&gt;=20, "Y", "N")</f>
        <v>Y</v>
      </c>
      <c r="P78" s="5">
        <f>IF(Table1[[#This Row],[Number]]&gt;=20,0.95*Table1[[#This Row],[Total]],Table1[[#This Row],[Total]])</f>
        <v>5605</v>
      </c>
    </row>
    <row r="79" spans="1:16" x14ac:dyDescent="0.2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16" t="str">
        <f>IF(Table1[[#This Row],[Number]]&gt;=20, "Y", "N")</f>
        <v>Y</v>
      </c>
      <c r="P79" s="5">
        <f>IF(Table1[[#This Row],[Number]]&gt;=20,0.95*Table1[[#This Row],[Total]],Table1[[#This Row],[Total]])</f>
        <v>8645</v>
      </c>
    </row>
    <row r="80" spans="1:16" x14ac:dyDescent="0.2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16" t="str">
        <f>IF(Table1[[#This Row],[Number]]&gt;=20, "Y", "N")</f>
        <v>Y</v>
      </c>
      <c r="P80" s="5">
        <f>IF(Table1[[#This Row],[Number]]&gt;=20,0.95*Table1[[#This Row],[Total]],Table1[[#This Row],[Total]])</f>
        <v>7315</v>
      </c>
    </row>
    <row r="81" spans="1:16" x14ac:dyDescent="0.2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16" t="str">
        <f>IF(Table1[[#This Row],[Number]]&gt;=20, "Y", "N")</f>
        <v>N</v>
      </c>
      <c r="P81" s="5">
        <f>IF(Table1[[#This Row],[Number]]&gt;=20,0.95*Table1[[#This Row],[Total]],Table1[[#This Row],[Total]])</f>
        <v>3520</v>
      </c>
    </row>
    <row r="82" spans="1:16" x14ac:dyDescent="0.2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16" t="str">
        <f>IF(Table1[[#This Row],[Number]]&gt;=20, "Y", "N")</f>
        <v>Y</v>
      </c>
      <c r="P82" s="5">
        <f>IF(Table1[[#This Row],[Number]]&gt;=20,0.95*Table1[[#This Row],[Total]],Table1[[#This Row],[Total]])</f>
        <v>14012.5</v>
      </c>
    </row>
    <row r="83" spans="1:16" x14ac:dyDescent="0.2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16" t="str">
        <f>IF(Table1[[#This Row],[Number]]&gt;=20, "Y", "N")</f>
        <v>Y</v>
      </c>
      <c r="P83" s="5">
        <f>IF(Table1[[#This Row],[Number]]&gt;=20,0.95*Table1[[#This Row],[Total]],Table1[[#This Row],[Total]])</f>
        <v>11400</v>
      </c>
    </row>
    <row r="84" spans="1:16" x14ac:dyDescent="0.2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16" t="str">
        <f>IF(Table1[[#This Row],[Number]]&gt;=20, "Y", "N")</f>
        <v>N</v>
      </c>
      <c r="P84" s="5">
        <f>IF(Table1[[#This Row],[Number]]&gt;=20,0.95*Table1[[#This Row],[Total]],Table1[[#This Row],[Total]])</f>
        <v>3290</v>
      </c>
    </row>
    <row r="88" spans="1:16" x14ac:dyDescent="0.2">
      <c r="A88" s="21" t="s">
        <v>95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 spans="1:16" x14ac:dyDescent="0.2">
      <c r="A89" s="21" t="s">
        <v>96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 spans="1:16" x14ac:dyDescent="0.2">
      <c r="A90" s="21" t="s">
        <v>91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tabSelected="1" workbookViewId="0">
      <selection activeCell="G21" sqref="G21"/>
    </sheetView>
  </sheetViews>
  <sheetFormatPr baseColWidth="10" defaultRowHeight="15" x14ac:dyDescent="0.2"/>
  <cols>
    <col min="1" max="1" width="18.83203125" customWidth="1"/>
    <col min="2" max="2" width="13.1640625" bestFit="1" customWidth="1"/>
    <col min="3" max="3" width="13" bestFit="1" customWidth="1"/>
  </cols>
  <sheetData>
    <row r="1" spans="1:3" ht="21" x14ac:dyDescent="0.25">
      <c r="A1" s="7" t="s">
        <v>66</v>
      </c>
      <c r="B1" s="8"/>
      <c r="C1" s="8"/>
    </row>
    <row r="2" spans="1:3" x14ac:dyDescent="0.2">
      <c r="A2" s="8"/>
      <c r="B2" s="8"/>
      <c r="C2" s="8"/>
    </row>
    <row r="3" spans="1:3" x14ac:dyDescent="0.2">
      <c r="A3" s="9" t="s">
        <v>7</v>
      </c>
      <c r="B3" s="9" t="s">
        <v>67</v>
      </c>
      <c r="C3" s="9" t="s">
        <v>68</v>
      </c>
    </row>
    <row r="4" spans="1:3" x14ac:dyDescent="0.2">
      <c r="A4" s="10">
        <v>132</v>
      </c>
      <c r="B4" s="10" t="s">
        <v>69</v>
      </c>
      <c r="C4" s="11" t="s">
        <v>70</v>
      </c>
    </row>
    <row r="5" spans="1:3" x14ac:dyDescent="0.2">
      <c r="A5" s="12">
        <v>136</v>
      </c>
      <c r="B5" s="12" t="s">
        <v>71</v>
      </c>
      <c r="C5" s="13" t="s">
        <v>72</v>
      </c>
    </row>
    <row r="6" spans="1:3" x14ac:dyDescent="0.2">
      <c r="A6" s="12">
        <v>144</v>
      </c>
      <c r="B6" s="12" t="s">
        <v>73</v>
      </c>
      <c r="C6" s="13" t="s">
        <v>74</v>
      </c>
    </row>
    <row r="7" spans="1:3" x14ac:dyDescent="0.2">
      <c r="A7" s="12">
        <v>152</v>
      </c>
      <c r="B7" s="12" t="s">
        <v>75</v>
      </c>
      <c r="C7" s="13" t="s">
        <v>76</v>
      </c>
    </row>
    <row r="8" spans="1:3" x14ac:dyDescent="0.2">
      <c r="A8" s="12">
        <v>157</v>
      </c>
      <c r="B8" s="12" t="s">
        <v>77</v>
      </c>
      <c r="C8" s="13" t="s">
        <v>78</v>
      </c>
    </row>
    <row r="9" spans="1:3" x14ac:dyDescent="0.2">
      <c r="A9" s="12">
        <v>162</v>
      </c>
      <c r="B9" s="12" t="s">
        <v>79</v>
      </c>
      <c r="C9" s="13" t="s">
        <v>80</v>
      </c>
    </row>
    <row r="10" spans="1:3" x14ac:dyDescent="0.2">
      <c r="A10" s="12">
        <v>166</v>
      </c>
      <c r="B10" s="12" t="s">
        <v>81</v>
      </c>
      <c r="C10" s="13" t="s">
        <v>82</v>
      </c>
    </row>
    <row r="11" spans="1:3" x14ac:dyDescent="0.2">
      <c r="A11" s="12">
        <v>178</v>
      </c>
      <c r="B11" s="12" t="s">
        <v>83</v>
      </c>
      <c r="C11" s="13" t="s">
        <v>84</v>
      </c>
    </row>
    <row r="12" spans="1:3" x14ac:dyDescent="0.2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2021-09-09T16:24:17Z</dcterms:created>
  <dcterms:modified xsi:type="dcterms:W3CDTF">2022-12-19T17:27:08Z</dcterms:modified>
  <cp:category/>
  <cp:contentStatus/>
</cp:coreProperties>
</file>