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\TOWER\Warehouse\OKO-02_Test\Тест\Горбунов\"/>
    </mc:Choice>
  </mc:AlternateContent>
  <bookViews>
    <workbookView xWindow="0" yWindow="0" windowWidth="28800" windowHeight="12330"/>
  </bookViews>
  <sheets>
    <sheet name="Лист2" sheetId="3" r:id="rId1"/>
    <sheet name="Исправленное время + 28.05" sheetId="4" r:id="rId2"/>
    <sheet name="Нормированное время" sheetId="2" r:id="rId3"/>
    <sheet name="Удалены 1, 9, a, 26, 27, 28" sheetId="5" r:id="rId4"/>
  </sheets>
  <calcPr calcId="162913"/>
</workbook>
</file>

<file path=xl/calcChain.xml><?xml version="1.0" encoding="utf-8"?>
<calcChain xmlns="http://schemas.openxmlformats.org/spreadsheetml/2006/main">
  <c r="S4" i="4" l="1"/>
  <c r="B27" i="5" l="1"/>
  <c r="B71" i="5"/>
  <c r="J54" i="5"/>
  <c r="K54" i="5"/>
  <c r="L54" i="5"/>
  <c r="M54" i="5"/>
  <c r="N54" i="5"/>
  <c r="I54" i="5"/>
  <c r="J18" i="5"/>
  <c r="K18" i="5"/>
  <c r="L18" i="5"/>
  <c r="M18" i="5"/>
  <c r="N18" i="5"/>
  <c r="I18" i="5"/>
  <c r="B72" i="5"/>
  <c r="B70" i="5"/>
  <c r="B69" i="5"/>
  <c r="B68" i="5"/>
  <c r="B67" i="5"/>
  <c r="B66" i="5"/>
  <c r="B65" i="5"/>
  <c r="B64" i="5"/>
  <c r="B63" i="5"/>
  <c r="B62" i="5"/>
  <c r="B61" i="5"/>
  <c r="B60" i="5"/>
  <c r="B59" i="5"/>
  <c r="N57" i="5"/>
  <c r="N72" i="5" s="1"/>
  <c r="M57" i="5"/>
  <c r="M72" i="5" s="1"/>
  <c r="L57" i="5"/>
  <c r="L72" i="5" s="1"/>
  <c r="K57" i="5"/>
  <c r="K72" i="5" s="1"/>
  <c r="J57" i="5"/>
  <c r="J72" i="5" s="1"/>
  <c r="I57" i="5"/>
  <c r="I72" i="5" s="1"/>
  <c r="Q54" i="5"/>
  <c r="Q55" i="5" s="1"/>
  <c r="P53" i="5"/>
  <c r="P52" i="5"/>
  <c r="P51" i="5"/>
  <c r="P50" i="5"/>
  <c r="P49" i="5"/>
  <c r="P48" i="5"/>
  <c r="P47" i="5"/>
  <c r="R46" i="5"/>
  <c r="P46" i="5"/>
  <c r="P45" i="5"/>
  <c r="P44" i="5"/>
  <c r="P43" i="5"/>
  <c r="P42" i="5"/>
  <c r="P41" i="5"/>
  <c r="R40" i="5"/>
  <c r="P40" i="5"/>
  <c r="B36" i="5"/>
  <c r="B35" i="5"/>
  <c r="B34" i="5"/>
  <c r="B33" i="5"/>
  <c r="B32" i="5"/>
  <c r="B31" i="5"/>
  <c r="B30" i="5"/>
  <c r="B29" i="5"/>
  <c r="B28" i="5"/>
  <c r="B26" i="5"/>
  <c r="B25" i="5"/>
  <c r="B24" i="5"/>
  <c r="B23" i="5"/>
  <c r="N21" i="5"/>
  <c r="N36" i="5" s="1"/>
  <c r="M21" i="5"/>
  <c r="M36" i="5" s="1"/>
  <c r="L21" i="5"/>
  <c r="L36" i="5" s="1"/>
  <c r="K21" i="5"/>
  <c r="K30" i="5" s="1"/>
  <c r="J21" i="5"/>
  <c r="J33" i="5" s="1"/>
  <c r="I21" i="5"/>
  <c r="I36" i="5" s="1"/>
  <c r="Q18" i="5"/>
  <c r="Q19" i="5" s="1"/>
  <c r="P17" i="5"/>
  <c r="P16" i="5"/>
  <c r="P15" i="5"/>
  <c r="R14" i="5"/>
  <c r="P14" i="5"/>
  <c r="P13" i="5"/>
  <c r="P12" i="5"/>
  <c r="P11" i="5"/>
  <c r="P10" i="5"/>
  <c r="R9" i="5"/>
  <c r="P9" i="5"/>
  <c r="P8" i="5"/>
  <c r="P7" i="5"/>
  <c r="P6" i="5"/>
  <c r="P5" i="5"/>
  <c r="P4" i="5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Q42" i="4"/>
  <c r="Q43" i="4" s="1"/>
  <c r="N42" i="4"/>
  <c r="M42" i="4"/>
  <c r="L42" i="4"/>
  <c r="K42" i="4"/>
  <c r="J42" i="4"/>
  <c r="I42" i="4"/>
  <c r="P41" i="4"/>
  <c r="P40" i="4"/>
  <c r="P39" i="4"/>
  <c r="P38" i="4"/>
  <c r="R37" i="4"/>
  <c r="P37" i="4"/>
  <c r="P36" i="4"/>
  <c r="P35" i="4"/>
  <c r="P34" i="4"/>
  <c r="P33" i="4"/>
  <c r="P32" i="4"/>
  <c r="R31" i="4"/>
  <c r="P31" i="4"/>
  <c r="P30" i="4"/>
  <c r="P29" i="4"/>
  <c r="P28" i="4"/>
  <c r="P27" i="4"/>
  <c r="P26" i="4"/>
  <c r="R25" i="4"/>
  <c r="P25" i="4"/>
  <c r="Q21" i="4"/>
  <c r="Q22" i="4" s="1"/>
  <c r="N21" i="4"/>
  <c r="M21" i="4"/>
  <c r="L21" i="4"/>
  <c r="K21" i="4"/>
  <c r="J21" i="4"/>
  <c r="I21" i="4"/>
  <c r="P20" i="4"/>
  <c r="P19" i="4"/>
  <c r="P18" i="4"/>
  <c r="P17" i="4"/>
  <c r="R16" i="4"/>
  <c r="P16" i="4"/>
  <c r="P15" i="4"/>
  <c r="P14" i="4"/>
  <c r="P13" i="4"/>
  <c r="P12" i="4"/>
  <c r="P11" i="4"/>
  <c r="R10" i="4"/>
  <c r="P10" i="4"/>
  <c r="P9" i="4"/>
  <c r="P8" i="4"/>
  <c r="P7" i="4"/>
  <c r="P6" i="4"/>
  <c r="P5" i="4"/>
  <c r="R4" i="4"/>
  <c r="P4" i="4"/>
  <c r="P59" i="2"/>
  <c r="K80" i="2"/>
  <c r="K72" i="2"/>
  <c r="B81" i="2"/>
  <c r="P57" i="2"/>
  <c r="B79" i="2"/>
  <c r="I63" i="2"/>
  <c r="J63" i="2"/>
  <c r="K63" i="2"/>
  <c r="L63" i="2"/>
  <c r="M63" i="2"/>
  <c r="N63" i="2"/>
  <c r="P49" i="2"/>
  <c r="B71" i="2"/>
  <c r="P18" i="2"/>
  <c r="B40" i="2"/>
  <c r="P12" i="2"/>
  <c r="B34" i="2"/>
  <c r="B26" i="2"/>
  <c r="P4" i="2"/>
  <c r="R4" i="2"/>
  <c r="B84" i="2"/>
  <c r="B83" i="2"/>
  <c r="B82" i="2"/>
  <c r="B80" i="2"/>
  <c r="B78" i="2"/>
  <c r="B77" i="2"/>
  <c r="B76" i="2"/>
  <c r="B75" i="2"/>
  <c r="B74" i="2"/>
  <c r="B73" i="2"/>
  <c r="B72" i="2"/>
  <c r="B70" i="2"/>
  <c r="B69" i="2"/>
  <c r="B68" i="2"/>
  <c r="B27" i="2"/>
  <c r="B28" i="2"/>
  <c r="B29" i="2"/>
  <c r="B30" i="2"/>
  <c r="B31" i="2"/>
  <c r="B32" i="2"/>
  <c r="B33" i="2"/>
  <c r="B35" i="2"/>
  <c r="B36" i="2"/>
  <c r="B37" i="2"/>
  <c r="B38" i="2"/>
  <c r="B39" i="2"/>
  <c r="B41" i="2"/>
  <c r="B42" i="2"/>
  <c r="N66" i="2"/>
  <c r="N84" i="2" s="1"/>
  <c r="M66" i="2"/>
  <c r="M81" i="2" s="1"/>
  <c r="L66" i="2"/>
  <c r="L78" i="2" s="1"/>
  <c r="K66" i="2"/>
  <c r="K83" i="2" s="1"/>
  <c r="J66" i="2"/>
  <c r="J80" i="2" s="1"/>
  <c r="I66" i="2"/>
  <c r="I84" i="2" s="1"/>
  <c r="J24" i="2"/>
  <c r="J26" i="2" s="1"/>
  <c r="K24" i="2"/>
  <c r="K26" i="2" s="1"/>
  <c r="L24" i="2"/>
  <c r="L26" i="2" s="1"/>
  <c r="M24" i="2"/>
  <c r="M26" i="2" s="1"/>
  <c r="N24" i="2"/>
  <c r="N26" i="2" s="1"/>
  <c r="I24" i="2"/>
  <c r="I34" i="2" s="1"/>
  <c r="R58" i="2"/>
  <c r="R52" i="2"/>
  <c r="R46" i="2"/>
  <c r="P58" i="2"/>
  <c r="P60" i="2"/>
  <c r="P61" i="2"/>
  <c r="P62" i="2"/>
  <c r="R10" i="2"/>
  <c r="R16" i="2"/>
  <c r="J21" i="2"/>
  <c r="K21" i="2"/>
  <c r="L21" i="2"/>
  <c r="M21" i="2"/>
  <c r="N21" i="2"/>
  <c r="I21" i="2"/>
  <c r="P16" i="2"/>
  <c r="P17" i="2"/>
  <c r="P19" i="2"/>
  <c r="P20" i="2"/>
  <c r="N35" i="3"/>
  <c r="Q34" i="3"/>
  <c r="Q35" i="3" s="1"/>
  <c r="N34" i="3"/>
  <c r="M34" i="3"/>
  <c r="L34" i="3"/>
  <c r="K34" i="3"/>
  <c r="J34" i="3"/>
  <c r="I34" i="3"/>
  <c r="P31" i="3"/>
  <c r="P30" i="3"/>
  <c r="P29" i="3"/>
  <c r="P28" i="3"/>
  <c r="P27" i="3"/>
  <c r="P26" i="3"/>
  <c r="P25" i="3"/>
  <c r="P24" i="3"/>
  <c r="P23" i="3"/>
  <c r="P22" i="3"/>
  <c r="P21" i="3"/>
  <c r="P20" i="3"/>
  <c r="Q18" i="3"/>
  <c r="Q19" i="3" s="1"/>
  <c r="N18" i="3"/>
  <c r="M18" i="3"/>
  <c r="L18" i="3"/>
  <c r="K18" i="3"/>
  <c r="J18" i="3"/>
  <c r="I18" i="3"/>
  <c r="P15" i="3"/>
  <c r="P14" i="3"/>
  <c r="P13" i="3"/>
  <c r="P12" i="3"/>
  <c r="P11" i="3"/>
  <c r="P10" i="3"/>
  <c r="P9" i="3"/>
  <c r="P8" i="3"/>
  <c r="P7" i="3"/>
  <c r="P6" i="3"/>
  <c r="P5" i="3"/>
  <c r="P4" i="3"/>
  <c r="N27" i="5" l="1"/>
  <c r="M27" i="5"/>
  <c r="L27" i="5"/>
  <c r="K27" i="5"/>
  <c r="J27" i="5"/>
  <c r="I27" i="5"/>
  <c r="O27" i="5" s="1"/>
  <c r="N71" i="5"/>
  <c r="M71" i="5"/>
  <c r="L71" i="5"/>
  <c r="K71" i="5"/>
  <c r="J71" i="5"/>
  <c r="I71" i="5"/>
  <c r="J59" i="5"/>
  <c r="J61" i="5"/>
  <c r="J67" i="5"/>
  <c r="J35" i="5"/>
  <c r="K26" i="5"/>
  <c r="N64" i="5"/>
  <c r="K33" i="5"/>
  <c r="P54" i="5"/>
  <c r="P55" i="5" s="1"/>
  <c r="P18" i="5"/>
  <c r="P19" i="5" s="1"/>
  <c r="J29" i="5"/>
  <c r="J66" i="5"/>
  <c r="J24" i="5"/>
  <c r="K29" i="5"/>
  <c r="J31" i="5"/>
  <c r="K35" i="5"/>
  <c r="O72" i="5"/>
  <c r="N59" i="5"/>
  <c r="J62" i="5"/>
  <c r="N67" i="5"/>
  <c r="K24" i="5"/>
  <c r="K31" i="5"/>
  <c r="J34" i="5"/>
  <c r="N55" i="5"/>
  <c r="N62" i="5"/>
  <c r="J65" i="5"/>
  <c r="K34" i="5"/>
  <c r="J36" i="5"/>
  <c r="J60" i="5"/>
  <c r="N65" i="5"/>
  <c r="N68" i="5"/>
  <c r="N70" i="5"/>
  <c r="N19" i="5"/>
  <c r="J25" i="5"/>
  <c r="J32" i="5"/>
  <c r="K36" i="5"/>
  <c r="N60" i="5"/>
  <c r="J63" i="5"/>
  <c r="K25" i="5"/>
  <c r="J28" i="5"/>
  <c r="K32" i="5"/>
  <c r="N63" i="5"/>
  <c r="N69" i="5"/>
  <c r="J23" i="5"/>
  <c r="K28" i="5"/>
  <c r="J30" i="5"/>
  <c r="N66" i="5"/>
  <c r="K23" i="5"/>
  <c r="J26" i="5"/>
  <c r="N61" i="5"/>
  <c r="J64" i="5"/>
  <c r="L23" i="5"/>
  <c r="L24" i="5"/>
  <c r="L25" i="5"/>
  <c r="L26" i="5"/>
  <c r="L28" i="5"/>
  <c r="L29" i="5"/>
  <c r="L30" i="5"/>
  <c r="L31" i="5"/>
  <c r="L32" i="5"/>
  <c r="L33" i="5"/>
  <c r="L34" i="5"/>
  <c r="L35" i="5"/>
  <c r="M23" i="5"/>
  <c r="M24" i="5"/>
  <c r="M25" i="5"/>
  <c r="M26" i="5"/>
  <c r="M28" i="5"/>
  <c r="M29" i="5"/>
  <c r="M30" i="5"/>
  <c r="M31" i="5"/>
  <c r="M32" i="5"/>
  <c r="M33" i="5"/>
  <c r="M34" i="5"/>
  <c r="M35" i="5"/>
  <c r="I59" i="5"/>
  <c r="I60" i="5"/>
  <c r="I61" i="5"/>
  <c r="I62" i="5"/>
  <c r="I63" i="5"/>
  <c r="I64" i="5"/>
  <c r="I65" i="5"/>
  <c r="I66" i="5"/>
  <c r="I67" i="5"/>
  <c r="I68" i="5"/>
  <c r="I69" i="5"/>
  <c r="I70" i="5"/>
  <c r="N23" i="5"/>
  <c r="N24" i="5"/>
  <c r="N25" i="5"/>
  <c r="N26" i="5"/>
  <c r="N28" i="5"/>
  <c r="N29" i="5"/>
  <c r="N30" i="5"/>
  <c r="N31" i="5"/>
  <c r="N32" i="5"/>
  <c r="N33" i="5"/>
  <c r="N34" i="5"/>
  <c r="N35" i="5"/>
  <c r="J68" i="5"/>
  <c r="J69" i="5"/>
  <c r="J70" i="5"/>
  <c r="K59" i="5"/>
  <c r="K60" i="5"/>
  <c r="K61" i="5"/>
  <c r="K62" i="5"/>
  <c r="K63" i="5"/>
  <c r="K64" i="5"/>
  <c r="K65" i="5"/>
  <c r="K66" i="5"/>
  <c r="K67" i="5"/>
  <c r="K68" i="5"/>
  <c r="K69" i="5"/>
  <c r="K70" i="5"/>
  <c r="L59" i="5"/>
  <c r="L60" i="5"/>
  <c r="L61" i="5"/>
  <c r="L62" i="5"/>
  <c r="L63" i="5"/>
  <c r="L64" i="5"/>
  <c r="L65" i="5"/>
  <c r="L66" i="5"/>
  <c r="L67" i="5"/>
  <c r="L68" i="5"/>
  <c r="L69" i="5"/>
  <c r="L70" i="5"/>
  <c r="I23" i="5"/>
  <c r="I24" i="5"/>
  <c r="I25" i="5"/>
  <c r="I26" i="5"/>
  <c r="I28" i="5"/>
  <c r="I29" i="5"/>
  <c r="I30" i="5"/>
  <c r="I31" i="5"/>
  <c r="I32" i="5"/>
  <c r="I33" i="5"/>
  <c r="I34" i="5"/>
  <c r="I35" i="5"/>
  <c r="M59" i="5"/>
  <c r="M60" i="5"/>
  <c r="M61" i="5"/>
  <c r="M62" i="5"/>
  <c r="M63" i="5"/>
  <c r="M64" i="5"/>
  <c r="M65" i="5"/>
  <c r="M66" i="5"/>
  <c r="M67" i="5"/>
  <c r="M68" i="5"/>
  <c r="M69" i="5"/>
  <c r="M70" i="5"/>
  <c r="N19" i="3"/>
  <c r="P18" i="3"/>
  <c r="P19" i="3" s="1"/>
  <c r="P34" i="3"/>
  <c r="P35" i="3" s="1"/>
  <c r="N43" i="4"/>
  <c r="P21" i="4"/>
  <c r="P22" i="4" s="1"/>
  <c r="N22" i="4"/>
  <c r="P42" i="4"/>
  <c r="P43" i="4" s="1"/>
  <c r="N73" i="2"/>
  <c r="L75" i="2"/>
  <c r="M78" i="2"/>
  <c r="N81" i="2"/>
  <c r="L83" i="2"/>
  <c r="M70" i="2"/>
  <c r="J69" i="2"/>
  <c r="J77" i="2"/>
  <c r="K69" i="2"/>
  <c r="N70" i="2"/>
  <c r="L72" i="2"/>
  <c r="J74" i="2"/>
  <c r="M75" i="2"/>
  <c r="K77" i="2"/>
  <c r="N78" i="2"/>
  <c r="L80" i="2"/>
  <c r="J82" i="2"/>
  <c r="M83" i="2"/>
  <c r="L69" i="2"/>
  <c r="J71" i="2"/>
  <c r="M72" i="2"/>
  <c r="K74" i="2"/>
  <c r="N75" i="2"/>
  <c r="L77" i="2"/>
  <c r="J79" i="2"/>
  <c r="M80" i="2"/>
  <c r="K82" i="2"/>
  <c r="N83" i="2"/>
  <c r="J68" i="2"/>
  <c r="M69" i="2"/>
  <c r="K71" i="2"/>
  <c r="N72" i="2"/>
  <c r="L74" i="2"/>
  <c r="J76" i="2"/>
  <c r="M77" i="2"/>
  <c r="K79" i="2"/>
  <c r="N80" i="2"/>
  <c r="L82" i="2"/>
  <c r="J84" i="2"/>
  <c r="K68" i="2"/>
  <c r="N69" i="2"/>
  <c r="L71" i="2"/>
  <c r="J73" i="2"/>
  <c r="M74" i="2"/>
  <c r="K76" i="2"/>
  <c r="N77" i="2"/>
  <c r="L79" i="2"/>
  <c r="J81" i="2"/>
  <c r="M82" i="2"/>
  <c r="K84" i="2"/>
  <c r="L68" i="2"/>
  <c r="J70" i="2"/>
  <c r="M71" i="2"/>
  <c r="K73" i="2"/>
  <c r="N74" i="2"/>
  <c r="L76" i="2"/>
  <c r="J78" i="2"/>
  <c r="M79" i="2"/>
  <c r="K81" i="2"/>
  <c r="N82" i="2"/>
  <c r="L84" i="2"/>
  <c r="M68" i="2"/>
  <c r="K70" i="2"/>
  <c r="N71" i="2"/>
  <c r="L73" i="2"/>
  <c r="J75" i="2"/>
  <c r="M76" i="2"/>
  <c r="K78" i="2"/>
  <c r="N79" i="2"/>
  <c r="L81" i="2"/>
  <c r="J83" i="2"/>
  <c r="M84" i="2"/>
  <c r="N68" i="2"/>
  <c r="L70" i="2"/>
  <c r="J72" i="2"/>
  <c r="M73" i="2"/>
  <c r="K75" i="2"/>
  <c r="N76" i="2"/>
  <c r="I71" i="2"/>
  <c r="I79" i="2"/>
  <c r="I81" i="2"/>
  <c r="I40" i="2"/>
  <c r="K40" i="2"/>
  <c r="N40" i="2"/>
  <c r="M40" i="2"/>
  <c r="L40" i="2"/>
  <c r="J40" i="2"/>
  <c r="N34" i="2"/>
  <c r="M34" i="2"/>
  <c r="L34" i="2"/>
  <c r="K34" i="2"/>
  <c r="J34" i="2"/>
  <c r="I26" i="2"/>
  <c r="I69" i="2"/>
  <c r="I76" i="2"/>
  <c r="I68" i="2"/>
  <c r="I74" i="2"/>
  <c r="I82" i="2"/>
  <c r="I75" i="2"/>
  <c r="I83" i="2"/>
  <c r="I77" i="2"/>
  <c r="I70" i="2"/>
  <c r="I78" i="2"/>
  <c r="I72" i="2"/>
  <c r="I80" i="2"/>
  <c r="I73" i="2"/>
  <c r="I28" i="2"/>
  <c r="J39" i="2"/>
  <c r="M38" i="2"/>
  <c r="J29" i="2"/>
  <c r="I36" i="2"/>
  <c r="J36" i="2"/>
  <c r="M30" i="2"/>
  <c r="I30" i="2"/>
  <c r="K39" i="2"/>
  <c r="M29" i="2"/>
  <c r="J33" i="2"/>
  <c r="K28" i="2"/>
  <c r="M42" i="2"/>
  <c r="M37" i="2"/>
  <c r="M32" i="2"/>
  <c r="J28" i="2"/>
  <c r="K42" i="2"/>
  <c r="L37" i="2"/>
  <c r="K32" i="2"/>
  <c r="J41" i="2"/>
  <c r="J37" i="2"/>
  <c r="K31" i="2"/>
  <c r="I38" i="2"/>
  <c r="K36" i="2"/>
  <c r="J31" i="2"/>
  <c r="N35" i="2"/>
  <c r="L29" i="2"/>
  <c r="N27" i="2"/>
  <c r="I37" i="2"/>
  <c r="I29" i="2"/>
  <c r="J42" i="2"/>
  <c r="N38" i="2"/>
  <c r="K37" i="2"/>
  <c r="M35" i="2"/>
  <c r="L32" i="2"/>
  <c r="N30" i="2"/>
  <c r="K29" i="2"/>
  <c r="M27" i="2"/>
  <c r="L35" i="2"/>
  <c r="I35" i="2"/>
  <c r="I27" i="2"/>
  <c r="M41" i="2"/>
  <c r="L38" i="2"/>
  <c r="N36" i="2"/>
  <c r="K35" i="2"/>
  <c r="M33" i="2"/>
  <c r="J32" i="2"/>
  <c r="L30" i="2"/>
  <c r="N28" i="2"/>
  <c r="K27" i="2"/>
  <c r="N33" i="2"/>
  <c r="I42" i="2"/>
  <c r="L41" i="2"/>
  <c r="N39" i="2"/>
  <c r="K38" i="2"/>
  <c r="M36" i="2"/>
  <c r="J35" i="2"/>
  <c r="L33" i="2"/>
  <c r="N31" i="2"/>
  <c r="K30" i="2"/>
  <c r="M28" i="2"/>
  <c r="J27" i="2"/>
  <c r="L27" i="2"/>
  <c r="I41" i="2"/>
  <c r="I33" i="2"/>
  <c r="N42" i="2"/>
  <c r="K41" i="2"/>
  <c r="M39" i="2"/>
  <c r="J38" i="2"/>
  <c r="L36" i="2"/>
  <c r="K33" i="2"/>
  <c r="M31" i="2"/>
  <c r="J30" i="2"/>
  <c r="L28" i="2"/>
  <c r="N41" i="2"/>
  <c r="I32" i="2"/>
  <c r="L39" i="2"/>
  <c r="N37" i="2"/>
  <c r="L31" i="2"/>
  <c r="N29" i="2"/>
  <c r="I39" i="2"/>
  <c r="I31" i="2"/>
  <c r="L42" i="2"/>
  <c r="N32" i="2"/>
  <c r="P10" i="2"/>
  <c r="P11" i="2"/>
  <c r="P13" i="2"/>
  <c r="P14" i="2"/>
  <c r="P15" i="2"/>
  <c r="O71" i="5" l="1"/>
  <c r="O33" i="5"/>
  <c r="O26" i="5"/>
  <c r="O36" i="5"/>
  <c r="O64" i="5"/>
  <c r="O30" i="5"/>
  <c r="J37" i="5"/>
  <c r="O66" i="5"/>
  <c r="K37" i="5"/>
  <c r="O23" i="5"/>
  <c r="O62" i="5"/>
  <c r="N73" i="5"/>
  <c r="O28" i="5"/>
  <c r="J73" i="5"/>
  <c r="O34" i="5"/>
  <c r="O63" i="5"/>
  <c r="O25" i="5"/>
  <c r="O69" i="5"/>
  <c r="O61" i="5"/>
  <c r="O31" i="5"/>
  <c r="O24" i="5"/>
  <c r="O68" i="5"/>
  <c r="O60" i="5"/>
  <c r="O32" i="5"/>
  <c r="N37" i="5"/>
  <c r="O67" i="5"/>
  <c r="I73" i="5"/>
  <c r="O59" i="5"/>
  <c r="N74" i="5"/>
  <c r="M37" i="5"/>
  <c r="L37" i="5"/>
  <c r="M73" i="5"/>
  <c r="I37" i="5"/>
  <c r="N38" i="5"/>
  <c r="L73" i="5"/>
  <c r="K73" i="5"/>
  <c r="O35" i="5"/>
  <c r="O29" i="5"/>
  <c r="O70" i="5"/>
  <c r="O65" i="5"/>
  <c r="O81" i="2"/>
  <c r="O79" i="2"/>
  <c r="O71" i="2"/>
  <c r="O74" i="2"/>
  <c r="O82" i="2"/>
  <c r="O76" i="2"/>
  <c r="O69" i="2"/>
  <c r="O77" i="2"/>
  <c r="O84" i="2"/>
  <c r="O83" i="2"/>
  <c r="O72" i="2"/>
  <c r="O75" i="2"/>
  <c r="O70" i="2"/>
  <c r="O78" i="2"/>
  <c r="O80" i="2"/>
  <c r="O68" i="2"/>
  <c r="O73" i="2"/>
  <c r="K43" i="2"/>
  <c r="I85" i="2"/>
  <c r="N86" i="2"/>
  <c r="J43" i="2"/>
  <c r="I43" i="2"/>
  <c r="N44" i="2"/>
  <c r="M85" i="2"/>
  <c r="N85" i="2"/>
  <c r="L85" i="2"/>
  <c r="K85" i="2"/>
  <c r="M43" i="2"/>
  <c r="L43" i="2"/>
  <c r="N43" i="2"/>
  <c r="J85" i="2"/>
  <c r="P52" i="2"/>
  <c r="P53" i="2"/>
  <c r="P54" i="2"/>
  <c r="P55" i="2"/>
  <c r="P56" i="2"/>
  <c r="O74" i="5" l="1"/>
  <c r="O38" i="5"/>
  <c r="Q63" i="2"/>
  <c r="Q64" i="2" s="1"/>
  <c r="Q21" i="2"/>
  <c r="Q22" i="2" s="1"/>
  <c r="N22" i="2" l="1"/>
  <c r="N64" i="2"/>
  <c r="P9" i="2"/>
  <c r="P47" i="2"/>
  <c r="P48" i="2"/>
  <c r="P50" i="2"/>
  <c r="P51" i="2"/>
  <c r="P46" i="2"/>
  <c r="P5" i="2"/>
  <c r="P6" i="2"/>
  <c r="P7" i="2"/>
  <c r="P8" i="2"/>
  <c r="P21" i="2" l="1"/>
  <c r="P22" i="2" s="1"/>
  <c r="P63" i="2"/>
  <c r="P64" i="2" s="1"/>
</calcChain>
</file>

<file path=xl/comments1.xml><?xml version="1.0" encoding="utf-8"?>
<comments xmlns="http://schemas.openxmlformats.org/spreadsheetml/2006/main">
  <authors>
    <author>Adm</author>
  </authors>
  <commentList>
    <comment ref="I30" authorId="0" shapeId="0">
      <text>
        <r>
          <rPr>
            <b/>
            <sz val="9"/>
            <color indexed="81"/>
            <rFont val="Tahoma"/>
            <charset val="1"/>
          </rPr>
          <t>Adm:</t>
        </r>
        <r>
          <rPr>
            <sz val="9"/>
            <color indexed="81"/>
            <rFont val="Tahoma"/>
            <charset val="1"/>
          </rPr>
          <t xml:space="preserve">
Здесь тоже поздно - должно быть пусто</t>
        </r>
      </text>
    </comment>
  </commentList>
</comments>
</file>

<file path=xl/sharedStrings.xml><?xml version="1.0" encoding="utf-8"?>
<sst xmlns="http://schemas.openxmlformats.org/spreadsheetml/2006/main" count="363" uniqueCount="64">
  <si>
    <t>ФИО</t>
  </si>
  <si>
    <t>Нагрузка TLX</t>
  </si>
  <si>
    <t>Дата</t>
  </si>
  <si>
    <t>Пол</t>
  </si>
  <si>
    <t>Возраст</t>
  </si>
  <si>
    <t>№ п/п</t>
  </si>
  <si>
    <t>Время реакции</t>
  </si>
  <si>
    <t>конф. 1</t>
  </si>
  <si>
    <t>конф. 2</t>
  </si>
  <si>
    <t>конф. 3</t>
  </si>
  <si>
    <t>конф. 4</t>
  </si>
  <si>
    <t>конф. 5</t>
  </si>
  <si>
    <t>конф. 6</t>
  </si>
  <si>
    <t>2D или VR</t>
  </si>
  <si>
    <t>Что указывается в ячейке:</t>
  </si>
  <si>
    <t>Годы</t>
  </si>
  <si>
    <t>М или Ж</t>
  </si>
  <si>
    <t>Время от сообщения "УГРОЗА" до конфликта в секундах</t>
  </si>
  <si>
    <t>час:мин:сек</t>
  </si>
  <si>
    <t>дд.мм.гггг</t>
  </si>
  <si>
    <t>Ложное сообщение "УГРОЗА"</t>
  </si>
  <si>
    <t>Кол-во ложных сообщений</t>
  </si>
  <si>
    <t>1..14 - 2D, 15..28 - VR</t>
  </si>
  <si>
    <t>2D</t>
  </si>
  <si>
    <t>VR</t>
  </si>
  <si>
    <t>Тип интерфейса</t>
  </si>
  <si>
    <t>Время начала теста</t>
  </si>
  <si>
    <t>Гончаров Евгений</t>
  </si>
  <si>
    <t>Анарбаева Нигина</t>
  </si>
  <si>
    <t>Задорожная Юлия</t>
  </si>
  <si>
    <t>Ерофеева Лиза</t>
  </si>
  <si>
    <t>Жирнов Дмитрий</t>
  </si>
  <si>
    <t>Всего ошибок</t>
  </si>
  <si>
    <t>Среднее время реакции в 2D:</t>
  </si>
  <si>
    <t>Среднее время реакции в VR:</t>
  </si>
  <si>
    <t>Средние в 2D:</t>
  </si>
  <si>
    <t>Средние в VR:</t>
  </si>
  <si>
    <t>Овчинникова Анастасия</t>
  </si>
  <si>
    <t>Кочегаров Артем</t>
  </si>
  <si>
    <t xml:space="preserve">Рыбачук Анастасия </t>
  </si>
  <si>
    <t>Алимбаева Динара</t>
  </si>
  <si>
    <t>Костылевский Александр</t>
  </si>
  <si>
    <t>Барковская Екатерина</t>
  </si>
  <si>
    <t>Михаил Михайлов</t>
  </si>
  <si>
    <t>Иван Слынко</t>
  </si>
  <si>
    <t>Мария Ананьева</t>
  </si>
  <si>
    <t>Борис Вахтеров</t>
  </si>
  <si>
    <t>Роман Гаспарьян</t>
  </si>
  <si>
    <t>Руслан Шабунин</t>
  </si>
  <si>
    <t>Маркаданов Антон</t>
  </si>
  <si>
    <t>Иванов Никита</t>
  </si>
  <si>
    <t>Цыцын Тимофей</t>
  </si>
  <si>
    <t>Станченко Мария</t>
  </si>
  <si>
    <t>Рыжих Евгений</t>
  </si>
  <si>
    <t>Савицкий Павел</t>
  </si>
  <si>
    <t>Крутобрежский Артур</t>
  </si>
  <si>
    <t>a</t>
  </si>
  <si>
    <t>b</t>
  </si>
  <si>
    <t>c</t>
  </si>
  <si>
    <t>Максимальное время реакции для данного конфликта</t>
  </si>
  <si>
    <t>Времена реакции, нормированные на максимальное</t>
  </si>
  <si>
    <t>Среднее в день</t>
  </si>
  <si>
    <t>Среднее по человеку</t>
  </si>
  <si>
    <t>Среднее по конфликту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</si>
</sst>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2" borderId="3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7" fontId="0" fillId="0" borderId="1" xfId="0" quotePrefix="1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5" xfId="0" applyFill="1" applyBorder="1" applyAlignment="1">
      <alignment horizontal="left"/>
    </xf>
    <xf numFmtId="0" fontId="0" fillId="0" borderId="2" xfId="0" applyFill="1" applyBorder="1"/>
    <xf numFmtId="0" fontId="0" fillId="0" borderId="6" xfId="0" applyFill="1" applyBorder="1"/>
    <xf numFmtId="0" fontId="0" fillId="0" borderId="7" xfId="0" applyFill="1" applyBorder="1"/>
    <xf numFmtId="1" fontId="0" fillId="0" borderId="1" xfId="0" applyNumberFormat="1" applyBorder="1"/>
    <xf numFmtId="0" fontId="2" fillId="3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right"/>
    </xf>
    <xf numFmtId="2" fontId="1" fillId="4" borderId="1" xfId="0" applyNumberFormat="1" applyFont="1" applyFill="1" applyBorder="1"/>
    <xf numFmtId="14" fontId="0" fillId="0" borderId="1" xfId="0" applyNumberFormat="1" applyBorder="1"/>
    <xf numFmtId="0" fontId="0" fillId="3" borderId="1" xfId="0" applyFill="1" applyBorder="1"/>
    <xf numFmtId="1" fontId="0" fillId="3" borderId="1" xfId="0" applyNumberFormat="1" applyFill="1" applyBorder="1"/>
    <xf numFmtId="0" fontId="2" fillId="0" borderId="1" xfId="0" applyFont="1" applyFill="1" applyBorder="1"/>
    <xf numFmtId="14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Border="1"/>
    <xf numFmtId="1" fontId="0" fillId="0" borderId="0" xfId="0" applyNumberFormat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1" fontId="0" fillId="0" borderId="1" xfId="0" applyNumberFormat="1" applyBorder="1"/>
    <xf numFmtId="0" fontId="3" fillId="8" borderId="1" xfId="0" applyFont="1" applyFill="1" applyBorder="1"/>
    <xf numFmtId="1" fontId="0" fillId="7" borderId="1" xfId="0" applyNumberFormat="1" applyFill="1" applyBorder="1"/>
    <xf numFmtId="1" fontId="0" fillId="0" borderId="1" xfId="0" applyNumberFormat="1" applyFill="1" applyBorder="1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2" borderId="3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7" fontId="0" fillId="0" borderId="1" xfId="0" quotePrefix="1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5" xfId="0" applyFill="1" applyBorder="1" applyAlignment="1">
      <alignment horizontal="left"/>
    </xf>
    <xf numFmtId="0" fontId="0" fillId="0" borderId="2" xfId="0" applyFill="1" applyBorder="1"/>
    <xf numFmtId="0" fontId="0" fillId="0" borderId="6" xfId="0" applyFill="1" applyBorder="1"/>
    <xf numFmtId="0" fontId="0" fillId="0" borderId="7" xfId="0" applyFill="1" applyBorder="1"/>
    <xf numFmtId="1" fontId="0" fillId="0" borderId="1" xfId="0" applyNumberFormat="1" applyBorder="1"/>
    <xf numFmtId="1" fontId="0" fillId="0" borderId="0" xfId="0" applyNumberFormat="1"/>
    <xf numFmtId="1" fontId="0" fillId="7" borderId="1" xfId="0" applyNumberFormat="1" applyFill="1" applyBorder="1"/>
    <xf numFmtId="0" fontId="3" fillId="8" borderId="1" xfId="0" applyFont="1" applyFill="1" applyBorder="1"/>
    <xf numFmtId="2" fontId="1" fillId="0" borderId="0" xfId="0" applyNumberFormat="1" applyFont="1" applyFill="1"/>
    <xf numFmtId="2" fontId="1" fillId="0" borderId="0" xfId="0" applyNumberFormat="1" applyFon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/>
    <xf numFmtId="2" fontId="0" fillId="0" borderId="8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"/>
  <sheetViews>
    <sheetView tabSelected="1" zoomScale="90" zoomScaleNormal="90" workbookViewId="0">
      <selection activeCell="I38" sqref="I38"/>
    </sheetView>
  </sheetViews>
  <sheetFormatPr defaultRowHeight="15" x14ac:dyDescent="0.25"/>
  <cols>
    <col min="1" max="1" width="11.5703125" customWidth="1"/>
    <col min="2" max="2" width="19.5703125" customWidth="1"/>
    <col min="3" max="3" width="11.7109375" customWidth="1"/>
    <col min="4" max="4" width="19.42578125" customWidth="1"/>
    <col min="5" max="5" width="8" customWidth="1"/>
    <col min="8" max="8" width="15.85546875" customWidth="1"/>
    <col min="15" max="15" width="29.42578125" customWidth="1"/>
    <col min="16" max="16" width="15.140625" customWidth="1"/>
    <col min="17" max="17" width="13.28515625" customWidth="1"/>
    <col min="18" max="18" width="14.85546875" customWidth="1"/>
  </cols>
  <sheetData>
    <row r="1" spans="1:17" x14ac:dyDescent="0.25">
      <c r="B1" s="2" t="s">
        <v>5</v>
      </c>
      <c r="C1" s="2" t="s">
        <v>2</v>
      </c>
      <c r="D1" s="2" t="s">
        <v>26</v>
      </c>
      <c r="E1" s="6" t="s">
        <v>0</v>
      </c>
      <c r="F1" s="2" t="s">
        <v>3</v>
      </c>
      <c r="G1" s="2" t="s">
        <v>4</v>
      </c>
      <c r="H1" s="4" t="s">
        <v>25</v>
      </c>
      <c r="I1" s="4"/>
      <c r="J1" s="13" t="s">
        <v>6</v>
      </c>
      <c r="K1" s="8"/>
      <c r="L1" s="8"/>
      <c r="M1" s="8"/>
      <c r="N1" s="9"/>
      <c r="O1" s="2" t="s">
        <v>20</v>
      </c>
      <c r="P1" s="2" t="s">
        <v>32</v>
      </c>
      <c r="Q1" s="2" t="s">
        <v>1</v>
      </c>
    </row>
    <row r="2" spans="1:17" x14ac:dyDescent="0.25">
      <c r="A2" s="3" t="s">
        <v>14</v>
      </c>
      <c r="B2" s="10" t="s">
        <v>22</v>
      </c>
      <c r="C2" s="5" t="s">
        <v>19</v>
      </c>
      <c r="D2" s="5" t="s">
        <v>18</v>
      </c>
      <c r="E2" s="5"/>
      <c r="F2" s="7" t="s">
        <v>16</v>
      </c>
      <c r="G2" s="7" t="s">
        <v>15</v>
      </c>
      <c r="H2" s="7" t="s">
        <v>13</v>
      </c>
      <c r="I2" s="14" t="s">
        <v>17</v>
      </c>
      <c r="J2" s="15"/>
      <c r="K2" s="15"/>
      <c r="L2" s="15"/>
      <c r="M2" s="15"/>
      <c r="N2" s="16"/>
      <c r="O2" s="5" t="s">
        <v>21</v>
      </c>
      <c r="P2" s="5"/>
      <c r="Q2" s="1"/>
    </row>
    <row r="3" spans="1:17" x14ac:dyDescent="0.25">
      <c r="B3" s="2"/>
      <c r="C3" s="2"/>
      <c r="D3" s="2"/>
      <c r="E3" s="2"/>
      <c r="F3" s="2"/>
      <c r="G3" s="2"/>
      <c r="H3" s="2"/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2"/>
      <c r="P3" s="2"/>
      <c r="Q3" s="2"/>
    </row>
    <row r="4" spans="1:17" x14ac:dyDescent="0.25">
      <c r="B4" s="11">
        <v>1</v>
      </c>
      <c r="C4" s="24">
        <v>43599</v>
      </c>
      <c r="D4" s="1"/>
      <c r="E4" s="1" t="s">
        <v>37</v>
      </c>
      <c r="F4" s="1"/>
      <c r="G4" s="1"/>
      <c r="H4" s="1" t="s">
        <v>23</v>
      </c>
      <c r="I4" s="1">
        <v>39</v>
      </c>
      <c r="J4" s="1">
        <v>16</v>
      </c>
      <c r="K4" s="1">
        <v>276</v>
      </c>
      <c r="L4" s="1">
        <v>64</v>
      </c>
      <c r="M4" s="1">
        <v>14</v>
      </c>
      <c r="N4" s="18"/>
      <c r="O4" s="1">
        <v>7</v>
      </c>
      <c r="P4" s="1">
        <f>COUNTBLANK(I4:N4)+O4</f>
        <v>8</v>
      </c>
      <c r="Q4" s="1">
        <v>56.33</v>
      </c>
    </row>
    <row r="5" spans="1:17" x14ac:dyDescent="0.25">
      <c r="B5" s="11">
        <v>2</v>
      </c>
      <c r="C5" s="24">
        <v>43599</v>
      </c>
      <c r="D5" s="1"/>
      <c r="E5" s="1" t="s">
        <v>38</v>
      </c>
      <c r="F5" s="1"/>
      <c r="G5" s="1"/>
      <c r="H5" s="1" t="s">
        <v>23</v>
      </c>
      <c r="I5" s="1">
        <v>192</v>
      </c>
      <c r="J5" s="1">
        <v>101</v>
      </c>
      <c r="K5" s="1">
        <v>420</v>
      </c>
      <c r="L5" s="1">
        <v>93</v>
      </c>
      <c r="M5" s="1">
        <v>41</v>
      </c>
      <c r="N5" s="18"/>
      <c r="O5" s="1">
        <v>6</v>
      </c>
      <c r="P5" s="1">
        <f t="shared" ref="P5:P15" si="0">COUNTBLANK(I5:N5)+O5</f>
        <v>7</v>
      </c>
      <c r="Q5" s="1">
        <v>75.67</v>
      </c>
    </row>
    <row r="6" spans="1:17" x14ac:dyDescent="0.25">
      <c r="B6" s="11">
        <v>3</v>
      </c>
      <c r="C6" s="24">
        <v>43599</v>
      </c>
      <c r="D6" s="1"/>
      <c r="E6" s="1" t="s">
        <v>39</v>
      </c>
      <c r="F6" s="1"/>
      <c r="G6" s="1"/>
      <c r="H6" s="1" t="s">
        <v>23</v>
      </c>
      <c r="I6" s="1">
        <v>26</v>
      </c>
      <c r="J6" s="1">
        <v>49</v>
      </c>
      <c r="K6" s="1">
        <v>232</v>
      </c>
      <c r="L6" s="1">
        <v>100</v>
      </c>
      <c r="M6" s="1">
        <v>42</v>
      </c>
      <c r="N6" s="27">
        <v>22</v>
      </c>
      <c r="O6" s="1"/>
      <c r="P6" s="1">
        <f t="shared" si="0"/>
        <v>0</v>
      </c>
      <c r="Q6" s="1">
        <v>32.33</v>
      </c>
    </row>
    <row r="7" spans="1:17" x14ac:dyDescent="0.25">
      <c r="B7" s="11">
        <v>4</v>
      </c>
      <c r="C7" s="24">
        <v>43599</v>
      </c>
      <c r="D7" s="1"/>
      <c r="E7" s="1" t="s">
        <v>40</v>
      </c>
      <c r="F7" s="1"/>
      <c r="G7" s="1"/>
      <c r="H7" s="1" t="s">
        <v>23</v>
      </c>
      <c r="I7" s="18"/>
      <c r="J7" s="1">
        <v>258</v>
      </c>
      <c r="K7" s="1">
        <v>420</v>
      </c>
      <c r="L7" s="1">
        <v>25</v>
      </c>
      <c r="M7" s="1">
        <v>70</v>
      </c>
      <c r="N7" s="18"/>
      <c r="O7" s="1">
        <v>9</v>
      </c>
      <c r="P7" s="1">
        <f t="shared" si="0"/>
        <v>11</v>
      </c>
      <c r="Q7" s="1">
        <v>60</v>
      </c>
    </row>
    <row r="8" spans="1:17" x14ac:dyDescent="0.25">
      <c r="B8" s="11">
        <v>5</v>
      </c>
      <c r="C8" s="24">
        <v>43599</v>
      </c>
      <c r="D8" s="1"/>
      <c r="E8" s="1" t="s">
        <v>41</v>
      </c>
      <c r="F8" s="1"/>
      <c r="G8" s="1"/>
      <c r="H8" s="1" t="s">
        <v>23</v>
      </c>
      <c r="I8" s="1">
        <v>128</v>
      </c>
      <c r="J8" s="1">
        <v>109</v>
      </c>
      <c r="K8" s="1">
        <v>256</v>
      </c>
      <c r="L8" s="1">
        <v>49</v>
      </c>
      <c r="M8" s="1">
        <v>48</v>
      </c>
      <c r="N8" s="18"/>
      <c r="O8" s="1">
        <v>3</v>
      </c>
      <c r="P8" s="1">
        <f t="shared" si="0"/>
        <v>4</v>
      </c>
      <c r="Q8" s="1">
        <v>60.33</v>
      </c>
    </row>
    <row r="9" spans="1:17" x14ac:dyDescent="0.25">
      <c r="B9" s="11">
        <v>6</v>
      </c>
      <c r="C9" s="24">
        <v>43599</v>
      </c>
      <c r="D9" s="1"/>
      <c r="E9" s="1" t="s">
        <v>42</v>
      </c>
      <c r="F9" s="1"/>
      <c r="G9" s="1"/>
      <c r="H9" s="1" t="s">
        <v>23</v>
      </c>
      <c r="I9" s="25"/>
      <c r="J9" s="1">
        <v>87</v>
      </c>
      <c r="K9" s="1">
        <v>368</v>
      </c>
      <c r="L9" s="1">
        <v>79</v>
      </c>
      <c r="M9" s="1">
        <v>22</v>
      </c>
      <c r="N9" s="18"/>
      <c r="O9" s="1"/>
      <c r="P9" s="1">
        <f t="shared" si="0"/>
        <v>2</v>
      </c>
      <c r="Q9" s="1">
        <v>72.67</v>
      </c>
    </row>
    <row r="10" spans="1:17" x14ac:dyDescent="0.25">
      <c r="B10" s="32">
        <v>7</v>
      </c>
      <c r="C10" s="28">
        <v>43606</v>
      </c>
      <c r="D10" s="29"/>
      <c r="E10" s="29" t="s">
        <v>50</v>
      </c>
      <c r="F10" s="29"/>
      <c r="G10" s="29"/>
      <c r="H10" s="29" t="s">
        <v>23</v>
      </c>
      <c r="I10" s="1">
        <v>170</v>
      </c>
      <c r="J10" s="1">
        <v>96</v>
      </c>
      <c r="K10" s="1">
        <v>201</v>
      </c>
      <c r="L10" s="1">
        <v>69</v>
      </c>
      <c r="M10" s="1">
        <v>28</v>
      </c>
      <c r="N10" s="1">
        <v>27</v>
      </c>
      <c r="O10" s="1">
        <v>1</v>
      </c>
      <c r="P10" s="1">
        <f t="shared" si="0"/>
        <v>1</v>
      </c>
      <c r="Q10" s="1">
        <v>32.33</v>
      </c>
    </row>
    <row r="11" spans="1:17" x14ac:dyDescent="0.25">
      <c r="B11" s="32">
        <v>8</v>
      </c>
      <c r="C11" s="28">
        <v>43606</v>
      </c>
      <c r="D11" s="29"/>
      <c r="E11" s="29" t="s">
        <v>51</v>
      </c>
      <c r="F11" s="29"/>
      <c r="G11" s="29"/>
      <c r="H11" s="29" t="s">
        <v>23</v>
      </c>
      <c r="I11" s="1">
        <v>71</v>
      </c>
      <c r="J11" s="1">
        <v>105</v>
      </c>
      <c r="K11" s="1">
        <v>211</v>
      </c>
      <c r="L11" s="18"/>
      <c r="M11" s="1">
        <v>50</v>
      </c>
      <c r="N11" s="1">
        <v>24</v>
      </c>
      <c r="O11" s="1"/>
      <c r="P11" s="1">
        <f t="shared" si="0"/>
        <v>1</v>
      </c>
      <c r="Q11" s="1">
        <v>51.67</v>
      </c>
    </row>
    <row r="12" spans="1:17" x14ac:dyDescent="0.25">
      <c r="B12" s="32">
        <v>9</v>
      </c>
      <c r="C12" s="28">
        <v>43606</v>
      </c>
      <c r="D12" s="29"/>
      <c r="E12" s="29" t="s">
        <v>52</v>
      </c>
      <c r="F12" s="29"/>
      <c r="G12" s="29"/>
      <c r="H12" s="29" t="s">
        <v>23</v>
      </c>
      <c r="I12" s="1">
        <v>65</v>
      </c>
      <c r="J12" s="1">
        <v>79</v>
      </c>
      <c r="K12" s="1">
        <v>190</v>
      </c>
      <c r="L12" s="1">
        <v>35</v>
      </c>
      <c r="M12" s="1">
        <v>28</v>
      </c>
      <c r="N12" s="1">
        <v>54</v>
      </c>
      <c r="O12" s="1"/>
      <c r="P12" s="1">
        <f t="shared" si="0"/>
        <v>0</v>
      </c>
      <c r="Q12" s="1">
        <v>56.67</v>
      </c>
    </row>
    <row r="13" spans="1:17" x14ac:dyDescent="0.25">
      <c r="B13" s="32">
        <v>10</v>
      </c>
      <c r="C13" s="28">
        <v>43606</v>
      </c>
      <c r="D13" s="29"/>
      <c r="E13" s="29" t="s">
        <v>53</v>
      </c>
      <c r="F13" s="29"/>
      <c r="G13" s="29"/>
      <c r="H13" s="29" t="s">
        <v>23</v>
      </c>
      <c r="I13" s="1">
        <v>218</v>
      </c>
      <c r="J13" s="1">
        <v>108</v>
      </c>
      <c r="K13" s="25"/>
      <c r="L13" s="1">
        <v>85</v>
      </c>
      <c r="M13" s="1">
        <v>46</v>
      </c>
      <c r="N13" s="1">
        <v>305</v>
      </c>
      <c r="O13" s="1"/>
      <c r="P13" s="1">
        <f t="shared" si="0"/>
        <v>1</v>
      </c>
      <c r="Q13" s="1">
        <v>72</v>
      </c>
    </row>
    <row r="14" spans="1:17" x14ac:dyDescent="0.25">
      <c r="B14" s="32">
        <v>11</v>
      </c>
      <c r="C14" s="28">
        <v>43606</v>
      </c>
      <c r="D14" s="29"/>
      <c r="E14" s="29" t="s">
        <v>54</v>
      </c>
      <c r="F14" s="29"/>
      <c r="G14" s="29"/>
      <c r="H14" s="29" t="s">
        <v>23</v>
      </c>
      <c r="I14" s="1">
        <v>200</v>
      </c>
      <c r="J14" s="1">
        <v>99</v>
      </c>
      <c r="K14" s="1">
        <v>417</v>
      </c>
      <c r="L14" s="1">
        <v>92</v>
      </c>
      <c r="M14" s="1">
        <v>19</v>
      </c>
      <c r="N14" s="1">
        <v>306</v>
      </c>
      <c r="O14" s="1">
        <v>1</v>
      </c>
      <c r="P14" s="1">
        <f t="shared" si="0"/>
        <v>1</v>
      </c>
      <c r="Q14" s="1">
        <v>74</v>
      </c>
    </row>
    <row r="15" spans="1:17" x14ac:dyDescent="0.25">
      <c r="B15" s="32">
        <v>12</v>
      </c>
      <c r="C15" s="28">
        <v>43606</v>
      </c>
      <c r="D15" s="29"/>
      <c r="E15" s="29" t="s">
        <v>55</v>
      </c>
      <c r="F15" s="29"/>
      <c r="G15" s="29"/>
      <c r="H15" s="29" t="s">
        <v>23</v>
      </c>
      <c r="I15" s="1">
        <v>241</v>
      </c>
      <c r="J15" s="1">
        <v>104</v>
      </c>
      <c r="K15" s="1">
        <v>406</v>
      </c>
      <c r="L15" s="1">
        <v>62</v>
      </c>
      <c r="M15" s="1">
        <v>31</v>
      </c>
      <c r="N15" s="1">
        <v>236</v>
      </c>
      <c r="O15" s="1">
        <v>2</v>
      </c>
      <c r="P15" s="1">
        <f t="shared" si="0"/>
        <v>2</v>
      </c>
      <c r="Q15" s="1">
        <v>62</v>
      </c>
    </row>
    <row r="16" spans="1:17" x14ac:dyDescent="0.25">
      <c r="B16" s="11">
        <v>13</v>
      </c>
      <c r="C16" s="24">
        <v>43613</v>
      </c>
      <c r="D16" s="1"/>
      <c r="E16" s="1"/>
      <c r="F16" s="1"/>
      <c r="G16" s="1"/>
      <c r="H16" s="5" t="s">
        <v>23</v>
      </c>
      <c r="I16" s="1"/>
      <c r="J16" s="1"/>
      <c r="K16" s="1"/>
      <c r="L16" s="1"/>
      <c r="M16" s="1"/>
      <c r="N16" s="1"/>
      <c r="O16" s="1"/>
      <c r="P16" s="1"/>
      <c r="Q16" s="1"/>
    </row>
    <row r="17" spans="2:17" x14ac:dyDescent="0.25">
      <c r="B17" s="11">
        <v>14</v>
      </c>
      <c r="C17" s="24">
        <v>43613</v>
      </c>
      <c r="D17" s="1"/>
      <c r="E17" s="1"/>
      <c r="F17" s="1"/>
      <c r="G17" s="1"/>
      <c r="H17" s="5" t="s">
        <v>23</v>
      </c>
      <c r="I17" s="1"/>
      <c r="J17" s="33"/>
      <c r="K17" s="1"/>
      <c r="L17" s="33"/>
      <c r="M17" s="33"/>
      <c r="N17" s="33"/>
      <c r="O17" s="1"/>
      <c r="P17" s="1"/>
      <c r="Q17" s="1"/>
    </row>
    <row r="18" spans="2:17" s="19" customFormat="1" x14ac:dyDescent="0.25">
      <c r="B18" s="20"/>
      <c r="C18" s="21"/>
      <c r="D18" s="21"/>
      <c r="E18" s="21"/>
      <c r="F18" s="21"/>
      <c r="G18" s="21"/>
      <c r="H18" s="21"/>
      <c r="I18" s="21">
        <f t="shared" ref="I18:N18" si="1">SUM(I4:I17)/12</f>
        <v>112.5</v>
      </c>
      <c r="J18" s="21">
        <f t="shared" si="1"/>
        <v>100.91666666666667</v>
      </c>
      <c r="K18" s="21">
        <f t="shared" si="1"/>
        <v>283.08333333333331</v>
      </c>
      <c r="L18" s="21">
        <f t="shared" si="1"/>
        <v>62.75</v>
      </c>
      <c r="M18" s="21">
        <f t="shared" si="1"/>
        <v>36.583333333333336</v>
      </c>
      <c r="N18" s="21">
        <f t="shared" si="1"/>
        <v>81.166666666666671</v>
      </c>
      <c r="O18" s="21"/>
      <c r="P18" s="21">
        <f>SUM(P4:P17)</f>
        <v>38</v>
      </c>
      <c r="Q18" s="21">
        <f>SUM(Q4:Q17)</f>
        <v>706</v>
      </c>
    </row>
    <row r="19" spans="2:17" s="19" customFormat="1" x14ac:dyDescent="0.25"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2" t="s">
        <v>33</v>
      </c>
      <c r="N19" s="23">
        <f>AVERAGE(I18:N18)</f>
        <v>112.83333333333333</v>
      </c>
      <c r="O19" s="22" t="s">
        <v>35</v>
      </c>
      <c r="P19" s="23">
        <f>P18/(14-COUNTBLANK(P4:P17))</f>
        <v>3.1666666666666665</v>
      </c>
      <c r="Q19" s="23">
        <f>Q18/(14-COUNTBLANK(Q4:Q17))</f>
        <v>58.833333333333336</v>
      </c>
    </row>
    <row r="20" spans="2:17" x14ac:dyDescent="0.25">
      <c r="B20" s="12">
        <v>15</v>
      </c>
      <c r="C20" s="24">
        <v>43599</v>
      </c>
      <c r="D20" s="1"/>
      <c r="E20" s="1" t="s">
        <v>27</v>
      </c>
      <c r="F20" s="1"/>
      <c r="G20" s="1"/>
      <c r="H20" s="12" t="s">
        <v>24</v>
      </c>
      <c r="I20" s="17">
        <v>54</v>
      </c>
      <c r="J20" s="17">
        <v>204</v>
      </c>
      <c r="K20" s="17">
        <v>392</v>
      </c>
      <c r="L20" s="17">
        <v>71</v>
      </c>
      <c r="M20" s="17">
        <v>30</v>
      </c>
      <c r="N20" s="17">
        <v>207</v>
      </c>
      <c r="O20" s="1"/>
      <c r="P20" s="1">
        <f t="shared" ref="P20:P31" si="2">COUNTBLANK(I20:N20)+O20</f>
        <v>0</v>
      </c>
      <c r="Q20" s="1">
        <v>56.67</v>
      </c>
    </row>
    <row r="21" spans="2:17" x14ac:dyDescent="0.25">
      <c r="B21" s="1">
        <v>16</v>
      </c>
      <c r="C21" s="24">
        <v>43599</v>
      </c>
      <c r="D21" s="1"/>
      <c r="E21" s="1" t="s">
        <v>28</v>
      </c>
      <c r="F21" s="1"/>
      <c r="G21" s="1"/>
      <c r="H21" s="12" t="s">
        <v>24</v>
      </c>
      <c r="I21" s="17">
        <v>36</v>
      </c>
      <c r="J21" s="17">
        <v>161</v>
      </c>
      <c r="K21" s="17">
        <v>236</v>
      </c>
      <c r="L21" s="17">
        <v>55</v>
      </c>
      <c r="M21" s="17">
        <v>29</v>
      </c>
      <c r="N21" s="17">
        <v>207</v>
      </c>
      <c r="O21" s="1"/>
      <c r="P21" s="1">
        <f t="shared" si="2"/>
        <v>0</v>
      </c>
      <c r="Q21" s="1">
        <v>30.67</v>
      </c>
    </row>
    <row r="22" spans="2:17" x14ac:dyDescent="0.25">
      <c r="B22" s="1">
        <v>17</v>
      </c>
      <c r="C22" s="24">
        <v>43599</v>
      </c>
      <c r="D22" s="1"/>
      <c r="E22" s="1" t="s">
        <v>29</v>
      </c>
      <c r="F22" s="1"/>
      <c r="G22" s="1"/>
      <c r="H22" s="12" t="s">
        <v>24</v>
      </c>
      <c r="I22" s="17">
        <v>43</v>
      </c>
      <c r="J22" s="17">
        <v>116</v>
      </c>
      <c r="K22" s="17">
        <v>396</v>
      </c>
      <c r="L22" s="17">
        <v>80</v>
      </c>
      <c r="M22" s="17">
        <v>25</v>
      </c>
      <c r="N22" s="17">
        <v>18</v>
      </c>
      <c r="O22" s="1"/>
      <c r="P22" s="1">
        <f t="shared" si="2"/>
        <v>0</v>
      </c>
      <c r="Q22" s="1">
        <v>56.67</v>
      </c>
    </row>
    <row r="23" spans="2:17" x14ac:dyDescent="0.25">
      <c r="B23" s="1">
        <v>18</v>
      </c>
      <c r="C23" s="24">
        <v>43599</v>
      </c>
      <c r="D23" s="1"/>
      <c r="E23" s="1" t="s">
        <v>30</v>
      </c>
      <c r="F23" s="1"/>
      <c r="G23" s="1"/>
      <c r="H23" s="12" t="s">
        <v>24</v>
      </c>
      <c r="I23" s="17">
        <v>138</v>
      </c>
      <c r="J23" s="17">
        <v>271</v>
      </c>
      <c r="K23" s="26"/>
      <c r="L23" s="27">
        <v>78</v>
      </c>
      <c r="M23" s="17">
        <v>112</v>
      </c>
      <c r="N23" s="17">
        <v>57</v>
      </c>
      <c r="O23" s="1">
        <v>2</v>
      </c>
      <c r="P23" s="1">
        <f t="shared" si="2"/>
        <v>3</v>
      </c>
      <c r="Q23" s="1">
        <v>32.67</v>
      </c>
    </row>
    <row r="24" spans="2:17" x14ac:dyDescent="0.25">
      <c r="B24" s="1">
        <v>19</v>
      </c>
      <c r="C24" s="24">
        <v>43599</v>
      </c>
      <c r="D24" s="1"/>
      <c r="E24" s="1" t="s">
        <v>31</v>
      </c>
      <c r="F24" s="1"/>
      <c r="G24" s="1"/>
      <c r="H24" s="12" t="s">
        <v>24</v>
      </c>
      <c r="I24" s="26"/>
      <c r="J24" s="17">
        <v>219</v>
      </c>
      <c r="K24" s="17">
        <v>220</v>
      </c>
      <c r="L24" s="17">
        <v>85</v>
      </c>
      <c r="M24" s="17">
        <v>18</v>
      </c>
      <c r="N24" s="17">
        <v>83</v>
      </c>
      <c r="O24" s="1"/>
      <c r="P24" s="1">
        <f t="shared" si="2"/>
        <v>1</v>
      </c>
      <c r="Q24" s="1">
        <v>55.33</v>
      </c>
    </row>
    <row r="25" spans="2:17" x14ac:dyDescent="0.25">
      <c r="B25" s="1">
        <v>20</v>
      </c>
      <c r="C25" s="24">
        <v>43599</v>
      </c>
      <c r="D25" s="1"/>
      <c r="E25" s="1" t="s">
        <v>49</v>
      </c>
      <c r="F25" s="1"/>
      <c r="G25" s="1"/>
      <c r="H25" s="12" t="s">
        <v>24</v>
      </c>
      <c r="I25" s="17">
        <v>66</v>
      </c>
      <c r="J25" s="17">
        <v>82</v>
      </c>
      <c r="K25" s="17">
        <v>202</v>
      </c>
      <c r="L25" s="17">
        <v>67</v>
      </c>
      <c r="M25" s="17">
        <v>39</v>
      </c>
      <c r="N25" s="17">
        <v>28</v>
      </c>
      <c r="O25" s="1">
        <v>1</v>
      </c>
      <c r="P25" s="1">
        <f t="shared" si="2"/>
        <v>1</v>
      </c>
      <c r="Q25" s="1">
        <v>32.67</v>
      </c>
    </row>
    <row r="26" spans="2:17" x14ac:dyDescent="0.25">
      <c r="B26" s="29">
        <v>21</v>
      </c>
      <c r="C26" s="28">
        <v>43606</v>
      </c>
      <c r="D26" s="29"/>
      <c r="E26" s="29" t="s">
        <v>43</v>
      </c>
      <c r="F26" s="29"/>
      <c r="G26" s="29"/>
      <c r="H26" s="30" t="s">
        <v>24</v>
      </c>
      <c r="I26" s="25"/>
      <c r="J26" s="1">
        <v>285</v>
      </c>
      <c r="K26" s="1">
        <v>291</v>
      </c>
      <c r="L26" s="1">
        <v>71</v>
      </c>
      <c r="M26" s="1">
        <v>26</v>
      </c>
      <c r="N26" s="1">
        <v>203</v>
      </c>
      <c r="O26" s="1">
        <v>1</v>
      </c>
      <c r="P26" s="1">
        <f t="shared" si="2"/>
        <v>2</v>
      </c>
      <c r="Q26" s="1">
        <v>49.67</v>
      </c>
    </row>
    <row r="27" spans="2:17" x14ac:dyDescent="0.25">
      <c r="B27" s="29">
        <v>22</v>
      </c>
      <c r="C27" s="28">
        <v>43606</v>
      </c>
      <c r="D27" s="29"/>
      <c r="E27" s="29" t="s">
        <v>44</v>
      </c>
      <c r="F27" s="29"/>
      <c r="G27" s="29"/>
      <c r="H27" s="30" t="s">
        <v>24</v>
      </c>
      <c r="I27" s="25"/>
      <c r="J27" s="1">
        <v>137</v>
      </c>
      <c r="K27" s="1">
        <v>321</v>
      </c>
      <c r="L27" s="1">
        <v>66</v>
      </c>
      <c r="M27" s="1">
        <v>36</v>
      </c>
      <c r="N27" s="1">
        <v>39</v>
      </c>
      <c r="O27" s="1">
        <v>1</v>
      </c>
      <c r="P27" s="1">
        <f t="shared" si="2"/>
        <v>2</v>
      </c>
      <c r="Q27" s="1">
        <v>54.33</v>
      </c>
    </row>
    <row r="28" spans="2:17" x14ac:dyDescent="0.25">
      <c r="B28" s="29">
        <v>23</v>
      </c>
      <c r="C28" s="28">
        <v>43606</v>
      </c>
      <c r="D28" s="29"/>
      <c r="E28" s="29" t="s">
        <v>45</v>
      </c>
      <c r="F28" s="29"/>
      <c r="G28" s="29"/>
      <c r="H28" s="30" t="s">
        <v>24</v>
      </c>
      <c r="I28" s="25"/>
      <c r="J28" s="1">
        <v>116</v>
      </c>
      <c r="K28" s="1">
        <v>396</v>
      </c>
      <c r="L28" s="1">
        <v>80</v>
      </c>
      <c r="M28" s="1">
        <v>30</v>
      </c>
      <c r="N28" s="1">
        <v>73</v>
      </c>
      <c r="O28" s="1"/>
      <c r="P28" s="1">
        <f t="shared" si="2"/>
        <v>1</v>
      </c>
      <c r="Q28" s="1">
        <v>41.67</v>
      </c>
    </row>
    <row r="29" spans="2:17" x14ac:dyDescent="0.25">
      <c r="B29" s="29">
        <v>24</v>
      </c>
      <c r="C29" s="28">
        <v>43606</v>
      </c>
      <c r="D29" s="29"/>
      <c r="E29" s="29" t="s">
        <v>46</v>
      </c>
      <c r="F29" s="29"/>
      <c r="G29" s="29"/>
      <c r="H29" s="30" t="s">
        <v>24</v>
      </c>
      <c r="I29" s="25"/>
      <c r="J29" s="1">
        <v>74</v>
      </c>
      <c r="K29" s="1">
        <v>318</v>
      </c>
      <c r="L29" s="1">
        <v>62</v>
      </c>
      <c r="M29" s="25"/>
      <c r="N29" s="1">
        <v>183</v>
      </c>
      <c r="O29" s="1"/>
      <c r="P29" s="1">
        <f t="shared" si="2"/>
        <v>2</v>
      </c>
      <c r="Q29" s="1">
        <v>68.33</v>
      </c>
    </row>
    <row r="30" spans="2:17" x14ac:dyDescent="0.25">
      <c r="B30" s="29">
        <v>25</v>
      </c>
      <c r="C30" s="28">
        <v>43606</v>
      </c>
      <c r="D30" s="29"/>
      <c r="E30" s="29" t="s">
        <v>47</v>
      </c>
      <c r="F30" s="29"/>
      <c r="G30" s="29"/>
      <c r="H30" s="30" t="s">
        <v>24</v>
      </c>
      <c r="I30" s="31">
        <v>28</v>
      </c>
      <c r="J30" s="1">
        <v>111</v>
      </c>
      <c r="K30" s="1">
        <v>241</v>
      </c>
      <c r="L30" s="1">
        <v>64</v>
      </c>
      <c r="M30" s="1">
        <v>17</v>
      </c>
      <c r="N30" s="1">
        <v>117</v>
      </c>
      <c r="O30" s="1"/>
      <c r="P30" s="1">
        <f t="shared" si="2"/>
        <v>0</v>
      </c>
      <c r="Q30" s="1">
        <v>36.33</v>
      </c>
    </row>
    <row r="31" spans="2:17" x14ac:dyDescent="0.25">
      <c r="B31" s="29">
        <v>26</v>
      </c>
      <c r="C31" s="28">
        <v>43606</v>
      </c>
      <c r="D31" s="29"/>
      <c r="E31" s="29" t="s">
        <v>48</v>
      </c>
      <c r="F31" s="29"/>
      <c r="G31" s="29"/>
      <c r="H31" s="30" t="s">
        <v>24</v>
      </c>
      <c r="I31" s="1">
        <v>189</v>
      </c>
      <c r="J31" s="1">
        <v>172</v>
      </c>
      <c r="K31" s="1">
        <v>295</v>
      </c>
      <c r="L31" s="1">
        <v>52</v>
      </c>
      <c r="M31" s="1">
        <v>263</v>
      </c>
      <c r="N31" s="25"/>
      <c r="O31" s="1">
        <v>1</v>
      </c>
      <c r="P31" s="1">
        <f t="shared" si="2"/>
        <v>2</v>
      </c>
      <c r="Q31" s="1">
        <v>44.33</v>
      </c>
    </row>
    <row r="32" spans="2:17" x14ac:dyDescent="0.25">
      <c r="B32" s="1">
        <v>27</v>
      </c>
      <c r="C32" s="1"/>
      <c r="D32" s="1"/>
      <c r="E32" s="1"/>
      <c r="F32" s="1"/>
      <c r="G32" s="1"/>
      <c r="H32" s="12" t="s">
        <v>24</v>
      </c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25">
      <c r="B33" s="1">
        <v>28</v>
      </c>
      <c r="C33" s="1"/>
      <c r="D33" s="1"/>
      <c r="E33" s="1"/>
      <c r="F33" s="1"/>
      <c r="G33" s="1"/>
      <c r="H33" s="12" t="s">
        <v>24</v>
      </c>
      <c r="I33" s="1"/>
      <c r="J33" s="1"/>
      <c r="K33" s="1"/>
      <c r="L33" s="1"/>
      <c r="M33" s="1"/>
      <c r="N33" s="1"/>
      <c r="O33" s="1"/>
      <c r="P33" s="1"/>
      <c r="Q33" s="1"/>
    </row>
    <row r="34" spans="2:17" s="19" customFormat="1" x14ac:dyDescent="0.25">
      <c r="B34" s="20"/>
      <c r="C34" s="21"/>
      <c r="D34" s="21"/>
      <c r="E34" s="21"/>
      <c r="F34" s="21"/>
      <c r="G34" s="21"/>
      <c r="H34" s="21"/>
      <c r="I34" s="21">
        <f>SUM(I20:I33)/12</f>
        <v>46.166666666666664</v>
      </c>
      <c r="J34" s="21">
        <f t="shared" ref="J34:N34" si="3">SUM(J20:J33)/12</f>
        <v>162.33333333333334</v>
      </c>
      <c r="K34" s="21">
        <f t="shared" si="3"/>
        <v>275.66666666666669</v>
      </c>
      <c r="L34" s="21">
        <f t="shared" si="3"/>
        <v>69.25</v>
      </c>
      <c r="M34" s="21">
        <f t="shared" si="3"/>
        <v>52.083333333333336</v>
      </c>
      <c r="N34" s="21">
        <f t="shared" si="3"/>
        <v>101.25</v>
      </c>
      <c r="O34" s="21"/>
      <c r="P34" s="21">
        <f>SUM(P20:P33)</f>
        <v>14</v>
      </c>
      <c r="Q34" s="21">
        <f>SUM(Q20:Q33)</f>
        <v>559.34</v>
      </c>
    </row>
    <row r="35" spans="2:17" s="19" customFormat="1" x14ac:dyDescent="0.25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 t="s">
        <v>34</v>
      </c>
      <c r="N35" s="23">
        <f>AVERAGE(I34:N34)</f>
        <v>117.79166666666669</v>
      </c>
      <c r="O35" s="22" t="s">
        <v>36</v>
      </c>
      <c r="P35" s="23">
        <f>P34/(14-COUNTBLANK(P20:P33))</f>
        <v>1.1666666666666667</v>
      </c>
      <c r="Q35" s="23">
        <f>Q34/(14-COUNTBLANK(Q20:Q33))</f>
        <v>46.611666666666672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3" zoomScale="90" zoomScaleNormal="90" workbookViewId="0">
      <selection activeCell="I45" sqref="I45"/>
    </sheetView>
  </sheetViews>
  <sheetFormatPr defaultRowHeight="15" x14ac:dyDescent="0.25"/>
  <cols>
    <col min="1" max="1" width="11.5703125" style="42" customWidth="1"/>
    <col min="2" max="2" width="19.5703125" style="42" customWidth="1"/>
    <col min="3" max="3" width="11.7109375" style="42" customWidth="1"/>
    <col min="4" max="4" width="19.42578125" style="42" customWidth="1"/>
    <col min="5" max="5" width="8" style="42" customWidth="1"/>
    <col min="6" max="7" width="9.140625" style="42"/>
    <col min="8" max="8" width="15.85546875" style="42" customWidth="1"/>
    <col min="9" max="14" width="9.140625" style="42"/>
    <col min="15" max="15" width="29.42578125" style="42" customWidth="1"/>
    <col min="16" max="16" width="15.140625" style="42" customWidth="1"/>
    <col min="17" max="17" width="13.28515625" style="42" customWidth="1"/>
    <col min="18" max="18" width="14.85546875" style="42" customWidth="1"/>
    <col min="19" max="16384" width="9.140625" style="42"/>
  </cols>
  <sheetData>
    <row r="1" spans="1:19" x14ac:dyDescent="0.25">
      <c r="B1" s="44" t="s">
        <v>5</v>
      </c>
      <c r="C1" s="44" t="s">
        <v>2</v>
      </c>
      <c r="D1" s="44" t="s">
        <v>26</v>
      </c>
      <c r="E1" s="48" t="s">
        <v>0</v>
      </c>
      <c r="F1" s="44" t="s">
        <v>3</v>
      </c>
      <c r="G1" s="44" t="s">
        <v>4</v>
      </c>
      <c r="H1" s="46" t="s">
        <v>25</v>
      </c>
      <c r="I1" s="46"/>
      <c r="J1" s="55" t="s">
        <v>6</v>
      </c>
      <c r="K1" s="50"/>
      <c r="L1" s="50"/>
      <c r="M1" s="50"/>
      <c r="N1" s="51"/>
      <c r="O1" s="44" t="s">
        <v>20</v>
      </c>
      <c r="P1" s="44" t="s">
        <v>32</v>
      </c>
      <c r="Q1" s="44" t="s">
        <v>1</v>
      </c>
    </row>
    <row r="2" spans="1:19" x14ac:dyDescent="0.25">
      <c r="A2" s="45" t="s">
        <v>14</v>
      </c>
      <c r="B2" s="52" t="s">
        <v>22</v>
      </c>
      <c r="C2" s="47" t="s">
        <v>19</v>
      </c>
      <c r="D2" s="47" t="s">
        <v>18</v>
      </c>
      <c r="E2" s="47"/>
      <c r="F2" s="49" t="s">
        <v>16</v>
      </c>
      <c r="G2" s="49" t="s">
        <v>15</v>
      </c>
      <c r="H2" s="49" t="s">
        <v>13</v>
      </c>
      <c r="I2" s="56" t="s">
        <v>17</v>
      </c>
      <c r="J2" s="57"/>
      <c r="K2" s="57"/>
      <c r="L2" s="57"/>
      <c r="M2" s="57"/>
      <c r="N2" s="58"/>
      <c r="O2" s="47" t="s">
        <v>21</v>
      </c>
      <c r="P2" s="47"/>
      <c r="Q2" s="43"/>
      <c r="R2" s="42" t="s">
        <v>61</v>
      </c>
    </row>
    <row r="3" spans="1:19" x14ac:dyDescent="0.25">
      <c r="B3" s="44"/>
      <c r="C3" s="44"/>
      <c r="D3" s="44"/>
      <c r="E3" s="44"/>
      <c r="F3" s="44"/>
      <c r="G3" s="44"/>
      <c r="H3" s="44"/>
      <c r="I3" s="48" t="s">
        <v>7</v>
      </c>
      <c r="J3" s="48" t="s">
        <v>8</v>
      </c>
      <c r="K3" s="48" t="s">
        <v>9</v>
      </c>
      <c r="L3" s="48" t="s">
        <v>10</v>
      </c>
      <c r="M3" s="48" t="s">
        <v>11</v>
      </c>
      <c r="N3" s="48" t="s">
        <v>12</v>
      </c>
      <c r="O3" s="44"/>
      <c r="P3" s="44"/>
      <c r="Q3" s="44"/>
    </row>
    <row r="4" spans="1:19" x14ac:dyDescent="0.25">
      <c r="B4" s="53">
        <v>1</v>
      </c>
      <c r="C4" s="24">
        <v>43599</v>
      </c>
      <c r="D4" s="43"/>
      <c r="E4" s="43" t="s">
        <v>37</v>
      </c>
      <c r="F4" s="43"/>
      <c r="G4" s="43"/>
      <c r="H4" s="43" t="s">
        <v>23</v>
      </c>
      <c r="I4" s="61"/>
      <c r="J4" s="59">
        <v>108</v>
      </c>
      <c r="K4" s="59">
        <v>276</v>
      </c>
      <c r="L4" s="59">
        <v>64</v>
      </c>
      <c r="M4" s="59">
        <v>14</v>
      </c>
      <c r="N4" s="62"/>
      <c r="O4" s="43">
        <v>7</v>
      </c>
      <c r="P4" s="43">
        <f>COUNTBLANK(I4:N4)+O4</f>
        <v>9</v>
      </c>
      <c r="Q4" s="43">
        <v>56.33</v>
      </c>
      <c r="R4" s="60">
        <f>SUM(I4:N9)/36</f>
        <v>101.47222222222223</v>
      </c>
      <c r="S4" s="42">
        <f>SUM(I4:N15)/72</f>
        <v>112.72222222222223</v>
      </c>
    </row>
    <row r="5" spans="1:19" x14ac:dyDescent="0.25">
      <c r="B5" s="53">
        <v>2</v>
      </c>
      <c r="C5" s="24">
        <v>43599</v>
      </c>
      <c r="D5" s="43"/>
      <c r="E5" s="43" t="s">
        <v>38</v>
      </c>
      <c r="F5" s="43"/>
      <c r="G5" s="43"/>
      <c r="H5" s="43" t="s">
        <v>23</v>
      </c>
      <c r="I5" s="59">
        <v>32</v>
      </c>
      <c r="J5" s="59">
        <v>261</v>
      </c>
      <c r="K5" s="59">
        <v>420</v>
      </c>
      <c r="L5" s="59">
        <v>93</v>
      </c>
      <c r="M5" s="59">
        <v>41</v>
      </c>
      <c r="N5" s="62"/>
      <c r="O5" s="43">
        <v>6</v>
      </c>
      <c r="P5" s="43">
        <f t="shared" ref="P5:P20" si="0">COUNTBLANK(I5:N5)+O5</f>
        <v>7</v>
      </c>
      <c r="Q5" s="43">
        <v>75.67</v>
      </c>
    </row>
    <row r="6" spans="1:19" x14ac:dyDescent="0.25">
      <c r="B6" s="53">
        <v>3</v>
      </c>
      <c r="C6" s="24">
        <v>43599</v>
      </c>
      <c r="D6" s="43"/>
      <c r="E6" s="43" t="s">
        <v>39</v>
      </c>
      <c r="F6" s="43"/>
      <c r="G6" s="43"/>
      <c r="H6" s="43" t="s">
        <v>23</v>
      </c>
      <c r="I6" s="61"/>
      <c r="J6" s="59">
        <v>95</v>
      </c>
      <c r="K6" s="59">
        <v>232</v>
      </c>
      <c r="L6" s="59">
        <v>100</v>
      </c>
      <c r="M6" s="59">
        <v>42</v>
      </c>
      <c r="N6" s="59">
        <v>22</v>
      </c>
      <c r="O6" s="43"/>
      <c r="P6" s="43">
        <f t="shared" si="0"/>
        <v>1</v>
      </c>
      <c r="Q6" s="43">
        <v>32.33</v>
      </c>
    </row>
    <row r="7" spans="1:19" x14ac:dyDescent="0.25">
      <c r="B7" s="53">
        <v>4</v>
      </c>
      <c r="C7" s="24">
        <v>43599</v>
      </c>
      <c r="D7" s="43"/>
      <c r="E7" s="43" t="s">
        <v>40</v>
      </c>
      <c r="F7" s="43"/>
      <c r="G7" s="43"/>
      <c r="H7" s="43" t="s">
        <v>23</v>
      </c>
      <c r="I7" s="59">
        <v>189</v>
      </c>
      <c r="J7" s="62"/>
      <c r="K7" s="59">
        <v>420</v>
      </c>
      <c r="L7" s="59">
        <v>25</v>
      </c>
      <c r="M7" s="59">
        <v>70</v>
      </c>
      <c r="N7" s="62"/>
      <c r="O7" s="43">
        <v>9</v>
      </c>
      <c r="P7" s="43">
        <f t="shared" si="0"/>
        <v>11</v>
      </c>
      <c r="Q7" s="43">
        <v>60</v>
      </c>
    </row>
    <row r="8" spans="1:19" x14ac:dyDescent="0.25">
      <c r="B8" s="53">
        <v>5</v>
      </c>
      <c r="C8" s="24">
        <v>43599</v>
      </c>
      <c r="D8" s="43"/>
      <c r="E8" s="43" t="s">
        <v>41</v>
      </c>
      <c r="F8" s="43"/>
      <c r="G8" s="43"/>
      <c r="H8" s="43" t="s">
        <v>23</v>
      </c>
      <c r="I8" s="59">
        <v>40</v>
      </c>
      <c r="J8" s="59">
        <v>197</v>
      </c>
      <c r="K8" s="59">
        <v>256</v>
      </c>
      <c r="L8" s="59">
        <v>49</v>
      </c>
      <c r="M8" s="59">
        <v>48</v>
      </c>
      <c r="N8" s="62"/>
      <c r="O8" s="43">
        <v>3</v>
      </c>
      <c r="P8" s="43">
        <f t="shared" si="0"/>
        <v>4</v>
      </c>
      <c r="Q8" s="43">
        <v>60.33</v>
      </c>
    </row>
    <row r="9" spans="1:19" x14ac:dyDescent="0.25">
      <c r="B9" s="53">
        <v>6</v>
      </c>
      <c r="C9" s="24">
        <v>43599</v>
      </c>
      <c r="D9" s="43"/>
      <c r="E9" s="43" t="s">
        <v>42</v>
      </c>
      <c r="F9" s="43"/>
      <c r="G9" s="43"/>
      <c r="H9" s="43" t="s">
        <v>23</v>
      </c>
      <c r="I9" s="61"/>
      <c r="J9" s="41">
        <v>90</v>
      </c>
      <c r="K9" s="41">
        <v>368</v>
      </c>
      <c r="L9" s="41">
        <v>79</v>
      </c>
      <c r="M9" s="41">
        <v>22</v>
      </c>
      <c r="N9" s="62"/>
      <c r="O9" s="43"/>
      <c r="P9" s="43">
        <f t="shared" si="0"/>
        <v>2</v>
      </c>
      <c r="Q9" s="43">
        <v>72.67</v>
      </c>
    </row>
    <row r="10" spans="1:19" x14ac:dyDescent="0.25">
      <c r="B10" s="32">
        <v>7</v>
      </c>
      <c r="C10" s="28">
        <v>43606</v>
      </c>
      <c r="D10" s="29"/>
      <c r="E10" s="29" t="s">
        <v>50</v>
      </c>
      <c r="F10" s="29"/>
      <c r="G10" s="29"/>
      <c r="H10" s="29" t="s">
        <v>23</v>
      </c>
      <c r="I10" s="59">
        <v>27</v>
      </c>
      <c r="J10" s="59">
        <v>239</v>
      </c>
      <c r="K10" s="59">
        <v>201</v>
      </c>
      <c r="L10" s="59">
        <v>69</v>
      </c>
      <c r="M10" s="59">
        <v>28</v>
      </c>
      <c r="N10" s="59">
        <v>27</v>
      </c>
      <c r="O10" s="43">
        <v>1</v>
      </c>
      <c r="P10" s="43">
        <f t="shared" si="0"/>
        <v>1</v>
      </c>
      <c r="Q10" s="43">
        <v>32.33</v>
      </c>
      <c r="R10" s="60">
        <f>SUM(I10:N15)/36</f>
        <v>123.97222222222223</v>
      </c>
    </row>
    <row r="11" spans="1:19" x14ac:dyDescent="0.25">
      <c r="B11" s="32">
        <v>8</v>
      </c>
      <c r="C11" s="28">
        <v>43606</v>
      </c>
      <c r="D11" s="29"/>
      <c r="E11" s="29" t="s">
        <v>51</v>
      </c>
      <c r="F11" s="29"/>
      <c r="G11" s="29"/>
      <c r="H11" s="29" t="s">
        <v>23</v>
      </c>
      <c r="I11" s="59">
        <v>36</v>
      </c>
      <c r="J11" s="59">
        <v>140</v>
      </c>
      <c r="K11" s="59">
        <v>100</v>
      </c>
      <c r="L11" s="41">
        <v>106</v>
      </c>
      <c r="M11" s="59">
        <v>50</v>
      </c>
      <c r="N11" s="59">
        <v>24</v>
      </c>
      <c r="O11" s="43"/>
      <c r="P11" s="43">
        <f t="shared" si="0"/>
        <v>0</v>
      </c>
      <c r="Q11" s="43">
        <v>51.67</v>
      </c>
    </row>
    <row r="12" spans="1:19" x14ac:dyDescent="0.25">
      <c r="B12" s="32">
        <v>9</v>
      </c>
      <c r="C12" s="28">
        <v>43606</v>
      </c>
      <c r="D12" s="29"/>
      <c r="E12" s="29" t="s">
        <v>52</v>
      </c>
      <c r="F12" s="29"/>
      <c r="G12" s="29"/>
      <c r="H12" s="29" t="s">
        <v>23</v>
      </c>
      <c r="I12" s="61"/>
      <c r="J12" s="59">
        <v>134</v>
      </c>
      <c r="K12" s="59">
        <v>190</v>
      </c>
      <c r="L12" s="59">
        <v>35</v>
      </c>
      <c r="M12" s="59">
        <v>28</v>
      </c>
      <c r="N12" s="59">
        <v>54</v>
      </c>
      <c r="O12" s="43"/>
      <c r="P12" s="43">
        <f t="shared" si="0"/>
        <v>1</v>
      </c>
      <c r="Q12" s="43">
        <v>56.67</v>
      </c>
    </row>
    <row r="13" spans="1:19" x14ac:dyDescent="0.25">
      <c r="B13" s="32">
        <v>10</v>
      </c>
      <c r="C13" s="28">
        <v>43606</v>
      </c>
      <c r="D13" s="29"/>
      <c r="E13" s="29" t="s">
        <v>53</v>
      </c>
      <c r="F13" s="29"/>
      <c r="G13" s="29"/>
      <c r="H13" s="29" t="s">
        <v>23</v>
      </c>
      <c r="I13" s="59">
        <v>39</v>
      </c>
      <c r="J13" s="59">
        <v>287</v>
      </c>
      <c r="K13" s="61"/>
      <c r="L13" s="59">
        <v>85</v>
      </c>
      <c r="M13" s="59">
        <v>46</v>
      </c>
      <c r="N13" s="59">
        <v>305</v>
      </c>
      <c r="O13" s="43"/>
      <c r="P13" s="43">
        <f t="shared" si="0"/>
        <v>1</v>
      </c>
      <c r="Q13" s="43">
        <v>72</v>
      </c>
    </row>
    <row r="14" spans="1:19" x14ac:dyDescent="0.25">
      <c r="B14" s="32">
        <v>11</v>
      </c>
      <c r="C14" s="28">
        <v>43606</v>
      </c>
      <c r="D14" s="29"/>
      <c r="E14" s="29" t="s">
        <v>54</v>
      </c>
      <c r="F14" s="29"/>
      <c r="G14" s="29"/>
      <c r="H14" s="29" t="s">
        <v>23</v>
      </c>
      <c r="I14" s="59">
        <v>30</v>
      </c>
      <c r="J14" s="59">
        <v>269</v>
      </c>
      <c r="K14" s="59">
        <v>417</v>
      </c>
      <c r="L14" s="59">
        <v>92</v>
      </c>
      <c r="M14" s="59">
        <v>19</v>
      </c>
      <c r="N14" s="59">
        <v>306</v>
      </c>
      <c r="O14" s="43">
        <v>1</v>
      </c>
      <c r="P14" s="43">
        <f t="shared" si="0"/>
        <v>1</v>
      </c>
      <c r="Q14" s="43">
        <v>74</v>
      </c>
    </row>
    <row r="15" spans="1:19" x14ac:dyDescent="0.25">
      <c r="B15" s="32">
        <v>12</v>
      </c>
      <c r="C15" s="28">
        <v>43606</v>
      </c>
      <c r="D15" s="29"/>
      <c r="E15" s="29" t="s">
        <v>55</v>
      </c>
      <c r="F15" s="29"/>
      <c r="G15" s="29"/>
      <c r="H15" s="29" t="s">
        <v>23</v>
      </c>
      <c r="I15" s="59">
        <v>35</v>
      </c>
      <c r="J15" s="59">
        <v>310</v>
      </c>
      <c r="K15" s="59">
        <v>406</v>
      </c>
      <c r="L15" s="59">
        <v>62</v>
      </c>
      <c r="M15" s="59">
        <v>31</v>
      </c>
      <c r="N15" s="59">
        <v>236</v>
      </c>
      <c r="O15" s="43">
        <v>2</v>
      </c>
      <c r="P15" s="43">
        <f t="shared" si="0"/>
        <v>2</v>
      </c>
      <c r="Q15" s="43">
        <v>62</v>
      </c>
    </row>
    <row r="16" spans="1:19" x14ac:dyDescent="0.25">
      <c r="B16" s="53">
        <v>13</v>
      </c>
      <c r="C16" s="24">
        <v>43613</v>
      </c>
      <c r="D16" s="43"/>
      <c r="E16" s="43"/>
      <c r="F16" s="43"/>
      <c r="G16" s="43"/>
      <c r="H16" s="47" t="s">
        <v>23</v>
      </c>
      <c r="I16" s="59">
        <v>36</v>
      </c>
      <c r="J16" s="59">
        <v>279</v>
      </c>
      <c r="K16" s="59">
        <v>414</v>
      </c>
      <c r="L16" s="59">
        <v>96</v>
      </c>
      <c r="M16" s="62"/>
      <c r="N16" s="59">
        <v>146</v>
      </c>
      <c r="O16" s="59">
        <v>2</v>
      </c>
      <c r="P16" s="43">
        <f t="shared" si="0"/>
        <v>3</v>
      </c>
      <c r="Q16" s="43"/>
      <c r="R16" s="60">
        <f>SUM(I16:N20)/30</f>
        <v>125.2</v>
      </c>
    </row>
    <row r="17" spans="2:18" x14ac:dyDescent="0.25">
      <c r="B17" s="53">
        <v>14</v>
      </c>
      <c r="C17" s="24">
        <v>43613</v>
      </c>
      <c r="D17" s="43"/>
      <c r="E17" s="43"/>
      <c r="F17" s="43"/>
      <c r="G17" s="43"/>
      <c r="H17" s="47" t="s">
        <v>23</v>
      </c>
      <c r="I17" s="59">
        <v>98</v>
      </c>
      <c r="J17" s="59">
        <v>114</v>
      </c>
      <c r="K17" s="59">
        <v>417</v>
      </c>
      <c r="L17" s="59">
        <v>81</v>
      </c>
      <c r="M17" s="59">
        <v>51</v>
      </c>
      <c r="N17" s="59">
        <v>36</v>
      </c>
      <c r="O17" s="59">
        <v>3</v>
      </c>
      <c r="P17" s="43">
        <f t="shared" si="0"/>
        <v>3</v>
      </c>
      <c r="Q17" s="43"/>
    </row>
    <row r="18" spans="2:18" x14ac:dyDescent="0.25">
      <c r="B18" s="53" t="s">
        <v>56</v>
      </c>
      <c r="C18" s="24">
        <v>43613</v>
      </c>
      <c r="D18" s="43"/>
      <c r="E18" s="43"/>
      <c r="F18" s="43"/>
      <c r="G18" s="43"/>
      <c r="H18" s="47" t="s">
        <v>23</v>
      </c>
      <c r="I18" s="59">
        <v>101</v>
      </c>
      <c r="J18" s="59">
        <v>98</v>
      </c>
      <c r="K18" s="62"/>
      <c r="L18" s="59">
        <v>50</v>
      </c>
      <c r="M18" s="62"/>
      <c r="N18" s="62"/>
      <c r="O18" s="59">
        <v>3</v>
      </c>
      <c r="P18" s="43">
        <f t="shared" si="0"/>
        <v>6</v>
      </c>
      <c r="Q18" s="43"/>
    </row>
    <row r="19" spans="2:18" x14ac:dyDescent="0.25">
      <c r="B19" s="53" t="s">
        <v>57</v>
      </c>
      <c r="C19" s="24">
        <v>43613</v>
      </c>
      <c r="D19" s="43"/>
      <c r="E19" s="43"/>
      <c r="F19" s="43"/>
      <c r="G19" s="43"/>
      <c r="H19" s="47" t="s">
        <v>23</v>
      </c>
      <c r="I19" s="59">
        <v>103</v>
      </c>
      <c r="J19" s="59">
        <v>48</v>
      </c>
      <c r="K19" s="59">
        <v>414</v>
      </c>
      <c r="L19" s="59">
        <v>79</v>
      </c>
      <c r="M19" s="62"/>
      <c r="N19" s="59">
        <v>110</v>
      </c>
      <c r="O19" s="59">
        <v>1</v>
      </c>
      <c r="P19" s="43">
        <f t="shared" si="0"/>
        <v>2</v>
      </c>
      <c r="Q19" s="43"/>
    </row>
    <row r="20" spans="2:18" x14ac:dyDescent="0.25">
      <c r="B20" s="53" t="s">
        <v>58</v>
      </c>
      <c r="C20" s="24">
        <v>43613</v>
      </c>
      <c r="D20" s="43"/>
      <c r="E20" s="43"/>
      <c r="F20" s="43"/>
      <c r="G20" s="43"/>
      <c r="H20" s="43" t="s">
        <v>23</v>
      </c>
      <c r="I20" s="59">
        <v>84</v>
      </c>
      <c r="J20" s="59">
        <v>125</v>
      </c>
      <c r="K20" s="59">
        <v>361</v>
      </c>
      <c r="L20" s="59">
        <v>102</v>
      </c>
      <c r="M20" s="59">
        <v>16</v>
      </c>
      <c r="N20" s="59">
        <v>297</v>
      </c>
      <c r="O20" s="59">
        <v>3</v>
      </c>
      <c r="P20" s="43">
        <f t="shared" si="0"/>
        <v>3</v>
      </c>
      <c r="Q20" s="43"/>
    </row>
    <row r="21" spans="2:18" s="19" customFormat="1" x14ac:dyDescent="0.25">
      <c r="B21" s="20"/>
      <c r="C21" s="21"/>
      <c r="D21" s="21"/>
      <c r="E21" s="21"/>
      <c r="F21" s="21"/>
      <c r="G21" s="21"/>
      <c r="H21" s="21"/>
      <c r="I21" s="21">
        <f t="shared" ref="I21:N21" si="1">SUM(I4:I20)/17</f>
        <v>50</v>
      </c>
      <c r="J21" s="21">
        <f t="shared" si="1"/>
        <v>164.35294117647058</v>
      </c>
      <c r="K21" s="21">
        <f t="shared" si="1"/>
        <v>287.76470588235293</v>
      </c>
      <c r="L21" s="21">
        <f t="shared" si="1"/>
        <v>74.529411764705884</v>
      </c>
      <c r="M21" s="21">
        <f t="shared" si="1"/>
        <v>29.764705882352942</v>
      </c>
      <c r="N21" s="21">
        <f t="shared" si="1"/>
        <v>91.941176470588232</v>
      </c>
      <c r="O21" s="21"/>
      <c r="P21" s="21">
        <f>SUM(P4:P20)</f>
        <v>57</v>
      </c>
      <c r="Q21" s="21">
        <f>SUM(Q4:Q20)</f>
        <v>706</v>
      </c>
    </row>
    <row r="22" spans="2:18" s="19" customFormat="1" x14ac:dyDescent="0.25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2" t="s">
        <v>33</v>
      </c>
      <c r="N22" s="23">
        <f>AVERAGE(I21:N21)</f>
        <v>116.39215686274508</v>
      </c>
      <c r="O22" s="22" t="s">
        <v>35</v>
      </c>
      <c r="P22" s="23">
        <f>P21/(14-COUNTBLANK(P4:P20))</f>
        <v>4.0714285714285712</v>
      </c>
      <c r="Q22" s="23">
        <f>Q21/(14-COUNTBLANK(Q4:Q20))</f>
        <v>78.444444444444443</v>
      </c>
    </row>
    <row r="23" spans="2:18" s="63" customFormat="1" x14ac:dyDescent="0.25">
      <c r="B23" s="67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8"/>
      <c r="N23" s="65"/>
      <c r="O23" s="68"/>
      <c r="P23" s="65"/>
      <c r="Q23" s="65"/>
    </row>
    <row r="24" spans="2:18" s="63" customFormat="1" x14ac:dyDescent="0.25">
      <c r="B24" s="67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8"/>
      <c r="N24" s="65"/>
      <c r="O24" s="68"/>
      <c r="P24" s="65"/>
      <c r="Q24" s="65"/>
      <c r="R24" s="42" t="s">
        <v>61</v>
      </c>
    </row>
    <row r="25" spans="2:18" x14ac:dyDescent="0.25">
      <c r="B25" s="54">
        <v>15</v>
      </c>
      <c r="C25" s="24">
        <v>43599</v>
      </c>
      <c r="D25" s="43"/>
      <c r="E25" s="43" t="s">
        <v>27</v>
      </c>
      <c r="F25" s="43"/>
      <c r="G25" s="43"/>
      <c r="H25" s="54" t="s">
        <v>24</v>
      </c>
      <c r="I25" s="59">
        <v>54</v>
      </c>
      <c r="J25" s="59">
        <v>204</v>
      </c>
      <c r="K25" s="59">
        <v>392</v>
      </c>
      <c r="L25" s="59">
        <v>71</v>
      </c>
      <c r="M25" s="59">
        <v>30</v>
      </c>
      <c r="N25" s="59">
        <v>207</v>
      </c>
      <c r="O25" s="43"/>
      <c r="P25" s="43">
        <f t="shared" ref="P25:P41" si="2">COUNTBLANK(I25:N25)+O25</f>
        <v>0</v>
      </c>
      <c r="Q25" s="43">
        <v>56.67</v>
      </c>
      <c r="R25" s="60">
        <f>SUM(I25:N30)/36</f>
        <v>114.58333333333333</v>
      </c>
    </row>
    <row r="26" spans="2:18" x14ac:dyDescent="0.25">
      <c r="B26" s="43">
        <v>16</v>
      </c>
      <c r="C26" s="24">
        <v>43599</v>
      </c>
      <c r="D26" s="43"/>
      <c r="E26" s="43" t="s">
        <v>28</v>
      </c>
      <c r="F26" s="43"/>
      <c r="G26" s="43"/>
      <c r="H26" s="54" t="s">
        <v>24</v>
      </c>
      <c r="I26" s="59">
        <v>36</v>
      </c>
      <c r="J26" s="59">
        <v>161</v>
      </c>
      <c r="K26" s="59">
        <v>236</v>
      </c>
      <c r="L26" s="59">
        <v>55</v>
      </c>
      <c r="M26" s="59">
        <v>29</v>
      </c>
      <c r="N26" s="59">
        <v>207</v>
      </c>
      <c r="O26" s="43"/>
      <c r="P26" s="43">
        <f t="shared" si="2"/>
        <v>0</v>
      </c>
      <c r="Q26" s="43">
        <v>30.67</v>
      </c>
    </row>
    <row r="27" spans="2:18" x14ac:dyDescent="0.25">
      <c r="B27" s="43">
        <v>17</v>
      </c>
      <c r="C27" s="24">
        <v>43599</v>
      </c>
      <c r="D27" s="43"/>
      <c r="E27" s="43" t="s">
        <v>29</v>
      </c>
      <c r="F27" s="43"/>
      <c r="G27" s="43"/>
      <c r="H27" s="54" t="s">
        <v>24</v>
      </c>
      <c r="I27" s="59">
        <v>43</v>
      </c>
      <c r="J27" s="59">
        <v>116</v>
      </c>
      <c r="K27" s="59">
        <v>396</v>
      </c>
      <c r="L27" s="59">
        <v>80</v>
      </c>
      <c r="M27" s="59">
        <v>25</v>
      </c>
      <c r="N27" s="59">
        <v>18</v>
      </c>
      <c r="O27" s="43"/>
      <c r="P27" s="43">
        <f t="shared" si="2"/>
        <v>0</v>
      </c>
      <c r="Q27" s="43">
        <v>56.67</v>
      </c>
    </row>
    <row r="28" spans="2:18" x14ac:dyDescent="0.25">
      <c r="B28" s="43">
        <v>18</v>
      </c>
      <c r="C28" s="24">
        <v>43599</v>
      </c>
      <c r="D28" s="43"/>
      <c r="E28" s="43" t="s">
        <v>30</v>
      </c>
      <c r="F28" s="43"/>
      <c r="G28" s="43"/>
      <c r="H28" s="54" t="s">
        <v>24</v>
      </c>
      <c r="I28" s="59">
        <v>138</v>
      </c>
      <c r="J28" s="59">
        <v>271</v>
      </c>
      <c r="K28" s="62"/>
      <c r="L28" s="60">
        <v>78</v>
      </c>
      <c r="M28" s="59">
        <v>112</v>
      </c>
      <c r="N28" s="59">
        <v>57</v>
      </c>
      <c r="O28" s="43">
        <v>2</v>
      </c>
      <c r="P28" s="43">
        <f t="shared" si="2"/>
        <v>3</v>
      </c>
      <c r="Q28" s="43">
        <v>32.67</v>
      </c>
    </row>
    <row r="29" spans="2:18" x14ac:dyDescent="0.25">
      <c r="B29" s="43">
        <v>19</v>
      </c>
      <c r="C29" s="24">
        <v>43599</v>
      </c>
      <c r="D29" s="43"/>
      <c r="E29" s="43" t="s">
        <v>31</v>
      </c>
      <c r="F29" s="43"/>
      <c r="G29" s="43"/>
      <c r="H29" s="54" t="s">
        <v>24</v>
      </c>
      <c r="I29" s="61"/>
      <c r="J29" s="59">
        <v>219</v>
      </c>
      <c r="K29" s="59">
        <v>220</v>
      </c>
      <c r="L29" s="59">
        <v>85</v>
      </c>
      <c r="M29" s="59">
        <v>18</v>
      </c>
      <c r="N29" s="59">
        <v>83</v>
      </c>
      <c r="O29" s="43"/>
      <c r="P29" s="43">
        <f t="shared" si="2"/>
        <v>1</v>
      </c>
      <c r="Q29" s="43">
        <v>55.33</v>
      </c>
    </row>
    <row r="30" spans="2:18" x14ac:dyDescent="0.25">
      <c r="B30" s="43">
        <v>20</v>
      </c>
      <c r="C30" s="24">
        <v>43599</v>
      </c>
      <c r="D30" s="43"/>
      <c r="E30" s="43" t="s">
        <v>49</v>
      </c>
      <c r="F30" s="43"/>
      <c r="G30" s="43"/>
      <c r="H30" s="54" t="s">
        <v>24</v>
      </c>
      <c r="I30" s="59">
        <v>66</v>
      </c>
      <c r="J30" s="59">
        <v>82</v>
      </c>
      <c r="K30" s="59">
        <v>202</v>
      </c>
      <c r="L30" s="59">
        <v>67</v>
      </c>
      <c r="M30" s="59">
        <v>39</v>
      </c>
      <c r="N30" s="59">
        <v>28</v>
      </c>
      <c r="O30" s="43">
        <v>1</v>
      </c>
      <c r="P30" s="43">
        <f t="shared" si="2"/>
        <v>1</v>
      </c>
      <c r="Q30" s="43">
        <v>32.67</v>
      </c>
    </row>
    <row r="31" spans="2:18" x14ac:dyDescent="0.25">
      <c r="B31" s="29">
        <v>21</v>
      </c>
      <c r="C31" s="28">
        <v>43606</v>
      </c>
      <c r="D31" s="29"/>
      <c r="E31" s="29" t="s">
        <v>43</v>
      </c>
      <c r="F31" s="29"/>
      <c r="G31" s="29"/>
      <c r="H31" s="30" t="s">
        <v>24</v>
      </c>
      <c r="I31" s="61"/>
      <c r="J31" s="59">
        <v>285</v>
      </c>
      <c r="K31" s="59">
        <v>291</v>
      </c>
      <c r="L31" s="59">
        <v>71</v>
      </c>
      <c r="M31" s="59">
        <v>26</v>
      </c>
      <c r="N31" s="59">
        <v>203</v>
      </c>
      <c r="O31" s="43">
        <v>1</v>
      </c>
      <c r="P31" s="43">
        <f t="shared" si="2"/>
        <v>2</v>
      </c>
      <c r="Q31" s="43">
        <v>49.67</v>
      </c>
      <c r="R31" s="60">
        <f>SUM(I31:N36)/36</f>
        <v>120.22222222222223</v>
      </c>
    </row>
    <row r="32" spans="2:18" x14ac:dyDescent="0.25">
      <c r="B32" s="29">
        <v>22</v>
      </c>
      <c r="C32" s="28">
        <v>43606</v>
      </c>
      <c r="D32" s="29"/>
      <c r="E32" s="29" t="s">
        <v>44</v>
      </c>
      <c r="F32" s="29"/>
      <c r="G32" s="29"/>
      <c r="H32" s="30" t="s">
        <v>24</v>
      </c>
      <c r="I32" s="61"/>
      <c r="J32" s="59">
        <v>137</v>
      </c>
      <c r="K32" s="59">
        <v>321</v>
      </c>
      <c r="L32" s="59">
        <v>66</v>
      </c>
      <c r="M32" s="59">
        <v>36</v>
      </c>
      <c r="N32" s="59">
        <v>39</v>
      </c>
      <c r="O32" s="43">
        <v>1</v>
      </c>
      <c r="P32" s="43">
        <f t="shared" si="2"/>
        <v>2</v>
      </c>
      <c r="Q32" s="43">
        <v>54.33</v>
      </c>
    </row>
    <row r="33" spans="2:18" x14ac:dyDescent="0.25">
      <c r="B33" s="29">
        <v>23</v>
      </c>
      <c r="C33" s="28">
        <v>43606</v>
      </c>
      <c r="D33" s="29"/>
      <c r="E33" s="29" t="s">
        <v>45</v>
      </c>
      <c r="F33" s="29"/>
      <c r="G33" s="29"/>
      <c r="H33" s="30" t="s">
        <v>24</v>
      </c>
      <c r="I33" s="62"/>
      <c r="J33" s="59">
        <v>116</v>
      </c>
      <c r="K33" s="59">
        <v>396</v>
      </c>
      <c r="L33" s="59">
        <v>80</v>
      </c>
      <c r="M33" s="59">
        <v>30</v>
      </c>
      <c r="N33" s="59">
        <v>73</v>
      </c>
      <c r="O33" s="43"/>
      <c r="P33" s="43">
        <f t="shared" si="2"/>
        <v>1</v>
      </c>
      <c r="Q33" s="43">
        <v>41.67</v>
      </c>
    </row>
    <row r="34" spans="2:18" x14ac:dyDescent="0.25">
      <c r="B34" s="29">
        <v>24</v>
      </c>
      <c r="C34" s="28">
        <v>43606</v>
      </c>
      <c r="D34" s="29"/>
      <c r="E34" s="29" t="s">
        <v>46</v>
      </c>
      <c r="F34" s="29"/>
      <c r="G34" s="29"/>
      <c r="H34" s="30" t="s">
        <v>24</v>
      </c>
      <c r="I34" s="61"/>
      <c r="J34" s="59">
        <v>74</v>
      </c>
      <c r="K34" s="59">
        <v>318</v>
      </c>
      <c r="L34" s="59">
        <v>62</v>
      </c>
      <c r="M34" s="61"/>
      <c r="N34" s="59">
        <v>183</v>
      </c>
      <c r="O34" s="43"/>
      <c r="P34" s="43">
        <f t="shared" si="2"/>
        <v>2</v>
      </c>
      <c r="Q34" s="43">
        <v>68.33</v>
      </c>
    </row>
    <row r="35" spans="2:18" x14ac:dyDescent="0.25">
      <c r="B35" s="29">
        <v>25</v>
      </c>
      <c r="C35" s="28">
        <v>43606</v>
      </c>
      <c r="D35" s="29"/>
      <c r="E35" s="29" t="s">
        <v>47</v>
      </c>
      <c r="F35" s="29"/>
      <c r="G35" s="29"/>
      <c r="H35" s="30" t="s">
        <v>24</v>
      </c>
      <c r="I35" s="61"/>
      <c r="J35" s="59">
        <v>111</v>
      </c>
      <c r="K35" s="59">
        <v>241</v>
      </c>
      <c r="L35" s="59">
        <v>64</v>
      </c>
      <c r="M35" s="59">
        <v>17</v>
      </c>
      <c r="N35" s="59">
        <v>117</v>
      </c>
      <c r="O35" s="43">
        <v>1</v>
      </c>
      <c r="P35" s="43">
        <f t="shared" si="2"/>
        <v>2</v>
      </c>
      <c r="Q35" s="43">
        <v>36.33</v>
      </c>
    </row>
    <row r="36" spans="2:18" x14ac:dyDescent="0.25">
      <c r="B36" s="29">
        <v>26</v>
      </c>
      <c r="C36" s="28">
        <v>43606</v>
      </c>
      <c r="D36" s="29"/>
      <c r="E36" s="29" t="s">
        <v>48</v>
      </c>
      <c r="F36" s="29"/>
      <c r="G36" s="29"/>
      <c r="H36" s="30" t="s">
        <v>24</v>
      </c>
      <c r="I36" s="59">
        <v>189</v>
      </c>
      <c r="J36" s="59">
        <v>172</v>
      </c>
      <c r="K36" s="59">
        <v>295</v>
      </c>
      <c r="L36" s="59">
        <v>52</v>
      </c>
      <c r="M36" s="59">
        <v>263</v>
      </c>
      <c r="N36" s="62"/>
      <c r="O36" s="43"/>
      <c r="P36" s="43">
        <f t="shared" si="2"/>
        <v>1</v>
      </c>
      <c r="Q36" s="43">
        <v>44.33</v>
      </c>
    </row>
    <row r="37" spans="2:18" x14ac:dyDescent="0.25">
      <c r="B37" s="43">
        <v>27</v>
      </c>
      <c r="C37" s="24">
        <v>43613</v>
      </c>
      <c r="D37" s="43"/>
      <c r="E37" s="43"/>
      <c r="F37" s="43"/>
      <c r="G37" s="43"/>
      <c r="H37" s="54" t="s">
        <v>24</v>
      </c>
      <c r="I37" s="62"/>
      <c r="J37" s="59">
        <v>76</v>
      </c>
      <c r="K37" s="59">
        <v>217</v>
      </c>
      <c r="L37" s="59">
        <v>63</v>
      </c>
      <c r="M37" s="59">
        <v>17</v>
      </c>
      <c r="N37" s="59">
        <v>42</v>
      </c>
      <c r="O37" s="43"/>
      <c r="P37" s="43">
        <f t="shared" si="2"/>
        <v>1</v>
      </c>
      <c r="Q37" s="43"/>
      <c r="R37" s="60">
        <f>SUM(I37:N41)/30</f>
        <v>88.6</v>
      </c>
    </row>
    <row r="38" spans="2:18" x14ac:dyDescent="0.25">
      <c r="B38" s="43">
        <v>28</v>
      </c>
      <c r="C38" s="24">
        <v>43613</v>
      </c>
      <c r="D38" s="43"/>
      <c r="E38" s="43"/>
      <c r="F38" s="43"/>
      <c r="G38" s="43"/>
      <c r="H38" s="54" t="s">
        <v>24</v>
      </c>
      <c r="I38" s="61"/>
      <c r="J38" s="61"/>
      <c r="K38" s="61"/>
      <c r="L38" s="62"/>
      <c r="M38" s="61"/>
      <c r="N38" s="61"/>
      <c r="O38" s="43"/>
      <c r="P38" s="43">
        <f t="shared" si="2"/>
        <v>6</v>
      </c>
      <c r="Q38" s="43"/>
    </row>
    <row r="39" spans="2:18" x14ac:dyDescent="0.25">
      <c r="B39" s="43">
        <v>29</v>
      </c>
      <c r="C39" s="24">
        <v>43613</v>
      </c>
      <c r="D39" s="43"/>
      <c r="E39" s="43"/>
      <c r="F39" s="43"/>
      <c r="G39" s="43"/>
      <c r="H39" s="54" t="s">
        <v>24</v>
      </c>
      <c r="I39" s="62"/>
      <c r="J39" s="59">
        <v>285</v>
      </c>
      <c r="K39" s="59">
        <v>357</v>
      </c>
      <c r="L39" s="59">
        <v>67</v>
      </c>
      <c r="M39" s="62"/>
      <c r="N39" s="59">
        <v>91</v>
      </c>
      <c r="O39" s="43">
        <v>1</v>
      </c>
      <c r="P39" s="43">
        <f t="shared" si="2"/>
        <v>3</v>
      </c>
      <c r="Q39" s="43"/>
    </row>
    <row r="40" spans="2:18" x14ac:dyDescent="0.25">
      <c r="B40" s="43">
        <v>30</v>
      </c>
      <c r="C40" s="24">
        <v>43613</v>
      </c>
      <c r="D40" s="43"/>
      <c r="E40" s="43"/>
      <c r="F40" s="43"/>
      <c r="G40" s="43"/>
      <c r="H40" s="54" t="s">
        <v>24</v>
      </c>
      <c r="I40" s="62"/>
      <c r="J40" s="59">
        <v>152</v>
      </c>
      <c r="K40" s="62"/>
      <c r="L40" s="59">
        <v>80</v>
      </c>
      <c r="M40" s="59">
        <v>29</v>
      </c>
      <c r="N40" s="59">
        <v>153</v>
      </c>
      <c r="O40" s="43"/>
      <c r="P40" s="43">
        <f t="shared" si="2"/>
        <v>2</v>
      </c>
      <c r="Q40" s="43"/>
    </row>
    <row r="41" spans="2:18" x14ac:dyDescent="0.25">
      <c r="B41" s="43">
        <v>31</v>
      </c>
      <c r="C41" s="24">
        <v>43613</v>
      </c>
      <c r="D41" s="43"/>
      <c r="E41" s="43"/>
      <c r="F41" s="43"/>
      <c r="G41" s="43"/>
      <c r="H41" s="54" t="s">
        <v>24</v>
      </c>
      <c r="I41" s="59">
        <v>65</v>
      </c>
      <c r="J41" s="59">
        <v>233</v>
      </c>
      <c r="K41" s="59">
        <v>394</v>
      </c>
      <c r="L41" s="59">
        <v>68</v>
      </c>
      <c r="M41" s="59">
        <v>27</v>
      </c>
      <c r="N41" s="59">
        <v>242</v>
      </c>
      <c r="O41" s="43"/>
      <c r="P41" s="43">
        <f t="shared" si="2"/>
        <v>0</v>
      </c>
      <c r="Q41" s="43"/>
    </row>
    <row r="42" spans="2:18" s="19" customFormat="1" x14ac:dyDescent="0.25">
      <c r="B42" s="20"/>
      <c r="C42" s="21"/>
      <c r="D42" s="21"/>
      <c r="E42" s="21"/>
      <c r="F42" s="21"/>
      <c r="G42" s="21"/>
      <c r="H42" s="21"/>
      <c r="I42" s="21">
        <f t="shared" ref="I42:N42" si="3">SUM(I25:I41)/17</f>
        <v>34.764705882352942</v>
      </c>
      <c r="J42" s="21">
        <f t="shared" si="3"/>
        <v>158.47058823529412</v>
      </c>
      <c r="K42" s="21">
        <f t="shared" si="3"/>
        <v>251.52941176470588</v>
      </c>
      <c r="L42" s="21">
        <f t="shared" si="3"/>
        <v>65.235294117647058</v>
      </c>
      <c r="M42" s="21">
        <f t="shared" si="3"/>
        <v>41.058823529411768</v>
      </c>
      <c r="N42" s="21">
        <f t="shared" si="3"/>
        <v>102.52941176470588</v>
      </c>
      <c r="O42" s="21"/>
      <c r="P42" s="21">
        <f>SUM(P25:P41)</f>
        <v>27</v>
      </c>
      <c r="Q42" s="21">
        <f>SUM(Q25:Q41)</f>
        <v>559.34</v>
      </c>
    </row>
    <row r="43" spans="2:18" s="19" customFormat="1" x14ac:dyDescent="0.25"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2" t="s">
        <v>34</v>
      </c>
      <c r="N43" s="23">
        <f>AVERAGE(I42:N42)</f>
        <v>108.9313725490196</v>
      </c>
      <c r="O43" s="22" t="s">
        <v>36</v>
      </c>
      <c r="P43" s="23">
        <f>P42/(14-COUNTBLANK(P25:P41))</f>
        <v>1.9285714285714286</v>
      </c>
      <c r="Q43" s="23">
        <f>Q42/(14-COUNTBLANK(Q25:Q41))</f>
        <v>62.148888888888891</v>
      </c>
    </row>
  </sheetData>
  <pageMargins left="0.7" right="0.7" top="0.75" bottom="0.75" header="0.3" footer="0.3"/>
  <pageSetup paperSize="9" orientation="portrait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opLeftCell="A37" zoomScale="90" zoomScaleNormal="90" workbookViewId="0">
      <selection activeCell="F58" sqref="F58"/>
    </sheetView>
  </sheetViews>
  <sheetFormatPr defaultRowHeight="15" x14ac:dyDescent="0.25"/>
  <cols>
    <col min="1" max="1" width="11.5703125" customWidth="1"/>
    <col min="2" max="2" width="19.5703125" customWidth="1"/>
    <col min="3" max="3" width="11.7109375" customWidth="1"/>
    <col min="4" max="4" width="19.42578125" customWidth="1"/>
    <col min="5" max="5" width="8" customWidth="1"/>
    <col min="8" max="8" width="15.85546875" customWidth="1"/>
    <col min="15" max="15" width="29.42578125" customWidth="1"/>
    <col min="16" max="16" width="15.140625" customWidth="1"/>
    <col min="17" max="17" width="13.28515625" customWidth="1"/>
    <col min="18" max="18" width="14.85546875" customWidth="1"/>
  </cols>
  <sheetData>
    <row r="1" spans="1:18" x14ac:dyDescent="0.25">
      <c r="B1" s="2" t="s">
        <v>5</v>
      </c>
      <c r="C1" s="2" t="s">
        <v>2</v>
      </c>
      <c r="D1" s="2" t="s">
        <v>26</v>
      </c>
      <c r="E1" s="6" t="s">
        <v>0</v>
      </c>
      <c r="F1" s="2" t="s">
        <v>3</v>
      </c>
      <c r="G1" s="2" t="s">
        <v>4</v>
      </c>
      <c r="H1" s="4" t="s">
        <v>25</v>
      </c>
      <c r="I1" s="4"/>
      <c r="J1" s="13" t="s">
        <v>6</v>
      </c>
      <c r="K1" s="8"/>
      <c r="L1" s="8"/>
      <c r="M1" s="8"/>
      <c r="N1" s="9"/>
      <c r="O1" s="2" t="s">
        <v>20</v>
      </c>
      <c r="P1" s="2" t="s">
        <v>32</v>
      </c>
      <c r="Q1" s="2" t="s">
        <v>1</v>
      </c>
    </row>
    <row r="2" spans="1:18" x14ac:dyDescent="0.25">
      <c r="A2" s="3" t="s">
        <v>14</v>
      </c>
      <c r="B2" s="10" t="s">
        <v>22</v>
      </c>
      <c r="C2" s="5" t="s">
        <v>19</v>
      </c>
      <c r="D2" s="5" t="s">
        <v>18</v>
      </c>
      <c r="E2" s="5"/>
      <c r="F2" s="7" t="s">
        <v>16</v>
      </c>
      <c r="G2" s="7" t="s">
        <v>15</v>
      </c>
      <c r="H2" s="7" t="s">
        <v>13</v>
      </c>
      <c r="I2" s="14" t="s">
        <v>17</v>
      </c>
      <c r="J2" s="15"/>
      <c r="K2" s="15"/>
      <c r="L2" s="15"/>
      <c r="M2" s="15"/>
      <c r="N2" s="16"/>
      <c r="O2" s="5" t="s">
        <v>21</v>
      </c>
      <c r="P2" s="5"/>
      <c r="Q2" s="1"/>
    </row>
    <row r="3" spans="1:18" x14ac:dyDescent="0.25">
      <c r="B3" s="2"/>
      <c r="C3" s="2"/>
      <c r="D3" s="2"/>
      <c r="E3" s="2"/>
      <c r="F3" s="2"/>
      <c r="G3" s="2"/>
      <c r="H3" s="2"/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2"/>
      <c r="P3" s="2"/>
      <c r="Q3" s="2"/>
    </row>
    <row r="4" spans="1:18" x14ac:dyDescent="0.25">
      <c r="B4" s="11">
        <v>1</v>
      </c>
      <c r="C4" s="24">
        <v>43599</v>
      </c>
      <c r="D4" s="1"/>
      <c r="E4" s="1" t="s">
        <v>37</v>
      </c>
      <c r="F4" s="1"/>
      <c r="G4" s="1"/>
      <c r="H4" s="1" t="s">
        <v>23</v>
      </c>
      <c r="I4" s="40"/>
      <c r="J4" s="38">
        <v>108</v>
      </c>
      <c r="K4" s="38">
        <v>276</v>
      </c>
      <c r="L4" s="38">
        <v>64</v>
      </c>
      <c r="M4" s="38">
        <v>14</v>
      </c>
      <c r="N4" s="39"/>
      <c r="O4" s="36">
        <v>7</v>
      </c>
      <c r="P4" s="1">
        <f>COUNTBLANK(I4:N4)+O4</f>
        <v>9</v>
      </c>
      <c r="Q4" s="1">
        <v>56.33</v>
      </c>
      <c r="R4" s="34">
        <f>SUM(I4:N9)/36</f>
        <v>101.47222222222223</v>
      </c>
    </row>
    <row r="5" spans="1:18" x14ac:dyDescent="0.25">
      <c r="B5" s="11">
        <v>2</v>
      </c>
      <c r="C5" s="24">
        <v>43599</v>
      </c>
      <c r="D5" s="1"/>
      <c r="E5" s="1" t="s">
        <v>38</v>
      </c>
      <c r="F5" s="1"/>
      <c r="G5" s="1"/>
      <c r="H5" s="1" t="s">
        <v>23</v>
      </c>
      <c r="I5" s="38">
        <v>32</v>
      </c>
      <c r="J5" s="38">
        <v>261</v>
      </c>
      <c r="K5" s="38">
        <v>420</v>
      </c>
      <c r="L5" s="38">
        <v>93</v>
      </c>
      <c r="M5" s="38">
        <v>41</v>
      </c>
      <c r="N5" s="39"/>
      <c r="O5" s="36">
        <v>6</v>
      </c>
      <c r="P5" s="1">
        <f t="shared" ref="P5:P20" si="0">COUNTBLANK(I5:N5)+O5</f>
        <v>7</v>
      </c>
      <c r="Q5" s="1">
        <v>75.67</v>
      </c>
    </row>
    <row r="6" spans="1:18" x14ac:dyDescent="0.25">
      <c r="B6" s="11">
        <v>3</v>
      </c>
      <c r="C6" s="24">
        <v>43599</v>
      </c>
      <c r="D6" s="1"/>
      <c r="E6" s="1" t="s">
        <v>39</v>
      </c>
      <c r="F6" s="1"/>
      <c r="G6" s="1"/>
      <c r="H6" s="1" t="s">
        <v>23</v>
      </c>
      <c r="I6" s="40"/>
      <c r="J6" s="38">
        <v>95</v>
      </c>
      <c r="K6" s="38">
        <v>232</v>
      </c>
      <c r="L6" s="38">
        <v>100</v>
      </c>
      <c r="M6" s="38">
        <v>42</v>
      </c>
      <c r="N6" s="38">
        <v>22</v>
      </c>
      <c r="O6" s="36"/>
      <c r="P6" s="1">
        <f t="shared" si="0"/>
        <v>1</v>
      </c>
      <c r="Q6" s="1">
        <v>32.33</v>
      </c>
    </row>
    <row r="7" spans="1:18" x14ac:dyDescent="0.25">
      <c r="B7" s="11">
        <v>4</v>
      </c>
      <c r="C7" s="24">
        <v>43599</v>
      </c>
      <c r="D7" s="1"/>
      <c r="E7" s="1" t="s">
        <v>40</v>
      </c>
      <c r="F7" s="1"/>
      <c r="G7" s="1"/>
      <c r="H7" s="1" t="s">
        <v>23</v>
      </c>
      <c r="I7" s="38">
        <v>189</v>
      </c>
      <c r="J7" s="39"/>
      <c r="K7" s="38">
        <v>420</v>
      </c>
      <c r="L7" s="38">
        <v>25</v>
      </c>
      <c r="M7" s="38">
        <v>70</v>
      </c>
      <c r="N7" s="39"/>
      <c r="O7" s="36">
        <v>9</v>
      </c>
      <c r="P7" s="1">
        <f t="shared" si="0"/>
        <v>11</v>
      </c>
      <c r="Q7" s="1">
        <v>60</v>
      </c>
    </row>
    <row r="8" spans="1:18" x14ac:dyDescent="0.25">
      <c r="B8" s="11">
        <v>5</v>
      </c>
      <c r="C8" s="24">
        <v>43599</v>
      </c>
      <c r="D8" s="1"/>
      <c r="E8" s="1" t="s">
        <v>41</v>
      </c>
      <c r="F8" s="1"/>
      <c r="G8" s="1"/>
      <c r="H8" s="1" t="s">
        <v>23</v>
      </c>
      <c r="I8" s="38">
        <v>40</v>
      </c>
      <c r="J8" s="38">
        <v>197</v>
      </c>
      <c r="K8" s="38">
        <v>256</v>
      </c>
      <c r="L8" s="38">
        <v>49</v>
      </c>
      <c r="M8" s="38">
        <v>48</v>
      </c>
      <c r="N8" s="39"/>
      <c r="O8" s="36">
        <v>3</v>
      </c>
      <c r="P8" s="1">
        <f t="shared" si="0"/>
        <v>4</v>
      </c>
      <c r="Q8" s="1">
        <v>60.33</v>
      </c>
    </row>
    <row r="9" spans="1:18" x14ac:dyDescent="0.25">
      <c r="B9" s="11">
        <v>6</v>
      </c>
      <c r="C9" s="24">
        <v>43599</v>
      </c>
      <c r="D9" s="1"/>
      <c r="E9" s="1" t="s">
        <v>42</v>
      </c>
      <c r="F9" s="1"/>
      <c r="G9" s="1"/>
      <c r="H9" s="1" t="s">
        <v>23</v>
      </c>
      <c r="I9" s="40"/>
      <c r="J9" s="41">
        <v>90</v>
      </c>
      <c r="K9" s="41">
        <v>368</v>
      </c>
      <c r="L9" s="41">
        <v>79</v>
      </c>
      <c r="M9" s="41">
        <v>22</v>
      </c>
      <c r="N9" s="39"/>
      <c r="O9" s="36"/>
      <c r="P9" s="1">
        <f t="shared" si="0"/>
        <v>2</v>
      </c>
      <c r="Q9" s="1">
        <v>72.67</v>
      </c>
    </row>
    <row r="10" spans="1:18" x14ac:dyDescent="0.25">
      <c r="B10" s="32">
        <v>7</v>
      </c>
      <c r="C10" s="28">
        <v>43606</v>
      </c>
      <c r="D10" s="29"/>
      <c r="E10" s="29" t="s">
        <v>50</v>
      </c>
      <c r="F10" s="29"/>
      <c r="G10" s="29"/>
      <c r="H10" s="29" t="s">
        <v>23</v>
      </c>
      <c r="I10" s="38">
        <v>27</v>
      </c>
      <c r="J10" s="38">
        <v>239</v>
      </c>
      <c r="K10" s="38">
        <v>201</v>
      </c>
      <c r="L10" s="38">
        <v>69</v>
      </c>
      <c r="M10" s="38">
        <v>28</v>
      </c>
      <c r="N10" s="38">
        <v>27</v>
      </c>
      <c r="O10" s="36">
        <v>1</v>
      </c>
      <c r="P10" s="1">
        <f t="shared" si="0"/>
        <v>1</v>
      </c>
      <c r="Q10" s="1">
        <v>32.33</v>
      </c>
      <c r="R10" s="34">
        <f>SUM(I10:N15)/36</f>
        <v>123.97222222222223</v>
      </c>
    </row>
    <row r="11" spans="1:18" x14ac:dyDescent="0.25">
      <c r="B11" s="32">
        <v>8</v>
      </c>
      <c r="C11" s="28">
        <v>43606</v>
      </c>
      <c r="D11" s="29"/>
      <c r="E11" s="29" t="s">
        <v>51</v>
      </c>
      <c r="F11" s="29"/>
      <c r="G11" s="29"/>
      <c r="H11" s="29" t="s">
        <v>23</v>
      </c>
      <c r="I11" s="38">
        <v>36</v>
      </c>
      <c r="J11" s="38">
        <v>140</v>
      </c>
      <c r="K11" s="38">
        <v>100</v>
      </c>
      <c r="L11" s="41">
        <v>106</v>
      </c>
      <c r="M11" s="38">
        <v>50</v>
      </c>
      <c r="N11" s="38">
        <v>24</v>
      </c>
      <c r="O11" s="36"/>
      <c r="P11" s="1">
        <f t="shared" si="0"/>
        <v>0</v>
      </c>
      <c r="Q11" s="1">
        <v>51.67</v>
      </c>
    </row>
    <row r="12" spans="1:18" x14ac:dyDescent="0.25">
      <c r="B12" s="32">
        <v>9</v>
      </c>
      <c r="C12" s="28">
        <v>43606</v>
      </c>
      <c r="D12" s="29"/>
      <c r="E12" s="29" t="s">
        <v>52</v>
      </c>
      <c r="F12" s="29"/>
      <c r="G12" s="29"/>
      <c r="H12" s="29" t="s">
        <v>23</v>
      </c>
      <c r="I12" s="40"/>
      <c r="J12" s="38">
        <v>134</v>
      </c>
      <c r="K12" s="38">
        <v>190</v>
      </c>
      <c r="L12" s="38">
        <v>35</v>
      </c>
      <c r="M12" s="38">
        <v>28</v>
      </c>
      <c r="N12" s="38">
        <v>54</v>
      </c>
      <c r="O12" s="36"/>
      <c r="P12" s="1">
        <f t="shared" si="0"/>
        <v>1</v>
      </c>
      <c r="Q12" s="1">
        <v>56.67</v>
      </c>
    </row>
    <row r="13" spans="1:18" x14ac:dyDescent="0.25">
      <c r="B13" s="32">
        <v>10</v>
      </c>
      <c r="C13" s="28">
        <v>43606</v>
      </c>
      <c r="D13" s="29"/>
      <c r="E13" s="29" t="s">
        <v>53</v>
      </c>
      <c r="F13" s="29"/>
      <c r="G13" s="29"/>
      <c r="H13" s="29" t="s">
        <v>23</v>
      </c>
      <c r="I13" s="38">
        <v>39</v>
      </c>
      <c r="J13" s="38">
        <v>287</v>
      </c>
      <c r="K13" s="40"/>
      <c r="L13" s="38">
        <v>85</v>
      </c>
      <c r="M13" s="38">
        <v>46</v>
      </c>
      <c r="N13" s="38">
        <v>305</v>
      </c>
      <c r="O13" s="36"/>
      <c r="P13" s="1">
        <f t="shared" si="0"/>
        <v>1</v>
      </c>
      <c r="Q13" s="1">
        <v>72</v>
      </c>
    </row>
    <row r="14" spans="1:18" x14ac:dyDescent="0.25">
      <c r="B14" s="32">
        <v>11</v>
      </c>
      <c r="C14" s="28">
        <v>43606</v>
      </c>
      <c r="D14" s="29"/>
      <c r="E14" s="29" t="s">
        <v>54</v>
      </c>
      <c r="F14" s="29"/>
      <c r="G14" s="29"/>
      <c r="H14" s="29" t="s">
        <v>23</v>
      </c>
      <c r="I14" s="38">
        <v>30</v>
      </c>
      <c r="J14" s="38">
        <v>269</v>
      </c>
      <c r="K14" s="38">
        <v>417</v>
      </c>
      <c r="L14" s="38">
        <v>92</v>
      </c>
      <c r="M14" s="38">
        <v>19</v>
      </c>
      <c r="N14" s="38">
        <v>306</v>
      </c>
      <c r="O14" s="36">
        <v>1</v>
      </c>
      <c r="P14" s="1">
        <f t="shared" si="0"/>
        <v>1</v>
      </c>
      <c r="Q14" s="1">
        <v>74</v>
      </c>
    </row>
    <row r="15" spans="1:18" x14ac:dyDescent="0.25">
      <c r="B15" s="32">
        <v>12</v>
      </c>
      <c r="C15" s="28">
        <v>43606</v>
      </c>
      <c r="D15" s="29"/>
      <c r="E15" s="29" t="s">
        <v>55</v>
      </c>
      <c r="F15" s="29"/>
      <c r="G15" s="29"/>
      <c r="H15" s="29" t="s">
        <v>23</v>
      </c>
      <c r="I15" s="38">
        <v>35</v>
      </c>
      <c r="J15" s="38">
        <v>310</v>
      </c>
      <c r="K15" s="38">
        <v>406</v>
      </c>
      <c r="L15" s="38">
        <v>62</v>
      </c>
      <c r="M15" s="38">
        <v>31</v>
      </c>
      <c r="N15" s="38">
        <v>236</v>
      </c>
      <c r="O15" s="36">
        <v>2</v>
      </c>
      <c r="P15" s="1">
        <f t="shared" si="0"/>
        <v>2</v>
      </c>
      <c r="Q15" s="1">
        <v>62</v>
      </c>
    </row>
    <row r="16" spans="1:18" x14ac:dyDescent="0.25">
      <c r="B16" s="11">
        <v>13</v>
      </c>
      <c r="C16" s="24">
        <v>43613</v>
      </c>
      <c r="D16" s="1"/>
      <c r="E16" s="1"/>
      <c r="F16" s="1"/>
      <c r="G16" s="1"/>
      <c r="H16" s="5" t="s">
        <v>23</v>
      </c>
      <c r="I16" s="38">
        <v>36</v>
      </c>
      <c r="J16" s="38">
        <v>279</v>
      </c>
      <c r="K16" s="38">
        <v>414</v>
      </c>
      <c r="L16" s="38">
        <v>96</v>
      </c>
      <c r="M16" s="39"/>
      <c r="N16" s="38">
        <v>146</v>
      </c>
      <c r="O16" s="38">
        <v>2</v>
      </c>
      <c r="P16" s="36">
        <f t="shared" si="0"/>
        <v>3</v>
      </c>
      <c r="Q16" s="1"/>
      <c r="R16" s="34">
        <f>SUM(I16:N20)/30</f>
        <v>125.2</v>
      </c>
    </row>
    <row r="17" spans="2:17" x14ac:dyDescent="0.25">
      <c r="B17" s="11">
        <v>14</v>
      </c>
      <c r="C17" s="24">
        <v>43613</v>
      </c>
      <c r="D17" s="1"/>
      <c r="E17" s="1"/>
      <c r="F17" s="1"/>
      <c r="G17" s="1"/>
      <c r="H17" s="5" t="s">
        <v>23</v>
      </c>
      <c r="I17" s="38">
        <v>98</v>
      </c>
      <c r="J17" s="38">
        <v>114</v>
      </c>
      <c r="K17" s="38">
        <v>417</v>
      </c>
      <c r="L17" s="38">
        <v>81</v>
      </c>
      <c r="M17" s="38">
        <v>51</v>
      </c>
      <c r="N17" s="38">
        <v>36</v>
      </c>
      <c r="O17" s="38">
        <v>3</v>
      </c>
      <c r="P17" s="36">
        <f t="shared" si="0"/>
        <v>3</v>
      </c>
      <c r="Q17" s="1"/>
    </row>
    <row r="18" spans="2:17" x14ac:dyDescent="0.25">
      <c r="B18" s="11" t="s">
        <v>56</v>
      </c>
      <c r="C18" s="24">
        <v>43613</v>
      </c>
      <c r="D18" s="1"/>
      <c r="E18" s="1"/>
      <c r="F18" s="1"/>
      <c r="G18" s="1"/>
      <c r="H18" s="5" t="s">
        <v>23</v>
      </c>
      <c r="I18" s="38">
        <v>101</v>
      </c>
      <c r="J18" s="38">
        <v>98</v>
      </c>
      <c r="K18" s="39"/>
      <c r="L18" s="38">
        <v>50</v>
      </c>
      <c r="M18" s="39"/>
      <c r="N18" s="39"/>
      <c r="O18" s="38">
        <v>3</v>
      </c>
      <c r="P18" s="36">
        <f t="shared" si="0"/>
        <v>6</v>
      </c>
      <c r="Q18" s="1"/>
    </row>
    <row r="19" spans="2:17" x14ac:dyDescent="0.25">
      <c r="B19" s="11" t="s">
        <v>57</v>
      </c>
      <c r="C19" s="24">
        <v>43613</v>
      </c>
      <c r="D19" s="1"/>
      <c r="E19" s="1"/>
      <c r="F19" s="1"/>
      <c r="G19" s="1"/>
      <c r="H19" s="5" t="s">
        <v>23</v>
      </c>
      <c r="I19" s="38">
        <v>103</v>
      </c>
      <c r="J19" s="38">
        <v>48</v>
      </c>
      <c r="K19" s="38">
        <v>414</v>
      </c>
      <c r="L19" s="38">
        <v>79</v>
      </c>
      <c r="M19" s="39"/>
      <c r="N19" s="38">
        <v>110</v>
      </c>
      <c r="O19" s="38">
        <v>1</v>
      </c>
      <c r="P19" s="36">
        <f t="shared" si="0"/>
        <v>2</v>
      </c>
      <c r="Q19" s="1"/>
    </row>
    <row r="20" spans="2:17" x14ac:dyDescent="0.25">
      <c r="B20" s="11" t="s">
        <v>58</v>
      </c>
      <c r="C20" s="24">
        <v>43613</v>
      </c>
      <c r="D20" s="1"/>
      <c r="E20" s="1"/>
      <c r="F20" s="1"/>
      <c r="G20" s="1"/>
      <c r="H20" s="1" t="s">
        <v>23</v>
      </c>
      <c r="I20" s="38">
        <v>84</v>
      </c>
      <c r="J20" s="38">
        <v>125</v>
      </c>
      <c r="K20" s="38">
        <v>361</v>
      </c>
      <c r="L20" s="38">
        <v>102</v>
      </c>
      <c r="M20" s="38">
        <v>16</v>
      </c>
      <c r="N20" s="38">
        <v>297</v>
      </c>
      <c r="O20" s="38">
        <v>3</v>
      </c>
      <c r="P20" s="36">
        <f t="shared" si="0"/>
        <v>3</v>
      </c>
      <c r="Q20" s="1"/>
    </row>
    <row r="21" spans="2:17" s="19" customFormat="1" x14ac:dyDescent="0.25">
      <c r="B21" s="20"/>
      <c r="C21" s="21"/>
      <c r="D21" s="21"/>
      <c r="E21" s="21"/>
      <c r="F21" s="21"/>
      <c r="G21" s="21"/>
      <c r="H21" s="21"/>
      <c r="I21" s="21">
        <f t="shared" ref="I21:N21" si="1">SUM(I4:I20)/17</f>
        <v>50</v>
      </c>
      <c r="J21" s="21">
        <f t="shared" si="1"/>
        <v>164.35294117647058</v>
      </c>
      <c r="K21" s="21">
        <f t="shared" si="1"/>
        <v>287.76470588235293</v>
      </c>
      <c r="L21" s="21">
        <f t="shared" si="1"/>
        <v>74.529411764705884</v>
      </c>
      <c r="M21" s="21">
        <f t="shared" si="1"/>
        <v>29.764705882352942</v>
      </c>
      <c r="N21" s="21">
        <f t="shared" si="1"/>
        <v>91.941176470588232</v>
      </c>
      <c r="O21" s="21"/>
      <c r="P21" s="21">
        <f>SUM(P4:P20)</f>
        <v>57</v>
      </c>
      <c r="Q21" s="21">
        <f>SUM(Q4:Q20)</f>
        <v>706</v>
      </c>
    </row>
    <row r="22" spans="2:17" s="19" customFormat="1" x14ac:dyDescent="0.25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2" t="s">
        <v>33</v>
      </c>
      <c r="N22" s="23">
        <f>AVERAGE(I21:N21)</f>
        <v>116.39215686274508</v>
      </c>
      <c r="O22" s="22" t="s">
        <v>35</v>
      </c>
      <c r="P22" s="23">
        <f>P21/(14-COUNTBLANK(P4:P20))</f>
        <v>4.0714285714285712</v>
      </c>
      <c r="Q22" s="23">
        <f>Q21/(14-COUNTBLANK(Q4:Q20))</f>
        <v>78.444444444444443</v>
      </c>
    </row>
    <row r="23" spans="2:17" s="63" customFormat="1" x14ac:dyDescent="0.25">
      <c r="B23" s="67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8"/>
      <c r="N23" s="65"/>
      <c r="O23" s="68"/>
      <c r="P23" s="65"/>
      <c r="Q23" s="65"/>
    </row>
    <row r="24" spans="2:17" s="63" customFormat="1" x14ac:dyDescent="0.25">
      <c r="B24" s="67"/>
      <c r="C24" s="65"/>
      <c r="D24" s="65"/>
      <c r="E24" s="65"/>
      <c r="F24" s="65"/>
      <c r="G24" s="65"/>
      <c r="H24" s="68" t="s">
        <v>59</v>
      </c>
      <c r="I24" s="65">
        <f t="shared" ref="I24:N24" si="2">MAX(I4:I20)</f>
        <v>189</v>
      </c>
      <c r="J24" s="65">
        <f t="shared" si="2"/>
        <v>310</v>
      </c>
      <c r="K24" s="65">
        <f t="shared" si="2"/>
        <v>420</v>
      </c>
      <c r="L24" s="65">
        <f t="shared" si="2"/>
        <v>106</v>
      </c>
      <c r="M24" s="65">
        <f t="shared" si="2"/>
        <v>70</v>
      </c>
      <c r="N24" s="65">
        <f t="shared" si="2"/>
        <v>306</v>
      </c>
      <c r="O24" s="68"/>
      <c r="P24" s="65"/>
      <c r="Q24" s="65"/>
    </row>
    <row r="25" spans="2:17" s="63" customFormat="1" x14ac:dyDescent="0.25">
      <c r="B25" s="67"/>
      <c r="C25" s="65"/>
      <c r="D25" s="65"/>
      <c r="E25" s="65"/>
      <c r="F25" s="65"/>
      <c r="G25" s="65"/>
      <c r="I25" s="65" t="s">
        <v>60</v>
      </c>
      <c r="J25" s="65"/>
      <c r="K25" s="65"/>
      <c r="L25" s="65"/>
      <c r="M25" s="65"/>
      <c r="N25" s="65"/>
      <c r="O25" s="45" t="s">
        <v>62</v>
      </c>
      <c r="P25" s="65"/>
      <c r="Q25" s="65"/>
    </row>
    <row r="26" spans="2:17" s="63" customFormat="1" x14ac:dyDescent="0.25">
      <c r="B26" s="66">
        <f t="shared" ref="B26:B40" si="3">B4</f>
        <v>1</v>
      </c>
      <c r="C26" s="65"/>
      <c r="D26" s="65"/>
      <c r="E26" s="65"/>
      <c r="F26" s="65"/>
      <c r="G26" s="65"/>
      <c r="H26" s="65"/>
      <c r="I26" s="65">
        <f t="shared" ref="I26:N35" si="4">I4/I$24</f>
        <v>0</v>
      </c>
      <c r="J26" s="65">
        <f t="shared" si="4"/>
        <v>0.34838709677419355</v>
      </c>
      <c r="K26" s="65">
        <f t="shared" si="4"/>
        <v>0.65714285714285714</v>
      </c>
      <c r="L26" s="65">
        <f t="shared" si="4"/>
        <v>0.60377358490566035</v>
      </c>
      <c r="M26" s="65">
        <f t="shared" si="4"/>
        <v>0.2</v>
      </c>
      <c r="N26" s="65">
        <f t="shared" si="4"/>
        <v>0</v>
      </c>
      <c r="O26" s="69">
        <f>AVERAGE(I26:N26)</f>
        <v>0.30155058980378519</v>
      </c>
      <c r="P26" s="65"/>
      <c r="Q26" s="65"/>
    </row>
    <row r="27" spans="2:17" s="63" customFormat="1" x14ac:dyDescent="0.25">
      <c r="B27" s="66">
        <f t="shared" si="3"/>
        <v>2</v>
      </c>
      <c r="C27" s="65"/>
      <c r="D27" s="65"/>
      <c r="E27" s="65"/>
      <c r="F27" s="65"/>
      <c r="G27" s="65"/>
      <c r="H27" s="65"/>
      <c r="I27" s="65">
        <f t="shared" si="4"/>
        <v>0.1693121693121693</v>
      </c>
      <c r="J27" s="65">
        <f t="shared" si="4"/>
        <v>0.84193548387096773</v>
      </c>
      <c r="K27" s="65">
        <f t="shared" si="4"/>
        <v>1</v>
      </c>
      <c r="L27" s="65">
        <f t="shared" si="4"/>
        <v>0.87735849056603776</v>
      </c>
      <c r="M27" s="65">
        <f t="shared" si="4"/>
        <v>0.58571428571428574</v>
      </c>
      <c r="N27" s="65">
        <f t="shared" si="4"/>
        <v>0</v>
      </c>
      <c r="O27" s="69">
        <f t="shared" ref="O27:O42" si="5">AVERAGE(I27:N27)</f>
        <v>0.57905340491057677</v>
      </c>
      <c r="P27" s="65"/>
      <c r="Q27" s="65"/>
    </row>
    <row r="28" spans="2:17" s="63" customFormat="1" x14ac:dyDescent="0.25">
      <c r="B28" s="66">
        <f t="shared" si="3"/>
        <v>3</v>
      </c>
      <c r="C28" s="65"/>
      <c r="D28" s="65"/>
      <c r="E28" s="65"/>
      <c r="F28" s="65"/>
      <c r="G28" s="65"/>
      <c r="H28" s="65"/>
      <c r="I28" s="65">
        <f t="shared" si="4"/>
        <v>0</v>
      </c>
      <c r="J28" s="65">
        <f t="shared" si="4"/>
        <v>0.30645161290322581</v>
      </c>
      <c r="K28" s="65">
        <f t="shared" si="4"/>
        <v>0.55238095238095242</v>
      </c>
      <c r="L28" s="65">
        <f t="shared" si="4"/>
        <v>0.94339622641509435</v>
      </c>
      <c r="M28" s="65">
        <f t="shared" si="4"/>
        <v>0.6</v>
      </c>
      <c r="N28" s="65">
        <f t="shared" si="4"/>
        <v>7.1895424836601302E-2</v>
      </c>
      <c r="O28" s="69">
        <f t="shared" si="5"/>
        <v>0.41235403608931231</v>
      </c>
      <c r="P28" s="65"/>
      <c r="Q28" s="65"/>
    </row>
    <row r="29" spans="2:17" s="63" customFormat="1" x14ac:dyDescent="0.25">
      <c r="B29" s="66">
        <f t="shared" si="3"/>
        <v>4</v>
      </c>
      <c r="C29" s="65"/>
      <c r="D29" s="65"/>
      <c r="E29" s="65"/>
      <c r="F29" s="65"/>
      <c r="G29" s="65"/>
      <c r="H29" s="65"/>
      <c r="I29" s="65">
        <f t="shared" si="4"/>
        <v>1</v>
      </c>
      <c r="J29" s="65">
        <f t="shared" si="4"/>
        <v>0</v>
      </c>
      <c r="K29" s="65">
        <f t="shared" si="4"/>
        <v>1</v>
      </c>
      <c r="L29" s="65">
        <f t="shared" si="4"/>
        <v>0.23584905660377359</v>
      </c>
      <c r="M29" s="65">
        <f t="shared" si="4"/>
        <v>1</v>
      </c>
      <c r="N29" s="65">
        <f t="shared" si="4"/>
        <v>0</v>
      </c>
      <c r="O29" s="69">
        <f t="shared" si="5"/>
        <v>0.53930817610062898</v>
      </c>
      <c r="P29" s="65"/>
      <c r="Q29" s="65"/>
    </row>
    <row r="30" spans="2:17" s="63" customFormat="1" x14ac:dyDescent="0.25">
      <c r="B30" s="66">
        <f t="shared" si="3"/>
        <v>5</v>
      </c>
      <c r="C30" s="65"/>
      <c r="D30" s="65"/>
      <c r="E30" s="65"/>
      <c r="F30" s="65"/>
      <c r="G30" s="65"/>
      <c r="H30" s="65"/>
      <c r="I30" s="65">
        <f t="shared" si="4"/>
        <v>0.21164021164021163</v>
      </c>
      <c r="J30" s="65">
        <f t="shared" si="4"/>
        <v>0.63548387096774195</v>
      </c>
      <c r="K30" s="65">
        <f t="shared" si="4"/>
        <v>0.60952380952380958</v>
      </c>
      <c r="L30" s="65">
        <f t="shared" si="4"/>
        <v>0.46226415094339623</v>
      </c>
      <c r="M30" s="65">
        <f t="shared" si="4"/>
        <v>0.68571428571428572</v>
      </c>
      <c r="N30" s="65">
        <f t="shared" si="4"/>
        <v>0</v>
      </c>
      <c r="O30" s="69">
        <f t="shared" si="5"/>
        <v>0.4341043881315742</v>
      </c>
      <c r="P30" s="65"/>
      <c r="Q30" s="65"/>
    </row>
    <row r="31" spans="2:17" s="63" customFormat="1" x14ac:dyDescent="0.25">
      <c r="B31" s="66">
        <f t="shared" si="3"/>
        <v>6</v>
      </c>
      <c r="C31" s="65"/>
      <c r="D31" s="65"/>
      <c r="E31" s="65"/>
      <c r="F31" s="65"/>
      <c r="G31" s="65"/>
      <c r="H31" s="65"/>
      <c r="I31" s="65">
        <f t="shared" si="4"/>
        <v>0</v>
      </c>
      <c r="J31" s="65">
        <f t="shared" si="4"/>
        <v>0.29032258064516131</v>
      </c>
      <c r="K31" s="65">
        <f t="shared" si="4"/>
        <v>0.87619047619047619</v>
      </c>
      <c r="L31" s="65">
        <f t="shared" si="4"/>
        <v>0.74528301886792447</v>
      </c>
      <c r="M31" s="65">
        <f t="shared" si="4"/>
        <v>0.31428571428571428</v>
      </c>
      <c r="N31" s="65">
        <f t="shared" si="4"/>
        <v>0</v>
      </c>
      <c r="O31" s="69">
        <f t="shared" si="5"/>
        <v>0.37101363166487938</v>
      </c>
      <c r="P31" s="65"/>
      <c r="Q31" s="65"/>
    </row>
    <row r="32" spans="2:17" s="63" customFormat="1" x14ac:dyDescent="0.25">
      <c r="B32" s="66">
        <f t="shared" si="3"/>
        <v>7</v>
      </c>
      <c r="C32" s="65"/>
      <c r="D32" s="65"/>
      <c r="E32" s="65"/>
      <c r="F32" s="65"/>
      <c r="G32" s="65"/>
      <c r="H32" s="65"/>
      <c r="I32" s="65">
        <f t="shared" si="4"/>
        <v>0.14285714285714285</v>
      </c>
      <c r="J32" s="65">
        <f t="shared" si="4"/>
        <v>0.7709677419354839</v>
      </c>
      <c r="K32" s="65">
        <f t="shared" si="4"/>
        <v>0.47857142857142859</v>
      </c>
      <c r="L32" s="65">
        <f t="shared" si="4"/>
        <v>0.65094339622641506</v>
      </c>
      <c r="M32" s="65">
        <f t="shared" si="4"/>
        <v>0.4</v>
      </c>
      <c r="N32" s="65">
        <f t="shared" si="4"/>
        <v>8.8235294117647065E-2</v>
      </c>
      <c r="O32" s="69">
        <f t="shared" si="5"/>
        <v>0.42192916728468627</v>
      </c>
      <c r="P32" s="65"/>
      <c r="Q32" s="65"/>
    </row>
    <row r="33" spans="2:18" s="63" customFormat="1" x14ac:dyDescent="0.25">
      <c r="B33" s="66">
        <f t="shared" si="3"/>
        <v>8</v>
      </c>
      <c r="C33" s="65"/>
      <c r="D33" s="65"/>
      <c r="E33" s="65"/>
      <c r="F33" s="65"/>
      <c r="G33" s="65"/>
      <c r="H33" s="65"/>
      <c r="I33" s="65">
        <f t="shared" si="4"/>
        <v>0.19047619047619047</v>
      </c>
      <c r="J33" s="65">
        <f t="shared" si="4"/>
        <v>0.45161290322580644</v>
      </c>
      <c r="K33" s="65">
        <f t="shared" si="4"/>
        <v>0.23809523809523808</v>
      </c>
      <c r="L33" s="65">
        <f t="shared" si="4"/>
        <v>1</v>
      </c>
      <c r="M33" s="65">
        <f t="shared" si="4"/>
        <v>0.7142857142857143</v>
      </c>
      <c r="N33" s="65">
        <f t="shared" si="4"/>
        <v>7.8431372549019607E-2</v>
      </c>
      <c r="O33" s="69">
        <f t="shared" si="5"/>
        <v>0.44548356977199483</v>
      </c>
      <c r="P33" s="65"/>
      <c r="Q33" s="65"/>
    </row>
    <row r="34" spans="2:18" s="63" customFormat="1" x14ac:dyDescent="0.25">
      <c r="B34" s="66">
        <f t="shared" si="3"/>
        <v>9</v>
      </c>
      <c r="C34" s="65"/>
      <c r="D34" s="65"/>
      <c r="E34" s="65"/>
      <c r="F34" s="65"/>
      <c r="G34" s="65"/>
      <c r="H34" s="65"/>
      <c r="I34" s="65">
        <f t="shared" si="4"/>
        <v>0</v>
      </c>
      <c r="J34" s="65">
        <f t="shared" si="4"/>
        <v>0.43225806451612903</v>
      </c>
      <c r="K34" s="65">
        <f t="shared" si="4"/>
        <v>0.45238095238095238</v>
      </c>
      <c r="L34" s="65">
        <f t="shared" si="4"/>
        <v>0.330188679245283</v>
      </c>
      <c r="M34" s="65">
        <f t="shared" si="4"/>
        <v>0.4</v>
      </c>
      <c r="N34" s="65">
        <f t="shared" si="4"/>
        <v>0.17647058823529413</v>
      </c>
      <c r="O34" s="69">
        <f t="shared" si="5"/>
        <v>0.29854971406294312</v>
      </c>
      <c r="P34" s="65"/>
      <c r="Q34" s="65"/>
    </row>
    <row r="35" spans="2:18" s="63" customFormat="1" x14ac:dyDescent="0.25">
      <c r="B35" s="66">
        <f t="shared" si="3"/>
        <v>10</v>
      </c>
      <c r="C35" s="65"/>
      <c r="D35" s="65"/>
      <c r="E35" s="65"/>
      <c r="F35" s="65"/>
      <c r="G35" s="65"/>
      <c r="H35" s="65"/>
      <c r="I35" s="65">
        <f t="shared" si="4"/>
        <v>0.20634920634920634</v>
      </c>
      <c r="J35" s="65">
        <f t="shared" si="4"/>
        <v>0.9258064516129032</v>
      </c>
      <c r="K35" s="65">
        <f t="shared" si="4"/>
        <v>0</v>
      </c>
      <c r="L35" s="65">
        <f t="shared" si="4"/>
        <v>0.80188679245283023</v>
      </c>
      <c r="M35" s="65">
        <f t="shared" si="4"/>
        <v>0.65714285714285714</v>
      </c>
      <c r="N35" s="65">
        <f t="shared" si="4"/>
        <v>0.99673202614379086</v>
      </c>
      <c r="O35" s="69">
        <f t="shared" si="5"/>
        <v>0.59798622228359799</v>
      </c>
      <c r="P35" s="65"/>
      <c r="Q35" s="65"/>
    </row>
    <row r="36" spans="2:18" s="63" customFormat="1" x14ac:dyDescent="0.25">
      <c r="B36" s="66">
        <f t="shared" si="3"/>
        <v>11</v>
      </c>
      <c r="C36" s="65"/>
      <c r="D36" s="65"/>
      <c r="E36" s="65"/>
      <c r="F36" s="65"/>
      <c r="G36" s="65"/>
      <c r="H36" s="65"/>
      <c r="I36" s="65">
        <f t="shared" ref="I36:N45" si="6">I14/I$24</f>
        <v>0.15873015873015872</v>
      </c>
      <c r="J36" s="65">
        <f t="shared" si="6"/>
        <v>0.86774193548387102</v>
      </c>
      <c r="K36" s="65">
        <f t="shared" si="6"/>
        <v>0.99285714285714288</v>
      </c>
      <c r="L36" s="65">
        <f t="shared" si="6"/>
        <v>0.86792452830188682</v>
      </c>
      <c r="M36" s="65">
        <f t="shared" si="6"/>
        <v>0.27142857142857141</v>
      </c>
      <c r="N36" s="65">
        <f t="shared" si="6"/>
        <v>1</v>
      </c>
      <c r="O36" s="69">
        <f t="shared" si="5"/>
        <v>0.69311372280027184</v>
      </c>
      <c r="P36" s="65"/>
      <c r="Q36" s="65"/>
    </row>
    <row r="37" spans="2:18" s="63" customFormat="1" x14ac:dyDescent="0.25">
      <c r="B37" s="66">
        <f t="shared" si="3"/>
        <v>12</v>
      </c>
      <c r="C37" s="65"/>
      <c r="D37" s="65"/>
      <c r="E37" s="65"/>
      <c r="F37" s="65"/>
      <c r="G37" s="65"/>
      <c r="H37" s="65"/>
      <c r="I37" s="65">
        <f t="shared" si="6"/>
        <v>0.18518518518518517</v>
      </c>
      <c r="J37" s="65">
        <f t="shared" si="6"/>
        <v>1</v>
      </c>
      <c r="K37" s="65">
        <f t="shared" si="6"/>
        <v>0.96666666666666667</v>
      </c>
      <c r="L37" s="65">
        <f t="shared" si="6"/>
        <v>0.58490566037735847</v>
      </c>
      <c r="M37" s="65">
        <f t="shared" si="6"/>
        <v>0.44285714285714284</v>
      </c>
      <c r="N37" s="65">
        <f t="shared" si="6"/>
        <v>0.77124183006535951</v>
      </c>
      <c r="O37" s="69">
        <f t="shared" si="5"/>
        <v>0.65847608085861875</v>
      </c>
      <c r="P37" s="65"/>
      <c r="Q37" s="65"/>
    </row>
    <row r="38" spans="2:18" s="63" customFormat="1" x14ac:dyDescent="0.25">
      <c r="B38" s="66">
        <f t="shared" si="3"/>
        <v>13</v>
      </c>
      <c r="C38" s="65"/>
      <c r="D38" s="65"/>
      <c r="E38" s="65"/>
      <c r="F38" s="65"/>
      <c r="G38" s="65"/>
      <c r="H38" s="65"/>
      <c r="I38" s="65">
        <f t="shared" si="6"/>
        <v>0.19047619047619047</v>
      </c>
      <c r="J38" s="65">
        <f t="shared" si="6"/>
        <v>0.9</v>
      </c>
      <c r="K38" s="65">
        <f t="shared" si="6"/>
        <v>0.98571428571428577</v>
      </c>
      <c r="L38" s="65">
        <f t="shared" si="6"/>
        <v>0.90566037735849059</v>
      </c>
      <c r="M38" s="65">
        <f t="shared" si="6"/>
        <v>0</v>
      </c>
      <c r="N38" s="65">
        <f t="shared" si="6"/>
        <v>0.47712418300653597</v>
      </c>
      <c r="O38" s="69">
        <f t="shared" si="5"/>
        <v>0.5764958394259172</v>
      </c>
      <c r="P38" s="65"/>
      <c r="Q38" s="65"/>
    </row>
    <row r="39" spans="2:18" s="63" customFormat="1" x14ac:dyDescent="0.25">
      <c r="B39" s="66">
        <f t="shared" si="3"/>
        <v>14</v>
      </c>
      <c r="C39" s="65"/>
      <c r="D39" s="65"/>
      <c r="E39" s="65"/>
      <c r="F39" s="65"/>
      <c r="G39" s="65"/>
      <c r="H39" s="65"/>
      <c r="I39" s="65">
        <f t="shared" si="6"/>
        <v>0.51851851851851849</v>
      </c>
      <c r="J39" s="65">
        <f t="shared" si="6"/>
        <v>0.36774193548387096</v>
      </c>
      <c r="K39" s="65">
        <f t="shared" si="6"/>
        <v>0.99285714285714288</v>
      </c>
      <c r="L39" s="65">
        <f t="shared" si="6"/>
        <v>0.76415094339622647</v>
      </c>
      <c r="M39" s="65">
        <f t="shared" si="6"/>
        <v>0.72857142857142854</v>
      </c>
      <c r="N39" s="65">
        <f t="shared" si="6"/>
        <v>0.11764705882352941</v>
      </c>
      <c r="O39" s="69">
        <f t="shared" si="5"/>
        <v>0.58158117127511944</v>
      </c>
      <c r="P39" s="65"/>
      <c r="Q39" s="65"/>
    </row>
    <row r="40" spans="2:18" s="63" customFormat="1" x14ac:dyDescent="0.25">
      <c r="B40" s="66" t="str">
        <f t="shared" si="3"/>
        <v>a</v>
      </c>
      <c r="C40" s="65"/>
      <c r="D40" s="65"/>
      <c r="E40" s="65"/>
      <c r="F40" s="65"/>
      <c r="G40" s="65"/>
      <c r="H40" s="65"/>
      <c r="I40" s="65">
        <f t="shared" si="6"/>
        <v>0.53439153439153442</v>
      </c>
      <c r="J40" s="65">
        <f t="shared" si="6"/>
        <v>0.31612903225806449</v>
      </c>
      <c r="K40" s="65">
        <f t="shared" si="6"/>
        <v>0</v>
      </c>
      <c r="L40" s="65">
        <f t="shared" si="6"/>
        <v>0.47169811320754718</v>
      </c>
      <c r="M40" s="65">
        <f t="shared" si="6"/>
        <v>0</v>
      </c>
      <c r="N40" s="65">
        <f t="shared" si="6"/>
        <v>0</v>
      </c>
      <c r="O40" s="69">
        <f t="shared" si="5"/>
        <v>0.220369779976191</v>
      </c>
      <c r="P40" s="65"/>
      <c r="Q40" s="65"/>
    </row>
    <row r="41" spans="2:18" s="63" customFormat="1" x14ac:dyDescent="0.25">
      <c r="B41" s="66" t="str">
        <f t="shared" ref="B41:B42" si="7">B19</f>
        <v>b</v>
      </c>
      <c r="C41" s="65"/>
      <c r="D41" s="65"/>
      <c r="E41" s="65"/>
      <c r="F41" s="65"/>
      <c r="G41" s="65"/>
      <c r="H41" s="65"/>
      <c r="I41" s="65">
        <f t="shared" si="6"/>
        <v>0.544973544973545</v>
      </c>
      <c r="J41" s="65">
        <f t="shared" si="6"/>
        <v>0.15483870967741936</v>
      </c>
      <c r="K41" s="65">
        <f t="shared" si="6"/>
        <v>0.98571428571428577</v>
      </c>
      <c r="L41" s="65">
        <f t="shared" si="6"/>
        <v>0.74528301886792447</v>
      </c>
      <c r="M41" s="65">
        <f t="shared" si="6"/>
        <v>0</v>
      </c>
      <c r="N41" s="65">
        <f t="shared" si="6"/>
        <v>0.35947712418300654</v>
      </c>
      <c r="O41" s="69">
        <f t="shared" si="5"/>
        <v>0.46504778056936352</v>
      </c>
      <c r="P41" s="65"/>
      <c r="Q41" s="65"/>
    </row>
    <row r="42" spans="2:18" s="63" customFormat="1" x14ac:dyDescent="0.25">
      <c r="B42" s="66" t="str">
        <f t="shared" si="7"/>
        <v>c</v>
      </c>
      <c r="C42" s="65"/>
      <c r="D42" s="65"/>
      <c r="E42" s="65"/>
      <c r="F42" s="65"/>
      <c r="G42" s="65"/>
      <c r="H42" s="65"/>
      <c r="I42" s="65">
        <f t="shared" si="6"/>
        <v>0.44444444444444442</v>
      </c>
      <c r="J42" s="65">
        <f t="shared" si="6"/>
        <v>0.40322580645161288</v>
      </c>
      <c r="K42" s="65">
        <f t="shared" si="6"/>
        <v>0.85952380952380958</v>
      </c>
      <c r="L42" s="65">
        <f t="shared" si="6"/>
        <v>0.96226415094339623</v>
      </c>
      <c r="M42" s="65">
        <f t="shared" si="6"/>
        <v>0.22857142857142856</v>
      </c>
      <c r="N42" s="65">
        <f t="shared" si="6"/>
        <v>0.97058823529411764</v>
      </c>
      <c r="O42" s="69">
        <f t="shared" si="5"/>
        <v>0.64476964587146823</v>
      </c>
      <c r="P42" s="65"/>
      <c r="Q42" s="65"/>
    </row>
    <row r="43" spans="2:18" s="63" customFormat="1" x14ac:dyDescent="0.25">
      <c r="B43" s="67"/>
      <c r="C43" s="65"/>
      <c r="D43" s="65"/>
      <c r="E43" s="65"/>
      <c r="F43" s="65"/>
      <c r="G43" s="65"/>
      <c r="H43" s="68" t="s">
        <v>63</v>
      </c>
      <c r="I43" s="70">
        <f t="shared" ref="I43:N43" si="8">AVERAGE(I26:I42)</f>
        <v>0.26455026455026459</v>
      </c>
      <c r="J43" s="70">
        <f t="shared" si="8"/>
        <v>0.53017077798861489</v>
      </c>
      <c r="K43" s="70">
        <f t="shared" si="8"/>
        <v>0.68515406162464998</v>
      </c>
      <c r="L43" s="70">
        <f t="shared" si="8"/>
        <v>0.70310765815760257</v>
      </c>
      <c r="M43" s="70">
        <f t="shared" si="8"/>
        <v>0.42521008403361343</v>
      </c>
      <c r="N43" s="70">
        <f t="shared" si="8"/>
        <v>0.30046136101499421</v>
      </c>
      <c r="O43" s="68"/>
      <c r="P43" s="65"/>
      <c r="Q43" s="65"/>
    </row>
    <row r="44" spans="2:18" s="63" customFormat="1" x14ac:dyDescent="0.25">
      <c r="B44" s="67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4">
        <f>AVERAGE(I26:N42)</f>
        <v>0.48477570122828978</v>
      </c>
      <c r="O44" s="68"/>
      <c r="P44" s="65"/>
      <c r="Q44" s="65"/>
    </row>
    <row r="45" spans="2:18" s="63" customFormat="1" x14ac:dyDescent="0.25">
      <c r="B45" s="67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8"/>
      <c r="N45" s="65"/>
      <c r="O45" s="68"/>
      <c r="P45" s="65"/>
      <c r="Q45" s="65"/>
    </row>
    <row r="46" spans="2:18" x14ac:dyDescent="0.25">
      <c r="B46" s="54">
        <v>15</v>
      </c>
      <c r="C46" s="24">
        <v>43599</v>
      </c>
      <c r="D46" s="43"/>
      <c r="E46" s="43" t="s">
        <v>27</v>
      </c>
      <c r="F46" s="43"/>
      <c r="G46" s="43"/>
      <c r="H46" s="54" t="s">
        <v>24</v>
      </c>
      <c r="I46" s="59">
        <v>54</v>
      </c>
      <c r="J46" s="59">
        <v>204</v>
      </c>
      <c r="K46" s="59">
        <v>392</v>
      </c>
      <c r="L46" s="59">
        <v>71</v>
      </c>
      <c r="M46" s="59">
        <v>30</v>
      </c>
      <c r="N46" s="59">
        <v>207</v>
      </c>
      <c r="O46" s="43"/>
      <c r="P46" s="43">
        <f t="shared" ref="P46:P62" si="9">COUNTBLANK(I46:N46)+O46</f>
        <v>0</v>
      </c>
      <c r="Q46" s="43">
        <v>56.67</v>
      </c>
      <c r="R46" s="60">
        <f>SUM(I46:N51)/36</f>
        <v>114.58333333333333</v>
      </c>
    </row>
    <row r="47" spans="2:18" x14ac:dyDescent="0.25">
      <c r="B47" s="1">
        <v>16</v>
      </c>
      <c r="C47" s="24">
        <v>43599</v>
      </c>
      <c r="D47" s="1"/>
      <c r="E47" s="1" t="s">
        <v>28</v>
      </c>
      <c r="F47" s="1"/>
      <c r="G47" s="1"/>
      <c r="H47" s="12" t="s">
        <v>24</v>
      </c>
      <c r="I47" s="59">
        <v>36</v>
      </c>
      <c r="J47" s="59">
        <v>161</v>
      </c>
      <c r="K47" s="59">
        <v>236</v>
      </c>
      <c r="L47" s="59">
        <v>55</v>
      </c>
      <c r="M47" s="59">
        <v>29</v>
      </c>
      <c r="N47" s="59">
        <v>207</v>
      </c>
      <c r="O47" s="43"/>
      <c r="P47" s="1">
        <f t="shared" si="9"/>
        <v>0</v>
      </c>
      <c r="Q47" s="1">
        <v>30.67</v>
      </c>
    </row>
    <row r="48" spans="2:18" x14ac:dyDescent="0.25">
      <c r="B48" s="1">
        <v>17</v>
      </c>
      <c r="C48" s="24">
        <v>43599</v>
      </c>
      <c r="D48" s="1"/>
      <c r="E48" s="1" t="s">
        <v>29</v>
      </c>
      <c r="F48" s="1"/>
      <c r="G48" s="1"/>
      <c r="H48" s="12" t="s">
        <v>24</v>
      </c>
      <c r="I48" s="59">
        <v>43</v>
      </c>
      <c r="J48" s="59">
        <v>116</v>
      </c>
      <c r="K48" s="59">
        <v>396</v>
      </c>
      <c r="L48" s="59">
        <v>80</v>
      </c>
      <c r="M48" s="59">
        <v>25</v>
      </c>
      <c r="N48" s="59">
        <v>18</v>
      </c>
      <c r="O48" s="43"/>
      <c r="P48" s="1">
        <f t="shared" si="9"/>
        <v>0</v>
      </c>
      <c r="Q48" s="1">
        <v>56.67</v>
      </c>
    </row>
    <row r="49" spans="2:18" x14ac:dyDescent="0.25">
      <c r="B49" s="1">
        <v>18</v>
      </c>
      <c r="C49" s="24">
        <v>43599</v>
      </c>
      <c r="D49" s="1"/>
      <c r="E49" s="1" t="s">
        <v>30</v>
      </c>
      <c r="F49" s="1"/>
      <c r="G49" s="1"/>
      <c r="H49" s="12" t="s">
        <v>24</v>
      </c>
      <c r="I49" s="59">
        <v>138</v>
      </c>
      <c r="J49" s="59">
        <v>271</v>
      </c>
      <c r="K49" s="62"/>
      <c r="L49" s="60">
        <v>78</v>
      </c>
      <c r="M49" s="59">
        <v>112</v>
      </c>
      <c r="N49" s="59">
        <v>57</v>
      </c>
      <c r="O49" s="43">
        <v>2</v>
      </c>
      <c r="P49" s="1">
        <f t="shared" si="9"/>
        <v>3</v>
      </c>
      <c r="Q49" s="1">
        <v>32.67</v>
      </c>
    </row>
    <row r="50" spans="2:18" x14ac:dyDescent="0.25">
      <c r="B50" s="1">
        <v>19</v>
      </c>
      <c r="C50" s="24">
        <v>43599</v>
      </c>
      <c r="D50" s="1"/>
      <c r="E50" s="1" t="s">
        <v>31</v>
      </c>
      <c r="F50" s="1"/>
      <c r="G50" s="1"/>
      <c r="H50" s="12" t="s">
        <v>24</v>
      </c>
      <c r="I50" s="61"/>
      <c r="J50" s="59">
        <v>219</v>
      </c>
      <c r="K50" s="59">
        <v>220</v>
      </c>
      <c r="L50" s="59">
        <v>85</v>
      </c>
      <c r="M50" s="59">
        <v>18</v>
      </c>
      <c r="N50" s="59">
        <v>83</v>
      </c>
      <c r="O50" s="43"/>
      <c r="P50" s="1">
        <f t="shared" si="9"/>
        <v>1</v>
      </c>
      <c r="Q50" s="1">
        <v>55.33</v>
      </c>
    </row>
    <row r="51" spans="2:18" x14ac:dyDescent="0.25">
      <c r="B51" s="1">
        <v>20</v>
      </c>
      <c r="C51" s="24">
        <v>43599</v>
      </c>
      <c r="D51" s="1"/>
      <c r="E51" s="1" t="s">
        <v>49</v>
      </c>
      <c r="F51" s="1"/>
      <c r="G51" s="1"/>
      <c r="H51" s="12" t="s">
        <v>24</v>
      </c>
      <c r="I51" s="59">
        <v>66</v>
      </c>
      <c r="J51" s="59">
        <v>82</v>
      </c>
      <c r="K51" s="59">
        <v>202</v>
      </c>
      <c r="L51" s="59">
        <v>67</v>
      </c>
      <c r="M51" s="59">
        <v>39</v>
      </c>
      <c r="N51" s="59">
        <v>28</v>
      </c>
      <c r="O51" s="43">
        <v>1</v>
      </c>
      <c r="P51" s="1">
        <f t="shared" si="9"/>
        <v>1</v>
      </c>
      <c r="Q51" s="1">
        <v>32.67</v>
      </c>
    </row>
    <row r="52" spans="2:18" x14ac:dyDescent="0.25">
      <c r="B52" s="29">
        <v>21</v>
      </c>
      <c r="C52" s="28">
        <v>43606</v>
      </c>
      <c r="D52" s="29"/>
      <c r="E52" s="29" t="s">
        <v>43</v>
      </c>
      <c r="F52" s="29"/>
      <c r="G52" s="29"/>
      <c r="H52" s="30" t="s">
        <v>24</v>
      </c>
      <c r="I52" s="61"/>
      <c r="J52" s="59">
        <v>285</v>
      </c>
      <c r="K52" s="59">
        <v>291</v>
      </c>
      <c r="L52" s="59">
        <v>71</v>
      </c>
      <c r="M52" s="59">
        <v>26</v>
      </c>
      <c r="N52" s="59">
        <v>203</v>
      </c>
      <c r="O52" s="43">
        <v>1</v>
      </c>
      <c r="P52" s="1">
        <f t="shared" si="9"/>
        <v>2</v>
      </c>
      <c r="Q52" s="1">
        <v>49.67</v>
      </c>
      <c r="R52" s="60">
        <f>SUM(I52:N57)/36</f>
        <v>120.22222222222223</v>
      </c>
    </row>
    <row r="53" spans="2:18" x14ac:dyDescent="0.25">
      <c r="B53" s="29">
        <v>22</v>
      </c>
      <c r="C53" s="28">
        <v>43606</v>
      </c>
      <c r="D53" s="29"/>
      <c r="E53" s="29" t="s">
        <v>44</v>
      </c>
      <c r="F53" s="29"/>
      <c r="G53" s="29"/>
      <c r="H53" s="30" t="s">
        <v>24</v>
      </c>
      <c r="I53" s="61"/>
      <c r="J53" s="59">
        <v>137</v>
      </c>
      <c r="K53" s="59">
        <v>321</v>
      </c>
      <c r="L53" s="59">
        <v>66</v>
      </c>
      <c r="M53" s="59">
        <v>36</v>
      </c>
      <c r="N53" s="59">
        <v>39</v>
      </c>
      <c r="O53" s="43">
        <v>1</v>
      </c>
      <c r="P53" s="1">
        <f t="shared" si="9"/>
        <v>2</v>
      </c>
      <c r="Q53" s="1">
        <v>54.33</v>
      </c>
    </row>
    <row r="54" spans="2:18" x14ac:dyDescent="0.25">
      <c r="B54" s="29">
        <v>23</v>
      </c>
      <c r="C54" s="28">
        <v>43606</v>
      </c>
      <c r="D54" s="29"/>
      <c r="E54" s="29" t="s">
        <v>45</v>
      </c>
      <c r="F54" s="29"/>
      <c r="G54" s="29"/>
      <c r="H54" s="30" t="s">
        <v>24</v>
      </c>
      <c r="I54" s="62"/>
      <c r="J54" s="59">
        <v>116</v>
      </c>
      <c r="K54" s="59">
        <v>396</v>
      </c>
      <c r="L54" s="59">
        <v>80</v>
      </c>
      <c r="M54" s="59">
        <v>30</v>
      </c>
      <c r="N54" s="59">
        <v>73</v>
      </c>
      <c r="O54" s="43"/>
      <c r="P54" s="1">
        <f t="shared" si="9"/>
        <v>1</v>
      </c>
      <c r="Q54" s="1">
        <v>41.67</v>
      </c>
    </row>
    <row r="55" spans="2:18" x14ac:dyDescent="0.25">
      <c r="B55" s="29">
        <v>24</v>
      </c>
      <c r="C55" s="28">
        <v>43606</v>
      </c>
      <c r="D55" s="29"/>
      <c r="E55" s="29" t="s">
        <v>46</v>
      </c>
      <c r="F55" s="29"/>
      <c r="G55" s="29"/>
      <c r="H55" s="30" t="s">
        <v>24</v>
      </c>
      <c r="I55" s="61"/>
      <c r="J55" s="59">
        <v>74</v>
      </c>
      <c r="K55" s="59">
        <v>318</v>
      </c>
      <c r="L55" s="59">
        <v>62</v>
      </c>
      <c r="M55" s="61"/>
      <c r="N55" s="59">
        <v>183</v>
      </c>
      <c r="O55" s="43"/>
      <c r="P55" s="1">
        <f t="shared" si="9"/>
        <v>2</v>
      </c>
      <c r="Q55" s="1">
        <v>68.33</v>
      </c>
    </row>
    <row r="56" spans="2:18" x14ac:dyDescent="0.25">
      <c r="B56" s="29">
        <v>25</v>
      </c>
      <c r="C56" s="28">
        <v>43606</v>
      </c>
      <c r="D56" s="29"/>
      <c r="E56" s="29" t="s">
        <v>47</v>
      </c>
      <c r="F56" s="29"/>
      <c r="G56" s="29"/>
      <c r="H56" s="30" t="s">
        <v>24</v>
      </c>
      <c r="I56" s="61"/>
      <c r="J56" s="59">
        <v>111</v>
      </c>
      <c r="K56" s="59">
        <v>241</v>
      </c>
      <c r="L56" s="59">
        <v>64</v>
      </c>
      <c r="M56" s="59">
        <v>17</v>
      </c>
      <c r="N56" s="59">
        <v>117</v>
      </c>
      <c r="O56" s="43">
        <v>1</v>
      </c>
      <c r="P56" s="1">
        <f t="shared" si="9"/>
        <v>2</v>
      </c>
      <c r="Q56" s="1">
        <v>36.33</v>
      </c>
    </row>
    <row r="57" spans="2:18" x14ac:dyDescent="0.25">
      <c r="B57" s="29">
        <v>26</v>
      </c>
      <c r="C57" s="28">
        <v>43606</v>
      </c>
      <c r="D57" s="29"/>
      <c r="E57" s="29" t="s">
        <v>48</v>
      </c>
      <c r="F57" s="29"/>
      <c r="G57" s="29"/>
      <c r="H57" s="30" t="s">
        <v>24</v>
      </c>
      <c r="I57" s="59">
        <v>189</v>
      </c>
      <c r="J57" s="59">
        <v>172</v>
      </c>
      <c r="K57" s="59">
        <v>295</v>
      </c>
      <c r="L57" s="59">
        <v>52</v>
      </c>
      <c r="M57" s="59">
        <v>263</v>
      </c>
      <c r="N57" s="62"/>
      <c r="O57" s="43"/>
      <c r="P57" s="1">
        <f t="shared" si="9"/>
        <v>1</v>
      </c>
      <c r="Q57" s="1">
        <v>44.33</v>
      </c>
    </row>
    <row r="58" spans="2:18" x14ac:dyDescent="0.25">
      <c r="B58" s="1">
        <v>27</v>
      </c>
      <c r="C58" s="24">
        <v>43613</v>
      </c>
      <c r="D58" s="1"/>
      <c r="E58" s="1"/>
      <c r="F58" s="1"/>
      <c r="G58" s="1"/>
      <c r="H58" s="37" t="s">
        <v>24</v>
      </c>
      <c r="I58" s="62"/>
      <c r="J58" s="59">
        <v>76</v>
      </c>
      <c r="K58" s="59">
        <v>217</v>
      </c>
      <c r="L58" s="59">
        <v>63</v>
      </c>
      <c r="M58" s="59">
        <v>17</v>
      </c>
      <c r="N58" s="59">
        <v>42</v>
      </c>
      <c r="O58" s="43"/>
      <c r="P58" s="43">
        <f t="shared" si="9"/>
        <v>1</v>
      </c>
      <c r="Q58" s="1"/>
      <c r="R58" s="60">
        <f>SUM(I58:N62)/30</f>
        <v>88.6</v>
      </c>
    </row>
    <row r="59" spans="2:18" s="35" customFormat="1" x14ac:dyDescent="0.25">
      <c r="B59" s="1">
        <v>28</v>
      </c>
      <c r="C59" s="24">
        <v>43613</v>
      </c>
      <c r="D59" s="36"/>
      <c r="E59" s="36"/>
      <c r="F59" s="36"/>
      <c r="G59" s="36"/>
      <c r="H59" s="37" t="s">
        <v>24</v>
      </c>
      <c r="I59" s="61"/>
      <c r="J59" s="61"/>
      <c r="K59" s="61"/>
      <c r="L59" s="62"/>
      <c r="M59" s="61"/>
      <c r="N59" s="61"/>
      <c r="O59" s="43"/>
      <c r="P59" s="43">
        <f t="shared" si="9"/>
        <v>6</v>
      </c>
      <c r="Q59" s="36"/>
    </row>
    <row r="60" spans="2:18" s="35" customFormat="1" x14ac:dyDescent="0.25">
      <c r="B60" s="36">
        <v>29</v>
      </c>
      <c r="C60" s="24">
        <v>43613</v>
      </c>
      <c r="D60" s="36"/>
      <c r="E60" s="36"/>
      <c r="F60" s="36"/>
      <c r="G60" s="36"/>
      <c r="H60" s="37" t="s">
        <v>24</v>
      </c>
      <c r="I60" s="62"/>
      <c r="J60" s="59">
        <v>285</v>
      </c>
      <c r="K60" s="59">
        <v>357</v>
      </c>
      <c r="L60" s="59">
        <v>67</v>
      </c>
      <c r="M60" s="62"/>
      <c r="N60" s="59">
        <v>91</v>
      </c>
      <c r="O60" s="43">
        <v>1</v>
      </c>
      <c r="P60" s="43">
        <f t="shared" si="9"/>
        <v>3</v>
      </c>
      <c r="Q60" s="36"/>
    </row>
    <row r="61" spans="2:18" s="35" customFormat="1" x14ac:dyDescent="0.25">
      <c r="B61" s="36">
        <v>30</v>
      </c>
      <c r="C61" s="24">
        <v>43613</v>
      </c>
      <c r="D61" s="36"/>
      <c r="E61" s="36"/>
      <c r="F61" s="36"/>
      <c r="G61" s="36"/>
      <c r="H61" s="37" t="s">
        <v>24</v>
      </c>
      <c r="I61" s="62"/>
      <c r="J61" s="59">
        <v>152</v>
      </c>
      <c r="K61" s="62"/>
      <c r="L61" s="59">
        <v>80</v>
      </c>
      <c r="M61" s="59">
        <v>29</v>
      </c>
      <c r="N61" s="59">
        <v>153</v>
      </c>
      <c r="O61" s="43"/>
      <c r="P61" s="43">
        <f t="shared" si="9"/>
        <v>2</v>
      </c>
      <c r="Q61" s="36"/>
    </row>
    <row r="62" spans="2:18" x14ac:dyDescent="0.25">
      <c r="B62" s="36">
        <v>31</v>
      </c>
      <c r="C62" s="24">
        <v>43613</v>
      </c>
      <c r="D62" s="1"/>
      <c r="E62" s="1"/>
      <c r="F62" s="1"/>
      <c r="G62" s="1"/>
      <c r="H62" s="37" t="s">
        <v>24</v>
      </c>
      <c r="I62" s="59">
        <v>65</v>
      </c>
      <c r="J62" s="59">
        <v>233</v>
      </c>
      <c r="K62" s="59">
        <v>394</v>
      </c>
      <c r="L62" s="59">
        <v>68</v>
      </c>
      <c r="M62" s="59">
        <v>27</v>
      </c>
      <c r="N62" s="59">
        <v>242</v>
      </c>
      <c r="O62" s="43"/>
      <c r="P62" s="43">
        <f t="shared" si="9"/>
        <v>0</v>
      </c>
      <c r="Q62" s="1"/>
    </row>
    <row r="63" spans="2:18" s="19" customFormat="1" x14ac:dyDescent="0.25">
      <c r="B63" s="20"/>
      <c r="C63" s="21"/>
      <c r="D63" s="21"/>
      <c r="E63" s="21"/>
      <c r="F63" s="21"/>
      <c r="G63" s="21"/>
      <c r="H63" s="21"/>
      <c r="I63" s="21">
        <f t="shared" ref="I63:N63" si="10">SUM(I46:I62)/17</f>
        <v>34.764705882352942</v>
      </c>
      <c r="J63" s="21">
        <f t="shared" si="10"/>
        <v>158.47058823529412</v>
      </c>
      <c r="K63" s="21">
        <f t="shared" si="10"/>
        <v>251.52941176470588</v>
      </c>
      <c r="L63" s="21">
        <f t="shared" si="10"/>
        <v>65.235294117647058</v>
      </c>
      <c r="M63" s="21">
        <f t="shared" si="10"/>
        <v>41.058823529411768</v>
      </c>
      <c r="N63" s="21">
        <f t="shared" si="10"/>
        <v>102.52941176470588</v>
      </c>
      <c r="O63" s="21"/>
      <c r="P63" s="21">
        <f>SUM(P46:P62)</f>
        <v>27</v>
      </c>
      <c r="Q63" s="21">
        <f>SUM(Q46:Q62)</f>
        <v>559.34</v>
      </c>
    </row>
    <row r="64" spans="2:18" s="19" customFormat="1" x14ac:dyDescent="0.25"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2" t="s">
        <v>34</v>
      </c>
      <c r="N64" s="23">
        <f>AVERAGE(I63:N63)</f>
        <v>108.9313725490196</v>
      </c>
      <c r="O64" s="22" t="s">
        <v>36</v>
      </c>
      <c r="P64" s="23">
        <f>P63/(14-COUNTBLANK(P46:P62))</f>
        <v>1.9285714285714286</v>
      </c>
      <c r="Q64" s="23">
        <f>Q63/(14-COUNTBLANK(Q46:Q62))</f>
        <v>62.148888888888891</v>
      </c>
    </row>
    <row r="66" spans="2:15" x14ac:dyDescent="0.25">
      <c r="H66" s="68" t="s">
        <v>59</v>
      </c>
      <c r="I66" s="65">
        <f t="shared" ref="I66:N66" si="11">MAX(I46:I62)</f>
        <v>189</v>
      </c>
      <c r="J66" s="65">
        <f t="shared" si="11"/>
        <v>285</v>
      </c>
      <c r="K66" s="65">
        <f t="shared" si="11"/>
        <v>396</v>
      </c>
      <c r="L66" s="65">
        <f t="shared" si="11"/>
        <v>85</v>
      </c>
      <c r="M66" s="65">
        <f t="shared" si="11"/>
        <v>263</v>
      </c>
      <c r="N66" s="65">
        <f t="shared" si="11"/>
        <v>242</v>
      </c>
    </row>
    <row r="67" spans="2:15" x14ac:dyDescent="0.25">
      <c r="I67" s="65" t="s">
        <v>60</v>
      </c>
      <c r="O67" s="45" t="s">
        <v>62</v>
      </c>
    </row>
    <row r="68" spans="2:15" x14ac:dyDescent="0.25">
      <c r="B68" s="66">
        <f t="shared" ref="B68:B81" si="12">B46</f>
        <v>15</v>
      </c>
      <c r="C68" s="65"/>
      <c r="D68" s="65"/>
      <c r="E68" s="65"/>
      <c r="F68" s="65"/>
      <c r="G68" s="65"/>
      <c r="H68" s="65"/>
      <c r="I68" s="65">
        <f t="shared" ref="I68:N77" si="13">I46/I$66</f>
        <v>0.2857142857142857</v>
      </c>
      <c r="J68" s="65">
        <f t="shared" si="13"/>
        <v>0.71578947368421053</v>
      </c>
      <c r="K68" s="65">
        <f t="shared" si="13"/>
        <v>0.98989898989898994</v>
      </c>
      <c r="L68" s="65">
        <f t="shared" si="13"/>
        <v>0.83529411764705885</v>
      </c>
      <c r="M68" s="65">
        <f t="shared" si="13"/>
        <v>0.11406844106463879</v>
      </c>
      <c r="N68" s="65">
        <f t="shared" si="13"/>
        <v>0.85537190082644632</v>
      </c>
      <c r="O68" s="69">
        <f>AVERAGE(I68:N68)</f>
        <v>0.63268953480593837</v>
      </c>
    </row>
    <row r="69" spans="2:15" x14ac:dyDescent="0.25">
      <c r="B69" s="66">
        <f t="shared" si="12"/>
        <v>16</v>
      </c>
      <c r="C69" s="65"/>
      <c r="D69" s="65"/>
      <c r="E69" s="65"/>
      <c r="F69" s="65"/>
      <c r="G69" s="65"/>
      <c r="H69" s="65"/>
      <c r="I69" s="65">
        <f t="shared" si="13"/>
        <v>0.19047619047619047</v>
      </c>
      <c r="J69" s="65">
        <f t="shared" si="13"/>
        <v>0.56491228070175437</v>
      </c>
      <c r="K69" s="65">
        <f t="shared" si="13"/>
        <v>0.59595959595959591</v>
      </c>
      <c r="L69" s="65">
        <f t="shared" si="13"/>
        <v>0.6470588235294118</v>
      </c>
      <c r="M69" s="65">
        <f t="shared" si="13"/>
        <v>0.11026615969581749</v>
      </c>
      <c r="N69" s="65">
        <f t="shared" si="13"/>
        <v>0.85537190082644632</v>
      </c>
      <c r="O69" s="69">
        <f t="shared" ref="O69:O84" si="14">AVERAGE(I69:N69)</f>
        <v>0.49400749186486936</v>
      </c>
    </row>
    <row r="70" spans="2:15" x14ac:dyDescent="0.25">
      <c r="B70" s="66">
        <f t="shared" si="12"/>
        <v>17</v>
      </c>
      <c r="C70" s="65"/>
      <c r="D70" s="65"/>
      <c r="E70" s="65"/>
      <c r="F70" s="65"/>
      <c r="G70" s="65"/>
      <c r="H70" s="65"/>
      <c r="I70" s="65">
        <f t="shared" si="13"/>
        <v>0.2275132275132275</v>
      </c>
      <c r="J70" s="65">
        <f t="shared" si="13"/>
        <v>0.40701754385964911</v>
      </c>
      <c r="K70" s="65">
        <f t="shared" si="13"/>
        <v>1</v>
      </c>
      <c r="L70" s="65">
        <f t="shared" si="13"/>
        <v>0.94117647058823528</v>
      </c>
      <c r="M70" s="65">
        <f t="shared" si="13"/>
        <v>9.5057034220532313E-2</v>
      </c>
      <c r="N70" s="65">
        <f t="shared" si="13"/>
        <v>7.43801652892562E-2</v>
      </c>
      <c r="O70" s="69">
        <f t="shared" si="14"/>
        <v>0.4575240735784834</v>
      </c>
    </row>
    <row r="71" spans="2:15" x14ac:dyDescent="0.25">
      <c r="B71" s="66">
        <f t="shared" si="12"/>
        <v>18</v>
      </c>
      <c r="C71" s="65"/>
      <c r="D71" s="65"/>
      <c r="E71" s="65"/>
      <c r="F71" s="65"/>
      <c r="G71" s="65"/>
      <c r="H71" s="65"/>
      <c r="I71" s="65">
        <f t="shared" si="13"/>
        <v>0.73015873015873012</v>
      </c>
      <c r="J71" s="65">
        <f t="shared" si="13"/>
        <v>0.9508771929824561</v>
      </c>
      <c r="K71" s="65">
        <f t="shared" si="13"/>
        <v>0</v>
      </c>
      <c r="L71" s="65">
        <f t="shared" si="13"/>
        <v>0.91764705882352937</v>
      </c>
      <c r="M71" s="65">
        <f t="shared" si="13"/>
        <v>0.42585551330798477</v>
      </c>
      <c r="N71" s="65">
        <f t="shared" si="13"/>
        <v>0.23553719008264462</v>
      </c>
      <c r="O71" s="69">
        <f t="shared" si="14"/>
        <v>0.54334594755922416</v>
      </c>
    </row>
    <row r="72" spans="2:15" x14ac:dyDescent="0.25">
      <c r="B72" s="66">
        <f t="shared" si="12"/>
        <v>19</v>
      </c>
      <c r="C72" s="65"/>
      <c r="D72" s="65"/>
      <c r="E72" s="65"/>
      <c r="F72" s="65"/>
      <c r="G72" s="65"/>
      <c r="H72" s="65"/>
      <c r="I72" s="65">
        <f t="shared" si="13"/>
        <v>0</v>
      </c>
      <c r="J72" s="65">
        <f t="shared" si="13"/>
        <v>0.76842105263157889</v>
      </c>
      <c r="K72" s="65">
        <f t="shared" si="13"/>
        <v>0.55555555555555558</v>
      </c>
      <c r="L72" s="65">
        <f t="shared" si="13"/>
        <v>1</v>
      </c>
      <c r="M72" s="65">
        <f t="shared" si="13"/>
        <v>6.8441064638783272E-2</v>
      </c>
      <c r="N72" s="65">
        <f t="shared" si="13"/>
        <v>0.34297520661157027</v>
      </c>
      <c r="O72" s="69">
        <f t="shared" si="14"/>
        <v>0.45589881323958131</v>
      </c>
    </row>
    <row r="73" spans="2:15" x14ac:dyDescent="0.25">
      <c r="B73" s="66">
        <f t="shared" si="12"/>
        <v>20</v>
      </c>
      <c r="C73" s="65"/>
      <c r="D73" s="65"/>
      <c r="E73" s="65"/>
      <c r="F73" s="65"/>
      <c r="G73" s="65"/>
      <c r="H73" s="65"/>
      <c r="I73" s="65">
        <f t="shared" si="13"/>
        <v>0.34920634920634919</v>
      </c>
      <c r="J73" s="65">
        <f t="shared" si="13"/>
        <v>0.28771929824561404</v>
      </c>
      <c r="K73" s="65">
        <f t="shared" si="13"/>
        <v>0.51010101010101006</v>
      </c>
      <c r="L73" s="65">
        <f t="shared" si="13"/>
        <v>0.78823529411764703</v>
      </c>
      <c r="M73" s="65">
        <f t="shared" si="13"/>
        <v>0.14828897338403041</v>
      </c>
      <c r="N73" s="65">
        <f t="shared" si="13"/>
        <v>0.11570247933884298</v>
      </c>
      <c r="O73" s="69">
        <f t="shared" si="14"/>
        <v>0.36654223406558223</v>
      </c>
    </row>
    <row r="74" spans="2:15" x14ac:dyDescent="0.25">
      <c r="B74" s="66">
        <f t="shared" si="12"/>
        <v>21</v>
      </c>
      <c r="C74" s="65"/>
      <c r="D74" s="65"/>
      <c r="E74" s="65"/>
      <c r="F74" s="65"/>
      <c r="G74" s="65"/>
      <c r="H74" s="65"/>
      <c r="I74" s="65">
        <f t="shared" si="13"/>
        <v>0</v>
      </c>
      <c r="J74" s="65">
        <f t="shared" si="13"/>
        <v>1</v>
      </c>
      <c r="K74" s="65">
        <f t="shared" si="13"/>
        <v>0.73484848484848486</v>
      </c>
      <c r="L74" s="65">
        <f t="shared" si="13"/>
        <v>0.83529411764705885</v>
      </c>
      <c r="M74" s="65">
        <f t="shared" si="13"/>
        <v>9.8859315589353611E-2</v>
      </c>
      <c r="N74" s="65">
        <f t="shared" si="13"/>
        <v>0.83884297520661155</v>
      </c>
      <c r="O74" s="69">
        <f t="shared" si="14"/>
        <v>0.58464081554858482</v>
      </c>
    </row>
    <row r="75" spans="2:15" x14ac:dyDescent="0.25">
      <c r="B75" s="66">
        <f t="shared" si="12"/>
        <v>22</v>
      </c>
      <c r="C75" s="65"/>
      <c r="D75" s="65"/>
      <c r="E75" s="65"/>
      <c r="F75" s="65"/>
      <c r="G75" s="65"/>
      <c r="H75" s="65"/>
      <c r="I75" s="65">
        <f t="shared" si="13"/>
        <v>0</v>
      </c>
      <c r="J75" s="65">
        <f t="shared" si="13"/>
        <v>0.48070175438596491</v>
      </c>
      <c r="K75" s="65">
        <f t="shared" si="13"/>
        <v>0.81060606060606055</v>
      </c>
      <c r="L75" s="65">
        <f t="shared" si="13"/>
        <v>0.77647058823529413</v>
      </c>
      <c r="M75" s="65">
        <f t="shared" si="13"/>
        <v>0.13688212927756654</v>
      </c>
      <c r="N75" s="65">
        <f t="shared" si="13"/>
        <v>0.16115702479338842</v>
      </c>
      <c r="O75" s="69">
        <f t="shared" si="14"/>
        <v>0.39430292621637908</v>
      </c>
    </row>
    <row r="76" spans="2:15" x14ac:dyDescent="0.25">
      <c r="B76" s="66">
        <f t="shared" si="12"/>
        <v>23</v>
      </c>
      <c r="C76" s="65"/>
      <c r="D76" s="65"/>
      <c r="E76" s="65"/>
      <c r="F76" s="65"/>
      <c r="G76" s="65"/>
      <c r="H76" s="65"/>
      <c r="I76" s="65">
        <f t="shared" si="13"/>
        <v>0</v>
      </c>
      <c r="J76" s="65">
        <f t="shared" si="13"/>
        <v>0.40701754385964911</v>
      </c>
      <c r="K76" s="65">
        <f t="shared" si="13"/>
        <v>1</v>
      </c>
      <c r="L76" s="65">
        <f t="shared" si="13"/>
        <v>0.94117647058823528</v>
      </c>
      <c r="M76" s="65">
        <f t="shared" si="13"/>
        <v>0.11406844106463879</v>
      </c>
      <c r="N76" s="65">
        <f t="shared" si="13"/>
        <v>0.30165289256198347</v>
      </c>
      <c r="O76" s="69">
        <f t="shared" si="14"/>
        <v>0.46065255801241767</v>
      </c>
    </row>
    <row r="77" spans="2:15" x14ac:dyDescent="0.25">
      <c r="B77" s="66">
        <f t="shared" si="12"/>
        <v>24</v>
      </c>
      <c r="C77" s="65"/>
      <c r="D77" s="65"/>
      <c r="E77" s="65"/>
      <c r="F77" s="65"/>
      <c r="G77" s="65"/>
      <c r="H77" s="65"/>
      <c r="I77" s="65">
        <f t="shared" si="13"/>
        <v>0</v>
      </c>
      <c r="J77" s="65">
        <f t="shared" si="13"/>
        <v>0.25964912280701752</v>
      </c>
      <c r="K77" s="65">
        <f t="shared" si="13"/>
        <v>0.80303030303030298</v>
      </c>
      <c r="L77" s="65">
        <f t="shared" si="13"/>
        <v>0.72941176470588232</v>
      </c>
      <c r="M77" s="65">
        <f t="shared" si="13"/>
        <v>0</v>
      </c>
      <c r="N77" s="65">
        <f t="shared" si="13"/>
        <v>0.75619834710743805</v>
      </c>
      <c r="O77" s="69">
        <f t="shared" si="14"/>
        <v>0.42471492294177349</v>
      </c>
    </row>
    <row r="78" spans="2:15" x14ac:dyDescent="0.25">
      <c r="B78" s="66">
        <f t="shared" si="12"/>
        <v>25</v>
      </c>
      <c r="C78" s="65"/>
      <c r="D78" s="65"/>
      <c r="E78" s="65"/>
      <c r="F78" s="65"/>
      <c r="G78" s="65"/>
      <c r="H78" s="65"/>
      <c r="I78" s="65">
        <f t="shared" ref="I78:N87" si="15">I56/I$66</f>
        <v>0</v>
      </c>
      <c r="J78" s="65">
        <f t="shared" si="15"/>
        <v>0.38947368421052631</v>
      </c>
      <c r="K78" s="65">
        <f t="shared" si="15"/>
        <v>0.60858585858585856</v>
      </c>
      <c r="L78" s="65">
        <f t="shared" si="15"/>
        <v>0.75294117647058822</v>
      </c>
      <c r="M78" s="65">
        <f t="shared" si="15"/>
        <v>6.4638783269961975E-2</v>
      </c>
      <c r="N78" s="65">
        <f t="shared" si="15"/>
        <v>0.48347107438016529</v>
      </c>
      <c r="O78" s="69">
        <f t="shared" si="14"/>
        <v>0.38318509615285001</v>
      </c>
    </row>
    <row r="79" spans="2:15" x14ac:dyDescent="0.25">
      <c r="B79" s="66">
        <f t="shared" si="12"/>
        <v>26</v>
      </c>
      <c r="C79" s="65"/>
      <c r="D79" s="65"/>
      <c r="E79" s="65"/>
      <c r="F79" s="65"/>
      <c r="G79" s="65"/>
      <c r="H79" s="65"/>
      <c r="I79" s="65">
        <f t="shared" si="15"/>
        <v>1</v>
      </c>
      <c r="J79" s="65">
        <f t="shared" si="15"/>
        <v>0.60350877192982455</v>
      </c>
      <c r="K79" s="65">
        <f t="shared" si="15"/>
        <v>0.74494949494949492</v>
      </c>
      <c r="L79" s="65">
        <f t="shared" si="15"/>
        <v>0.61176470588235299</v>
      </c>
      <c r="M79" s="65">
        <f t="shared" si="15"/>
        <v>1</v>
      </c>
      <c r="N79" s="65">
        <f t="shared" si="15"/>
        <v>0</v>
      </c>
      <c r="O79" s="69">
        <f t="shared" si="14"/>
        <v>0.66003716212694541</v>
      </c>
    </row>
    <row r="80" spans="2:15" x14ac:dyDescent="0.25">
      <c r="B80" s="66">
        <f t="shared" si="12"/>
        <v>27</v>
      </c>
      <c r="C80" s="65"/>
      <c r="D80" s="65"/>
      <c r="E80" s="65"/>
      <c r="F80" s="65"/>
      <c r="G80" s="65"/>
      <c r="H80" s="65"/>
      <c r="I80" s="65">
        <f t="shared" si="15"/>
        <v>0</v>
      </c>
      <c r="J80" s="65">
        <f t="shared" si="15"/>
        <v>0.26666666666666666</v>
      </c>
      <c r="K80" s="65">
        <f t="shared" si="15"/>
        <v>0.54797979797979801</v>
      </c>
      <c r="L80" s="65">
        <f t="shared" si="15"/>
        <v>0.74117647058823533</v>
      </c>
      <c r="M80" s="65">
        <f t="shared" si="15"/>
        <v>6.4638783269961975E-2</v>
      </c>
      <c r="N80" s="65">
        <f t="shared" si="15"/>
        <v>0.17355371900826447</v>
      </c>
      <c r="O80" s="69">
        <f t="shared" si="14"/>
        <v>0.2990025729188211</v>
      </c>
    </row>
    <row r="81" spans="2:15" x14ac:dyDescent="0.25">
      <c r="B81" s="66">
        <f t="shared" si="12"/>
        <v>28</v>
      </c>
      <c r="C81" s="65"/>
      <c r="D81" s="65"/>
      <c r="E81" s="65"/>
      <c r="F81" s="65"/>
      <c r="G81" s="65"/>
      <c r="H81" s="65"/>
      <c r="I81" s="65">
        <f t="shared" si="15"/>
        <v>0</v>
      </c>
      <c r="J81" s="65">
        <f t="shared" si="15"/>
        <v>0</v>
      </c>
      <c r="K81" s="65">
        <f t="shared" si="15"/>
        <v>0</v>
      </c>
      <c r="L81" s="65">
        <f t="shared" si="15"/>
        <v>0</v>
      </c>
      <c r="M81" s="65">
        <f t="shared" si="15"/>
        <v>0</v>
      </c>
      <c r="N81" s="65">
        <f t="shared" si="15"/>
        <v>0</v>
      </c>
      <c r="O81" s="69">
        <f t="shared" si="14"/>
        <v>0</v>
      </c>
    </row>
    <row r="82" spans="2:15" x14ac:dyDescent="0.25">
      <c r="B82" s="66">
        <f t="shared" ref="B82:B84" si="16">B60</f>
        <v>29</v>
      </c>
      <c r="C82" s="65"/>
      <c r="D82" s="65"/>
      <c r="E82" s="65"/>
      <c r="F82" s="65"/>
      <c r="G82" s="65"/>
      <c r="H82" s="65"/>
      <c r="I82" s="65">
        <f t="shared" si="15"/>
        <v>0</v>
      </c>
      <c r="J82" s="65">
        <f t="shared" si="15"/>
        <v>1</v>
      </c>
      <c r="K82" s="65">
        <f t="shared" si="15"/>
        <v>0.90151515151515149</v>
      </c>
      <c r="L82" s="65">
        <f t="shared" si="15"/>
        <v>0.78823529411764703</v>
      </c>
      <c r="M82" s="65">
        <f t="shared" si="15"/>
        <v>0</v>
      </c>
      <c r="N82" s="65">
        <f t="shared" si="15"/>
        <v>0.37603305785123969</v>
      </c>
      <c r="O82" s="69">
        <f t="shared" si="14"/>
        <v>0.51096391724733969</v>
      </c>
    </row>
    <row r="83" spans="2:15" x14ac:dyDescent="0.25">
      <c r="B83" s="66">
        <f t="shared" si="16"/>
        <v>30</v>
      </c>
      <c r="C83" s="65"/>
      <c r="D83" s="65"/>
      <c r="E83" s="65"/>
      <c r="F83" s="65"/>
      <c r="G83" s="65"/>
      <c r="H83" s="65"/>
      <c r="I83" s="65">
        <f t="shared" si="15"/>
        <v>0</v>
      </c>
      <c r="J83" s="65">
        <f t="shared" si="15"/>
        <v>0.53333333333333333</v>
      </c>
      <c r="K83" s="65">
        <f t="shared" si="15"/>
        <v>0</v>
      </c>
      <c r="L83" s="65">
        <f t="shared" si="15"/>
        <v>0.94117647058823528</v>
      </c>
      <c r="M83" s="65">
        <f t="shared" si="15"/>
        <v>0.11026615969581749</v>
      </c>
      <c r="N83" s="65">
        <f t="shared" si="15"/>
        <v>0.63223140495867769</v>
      </c>
      <c r="O83" s="69">
        <f t="shared" si="14"/>
        <v>0.3695012280960106</v>
      </c>
    </row>
    <row r="84" spans="2:15" x14ac:dyDescent="0.25">
      <c r="B84" s="66">
        <f t="shared" si="16"/>
        <v>31</v>
      </c>
      <c r="C84" s="65"/>
      <c r="D84" s="65"/>
      <c r="E84" s="65"/>
      <c r="F84" s="65"/>
      <c r="G84" s="65"/>
      <c r="H84" s="65"/>
      <c r="I84" s="65">
        <f t="shared" si="15"/>
        <v>0.3439153439153439</v>
      </c>
      <c r="J84" s="65">
        <f t="shared" si="15"/>
        <v>0.81754385964912279</v>
      </c>
      <c r="K84" s="65">
        <f t="shared" si="15"/>
        <v>0.99494949494949492</v>
      </c>
      <c r="L84" s="65">
        <f t="shared" si="15"/>
        <v>0.8</v>
      </c>
      <c r="M84" s="65">
        <f t="shared" si="15"/>
        <v>0.10266159695817491</v>
      </c>
      <c r="N84" s="65">
        <f t="shared" si="15"/>
        <v>1</v>
      </c>
      <c r="O84" s="69">
        <f t="shared" si="14"/>
        <v>0.67651171591202275</v>
      </c>
    </row>
    <row r="85" spans="2:15" x14ac:dyDescent="0.25">
      <c r="B85" s="67"/>
      <c r="C85" s="65"/>
      <c r="D85" s="65"/>
      <c r="E85" s="65"/>
      <c r="F85" s="65"/>
      <c r="G85" s="65"/>
      <c r="H85" s="68" t="s">
        <v>63</v>
      </c>
      <c r="I85" s="70">
        <f t="shared" ref="I85:N85" si="17">AVERAGE(I68:I84)</f>
        <v>0.18394024276377219</v>
      </c>
      <c r="J85" s="70">
        <f t="shared" si="17"/>
        <v>0.55603715170278634</v>
      </c>
      <c r="K85" s="70">
        <f t="shared" si="17"/>
        <v>0.63517528223410569</v>
      </c>
      <c r="L85" s="70">
        <f t="shared" si="17"/>
        <v>0.76747404844290656</v>
      </c>
      <c r="M85" s="70">
        <f t="shared" si="17"/>
        <v>0.15611719973160365</v>
      </c>
      <c r="N85" s="70">
        <f t="shared" si="17"/>
        <v>0.42367525522605737</v>
      </c>
    </row>
    <row r="86" spans="2:15" x14ac:dyDescent="0.25">
      <c r="B86" s="67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4">
        <f>AVERAGE(I68:N84)</f>
        <v>0.45373653001687198</v>
      </c>
    </row>
  </sheetData>
  <pageMargins left="0.7" right="0.7" top="0.75" bottom="0.75" header="0.3" footer="0.3"/>
  <pageSetup paperSize="9" orientation="portrait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zoomScale="90" zoomScaleNormal="90" workbookViewId="0"/>
  </sheetViews>
  <sheetFormatPr defaultRowHeight="15" x14ac:dyDescent="0.25"/>
  <cols>
    <col min="1" max="1" width="11.5703125" style="42" customWidth="1"/>
    <col min="2" max="2" width="19.5703125" style="42" customWidth="1"/>
    <col min="3" max="3" width="11.7109375" style="42" customWidth="1"/>
    <col min="4" max="4" width="19.42578125" style="42" customWidth="1"/>
    <col min="5" max="5" width="8" style="42" customWidth="1"/>
    <col min="6" max="7" width="9.140625" style="42"/>
    <col min="8" max="8" width="15.85546875" style="42" customWidth="1"/>
    <col min="9" max="14" width="9.140625" style="42"/>
    <col min="15" max="15" width="29.42578125" style="42" customWidth="1"/>
    <col min="16" max="16" width="15.140625" style="42" customWidth="1"/>
    <col min="17" max="17" width="13.28515625" style="42" customWidth="1"/>
    <col min="18" max="18" width="14.85546875" style="42" customWidth="1"/>
    <col min="19" max="16384" width="9.140625" style="42"/>
  </cols>
  <sheetData>
    <row r="1" spans="1:18" x14ac:dyDescent="0.25">
      <c r="B1" s="44" t="s">
        <v>5</v>
      </c>
      <c r="C1" s="44" t="s">
        <v>2</v>
      </c>
      <c r="D1" s="44" t="s">
        <v>26</v>
      </c>
      <c r="E1" s="48" t="s">
        <v>0</v>
      </c>
      <c r="F1" s="44" t="s">
        <v>3</v>
      </c>
      <c r="G1" s="44" t="s">
        <v>4</v>
      </c>
      <c r="H1" s="46" t="s">
        <v>25</v>
      </c>
      <c r="I1" s="46"/>
      <c r="J1" s="55" t="s">
        <v>6</v>
      </c>
      <c r="K1" s="50"/>
      <c r="L1" s="50"/>
      <c r="M1" s="50"/>
      <c r="N1" s="51"/>
      <c r="O1" s="44" t="s">
        <v>20</v>
      </c>
      <c r="P1" s="44" t="s">
        <v>32</v>
      </c>
      <c r="Q1" s="44" t="s">
        <v>1</v>
      </c>
    </row>
    <row r="2" spans="1:18" x14ac:dyDescent="0.25">
      <c r="A2" s="45" t="s">
        <v>14</v>
      </c>
      <c r="B2" s="52" t="s">
        <v>22</v>
      </c>
      <c r="C2" s="47" t="s">
        <v>19</v>
      </c>
      <c r="D2" s="47" t="s">
        <v>18</v>
      </c>
      <c r="E2" s="47"/>
      <c r="F2" s="49" t="s">
        <v>16</v>
      </c>
      <c r="G2" s="49" t="s">
        <v>15</v>
      </c>
      <c r="H2" s="49" t="s">
        <v>13</v>
      </c>
      <c r="I2" s="56" t="s">
        <v>17</v>
      </c>
      <c r="J2" s="57"/>
      <c r="K2" s="57"/>
      <c r="L2" s="57"/>
      <c r="M2" s="57"/>
      <c r="N2" s="58"/>
      <c r="O2" s="47" t="s">
        <v>21</v>
      </c>
      <c r="P2" s="47"/>
      <c r="Q2" s="43"/>
    </row>
    <row r="3" spans="1:18" x14ac:dyDescent="0.25">
      <c r="B3" s="44"/>
      <c r="C3" s="44"/>
      <c r="D3" s="44"/>
      <c r="E3" s="44"/>
      <c r="F3" s="44"/>
      <c r="G3" s="44"/>
      <c r="H3" s="44"/>
      <c r="I3" s="48" t="s">
        <v>7</v>
      </c>
      <c r="J3" s="48" t="s">
        <v>8</v>
      </c>
      <c r="K3" s="48" t="s">
        <v>9</v>
      </c>
      <c r="L3" s="48" t="s">
        <v>10</v>
      </c>
      <c r="M3" s="48" t="s">
        <v>11</v>
      </c>
      <c r="N3" s="48" t="s">
        <v>12</v>
      </c>
      <c r="O3" s="44"/>
      <c r="P3" s="44"/>
      <c r="Q3" s="44"/>
    </row>
    <row r="4" spans="1:18" x14ac:dyDescent="0.25">
      <c r="B4" s="53">
        <v>2</v>
      </c>
      <c r="C4" s="24">
        <v>43599</v>
      </c>
      <c r="D4" s="43"/>
      <c r="E4" s="43" t="s">
        <v>38</v>
      </c>
      <c r="F4" s="43"/>
      <c r="G4" s="43"/>
      <c r="H4" s="43" t="s">
        <v>23</v>
      </c>
      <c r="I4" s="59">
        <v>32</v>
      </c>
      <c r="J4" s="59">
        <v>261</v>
      </c>
      <c r="K4" s="59">
        <v>420</v>
      </c>
      <c r="L4" s="59">
        <v>93</v>
      </c>
      <c r="M4" s="59">
        <v>41</v>
      </c>
      <c r="N4" s="62"/>
      <c r="O4" s="43">
        <v>6</v>
      </c>
      <c r="P4" s="43">
        <f t="shared" ref="P4:P17" si="0">COUNTBLANK(I4:N4)+O4</f>
        <v>7</v>
      </c>
      <c r="Q4" s="43">
        <v>75.67</v>
      </c>
    </row>
    <row r="5" spans="1:18" x14ac:dyDescent="0.25">
      <c r="B5" s="53">
        <v>3</v>
      </c>
      <c r="C5" s="24">
        <v>43599</v>
      </c>
      <c r="D5" s="43"/>
      <c r="E5" s="43" t="s">
        <v>39</v>
      </c>
      <c r="F5" s="43"/>
      <c r="G5" s="43"/>
      <c r="H5" s="43" t="s">
        <v>23</v>
      </c>
      <c r="I5" s="61"/>
      <c r="J5" s="59">
        <v>95</v>
      </c>
      <c r="K5" s="59">
        <v>232</v>
      </c>
      <c r="L5" s="59">
        <v>100</v>
      </c>
      <c r="M5" s="59">
        <v>42</v>
      </c>
      <c r="N5" s="59">
        <v>22</v>
      </c>
      <c r="O5" s="43"/>
      <c r="P5" s="43">
        <f t="shared" si="0"/>
        <v>1</v>
      </c>
      <c r="Q5" s="43">
        <v>32.33</v>
      </c>
    </row>
    <row r="6" spans="1:18" x14ac:dyDescent="0.25">
      <c r="B6" s="53">
        <v>4</v>
      </c>
      <c r="C6" s="24">
        <v>43599</v>
      </c>
      <c r="D6" s="43"/>
      <c r="E6" s="43" t="s">
        <v>40</v>
      </c>
      <c r="F6" s="43"/>
      <c r="G6" s="43"/>
      <c r="H6" s="43" t="s">
        <v>23</v>
      </c>
      <c r="I6" s="59">
        <v>189</v>
      </c>
      <c r="J6" s="62"/>
      <c r="K6" s="59">
        <v>420</v>
      </c>
      <c r="L6" s="59">
        <v>25</v>
      </c>
      <c r="M6" s="59">
        <v>70</v>
      </c>
      <c r="N6" s="62"/>
      <c r="O6" s="43">
        <v>9</v>
      </c>
      <c r="P6" s="43">
        <f t="shared" si="0"/>
        <v>11</v>
      </c>
      <c r="Q6" s="43">
        <v>60</v>
      </c>
    </row>
    <row r="7" spans="1:18" x14ac:dyDescent="0.25">
      <c r="B7" s="53">
        <v>5</v>
      </c>
      <c r="C7" s="24">
        <v>43599</v>
      </c>
      <c r="D7" s="43"/>
      <c r="E7" s="43" t="s">
        <v>41</v>
      </c>
      <c r="F7" s="43"/>
      <c r="G7" s="43"/>
      <c r="H7" s="43" t="s">
        <v>23</v>
      </c>
      <c r="I7" s="59">
        <v>40</v>
      </c>
      <c r="J7" s="59">
        <v>197</v>
      </c>
      <c r="K7" s="59">
        <v>256</v>
      </c>
      <c r="L7" s="59">
        <v>49</v>
      </c>
      <c r="M7" s="59">
        <v>48</v>
      </c>
      <c r="N7" s="62"/>
      <c r="O7" s="43">
        <v>3</v>
      </c>
      <c r="P7" s="43">
        <f t="shared" si="0"/>
        <v>4</v>
      </c>
      <c r="Q7" s="43">
        <v>60.33</v>
      </c>
    </row>
    <row r="8" spans="1:18" x14ac:dyDescent="0.25">
      <c r="B8" s="53">
        <v>6</v>
      </c>
      <c r="C8" s="24">
        <v>43599</v>
      </c>
      <c r="D8" s="43"/>
      <c r="E8" s="43" t="s">
        <v>42</v>
      </c>
      <c r="F8" s="43"/>
      <c r="G8" s="43"/>
      <c r="H8" s="43" t="s">
        <v>23</v>
      </c>
      <c r="I8" s="61"/>
      <c r="J8" s="41">
        <v>90</v>
      </c>
      <c r="K8" s="41">
        <v>368</v>
      </c>
      <c r="L8" s="41">
        <v>79</v>
      </c>
      <c r="M8" s="41">
        <v>22</v>
      </c>
      <c r="N8" s="62"/>
      <c r="O8" s="43"/>
      <c r="P8" s="43">
        <f t="shared" si="0"/>
        <v>2</v>
      </c>
      <c r="Q8" s="43">
        <v>72.67</v>
      </c>
    </row>
    <row r="9" spans="1:18" x14ac:dyDescent="0.25">
      <c r="B9" s="32">
        <v>7</v>
      </c>
      <c r="C9" s="28">
        <v>43606</v>
      </c>
      <c r="D9" s="29"/>
      <c r="E9" s="29" t="s">
        <v>50</v>
      </c>
      <c r="F9" s="29"/>
      <c r="G9" s="29"/>
      <c r="H9" s="29" t="s">
        <v>23</v>
      </c>
      <c r="I9" s="59">
        <v>27</v>
      </c>
      <c r="J9" s="59">
        <v>239</v>
      </c>
      <c r="K9" s="59">
        <v>201</v>
      </c>
      <c r="L9" s="59">
        <v>69</v>
      </c>
      <c r="M9" s="59">
        <v>28</v>
      </c>
      <c r="N9" s="59">
        <v>27</v>
      </c>
      <c r="O9" s="43">
        <v>1</v>
      </c>
      <c r="P9" s="43">
        <f t="shared" si="0"/>
        <v>1</v>
      </c>
      <c r="Q9" s="43">
        <v>32.33</v>
      </c>
      <c r="R9" s="60">
        <f>SUM(I9:N13)/36</f>
        <v>111.72222222222223</v>
      </c>
    </row>
    <row r="10" spans="1:18" x14ac:dyDescent="0.25">
      <c r="B10" s="32">
        <v>8</v>
      </c>
      <c r="C10" s="28">
        <v>43606</v>
      </c>
      <c r="D10" s="29"/>
      <c r="E10" s="29" t="s">
        <v>51</v>
      </c>
      <c r="F10" s="29"/>
      <c r="G10" s="29"/>
      <c r="H10" s="29" t="s">
        <v>23</v>
      </c>
      <c r="I10" s="59">
        <v>36</v>
      </c>
      <c r="J10" s="59">
        <v>140</v>
      </c>
      <c r="K10" s="59">
        <v>100</v>
      </c>
      <c r="L10" s="41">
        <v>106</v>
      </c>
      <c r="M10" s="59">
        <v>50</v>
      </c>
      <c r="N10" s="59">
        <v>24</v>
      </c>
      <c r="O10" s="43"/>
      <c r="P10" s="43">
        <f t="shared" si="0"/>
        <v>0</v>
      </c>
      <c r="Q10" s="43">
        <v>51.67</v>
      </c>
    </row>
    <row r="11" spans="1:18" x14ac:dyDescent="0.25">
      <c r="B11" s="32">
        <v>10</v>
      </c>
      <c r="C11" s="28">
        <v>43606</v>
      </c>
      <c r="D11" s="29"/>
      <c r="E11" s="29" t="s">
        <v>53</v>
      </c>
      <c r="F11" s="29"/>
      <c r="G11" s="29"/>
      <c r="H11" s="29" t="s">
        <v>23</v>
      </c>
      <c r="I11" s="59">
        <v>39</v>
      </c>
      <c r="J11" s="59">
        <v>287</v>
      </c>
      <c r="K11" s="61"/>
      <c r="L11" s="59">
        <v>85</v>
      </c>
      <c r="M11" s="59">
        <v>46</v>
      </c>
      <c r="N11" s="59">
        <v>305</v>
      </c>
      <c r="O11" s="43"/>
      <c r="P11" s="43">
        <f t="shared" si="0"/>
        <v>1</v>
      </c>
      <c r="Q11" s="43">
        <v>72</v>
      </c>
    </row>
    <row r="12" spans="1:18" x14ac:dyDescent="0.25">
      <c r="B12" s="32">
        <v>11</v>
      </c>
      <c r="C12" s="28">
        <v>43606</v>
      </c>
      <c r="D12" s="29"/>
      <c r="E12" s="29" t="s">
        <v>54</v>
      </c>
      <c r="F12" s="29"/>
      <c r="G12" s="29"/>
      <c r="H12" s="29" t="s">
        <v>23</v>
      </c>
      <c r="I12" s="59">
        <v>30</v>
      </c>
      <c r="J12" s="59">
        <v>269</v>
      </c>
      <c r="K12" s="59">
        <v>417</v>
      </c>
      <c r="L12" s="59">
        <v>92</v>
      </c>
      <c r="M12" s="59">
        <v>19</v>
      </c>
      <c r="N12" s="59">
        <v>306</v>
      </c>
      <c r="O12" s="43">
        <v>1</v>
      </c>
      <c r="P12" s="43">
        <f t="shared" si="0"/>
        <v>1</v>
      </c>
      <c r="Q12" s="43">
        <v>74</v>
      </c>
    </row>
    <row r="13" spans="1:18" x14ac:dyDescent="0.25">
      <c r="B13" s="32">
        <v>12</v>
      </c>
      <c r="C13" s="28">
        <v>43606</v>
      </c>
      <c r="D13" s="29"/>
      <c r="E13" s="29" t="s">
        <v>55</v>
      </c>
      <c r="F13" s="29"/>
      <c r="G13" s="29"/>
      <c r="H13" s="29" t="s">
        <v>23</v>
      </c>
      <c r="I13" s="59">
        <v>35</v>
      </c>
      <c r="J13" s="59">
        <v>310</v>
      </c>
      <c r="K13" s="59">
        <v>406</v>
      </c>
      <c r="L13" s="59">
        <v>62</v>
      </c>
      <c r="M13" s="59">
        <v>31</v>
      </c>
      <c r="N13" s="59">
        <v>236</v>
      </c>
      <c r="O13" s="43">
        <v>2</v>
      </c>
      <c r="P13" s="43">
        <f t="shared" si="0"/>
        <v>2</v>
      </c>
      <c r="Q13" s="43">
        <v>62</v>
      </c>
    </row>
    <row r="14" spans="1:18" x14ac:dyDescent="0.25">
      <c r="B14" s="53">
        <v>13</v>
      </c>
      <c r="C14" s="24">
        <v>43613</v>
      </c>
      <c r="D14" s="43"/>
      <c r="E14" s="43"/>
      <c r="F14" s="43"/>
      <c r="G14" s="43"/>
      <c r="H14" s="47" t="s">
        <v>23</v>
      </c>
      <c r="I14" s="59">
        <v>36</v>
      </c>
      <c r="J14" s="59">
        <v>279</v>
      </c>
      <c r="K14" s="59">
        <v>414</v>
      </c>
      <c r="L14" s="59">
        <v>96</v>
      </c>
      <c r="M14" s="62"/>
      <c r="N14" s="59">
        <v>146</v>
      </c>
      <c r="O14" s="59">
        <v>2</v>
      </c>
      <c r="P14" s="43">
        <f t="shared" si="0"/>
        <v>3</v>
      </c>
      <c r="Q14" s="43"/>
      <c r="R14" s="60">
        <f>SUM(I14:N17)/30</f>
        <v>116.9</v>
      </c>
    </row>
    <row r="15" spans="1:18" x14ac:dyDescent="0.25">
      <c r="B15" s="53">
        <v>14</v>
      </c>
      <c r="C15" s="24">
        <v>43613</v>
      </c>
      <c r="D15" s="43"/>
      <c r="E15" s="43"/>
      <c r="F15" s="43"/>
      <c r="G15" s="43"/>
      <c r="H15" s="47" t="s">
        <v>23</v>
      </c>
      <c r="I15" s="59">
        <v>98</v>
      </c>
      <c r="J15" s="59">
        <v>114</v>
      </c>
      <c r="K15" s="59">
        <v>417</v>
      </c>
      <c r="L15" s="59">
        <v>81</v>
      </c>
      <c r="M15" s="59">
        <v>51</v>
      </c>
      <c r="N15" s="59">
        <v>36</v>
      </c>
      <c r="O15" s="59">
        <v>3</v>
      </c>
      <c r="P15" s="43">
        <f t="shared" si="0"/>
        <v>3</v>
      </c>
      <c r="Q15" s="43"/>
    </row>
    <row r="16" spans="1:18" x14ac:dyDescent="0.25">
      <c r="B16" s="53" t="s">
        <v>57</v>
      </c>
      <c r="C16" s="24">
        <v>43613</v>
      </c>
      <c r="D16" s="43"/>
      <c r="E16" s="43"/>
      <c r="F16" s="43"/>
      <c r="G16" s="43"/>
      <c r="H16" s="47" t="s">
        <v>23</v>
      </c>
      <c r="I16" s="59">
        <v>103</v>
      </c>
      <c r="J16" s="59">
        <v>48</v>
      </c>
      <c r="K16" s="59">
        <v>414</v>
      </c>
      <c r="L16" s="59">
        <v>79</v>
      </c>
      <c r="M16" s="62"/>
      <c r="N16" s="59">
        <v>110</v>
      </c>
      <c r="O16" s="59">
        <v>1</v>
      </c>
      <c r="P16" s="43">
        <f t="shared" si="0"/>
        <v>2</v>
      </c>
      <c r="Q16" s="43"/>
    </row>
    <row r="17" spans="2:17" x14ac:dyDescent="0.25">
      <c r="B17" s="53" t="s">
        <v>58</v>
      </c>
      <c r="C17" s="24">
        <v>43613</v>
      </c>
      <c r="D17" s="43"/>
      <c r="E17" s="43"/>
      <c r="F17" s="43"/>
      <c r="G17" s="43"/>
      <c r="H17" s="43" t="s">
        <v>23</v>
      </c>
      <c r="I17" s="59">
        <v>84</v>
      </c>
      <c r="J17" s="59">
        <v>125</v>
      </c>
      <c r="K17" s="59">
        <v>361</v>
      </c>
      <c r="L17" s="59">
        <v>102</v>
      </c>
      <c r="M17" s="59">
        <v>16</v>
      </c>
      <c r="N17" s="59">
        <v>297</v>
      </c>
      <c r="O17" s="59">
        <v>3</v>
      </c>
      <c r="P17" s="43">
        <f t="shared" si="0"/>
        <v>3</v>
      </c>
      <c r="Q17" s="43"/>
    </row>
    <row r="18" spans="2:17" s="19" customFormat="1" x14ac:dyDescent="0.25">
      <c r="B18" s="20"/>
      <c r="C18" s="21"/>
      <c r="D18" s="21"/>
      <c r="E18" s="21"/>
      <c r="F18" s="21"/>
      <c r="G18" s="21"/>
      <c r="H18" s="21"/>
      <c r="I18" s="21">
        <f>SUM(I4:I17)/14</f>
        <v>53.5</v>
      </c>
      <c r="J18" s="21">
        <f t="shared" ref="J18:N18" si="1">SUM(J4:J17)/14</f>
        <v>175.28571428571428</v>
      </c>
      <c r="K18" s="21">
        <f t="shared" si="1"/>
        <v>316.14285714285717</v>
      </c>
      <c r="L18" s="21">
        <f t="shared" si="1"/>
        <v>79.857142857142861</v>
      </c>
      <c r="M18" s="21">
        <f t="shared" si="1"/>
        <v>33.142857142857146</v>
      </c>
      <c r="N18" s="21">
        <f t="shared" si="1"/>
        <v>107.78571428571429</v>
      </c>
      <c r="O18" s="21"/>
      <c r="P18" s="21">
        <f>SUM(P4:P17)</f>
        <v>41</v>
      </c>
      <c r="Q18" s="21">
        <f>SUM(Q4:Q17)</f>
        <v>593</v>
      </c>
    </row>
    <row r="19" spans="2:17" s="19" customFormat="1" x14ac:dyDescent="0.25"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2" t="s">
        <v>33</v>
      </c>
      <c r="N19" s="23">
        <f>AVERAGE(I18:N18)</f>
        <v>127.61904761904763</v>
      </c>
      <c r="O19" s="22" t="s">
        <v>35</v>
      </c>
      <c r="P19" s="23">
        <f>P18/(14-COUNTBLANK(P4:P17))</f>
        <v>2.9285714285714284</v>
      </c>
      <c r="Q19" s="23">
        <f>Q18/(14-COUNTBLANK(Q4:Q17))</f>
        <v>59.3</v>
      </c>
    </row>
    <row r="20" spans="2:17" s="63" customFormat="1" x14ac:dyDescent="0.25">
      <c r="B20" s="67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8"/>
      <c r="N20" s="65"/>
      <c r="O20" s="68"/>
      <c r="P20" s="65"/>
      <c r="Q20" s="65"/>
    </row>
    <row r="21" spans="2:17" s="63" customFormat="1" x14ac:dyDescent="0.25">
      <c r="B21" s="67"/>
      <c r="C21" s="65"/>
      <c r="D21" s="65"/>
      <c r="E21" s="65"/>
      <c r="F21" s="65"/>
      <c r="G21" s="65"/>
      <c r="H21" s="68" t="s">
        <v>59</v>
      </c>
      <c r="I21" s="65">
        <f t="shared" ref="I21:N21" si="2">MAX(I4:I17)</f>
        <v>189</v>
      </c>
      <c r="J21" s="65">
        <f t="shared" si="2"/>
        <v>310</v>
      </c>
      <c r="K21" s="65">
        <f t="shared" si="2"/>
        <v>420</v>
      </c>
      <c r="L21" s="65">
        <f t="shared" si="2"/>
        <v>106</v>
      </c>
      <c r="M21" s="65">
        <f t="shared" si="2"/>
        <v>70</v>
      </c>
      <c r="N21" s="65">
        <f t="shared" si="2"/>
        <v>306</v>
      </c>
      <c r="O21" s="68"/>
      <c r="P21" s="65"/>
      <c r="Q21" s="65"/>
    </row>
    <row r="22" spans="2:17" s="63" customFormat="1" x14ac:dyDescent="0.25">
      <c r="B22" s="67"/>
      <c r="C22" s="65"/>
      <c r="D22" s="65"/>
      <c r="E22" s="65"/>
      <c r="F22" s="65"/>
      <c r="G22" s="65"/>
      <c r="I22" s="65" t="s">
        <v>60</v>
      </c>
      <c r="J22" s="65"/>
      <c r="K22" s="65"/>
      <c r="L22" s="65"/>
      <c r="M22" s="65"/>
      <c r="N22" s="65"/>
      <c r="O22" s="45" t="s">
        <v>62</v>
      </c>
      <c r="P22" s="65"/>
      <c r="Q22" s="65"/>
    </row>
    <row r="23" spans="2:17" s="63" customFormat="1" x14ac:dyDescent="0.25">
      <c r="B23" s="66">
        <f t="shared" ref="B23:B36" si="3">B4</f>
        <v>2</v>
      </c>
      <c r="C23" s="65"/>
      <c r="D23" s="65"/>
      <c r="E23" s="65"/>
      <c r="F23" s="65"/>
      <c r="G23" s="65"/>
      <c r="H23" s="65"/>
      <c r="I23" s="65">
        <f t="shared" ref="I23:N36" si="4">I4/I$21</f>
        <v>0.1693121693121693</v>
      </c>
      <c r="J23" s="65">
        <f t="shared" si="4"/>
        <v>0.84193548387096773</v>
      </c>
      <c r="K23" s="65">
        <f t="shared" si="4"/>
        <v>1</v>
      </c>
      <c r="L23" s="65">
        <f t="shared" si="4"/>
        <v>0.87735849056603776</v>
      </c>
      <c r="M23" s="65">
        <f t="shared" si="4"/>
        <v>0.58571428571428574</v>
      </c>
      <c r="N23" s="65">
        <f t="shared" si="4"/>
        <v>0</v>
      </c>
      <c r="O23" s="69">
        <f t="shared" ref="O23:O36" si="5">AVERAGE(I23:N23)</f>
        <v>0.57905340491057677</v>
      </c>
      <c r="P23" s="65"/>
      <c r="Q23" s="65"/>
    </row>
    <row r="24" spans="2:17" s="63" customFormat="1" x14ac:dyDescent="0.25">
      <c r="B24" s="66">
        <f t="shared" si="3"/>
        <v>3</v>
      </c>
      <c r="C24" s="65"/>
      <c r="D24" s="65"/>
      <c r="E24" s="65"/>
      <c r="F24" s="65"/>
      <c r="G24" s="65"/>
      <c r="H24" s="65"/>
      <c r="I24" s="65">
        <f t="shared" si="4"/>
        <v>0</v>
      </c>
      <c r="J24" s="65">
        <f t="shared" si="4"/>
        <v>0.30645161290322581</v>
      </c>
      <c r="K24" s="65">
        <f t="shared" si="4"/>
        <v>0.55238095238095242</v>
      </c>
      <c r="L24" s="65">
        <f t="shared" si="4"/>
        <v>0.94339622641509435</v>
      </c>
      <c r="M24" s="65">
        <f t="shared" si="4"/>
        <v>0.6</v>
      </c>
      <c r="N24" s="65">
        <f t="shared" si="4"/>
        <v>7.1895424836601302E-2</v>
      </c>
      <c r="O24" s="69">
        <f t="shared" si="5"/>
        <v>0.41235403608931231</v>
      </c>
      <c r="P24" s="65"/>
      <c r="Q24" s="65"/>
    </row>
    <row r="25" spans="2:17" s="63" customFormat="1" x14ac:dyDescent="0.25">
      <c r="B25" s="66">
        <f t="shared" si="3"/>
        <v>4</v>
      </c>
      <c r="C25" s="65"/>
      <c r="D25" s="65"/>
      <c r="E25" s="65"/>
      <c r="F25" s="65"/>
      <c r="G25" s="65"/>
      <c r="H25" s="65"/>
      <c r="I25" s="65">
        <f t="shared" si="4"/>
        <v>1</v>
      </c>
      <c r="J25" s="65">
        <f t="shared" si="4"/>
        <v>0</v>
      </c>
      <c r="K25" s="65">
        <f t="shared" si="4"/>
        <v>1</v>
      </c>
      <c r="L25" s="65">
        <f t="shared" si="4"/>
        <v>0.23584905660377359</v>
      </c>
      <c r="M25" s="65">
        <f t="shared" si="4"/>
        <v>1</v>
      </c>
      <c r="N25" s="65">
        <f t="shared" si="4"/>
        <v>0</v>
      </c>
      <c r="O25" s="69">
        <f t="shared" si="5"/>
        <v>0.53930817610062898</v>
      </c>
      <c r="P25" s="65"/>
      <c r="Q25" s="65"/>
    </row>
    <row r="26" spans="2:17" s="63" customFormat="1" x14ac:dyDescent="0.25">
      <c r="B26" s="66">
        <f t="shared" si="3"/>
        <v>5</v>
      </c>
      <c r="C26" s="65"/>
      <c r="D26" s="65"/>
      <c r="E26" s="65"/>
      <c r="F26" s="65"/>
      <c r="G26" s="65"/>
      <c r="H26" s="65"/>
      <c r="I26" s="65">
        <f t="shared" si="4"/>
        <v>0.21164021164021163</v>
      </c>
      <c r="J26" s="65">
        <f t="shared" si="4"/>
        <v>0.63548387096774195</v>
      </c>
      <c r="K26" s="65">
        <f t="shared" si="4"/>
        <v>0.60952380952380958</v>
      </c>
      <c r="L26" s="65">
        <f t="shared" si="4"/>
        <v>0.46226415094339623</v>
      </c>
      <c r="M26" s="65">
        <f t="shared" si="4"/>
        <v>0.68571428571428572</v>
      </c>
      <c r="N26" s="65">
        <f t="shared" si="4"/>
        <v>0</v>
      </c>
      <c r="O26" s="69">
        <f t="shared" si="5"/>
        <v>0.4341043881315742</v>
      </c>
      <c r="P26" s="65"/>
      <c r="Q26" s="65"/>
    </row>
    <row r="27" spans="2:17" s="63" customFormat="1" x14ac:dyDescent="0.25">
      <c r="B27" s="66">
        <f t="shared" si="3"/>
        <v>6</v>
      </c>
      <c r="C27" s="65"/>
      <c r="D27" s="65"/>
      <c r="E27" s="65"/>
      <c r="F27" s="65"/>
      <c r="G27" s="65"/>
      <c r="H27" s="65"/>
      <c r="I27" s="65">
        <f t="shared" si="4"/>
        <v>0</v>
      </c>
      <c r="J27" s="65">
        <f t="shared" si="4"/>
        <v>0.29032258064516131</v>
      </c>
      <c r="K27" s="65">
        <f t="shared" si="4"/>
        <v>0.87619047619047619</v>
      </c>
      <c r="L27" s="65">
        <f t="shared" si="4"/>
        <v>0.74528301886792447</v>
      </c>
      <c r="M27" s="65">
        <f t="shared" si="4"/>
        <v>0.31428571428571428</v>
      </c>
      <c r="N27" s="65">
        <f t="shared" si="4"/>
        <v>0</v>
      </c>
      <c r="O27" s="69">
        <f t="shared" si="5"/>
        <v>0.37101363166487938</v>
      </c>
      <c r="P27" s="65"/>
      <c r="Q27" s="65"/>
    </row>
    <row r="28" spans="2:17" s="63" customFormat="1" x14ac:dyDescent="0.25">
      <c r="B28" s="66">
        <f t="shared" si="3"/>
        <v>7</v>
      </c>
      <c r="C28" s="65"/>
      <c r="D28" s="65"/>
      <c r="E28" s="65"/>
      <c r="F28" s="65"/>
      <c r="G28" s="65"/>
      <c r="H28" s="65"/>
      <c r="I28" s="65">
        <f t="shared" si="4"/>
        <v>0.14285714285714285</v>
      </c>
      <c r="J28" s="65">
        <f t="shared" si="4"/>
        <v>0.7709677419354839</v>
      </c>
      <c r="K28" s="65">
        <f t="shared" si="4"/>
        <v>0.47857142857142859</v>
      </c>
      <c r="L28" s="65">
        <f t="shared" si="4"/>
        <v>0.65094339622641506</v>
      </c>
      <c r="M28" s="65">
        <f t="shared" si="4"/>
        <v>0.4</v>
      </c>
      <c r="N28" s="65">
        <f t="shared" si="4"/>
        <v>8.8235294117647065E-2</v>
      </c>
      <c r="O28" s="69">
        <f t="shared" si="5"/>
        <v>0.42192916728468627</v>
      </c>
      <c r="P28" s="65"/>
      <c r="Q28" s="65"/>
    </row>
    <row r="29" spans="2:17" s="63" customFormat="1" x14ac:dyDescent="0.25">
      <c r="B29" s="66">
        <f t="shared" si="3"/>
        <v>8</v>
      </c>
      <c r="C29" s="65"/>
      <c r="D29" s="65"/>
      <c r="E29" s="65"/>
      <c r="F29" s="65"/>
      <c r="G29" s="65"/>
      <c r="H29" s="65"/>
      <c r="I29" s="65">
        <f t="shared" si="4"/>
        <v>0.19047619047619047</v>
      </c>
      <c r="J29" s="65">
        <f t="shared" si="4"/>
        <v>0.45161290322580644</v>
      </c>
      <c r="K29" s="65">
        <f t="shared" si="4"/>
        <v>0.23809523809523808</v>
      </c>
      <c r="L29" s="65">
        <f t="shared" si="4"/>
        <v>1</v>
      </c>
      <c r="M29" s="65">
        <f t="shared" si="4"/>
        <v>0.7142857142857143</v>
      </c>
      <c r="N29" s="65">
        <f t="shared" si="4"/>
        <v>7.8431372549019607E-2</v>
      </c>
      <c r="O29" s="69">
        <f t="shared" si="5"/>
        <v>0.44548356977199483</v>
      </c>
      <c r="P29" s="65"/>
      <c r="Q29" s="65"/>
    </row>
    <row r="30" spans="2:17" s="63" customFormat="1" x14ac:dyDescent="0.25">
      <c r="B30" s="66">
        <f t="shared" si="3"/>
        <v>10</v>
      </c>
      <c r="C30" s="65"/>
      <c r="D30" s="65"/>
      <c r="E30" s="65"/>
      <c r="F30" s="65"/>
      <c r="G30" s="65"/>
      <c r="H30" s="65"/>
      <c r="I30" s="65">
        <f t="shared" si="4"/>
        <v>0.20634920634920634</v>
      </c>
      <c r="J30" s="65">
        <f t="shared" si="4"/>
        <v>0.9258064516129032</v>
      </c>
      <c r="K30" s="65">
        <f t="shared" si="4"/>
        <v>0</v>
      </c>
      <c r="L30" s="65">
        <f t="shared" si="4"/>
        <v>0.80188679245283023</v>
      </c>
      <c r="M30" s="65">
        <f t="shared" si="4"/>
        <v>0.65714285714285714</v>
      </c>
      <c r="N30" s="65">
        <f t="shared" si="4"/>
        <v>0.99673202614379086</v>
      </c>
      <c r="O30" s="69">
        <f t="shared" si="5"/>
        <v>0.59798622228359799</v>
      </c>
      <c r="P30" s="65"/>
      <c r="Q30" s="65"/>
    </row>
    <row r="31" spans="2:17" s="63" customFormat="1" x14ac:dyDescent="0.25">
      <c r="B31" s="66">
        <f t="shared" si="3"/>
        <v>11</v>
      </c>
      <c r="C31" s="65"/>
      <c r="D31" s="65"/>
      <c r="E31" s="65"/>
      <c r="F31" s="65"/>
      <c r="G31" s="65"/>
      <c r="H31" s="65"/>
      <c r="I31" s="65">
        <f t="shared" si="4"/>
        <v>0.15873015873015872</v>
      </c>
      <c r="J31" s="65">
        <f t="shared" si="4"/>
        <v>0.86774193548387102</v>
      </c>
      <c r="K31" s="65">
        <f t="shared" si="4"/>
        <v>0.99285714285714288</v>
      </c>
      <c r="L31" s="65">
        <f t="shared" si="4"/>
        <v>0.86792452830188682</v>
      </c>
      <c r="M31" s="65">
        <f t="shared" si="4"/>
        <v>0.27142857142857141</v>
      </c>
      <c r="N31" s="65">
        <f t="shared" si="4"/>
        <v>1</v>
      </c>
      <c r="O31" s="69">
        <f t="shared" si="5"/>
        <v>0.69311372280027184</v>
      </c>
      <c r="P31" s="65"/>
      <c r="Q31" s="65"/>
    </row>
    <row r="32" spans="2:17" s="63" customFormat="1" x14ac:dyDescent="0.25">
      <c r="B32" s="66">
        <f t="shared" si="3"/>
        <v>12</v>
      </c>
      <c r="C32" s="65"/>
      <c r="D32" s="65"/>
      <c r="E32" s="65"/>
      <c r="F32" s="65"/>
      <c r="G32" s="65"/>
      <c r="H32" s="65"/>
      <c r="I32" s="65">
        <f t="shared" si="4"/>
        <v>0.18518518518518517</v>
      </c>
      <c r="J32" s="65">
        <f t="shared" si="4"/>
        <v>1</v>
      </c>
      <c r="K32" s="65">
        <f t="shared" si="4"/>
        <v>0.96666666666666667</v>
      </c>
      <c r="L32" s="65">
        <f t="shared" si="4"/>
        <v>0.58490566037735847</v>
      </c>
      <c r="M32" s="65">
        <f t="shared" si="4"/>
        <v>0.44285714285714284</v>
      </c>
      <c r="N32" s="65">
        <f t="shared" si="4"/>
        <v>0.77124183006535951</v>
      </c>
      <c r="O32" s="69">
        <f t="shared" si="5"/>
        <v>0.65847608085861875</v>
      </c>
      <c r="P32" s="65"/>
      <c r="Q32" s="65"/>
    </row>
    <row r="33" spans="2:18" s="63" customFormat="1" x14ac:dyDescent="0.25">
      <c r="B33" s="66">
        <f t="shared" si="3"/>
        <v>13</v>
      </c>
      <c r="C33" s="65"/>
      <c r="D33" s="65"/>
      <c r="E33" s="65"/>
      <c r="F33" s="65"/>
      <c r="G33" s="65"/>
      <c r="H33" s="65"/>
      <c r="I33" s="65">
        <f t="shared" si="4"/>
        <v>0.19047619047619047</v>
      </c>
      <c r="J33" s="65">
        <f t="shared" si="4"/>
        <v>0.9</v>
      </c>
      <c r="K33" s="65">
        <f t="shared" si="4"/>
        <v>0.98571428571428577</v>
      </c>
      <c r="L33" s="65">
        <f t="shared" si="4"/>
        <v>0.90566037735849059</v>
      </c>
      <c r="M33" s="65">
        <f t="shared" si="4"/>
        <v>0</v>
      </c>
      <c r="N33" s="65">
        <f t="shared" si="4"/>
        <v>0.47712418300653597</v>
      </c>
      <c r="O33" s="69">
        <f t="shared" si="5"/>
        <v>0.5764958394259172</v>
      </c>
      <c r="P33" s="65"/>
      <c r="Q33" s="65"/>
    </row>
    <row r="34" spans="2:18" s="63" customFormat="1" x14ac:dyDescent="0.25">
      <c r="B34" s="66">
        <f t="shared" si="3"/>
        <v>14</v>
      </c>
      <c r="C34" s="65"/>
      <c r="D34" s="65"/>
      <c r="E34" s="65"/>
      <c r="F34" s="65"/>
      <c r="G34" s="65"/>
      <c r="H34" s="65"/>
      <c r="I34" s="65">
        <f t="shared" si="4"/>
        <v>0.51851851851851849</v>
      </c>
      <c r="J34" s="65">
        <f t="shared" si="4"/>
        <v>0.36774193548387096</v>
      </c>
      <c r="K34" s="65">
        <f t="shared" si="4"/>
        <v>0.99285714285714288</v>
      </c>
      <c r="L34" s="65">
        <f t="shared" si="4"/>
        <v>0.76415094339622647</v>
      </c>
      <c r="M34" s="65">
        <f t="shared" si="4"/>
        <v>0.72857142857142854</v>
      </c>
      <c r="N34" s="65">
        <f t="shared" si="4"/>
        <v>0.11764705882352941</v>
      </c>
      <c r="O34" s="69">
        <f t="shared" si="5"/>
        <v>0.58158117127511944</v>
      </c>
      <c r="P34" s="65"/>
      <c r="Q34" s="65"/>
    </row>
    <row r="35" spans="2:18" s="63" customFormat="1" x14ac:dyDescent="0.25">
      <c r="B35" s="66" t="str">
        <f t="shared" si="3"/>
        <v>b</v>
      </c>
      <c r="C35" s="65"/>
      <c r="D35" s="65"/>
      <c r="E35" s="65"/>
      <c r="F35" s="65"/>
      <c r="G35" s="65"/>
      <c r="H35" s="65"/>
      <c r="I35" s="65">
        <f t="shared" si="4"/>
        <v>0.544973544973545</v>
      </c>
      <c r="J35" s="65">
        <f t="shared" si="4"/>
        <v>0.15483870967741936</v>
      </c>
      <c r="K35" s="65">
        <f t="shared" si="4"/>
        <v>0.98571428571428577</v>
      </c>
      <c r="L35" s="65">
        <f t="shared" si="4"/>
        <v>0.74528301886792447</v>
      </c>
      <c r="M35" s="65">
        <f t="shared" si="4"/>
        <v>0</v>
      </c>
      <c r="N35" s="65">
        <f t="shared" si="4"/>
        <v>0.35947712418300654</v>
      </c>
      <c r="O35" s="69">
        <f t="shared" si="5"/>
        <v>0.46504778056936352</v>
      </c>
      <c r="P35" s="65"/>
      <c r="Q35" s="65"/>
    </row>
    <row r="36" spans="2:18" s="63" customFormat="1" x14ac:dyDescent="0.25">
      <c r="B36" s="66" t="str">
        <f t="shared" si="3"/>
        <v>c</v>
      </c>
      <c r="C36" s="65"/>
      <c r="D36" s="65"/>
      <c r="E36" s="65"/>
      <c r="F36" s="65"/>
      <c r="G36" s="65"/>
      <c r="H36" s="65"/>
      <c r="I36" s="65">
        <f t="shared" si="4"/>
        <v>0.44444444444444442</v>
      </c>
      <c r="J36" s="65">
        <f t="shared" si="4"/>
        <v>0.40322580645161288</v>
      </c>
      <c r="K36" s="65">
        <f t="shared" si="4"/>
        <v>0.85952380952380958</v>
      </c>
      <c r="L36" s="65">
        <f t="shared" si="4"/>
        <v>0.96226415094339623</v>
      </c>
      <c r="M36" s="65">
        <f t="shared" si="4"/>
        <v>0.22857142857142856</v>
      </c>
      <c r="N36" s="65">
        <f t="shared" si="4"/>
        <v>0.97058823529411764</v>
      </c>
      <c r="O36" s="69">
        <f t="shared" si="5"/>
        <v>0.64476964587146823</v>
      </c>
      <c r="P36" s="65"/>
      <c r="Q36" s="65"/>
    </row>
    <row r="37" spans="2:18" s="63" customFormat="1" x14ac:dyDescent="0.25">
      <c r="B37" s="67"/>
      <c r="C37" s="65"/>
      <c r="D37" s="65"/>
      <c r="E37" s="65"/>
      <c r="F37" s="65"/>
      <c r="G37" s="65"/>
      <c r="H37" s="68" t="s">
        <v>63</v>
      </c>
      <c r="I37" s="70">
        <f t="shared" ref="I37:N37" si="6">AVERAGE(I23:I36)</f>
        <v>0.28306878306878308</v>
      </c>
      <c r="J37" s="70">
        <f t="shared" si="6"/>
        <v>0.56543778801843325</v>
      </c>
      <c r="K37" s="70">
        <f t="shared" si="6"/>
        <v>0.75272108843537411</v>
      </c>
      <c r="L37" s="70">
        <f t="shared" si="6"/>
        <v>0.75336927223719674</v>
      </c>
      <c r="M37" s="70">
        <f t="shared" si="6"/>
        <v>0.47346938775510206</v>
      </c>
      <c r="N37" s="70">
        <f t="shared" si="6"/>
        <v>0.35224089635854344</v>
      </c>
      <c r="O37" s="68"/>
      <c r="P37" s="65"/>
      <c r="Q37" s="65"/>
    </row>
    <row r="38" spans="2:18" s="63" customFormat="1" x14ac:dyDescent="0.25">
      <c r="B38" s="67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4">
        <f>AVERAGE(I23:N36)</f>
        <v>0.53005120264557226</v>
      </c>
      <c r="O38" s="68">
        <f>AVERAGE(O23:O36)</f>
        <v>0.53005120264557204</v>
      </c>
      <c r="P38" s="65"/>
      <c r="Q38" s="65"/>
    </row>
    <row r="39" spans="2:18" s="63" customFormat="1" x14ac:dyDescent="0.25">
      <c r="B39" s="67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8"/>
      <c r="N39" s="65"/>
      <c r="O39" s="68"/>
      <c r="P39" s="65"/>
      <c r="Q39" s="65"/>
    </row>
    <row r="40" spans="2:18" x14ac:dyDescent="0.25">
      <c r="B40" s="54">
        <v>15</v>
      </c>
      <c r="C40" s="24">
        <v>43599</v>
      </c>
      <c r="D40" s="43"/>
      <c r="E40" s="43" t="s">
        <v>27</v>
      </c>
      <c r="F40" s="43"/>
      <c r="G40" s="43"/>
      <c r="H40" s="54" t="s">
        <v>24</v>
      </c>
      <c r="I40" s="59">
        <v>54</v>
      </c>
      <c r="J40" s="59">
        <v>204</v>
      </c>
      <c r="K40" s="59">
        <v>392</v>
      </c>
      <c r="L40" s="59">
        <v>71</v>
      </c>
      <c r="M40" s="59">
        <v>30</v>
      </c>
      <c r="N40" s="59">
        <v>207</v>
      </c>
      <c r="O40" s="43"/>
      <c r="P40" s="43">
        <f t="shared" ref="P40:P53" si="7">COUNTBLANK(I40:N40)+O40</f>
        <v>0</v>
      </c>
      <c r="Q40" s="43">
        <v>56.67</v>
      </c>
      <c r="R40" s="60">
        <f>SUM(I40:N45)/36</f>
        <v>114.58333333333333</v>
      </c>
    </row>
    <row r="41" spans="2:18" x14ac:dyDescent="0.25">
      <c r="B41" s="43">
        <v>16</v>
      </c>
      <c r="C41" s="24">
        <v>43599</v>
      </c>
      <c r="D41" s="43"/>
      <c r="E41" s="43" t="s">
        <v>28</v>
      </c>
      <c r="F41" s="43"/>
      <c r="G41" s="43"/>
      <c r="H41" s="54" t="s">
        <v>24</v>
      </c>
      <c r="I41" s="59">
        <v>36</v>
      </c>
      <c r="J41" s="59">
        <v>161</v>
      </c>
      <c r="K41" s="59">
        <v>236</v>
      </c>
      <c r="L41" s="59">
        <v>55</v>
      </c>
      <c r="M41" s="59">
        <v>29</v>
      </c>
      <c r="N41" s="59">
        <v>207</v>
      </c>
      <c r="O41" s="43"/>
      <c r="P41" s="43">
        <f t="shared" si="7"/>
        <v>0</v>
      </c>
      <c r="Q41" s="43">
        <v>30.67</v>
      </c>
    </row>
    <row r="42" spans="2:18" x14ac:dyDescent="0.25">
      <c r="B42" s="43">
        <v>17</v>
      </c>
      <c r="C42" s="24">
        <v>43599</v>
      </c>
      <c r="D42" s="43"/>
      <c r="E42" s="43" t="s">
        <v>29</v>
      </c>
      <c r="F42" s="43"/>
      <c r="G42" s="43"/>
      <c r="H42" s="54" t="s">
        <v>24</v>
      </c>
      <c r="I42" s="59">
        <v>43</v>
      </c>
      <c r="J42" s="59">
        <v>116</v>
      </c>
      <c r="K42" s="59">
        <v>396</v>
      </c>
      <c r="L42" s="59">
        <v>80</v>
      </c>
      <c r="M42" s="59">
        <v>25</v>
      </c>
      <c r="N42" s="59">
        <v>18</v>
      </c>
      <c r="O42" s="43"/>
      <c r="P42" s="43">
        <f t="shared" si="7"/>
        <v>0</v>
      </c>
      <c r="Q42" s="43">
        <v>56.67</v>
      </c>
    </row>
    <row r="43" spans="2:18" x14ac:dyDescent="0.25">
      <c r="B43" s="43">
        <v>18</v>
      </c>
      <c r="C43" s="24">
        <v>43599</v>
      </c>
      <c r="D43" s="43"/>
      <c r="E43" s="43" t="s">
        <v>30</v>
      </c>
      <c r="F43" s="43"/>
      <c r="G43" s="43"/>
      <c r="H43" s="54" t="s">
        <v>24</v>
      </c>
      <c r="I43" s="59">
        <v>138</v>
      </c>
      <c r="J43" s="59">
        <v>271</v>
      </c>
      <c r="K43" s="62"/>
      <c r="L43" s="60">
        <v>78</v>
      </c>
      <c r="M43" s="59">
        <v>112</v>
      </c>
      <c r="N43" s="59">
        <v>57</v>
      </c>
      <c r="O43" s="43">
        <v>2</v>
      </c>
      <c r="P43" s="43">
        <f t="shared" si="7"/>
        <v>3</v>
      </c>
      <c r="Q43" s="43">
        <v>32.67</v>
      </c>
    </row>
    <row r="44" spans="2:18" x14ac:dyDescent="0.25">
      <c r="B44" s="43">
        <v>19</v>
      </c>
      <c r="C44" s="24">
        <v>43599</v>
      </c>
      <c r="D44" s="43"/>
      <c r="E44" s="43" t="s">
        <v>31</v>
      </c>
      <c r="F44" s="43"/>
      <c r="G44" s="43"/>
      <c r="H44" s="54" t="s">
        <v>24</v>
      </c>
      <c r="I44" s="61"/>
      <c r="J44" s="59">
        <v>219</v>
      </c>
      <c r="K44" s="59">
        <v>220</v>
      </c>
      <c r="L44" s="59">
        <v>85</v>
      </c>
      <c r="M44" s="59">
        <v>18</v>
      </c>
      <c r="N44" s="59">
        <v>83</v>
      </c>
      <c r="O44" s="43"/>
      <c r="P44" s="43">
        <f t="shared" si="7"/>
        <v>1</v>
      </c>
      <c r="Q44" s="43">
        <v>55.33</v>
      </c>
    </row>
    <row r="45" spans="2:18" x14ac:dyDescent="0.25">
      <c r="B45" s="43">
        <v>20</v>
      </c>
      <c r="C45" s="24">
        <v>43599</v>
      </c>
      <c r="D45" s="43"/>
      <c r="E45" s="43" t="s">
        <v>49</v>
      </c>
      <c r="F45" s="43"/>
      <c r="G45" s="43"/>
      <c r="H45" s="54" t="s">
        <v>24</v>
      </c>
      <c r="I45" s="59">
        <v>66</v>
      </c>
      <c r="J45" s="59">
        <v>82</v>
      </c>
      <c r="K45" s="59">
        <v>202</v>
      </c>
      <c r="L45" s="59">
        <v>67</v>
      </c>
      <c r="M45" s="59">
        <v>39</v>
      </c>
      <c r="N45" s="59">
        <v>28</v>
      </c>
      <c r="O45" s="43">
        <v>1</v>
      </c>
      <c r="P45" s="43">
        <f t="shared" si="7"/>
        <v>1</v>
      </c>
      <c r="Q45" s="43">
        <v>32.67</v>
      </c>
    </row>
    <row r="46" spans="2:18" x14ac:dyDescent="0.25">
      <c r="B46" s="29">
        <v>21</v>
      </c>
      <c r="C46" s="28">
        <v>43606</v>
      </c>
      <c r="D46" s="29"/>
      <c r="E46" s="29" t="s">
        <v>43</v>
      </c>
      <c r="F46" s="29"/>
      <c r="G46" s="29"/>
      <c r="H46" s="30" t="s">
        <v>24</v>
      </c>
      <c r="I46" s="61"/>
      <c r="J46" s="59">
        <v>285</v>
      </c>
      <c r="K46" s="59">
        <v>291</v>
      </c>
      <c r="L46" s="59">
        <v>71</v>
      </c>
      <c r="M46" s="59">
        <v>26</v>
      </c>
      <c r="N46" s="59">
        <v>203</v>
      </c>
      <c r="O46" s="43">
        <v>1</v>
      </c>
      <c r="P46" s="43">
        <f t="shared" si="7"/>
        <v>2</v>
      </c>
      <c r="Q46" s="43">
        <v>49.67</v>
      </c>
      <c r="R46" s="60">
        <f>SUM(I46:N50)/36</f>
        <v>93.25</v>
      </c>
    </row>
    <row r="47" spans="2:18" x14ac:dyDescent="0.25">
      <c r="B47" s="29">
        <v>22</v>
      </c>
      <c r="C47" s="28">
        <v>43606</v>
      </c>
      <c r="D47" s="29"/>
      <c r="E47" s="29" t="s">
        <v>44</v>
      </c>
      <c r="F47" s="29"/>
      <c r="G47" s="29"/>
      <c r="H47" s="30" t="s">
        <v>24</v>
      </c>
      <c r="I47" s="61"/>
      <c r="J47" s="59">
        <v>137</v>
      </c>
      <c r="K47" s="59">
        <v>321</v>
      </c>
      <c r="L47" s="59">
        <v>66</v>
      </c>
      <c r="M47" s="59">
        <v>36</v>
      </c>
      <c r="N47" s="59">
        <v>39</v>
      </c>
      <c r="O47" s="43">
        <v>1</v>
      </c>
      <c r="P47" s="43">
        <f t="shared" si="7"/>
        <v>2</v>
      </c>
      <c r="Q47" s="43">
        <v>54.33</v>
      </c>
    </row>
    <row r="48" spans="2:18" x14ac:dyDescent="0.25">
      <c r="B48" s="29">
        <v>23</v>
      </c>
      <c r="C48" s="28">
        <v>43606</v>
      </c>
      <c r="D48" s="29"/>
      <c r="E48" s="29" t="s">
        <v>45</v>
      </c>
      <c r="F48" s="29"/>
      <c r="G48" s="29"/>
      <c r="H48" s="30" t="s">
        <v>24</v>
      </c>
      <c r="I48" s="62"/>
      <c r="J48" s="59">
        <v>116</v>
      </c>
      <c r="K48" s="59">
        <v>396</v>
      </c>
      <c r="L48" s="59">
        <v>80</v>
      </c>
      <c r="M48" s="59">
        <v>30</v>
      </c>
      <c r="N48" s="59">
        <v>73</v>
      </c>
      <c r="O48" s="43"/>
      <c r="P48" s="43">
        <f t="shared" si="7"/>
        <v>1</v>
      </c>
      <c r="Q48" s="43">
        <v>41.67</v>
      </c>
    </row>
    <row r="49" spans="2:17" x14ac:dyDescent="0.25">
      <c r="B49" s="29">
        <v>24</v>
      </c>
      <c r="C49" s="28">
        <v>43606</v>
      </c>
      <c r="D49" s="29"/>
      <c r="E49" s="29" t="s">
        <v>46</v>
      </c>
      <c r="F49" s="29"/>
      <c r="G49" s="29"/>
      <c r="H49" s="30" t="s">
        <v>24</v>
      </c>
      <c r="I49" s="61"/>
      <c r="J49" s="59">
        <v>74</v>
      </c>
      <c r="K49" s="59">
        <v>318</v>
      </c>
      <c r="L49" s="59">
        <v>62</v>
      </c>
      <c r="M49" s="61"/>
      <c r="N49" s="59">
        <v>183</v>
      </c>
      <c r="O49" s="43"/>
      <c r="P49" s="43">
        <f t="shared" si="7"/>
        <v>2</v>
      </c>
      <c r="Q49" s="43">
        <v>68.33</v>
      </c>
    </row>
    <row r="50" spans="2:17" x14ac:dyDescent="0.25">
      <c r="B50" s="29">
        <v>25</v>
      </c>
      <c r="C50" s="28">
        <v>43606</v>
      </c>
      <c r="D50" s="29"/>
      <c r="E50" s="29" t="s">
        <v>47</v>
      </c>
      <c r="F50" s="29"/>
      <c r="G50" s="29"/>
      <c r="H50" s="30" t="s">
        <v>24</v>
      </c>
      <c r="I50" s="61"/>
      <c r="J50" s="59">
        <v>111</v>
      </c>
      <c r="K50" s="59">
        <v>241</v>
      </c>
      <c r="L50" s="59">
        <v>64</v>
      </c>
      <c r="M50" s="59">
        <v>17</v>
      </c>
      <c r="N50" s="59">
        <v>117</v>
      </c>
      <c r="O50" s="43">
        <v>1</v>
      </c>
      <c r="P50" s="43">
        <f t="shared" si="7"/>
        <v>2</v>
      </c>
      <c r="Q50" s="43">
        <v>36.33</v>
      </c>
    </row>
    <row r="51" spans="2:17" x14ac:dyDescent="0.25">
      <c r="B51" s="43">
        <v>29</v>
      </c>
      <c r="C51" s="24">
        <v>43613</v>
      </c>
      <c r="D51" s="43"/>
      <c r="E51" s="43"/>
      <c r="F51" s="43"/>
      <c r="G51" s="43"/>
      <c r="H51" s="54" t="s">
        <v>24</v>
      </c>
      <c r="I51" s="62"/>
      <c r="J51" s="59">
        <v>285</v>
      </c>
      <c r="K51" s="59">
        <v>357</v>
      </c>
      <c r="L51" s="59">
        <v>67</v>
      </c>
      <c r="M51" s="62"/>
      <c r="N51" s="59">
        <v>91</v>
      </c>
      <c r="O51" s="43">
        <v>1</v>
      </c>
      <c r="P51" s="43">
        <f t="shared" si="7"/>
        <v>3</v>
      </c>
      <c r="Q51" s="43"/>
    </row>
    <row r="52" spans="2:17" x14ac:dyDescent="0.25">
      <c r="B52" s="43">
        <v>30</v>
      </c>
      <c r="C52" s="24">
        <v>43613</v>
      </c>
      <c r="D52" s="43"/>
      <c r="E52" s="43"/>
      <c r="F52" s="43"/>
      <c r="G52" s="43"/>
      <c r="H52" s="54" t="s">
        <v>24</v>
      </c>
      <c r="I52" s="62"/>
      <c r="J52" s="59">
        <v>152</v>
      </c>
      <c r="K52" s="62"/>
      <c r="L52" s="59">
        <v>80</v>
      </c>
      <c r="M52" s="59">
        <v>29</v>
      </c>
      <c r="N52" s="59">
        <v>153</v>
      </c>
      <c r="O52" s="43"/>
      <c r="P52" s="43">
        <f t="shared" si="7"/>
        <v>2</v>
      </c>
      <c r="Q52" s="43"/>
    </row>
    <row r="53" spans="2:17" x14ac:dyDescent="0.25">
      <c r="B53" s="43">
        <v>31</v>
      </c>
      <c r="C53" s="24">
        <v>43613</v>
      </c>
      <c r="D53" s="43"/>
      <c r="E53" s="43"/>
      <c r="F53" s="43"/>
      <c r="G53" s="43"/>
      <c r="H53" s="54" t="s">
        <v>24</v>
      </c>
      <c r="I53" s="59">
        <v>65</v>
      </c>
      <c r="J53" s="59">
        <v>233</v>
      </c>
      <c r="K53" s="59">
        <v>394</v>
      </c>
      <c r="L53" s="59">
        <v>68</v>
      </c>
      <c r="M53" s="59">
        <v>27</v>
      </c>
      <c r="N53" s="59">
        <v>242</v>
      </c>
      <c r="O53" s="43"/>
      <c r="P53" s="43">
        <f t="shared" si="7"/>
        <v>0</v>
      </c>
      <c r="Q53" s="43"/>
    </row>
    <row r="54" spans="2:17" s="19" customFormat="1" x14ac:dyDescent="0.25">
      <c r="B54" s="20"/>
      <c r="C54" s="21"/>
      <c r="D54" s="21"/>
      <c r="E54" s="21"/>
      <c r="F54" s="21"/>
      <c r="G54" s="21"/>
      <c r="H54" s="21"/>
      <c r="I54" s="21">
        <f t="shared" ref="I54:N54" si="8">SUM(I40:I53)/14</f>
        <v>28.714285714285715</v>
      </c>
      <c r="J54" s="21">
        <f t="shared" si="8"/>
        <v>174.71428571428572</v>
      </c>
      <c r="K54" s="21">
        <f t="shared" si="8"/>
        <v>268.85714285714283</v>
      </c>
      <c r="L54" s="21">
        <f t="shared" si="8"/>
        <v>71</v>
      </c>
      <c r="M54" s="21">
        <f t="shared" si="8"/>
        <v>29.857142857142858</v>
      </c>
      <c r="N54" s="21">
        <f t="shared" si="8"/>
        <v>121.5</v>
      </c>
      <c r="O54" s="21"/>
      <c r="P54" s="21">
        <f>SUM(P40:P53)</f>
        <v>19</v>
      </c>
      <c r="Q54" s="21">
        <f>SUM(Q40:Q53)</f>
        <v>515.01</v>
      </c>
    </row>
    <row r="55" spans="2:17" s="19" customFormat="1" x14ac:dyDescent="0.25">
      <c r="B55" s="20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2" t="s">
        <v>34</v>
      </c>
      <c r="N55" s="23">
        <f>AVERAGE(I54:N54)</f>
        <v>115.77380952380952</v>
      </c>
      <c r="O55" s="22" t="s">
        <v>36</v>
      </c>
      <c r="P55" s="23">
        <f>P54/(14-COUNTBLANK(P40:P53))</f>
        <v>1.3571428571428572</v>
      </c>
      <c r="Q55" s="23">
        <f>Q54/(14-COUNTBLANK(Q40:Q53))</f>
        <v>46.81909090909091</v>
      </c>
    </row>
    <row r="57" spans="2:17" x14ac:dyDescent="0.25">
      <c r="H57" s="68" t="s">
        <v>59</v>
      </c>
      <c r="I57" s="65">
        <f t="shared" ref="I57:N57" si="9">MAX(I40:I53)</f>
        <v>138</v>
      </c>
      <c r="J57" s="65">
        <f t="shared" si="9"/>
        <v>285</v>
      </c>
      <c r="K57" s="65">
        <f t="shared" si="9"/>
        <v>396</v>
      </c>
      <c r="L57" s="65">
        <f t="shared" si="9"/>
        <v>85</v>
      </c>
      <c r="M57" s="65">
        <f t="shared" si="9"/>
        <v>112</v>
      </c>
      <c r="N57" s="65">
        <f t="shared" si="9"/>
        <v>242</v>
      </c>
    </row>
    <row r="58" spans="2:17" x14ac:dyDescent="0.25">
      <c r="I58" s="65" t="s">
        <v>60</v>
      </c>
      <c r="O58" s="45" t="s">
        <v>62</v>
      </c>
    </row>
    <row r="59" spans="2:17" x14ac:dyDescent="0.25">
      <c r="B59" s="66">
        <f t="shared" ref="B59:B69" si="10">B40</f>
        <v>15</v>
      </c>
      <c r="C59" s="65"/>
      <c r="D59" s="65"/>
      <c r="E59" s="65"/>
      <c r="F59" s="65"/>
      <c r="G59" s="65"/>
      <c r="H59" s="65"/>
      <c r="I59" s="65">
        <f t="shared" ref="I59:N72" si="11">I40/I$57</f>
        <v>0.39130434782608697</v>
      </c>
      <c r="J59" s="65">
        <f t="shared" si="11"/>
        <v>0.71578947368421053</v>
      </c>
      <c r="K59" s="65">
        <f t="shared" si="11"/>
        <v>0.98989898989898994</v>
      </c>
      <c r="L59" s="65">
        <f t="shared" si="11"/>
        <v>0.83529411764705885</v>
      </c>
      <c r="M59" s="65">
        <f t="shared" si="11"/>
        <v>0.26785714285714285</v>
      </c>
      <c r="N59" s="65">
        <f t="shared" si="11"/>
        <v>0.85537190082644632</v>
      </c>
      <c r="O59" s="69">
        <f>AVERAGE(I59:N59)</f>
        <v>0.67591932878998928</v>
      </c>
    </row>
    <row r="60" spans="2:17" x14ac:dyDescent="0.25">
      <c r="B60" s="66">
        <f t="shared" si="10"/>
        <v>16</v>
      </c>
      <c r="C60" s="65"/>
      <c r="D60" s="65"/>
      <c r="E60" s="65"/>
      <c r="F60" s="65"/>
      <c r="G60" s="65"/>
      <c r="H60" s="65"/>
      <c r="I60" s="65">
        <f t="shared" si="11"/>
        <v>0.2608695652173913</v>
      </c>
      <c r="J60" s="65">
        <f t="shared" si="11"/>
        <v>0.56491228070175437</v>
      </c>
      <c r="K60" s="65">
        <f t="shared" si="11"/>
        <v>0.59595959595959591</v>
      </c>
      <c r="L60" s="65">
        <f t="shared" si="11"/>
        <v>0.6470588235294118</v>
      </c>
      <c r="M60" s="65">
        <f t="shared" si="11"/>
        <v>0.25892857142857145</v>
      </c>
      <c r="N60" s="65">
        <f t="shared" si="11"/>
        <v>0.85537190082644632</v>
      </c>
      <c r="O60" s="69">
        <f t="shared" ref="O60:O72" si="12">AVERAGE(I60:N60)</f>
        <v>0.53051678961052851</v>
      </c>
    </row>
    <row r="61" spans="2:17" x14ac:dyDescent="0.25">
      <c r="B61" s="66">
        <f t="shared" si="10"/>
        <v>17</v>
      </c>
      <c r="C61" s="65"/>
      <c r="D61" s="65"/>
      <c r="E61" s="65"/>
      <c r="F61" s="65"/>
      <c r="G61" s="65"/>
      <c r="H61" s="65"/>
      <c r="I61" s="65">
        <f t="shared" si="11"/>
        <v>0.31159420289855072</v>
      </c>
      <c r="J61" s="65">
        <f t="shared" si="11"/>
        <v>0.40701754385964911</v>
      </c>
      <c r="K61" s="65">
        <f t="shared" si="11"/>
        <v>1</v>
      </c>
      <c r="L61" s="65">
        <f t="shared" si="11"/>
        <v>0.94117647058823528</v>
      </c>
      <c r="M61" s="65">
        <f t="shared" si="11"/>
        <v>0.22321428571428573</v>
      </c>
      <c r="N61" s="65">
        <f t="shared" si="11"/>
        <v>7.43801652892562E-2</v>
      </c>
      <c r="O61" s="69">
        <f t="shared" si="12"/>
        <v>0.49289711139166276</v>
      </c>
    </row>
    <row r="62" spans="2:17" x14ac:dyDescent="0.25">
      <c r="B62" s="66">
        <f t="shared" si="10"/>
        <v>18</v>
      </c>
      <c r="C62" s="65"/>
      <c r="D62" s="65"/>
      <c r="E62" s="65"/>
      <c r="F62" s="65"/>
      <c r="G62" s="65"/>
      <c r="H62" s="65"/>
      <c r="I62" s="65">
        <f t="shared" si="11"/>
        <v>1</v>
      </c>
      <c r="J62" s="65">
        <f t="shared" si="11"/>
        <v>0.9508771929824561</v>
      </c>
      <c r="K62" s="65">
        <f t="shared" si="11"/>
        <v>0</v>
      </c>
      <c r="L62" s="65">
        <f t="shared" si="11"/>
        <v>0.91764705882352937</v>
      </c>
      <c r="M62" s="65">
        <f t="shared" si="11"/>
        <v>1</v>
      </c>
      <c r="N62" s="65">
        <f t="shared" si="11"/>
        <v>0.23553719008264462</v>
      </c>
      <c r="O62" s="69">
        <f t="shared" si="12"/>
        <v>0.68401024031477176</v>
      </c>
    </row>
    <row r="63" spans="2:17" x14ac:dyDescent="0.25">
      <c r="B63" s="66">
        <f t="shared" si="10"/>
        <v>19</v>
      </c>
      <c r="C63" s="65"/>
      <c r="D63" s="65"/>
      <c r="E63" s="65"/>
      <c r="F63" s="65"/>
      <c r="G63" s="65"/>
      <c r="H63" s="65"/>
      <c r="I63" s="65">
        <f t="shared" si="11"/>
        <v>0</v>
      </c>
      <c r="J63" s="65">
        <f t="shared" si="11"/>
        <v>0.76842105263157889</v>
      </c>
      <c r="K63" s="65">
        <f t="shared" si="11"/>
        <v>0.55555555555555558</v>
      </c>
      <c r="L63" s="65">
        <f t="shared" si="11"/>
        <v>1</v>
      </c>
      <c r="M63" s="65">
        <f t="shared" si="11"/>
        <v>0.16071428571428573</v>
      </c>
      <c r="N63" s="65">
        <f t="shared" si="11"/>
        <v>0.34297520661157027</v>
      </c>
      <c r="O63" s="69">
        <f t="shared" si="12"/>
        <v>0.47127768341883169</v>
      </c>
    </row>
    <row r="64" spans="2:17" x14ac:dyDescent="0.25">
      <c r="B64" s="66">
        <f t="shared" si="10"/>
        <v>20</v>
      </c>
      <c r="C64" s="65"/>
      <c r="D64" s="65"/>
      <c r="E64" s="65"/>
      <c r="F64" s="65"/>
      <c r="G64" s="65"/>
      <c r="H64" s="65"/>
      <c r="I64" s="65">
        <f t="shared" si="11"/>
        <v>0.47826086956521741</v>
      </c>
      <c r="J64" s="65">
        <f t="shared" si="11"/>
        <v>0.28771929824561404</v>
      </c>
      <c r="K64" s="65">
        <f t="shared" si="11"/>
        <v>0.51010101010101006</v>
      </c>
      <c r="L64" s="65">
        <f t="shared" si="11"/>
        <v>0.78823529411764703</v>
      </c>
      <c r="M64" s="65">
        <f t="shared" si="11"/>
        <v>0.3482142857142857</v>
      </c>
      <c r="N64" s="65">
        <f t="shared" si="11"/>
        <v>0.11570247933884298</v>
      </c>
      <c r="O64" s="69">
        <f t="shared" si="12"/>
        <v>0.42137220618043619</v>
      </c>
    </row>
    <row r="65" spans="2:15" x14ac:dyDescent="0.25">
      <c r="B65" s="66">
        <f t="shared" si="10"/>
        <v>21</v>
      </c>
      <c r="C65" s="65"/>
      <c r="D65" s="65"/>
      <c r="E65" s="65"/>
      <c r="F65" s="65"/>
      <c r="G65" s="65"/>
      <c r="H65" s="65"/>
      <c r="I65" s="65">
        <f t="shared" si="11"/>
        <v>0</v>
      </c>
      <c r="J65" s="65">
        <f t="shared" si="11"/>
        <v>1</v>
      </c>
      <c r="K65" s="65">
        <f t="shared" si="11"/>
        <v>0.73484848484848486</v>
      </c>
      <c r="L65" s="65">
        <f t="shared" si="11"/>
        <v>0.83529411764705885</v>
      </c>
      <c r="M65" s="65">
        <f t="shared" si="11"/>
        <v>0.23214285714285715</v>
      </c>
      <c r="N65" s="65">
        <f t="shared" si="11"/>
        <v>0.83884297520661155</v>
      </c>
      <c r="O65" s="69">
        <f t="shared" si="12"/>
        <v>0.60685473914083543</v>
      </c>
    </row>
    <row r="66" spans="2:15" x14ac:dyDescent="0.25">
      <c r="B66" s="66">
        <f t="shared" si="10"/>
        <v>22</v>
      </c>
      <c r="C66" s="65"/>
      <c r="D66" s="65"/>
      <c r="E66" s="65"/>
      <c r="F66" s="65"/>
      <c r="G66" s="65"/>
      <c r="H66" s="65"/>
      <c r="I66" s="65">
        <f t="shared" si="11"/>
        <v>0</v>
      </c>
      <c r="J66" s="65">
        <f t="shared" si="11"/>
        <v>0.48070175438596491</v>
      </c>
      <c r="K66" s="65">
        <f t="shared" si="11"/>
        <v>0.81060606060606055</v>
      </c>
      <c r="L66" s="65">
        <f t="shared" si="11"/>
        <v>0.77647058823529413</v>
      </c>
      <c r="M66" s="65">
        <f t="shared" si="11"/>
        <v>0.32142857142857145</v>
      </c>
      <c r="N66" s="65">
        <f t="shared" si="11"/>
        <v>0.16115702479338842</v>
      </c>
      <c r="O66" s="69">
        <f t="shared" si="12"/>
        <v>0.42506066657487995</v>
      </c>
    </row>
    <row r="67" spans="2:15" x14ac:dyDescent="0.25">
      <c r="B67" s="66">
        <f t="shared" si="10"/>
        <v>23</v>
      </c>
      <c r="C67" s="65"/>
      <c r="D67" s="65"/>
      <c r="E67" s="65"/>
      <c r="F67" s="65"/>
      <c r="G67" s="65"/>
      <c r="H67" s="65"/>
      <c r="I67" s="65">
        <f t="shared" si="11"/>
        <v>0</v>
      </c>
      <c r="J67" s="65">
        <f t="shared" si="11"/>
        <v>0.40701754385964911</v>
      </c>
      <c r="K67" s="65">
        <f t="shared" si="11"/>
        <v>1</v>
      </c>
      <c r="L67" s="65">
        <f t="shared" si="11"/>
        <v>0.94117647058823528</v>
      </c>
      <c r="M67" s="65">
        <f t="shared" si="11"/>
        <v>0.26785714285714285</v>
      </c>
      <c r="N67" s="65">
        <f t="shared" si="11"/>
        <v>0.30165289256198347</v>
      </c>
      <c r="O67" s="69">
        <f t="shared" si="12"/>
        <v>0.48628400831116841</v>
      </c>
    </row>
    <row r="68" spans="2:15" x14ac:dyDescent="0.25">
      <c r="B68" s="66">
        <f t="shared" si="10"/>
        <v>24</v>
      </c>
      <c r="C68" s="65"/>
      <c r="D68" s="65"/>
      <c r="E68" s="65"/>
      <c r="F68" s="65"/>
      <c r="G68" s="65"/>
      <c r="H68" s="65"/>
      <c r="I68" s="65">
        <f t="shared" si="11"/>
        <v>0</v>
      </c>
      <c r="J68" s="65">
        <f t="shared" si="11"/>
        <v>0.25964912280701752</v>
      </c>
      <c r="K68" s="65">
        <f t="shared" si="11"/>
        <v>0.80303030303030298</v>
      </c>
      <c r="L68" s="65">
        <f t="shared" si="11"/>
        <v>0.72941176470588232</v>
      </c>
      <c r="M68" s="65">
        <f t="shared" si="11"/>
        <v>0</v>
      </c>
      <c r="N68" s="65">
        <f t="shared" si="11"/>
        <v>0.75619834710743805</v>
      </c>
      <c r="O68" s="69">
        <f t="shared" si="12"/>
        <v>0.42471492294177349</v>
      </c>
    </row>
    <row r="69" spans="2:15" x14ac:dyDescent="0.25">
      <c r="B69" s="66">
        <f t="shared" si="10"/>
        <v>25</v>
      </c>
      <c r="C69" s="65"/>
      <c r="D69" s="65"/>
      <c r="E69" s="65"/>
      <c r="F69" s="65"/>
      <c r="G69" s="65"/>
      <c r="H69" s="65"/>
      <c r="I69" s="65">
        <f t="shared" si="11"/>
        <v>0</v>
      </c>
      <c r="J69" s="65">
        <f t="shared" si="11"/>
        <v>0.38947368421052631</v>
      </c>
      <c r="K69" s="65">
        <f t="shared" si="11"/>
        <v>0.60858585858585856</v>
      </c>
      <c r="L69" s="65">
        <f t="shared" si="11"/>
        <v>0.75294117647058822</v>
      </c>
      <c r="M69" s="65">
        <f t="shared" si="11"/>
        <v>0.15178571428571427</v>
      </c>
      <c r="N69" s="65">
        <f t="shared" si="11"/>
        <v>0.48347107438016529</v>
      </c>
      <c r="O69" s="69">
        <f t="shared" si="12"/>
        <v>0.3977095846554754</v>
      </c>
    </row>
    <row r="70" spans="2:15" x14ac:dyDescent="0.25">
      <c r="B70" s="66">
        <f t="shared" ref="B70:B71" si="13">B51</f>
        <v>29</v>
      </c>
      <c r="C70" s="65"/>
      <c r="D70" s="65"/>
      <c r="E70" s="65"/>
      <c r="F70" s="65"/>
      <c r="G70" s="65"/>
      <c r="H70" s="65"/>
      <c r="I70" s="65">
        <f t="shared" si="11"/>
        <v>0</v>
      </c>
      <c r="J70" s="65">
        <f t="shared" si="11"/>
        <v>1</v>
      </c>
      <c r="K70" s="65">
        <f t="shared" si="11"/>
        <v>0.90151515151515149</v>
      </c>
      <c r="L70" s="65">
        <f t="shared" si="11"/>
        <v>0.78823529411764703</v>
      </c>
      <c r="M70" s="65">
        <f t="shared" si="11"/>
        <v>0</v>
      </c>
      <c r="N70" s="65">
        <f t="shared" si="11"/>
        <v>0.37603305785123969</v>
      </c>
      <c r="O70" s="69">
        <f t="shared" si="12"/>
        <v>0.51096391724733969</v>
      </c>
    </row>
    <row r="71" spans="2:15" x14ac:dyDescent="0.25">
      <c r="B71" s="66">
        <f t="shared" si="13"/>
        <v>30</v>
      </c>
      <c r="C71" s="65"/>
      <c r="D71" s="65"/>
      <c r="E71" s="65"/>
      <c r="F71" s="65"/>
      <c r="G71" s="65"/>
      <c r="H71" s="65"/>
      <c r="I71" s="65">
        <f t="shared" si="11"/>
        <v>0</v>
      </c>
      <c r="J71" s="65">
        <f t="shared" si="11"/>
        <v>0.53333333333333333</v>
      </c>
      <c r="K71" s="65">
        <f t="shared" si="11"/>
        <v>0</v>
      </c>
      <c r="L71" s="65">
        <f t="shared" si="11"/>
        <v>0.94117647058823528</v>
      </c>
      <c r="M71" s="65">
        <f t="shared" si="11"/>
        <v>0.25892857142857145</v>
      </c>
      <c r="N71" s="65">
        <f t="shared" si="11"/>
        <v>0.63223140495867769</v>
      </c>
      <c r="O71" s="69">
        <f t="shared" si="12"/>
        <v>0.39427829671813636</v>
      </c>
    </row>
    <row r="72" spans="2:15" x14ac:dyDescent="0.25">
      <c r="B72" s="66">
        <f>B53</f>
        <v>31</v>
      </c>
      <c r="C72" s="65"/>
      <c r="D72" s="65"/>
      <c r="E72" s="65"/>
      <c r="F72" s="65"/>
      <c r="G72" s="65"/>
      <c r="H72" s="65"/>
      <c r="I72" s="65">
        <f t="shared" si="11"/>
        <v>0.47101449275362317</v>
      </c>
      <c r="J72" s="65">
        <f t="shared" si="11"/>
        <v>0.81754385964912279</v>
      </c>
      <c r="K72" s="65">
        <f t="shared" si="11"/>
        <v>0.99494949494949492</v>
      </c>
      <c r="L72" s="65">
        <f t="shared" si="11"/>
        <v>0.8</v>
      </c>
      <c r="M72" s="65">
        <f t="shared" si="11"/>
        <v>0.24107142857142858</v>
      </c>
      <c r="N72" s="65">
        <f t="shared" si="11"/>
        <v>1</v>
      </c>
      <c r="O72" s="69">
        <f t="shared" si="12"/>
        <v>0.72076321265394494</v>
      </c>
    </row>
    <row r="73" spans="2:15" x14ac:dyDescent="0.25">
      <c r="B73" s="67"/>
      <c r="C73" s="65"/>
      <c r="D73" s="65"/>
      <c r="E73" s="65"/>
      <c r="F73" s="65"/>
      <c r="G73" s="65"/>
      <c r="H73" s="68" t="s">
        <v>63</v>
      </c>
      <c r="I73" s="70">
        <f t="shared" ref="I73:N73" si="14">AVERAGE(I59:I72)</f>
        <v>0.20807453416149069</v>
      </c>
      <c r="J73" s="70">
        <f t="shared" si="14"/>
        <v>0.61303258145363404</v>
      </c>
      <c r="K73" s="70">
        <f t="shared" si="14"/>
        <v>0.67893217893217894</v>
      </c>
      <c r="L73" s="70">
        <f t="shared" si="14"/>
        <v>0.83529411764705885</v>
      </c>
      <c r="M73" s="70">
        <f t="shared" si="14"/>
        <v>0.26658163265306128</v>
      </c>
      <c r="N73" s="70">
        <f t="shared" si="14"/>
        <v>0.50206611570247939</v>
      </c>
    </row>
    <row r="74" spans="2:15" x14ac:dyDescent="0.25">
      <c r="B74" s="67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4">
        <f>AVERAGE(I59:N72)</f>
        <v>0.51733019342498376</v>
      </c>
      <c r="O74" s="69">
        <f>AVERAGE(O59:O72)</f>
        <v>0.51733019342498376</v>
      </c>
    </row>
  </sheetData>
  <pageMargins left="0.7" right="0.7" top="0.75" bottom="0.75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Исправленное время + 28.05</vt:lpstr>
      <vt:lpstr>Нормированное время</vt:lpstr>
      <vt:lpstr>Удалены 1, 9, a, 26, 27, 28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Adm</cp:lastModifiedBy>
  <cp:lastPrinted>2019-05-16T22:47:53Z</cp:lastPrinted>
  <dcterms:created xsi:type="dcterms:W3CDTF">2019-04-17T08:20:54Z</dcterms:created>
  <dcterms:modified xsi:type="dcterms:W3CDTF">2019-05-31T16:46:21Z</dcterms:modified>
</cp:coreProperties>
</file>